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/>
  <mc:AlternateContent xmlns:mc="http://schemas.openxmlformats.org/markup-compatibility/2006">
    <mc:Choice Requires="x15">
      <x15ac:absPath xmlns:x15ac="http://schemas.microsoft.com/office/spreadsheetml/2010/11/ac" url="C:\Users\uzivatel\Desktop\Rozpočty\2017\ProjektIV\kanalizace_Zavadilka\opravy_2022\opravy2\"/>
    </mc:Choice>
  </mc:AlternateContent>
  <xr:revisionPtr revIDLastSave="0" documentId="13_ncr:1_{C815BD0D-88C7-4423-BF39-AA4ED360DCB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kapitulace stavby" sheetId="1" r:id="rId1"/>
    <sheet name="01.01a - SO 01.01a Stoka ..." sheetId="2" r:id="rId2"/>
    <sheet name="01.02 - SO 01.02 stoka IG 2" sheetId="3" r:id="rId3"/>
    <sheet name="01.11a - SO 01.11 stoka I..." sheetId="4" r:id="rId4"/>
    <sheet name="01.12 - SO 01.12 stoka IG..." sheetId="5" r:id="rId5"/>
    <sheet name="01.16 - SO 01.16 stoka IG..." sheetId="6" r:id="rId6"/>
    <sheet name="01.17 - SO 01.17 stoka IG..." sheetId="7" r:id="rId7"/>
    <sheet name="01.18 - SO 01.18 stoka IG..." sheetId="8" r:id="rId8"/>
    <sheet name="01.19 - SO 01.19 stoka IG..." sheetId="9" r:id="rId9"/>
    <sheet name="01.20 - SO 01.20 stoka IG..." sheetId="10" r:id="rId10"/>
    <sheet name="01.21 - SO 01.21 stoka IG..." sheetId="11" r:id="rId11"/>
    <sheet name="02a - SO 02a Gravitační a..." sheetId="12" r:id="rId12"/>
    <sheet name="101 - VON - Kanalizace 1...." sheetId="13" r:id="rId13"/>
    <sheet name="103 - VON - Gravitační a ..." sheetId="14" r:id="rId14"/>
  </sheets>
  <definedNames>
    <definedName name="_xlnm._FilterDatabase" localSheetId="1" hidden="1">'01.01a - SO 01.01a Stoka ...'!$C$129:$K$329</definedName>
    <definedName name="_xlnm._FilterDatabase" localSheetId="2" hidden="1">'01.02 - SO 01.02 stoka IG 2'!$C$129:$K$406</definedName>
    <definedName name="_xlnm._FilterDatabase" localSheetId="3" hidden="1">'01.11a - SO 01.11 stoka I...'!$C$128:$K$294</definedName>
    <definedName name="_xlnm._FilterDatabase" localSheetId="4" hidden="1">'01.12 - SO 01.12 stoka IG...'!$C$129:$K$315</definedName>
    <definedName name="_xlnm._FilterDatabase" localSheetId="5" hidden="1">'01.16 - SO 01.16 stoka IG...'!$C$129:$K$359</definedName>
    <definedName name="_xlnm._FilterDatabase" localSheetId="6" hidden="1">'01.17 - SO 01.17 stoka IG...'!$C$129:$K$313</definedName>
    <definedName name="_xlnm._FilterDatabase" localSheetId="7" hidden="1">'01.18 - SO 01.18 stoka IG...'!$C$129:$K$313</definedName>
    <definedName name="_xlnm._FilterDatabase" localSheetId="8" hidden="1">'01.19 - SO 01.19 stoka IG...'!$C$129:$K$324</definedName>
    <definedName name="_xlnm._FilterDatabase" localSheetId="9" hidden="1">'01.20 - SO 01.20 stoka IG...'!$C$129:$K$336</definedName>
    <definedName name="_xlnm._FilterDatabase" localSheetId="10" hidden="1">'01.21 - SO 01.21 stoka IG...'!$C$129:$K$324</definedName>
    <definedName name="_xlnm._FilterDatabase" localSheetId="11" hidden="1">'02a - SO 02a Gravitační a...'!$C$124:$K$419</definedName>
    <definedName name="_xlnm._FilterDatabase" localSheetId="12" hidden="1">'101 - VON - Kanalizace 1....'!$C$116:$K$124</definedName>
    <definedName name="_xlnm._FilterDatabase" localSheetId="13" hidden="1">'103 - VON - Gravitační a ...'!$C$116:$K$125</definedName>
    <definedName name="_xlnm.Print_Titles" localSheetId="1">'01.01a - SO 01.01a Stoka ...'!$129:$129</definedName>
    <definedName name="_xlnm.Print_Titles" localSheetId="2">'01.02 - SO 01.02 stoka IG 2'!$129:$129</definedName>
    <definedName name="_xlnm.Print_Titles" localSheetId="3">'01.11a - SO 01.11 stoka I...'!$128:$128</definedName>
    <definedName name="_xlnm.Print_Titles" localSheetId="4">'01.12 - SO 01.12 stoka IG...'!$129:$129</definedName>
    <definedName name="_xlnm.Print_Titles" localSheetId="5">'01.16 - SO 01.16 stoka IG...'!$129:$129</definedName>
    <definedName name="_xlnm.Print_Titles" localSheetId="6">'01.17 - SO 01.17 stoka IG...'!$129:$129</definedName>
    <definedName name="_xlnm.Print_Titles" localSheetId="7">'01.18 - SO 01.18 stoka IG...'!$129:$129</definedName>
    <definedName name="_xlnm.Print_Titles" localSheetId="8">'01.19 - SO 01.19 stoka IG...'!$129:$129</definedName>
    <definedName name="_xlnm.Print_Titles" localSheetId="9">'01.20 - SO 01.20 stoka IG...'!$129:$129</definedName>
    <definedName name="_xlnm.Print_Titles" localSheetId="10">'01.21 - SO 01.21 stoka IG...'!$129:$129</definedName>
    <definedName name="_xlnm.Print_Titles" localSheetId="11">'02a - SO 02a Gravitační a...'!$124:$124</definedName>
    <definedName name="_xlnm.Print_Titles" localSheetId="12">'101 - VON - Kanalizace 1....'!$116:$116</definedName>
    <definedName name="_xlnm.Print_Titles" localSheetId="13">'103 - VON - Gravitační a ...'!$116:$116</definedName>
    <definedName name="_xlnm.Print_Titles" localSheetId="0">'Rekapitulace stavby'!$92:$92</definedName>
    <definedName name="_xlnm.Print_Area" localSheetId="1">'01.01a - SO 01.01a Stoka ...'!$C$4:$J$76,'01.01a - SO 01.01a Stoka ...'!$C$82:$J$109,'01.01a - SO 01.01a Stoka ...'!$C$115:$J$329</definedName>
    <definedName name="_xlnm.Print_Area" localSheetId="2">'01.02 - SO 01.02 stoka IG 2'!$C$4:$J$76,'01.02 - SO 01.02 stoka IG 2'!$C$82:$J$109,'01.02 - SO 01.02 stoka IG 2'!$C$115:$J$406</definedName>
    <definedName name="_xlnm.Print_Area" localSheetId="3">'01.11a - SO 01.11 stoka I...'!$C$4:$J$76,'01.11a - SO 01.11 stoka I...'!$C$82:$J$108,'01.11a - SO 01.11 stoka I...'!$C$114:$J$294</definedName>
    <definedName name="_xlnm.Print_Area" localSheetId="4">'01.12 - SO 01.12 stoka IG...'!$C$4:$J$76,'01.12 - SO 01.12 stoka IG...'!$C$82:$J$109,'01.12 - SO 01.12 stoka IG...'!$C$115:$J$315</definedName>
    <definedName name="_xlnm.Print_Area" localSheetId="5">'01.16 - SO 01.16 stoka IG...'!$C$4:$J$76,'01.16 - SO 01.16 stoka IG...'!$C$82:$J$109,'01.16 - SO 01.16 stoka IG...'!$C$115:$J$359</definedName>
    <definedName name="_xlnm.Print_Area" localSheetId="6">'01.17 - SO 01.17 stoka IG...'!$C$4:$J$76,'01.17 - SO 01.17 stoka IG...'!$C$82:$J$109,'01.17 - SO 01.17 stoka IG...'!$C$115:$J$313</definedName>
    <definedName name="_xlnm.Print_Area" localSheetId="7">'01.18 - SO 01.18 stoka IG...'!$C$4:$J$76,'01.18 - SO 01.18 stoka IG...'!$C$82:$J$109,'01.18 - SO 01.18 stoka IG...'!$C$115:$J$313</definedName>
    <definedName name="_xlnm.Print_Area" localSheetId="8">'01.19 - SO 01.19 stoka IG...'!$C$4:$J$76,'01.19 - SO 01.19 stoka IG...'!$C$82:$J$109,'01.19 - SO 01.19 stoka IG...'!$C$115:$J$324</definedName>
    <definedName name="_xlnm.Print_Area" localSheetId="9">'01.20 - SO 01.20 stoka IG...'!$C$4:$J$76,'01.20 - SO 01.20 stoka IG...'!$C$82:$J$109,'01.20 - SO 01.20 stoka IG...'!$C$115:$J$336</definedName>
    <definedName name="_xlnm.Print_Area" localSheetId="10">'01.21 - SO 01.21 stoka IG...'!$C$4:$J$76,'01.21 - SO 01.21 stoka IG...'!$C$82:$J$109,'01.21 - SO 01.21 stoka IG...'!$C$115:$J$324</definedName>
    <definedName name="_xlnm.Print_Area" localSheetId="11">'02a - SO 02a Gravitační a...'!$C$4:$J$76,'02a - SO 02a Gravitační a...'!$C$82:$J$106,'02a - SO 02a Gravitační a...'!$C$112:$J$419</definedName>
    <definedName name="_xlnm.Print_Area" localSheetId="12">'101 - VON - Kanalizace 1....'!$C$4:$J$76,'101 - VON - Kanalizace 1....'!$C$82:$J$98,'101 - VON - Kanalizace 1....'!$C$104:$J$124</definedName>
    <definedName name="_xlnm.Print_Area" localSheetId="13">'103 - VON - Gravitační a ...'!$C$4:$J$76,'103 - VON - Gravitační a ...'!$C$82:$J$98,'103 - VON - Gravitační a ...'!$C$104:$J$125</definedName>
    <definedName name="_xlnm.Print_Area" localSheetId="0">'Rekapitulace stavby'!$D$4:$AO$76,'Rekapitulace stavby'!$C$82:$AQ$109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37" i="14" l="1"/>
  <c r="J36" i="14"/>
  <c r="AY108" i="1"/>
  <c r="J35" i="14"/>
  <c r="AX108" i="1" s="1"/>
  <c r="BI125" i="14"/>
  <c r="BH125" i="14"/>
  <c r="BG125" i="14"/>
  <c r="BF125" i="14"/>
  <c r="T125" i="14"/>
  <c r="R125" i="14"/>
  <c r="P125" i="14"/>
  <c r="BI124" i="14"/>
  <c r="BH124" i="14"/>
  <c r="BG124" i="14"/>
  <c r="BF124" i="14"/>
  <c r="T124" i="14"/>
  <c r="R124" i="14"/>
  <c r="P124" i="14"/>
  <c r="BI123" i="14"/>
  <c r="BH123" i="14"/>
  <c r="BG123" i="14"/>
  <c r="BF123" i="14"/>
  <c r="T123" i="14"/>
  <c r="R123" i="14"/>
  <c r="P123" i="14"/>
  <c r="BI122" i="14"/>
  <c r="BH122" i="14"/>
  <c r="BG122" i="14"/>
  <c r="BF122" i="14"/>
  <c r="T122" i="14"/>
  <c r="R122" i="14"/>
  <c r="P122" i="14"/>
  <c r="BI121" i="14"/>
  <c r="BH121" i="14"/>
  <c r="BG121" i="14"/>
  <c r="BF121" i="14"/>
  <c r="T121" i="14"/>
  <c r="R121" i="14"/>
  <c r="P121" i="14"/>
  <c r="BI120" i="14"/>
  <c r="BH120" i="14"/>
  <c r="BG120" i="14"/>
  <c r="BF120" i="14"/>
  <c r="T120" i="14"/>
  <c r="R120" i="14"/>
  <c r="P120" i="14"/>
  <c r="BI119" i="14"/>
  <c r="BH119" i="14"/>
  <c r="BG119" i="14"/>
  <c r="BF119" i="14"/>
  <c r="T119" i="14"/>
  <c r="R119" i="14"/>
  <c r="P119" i="14"/>
  <c r="F111" i="14"/>
  <c r="E109" i="14"/>
  <c r="F89" i="14"/>
  <c r="E87" i="14"/>
  <c r="J24" i="14"/>
  <c r="E24" i="14"/>
  <c r="J92" i="14"/>
  <c r="J23" i="14"/>
  <c r="J21" i="14"/>
  <c r="E21" i="14"/>
  <c r="J91" i="14"/>
  <c r="J20" i="14"/>
  <c r="J18" i="14"/>
  <c r="E18" i="14"/>
  <c r="F114" i="14"/>
  <c r="J17" i="14"/>
  <c r="J15" i="14"/>
  <c r="E15" i="14"/>
  <c r="F91" i="14"/>
  <c r="J14" i="14"/>
  <c r="J12" i="14"/>
  <c r="J111" i="14"/>
  <c r="E7" i="14"/>
  <c r="E107" i="14" s="1"/>
  <c r="J37" i="13"/>
  <c r="J36" i="13"/>
  <c r="AY107" i="1"/>
  <c r="J35" i="13"/>
  <c r="AX107" i="1" s="1"/>
  <c r="BI124" i="13"/>
  <c r="BH124" i="13"/>
  <c r="BG124" i="13"/>
  <c r="BF124" i="13"/>
  <c r="T124" i="13"/>
  <c r="R124" i="13"/>
  <c r="P124" i="13"/>
  <c r="BI123" i="13"/>
  <c r="BH123" i="13"/>
  <c r="BG123" i="13"/>
  <c r="BF123" i="13"/>
  <c r="T123" i="13"/>
  <c r="R123" i="13"/>
  <c r="P123" i="13"/>
  <c r="BI122" i="13"/>
  <c r="BH122" i="13"/>
  <c r="BG122" i="13"/>
  <c r="BF122" i="13"/>
  <c r="T122" i="13"/>
  <c r="R122" i="13"/>
  <c r="P122" i="13"/>
  <c r="BI121" i="13"/>
  <c r="BH121" i="13"/>
  <c r="BG121" i="13"/>
  <c r="BF121" i="13"/>
  <c r="T121" i="13"/>
  <c r="R121" i="13"/>
  <c r="P121" i="13"/>
  <c r="BI120" i="13"/>
  <c r="BH120" i="13"/>
  <c r="BG120" i="13"/>
  <c r="BF120" i="13"/>
  <c r="T120" i="13"/>
  <c r="R120" i="13"/>
  <c r="P120" i="13"/>
  <c r="BI119" i="13"/>
  <c r="BH119" i="13"/>
  <c r="BG119" i="13"/>
  <c r="BF119" i="13"/>
  <c r="T119" i="13"/>
  <c r="R119" i="13"/>
  <c r="P119" i="13"/>
  <c r="F111" i="13"/>
  <c r="E109" i="13"/>
  <c r="F89" i="13"/>
  <c r="E87" i="13"/>
  <c r="J24" i="13"/>
  <c r="E24" i="13"/>
  <c r="J114" i="13"/>
  <c r="J23" i="13"/>
  <c r="J21" i="13"/>
  <c r="E21" i="13"/>
  <c r="J91" i="13"/>
  <c r="J20" i="13"/>
  <c r="J18" i="13"/>
  <c r="E18" i="13"/>
  <c r="F114" i="13"/>
  <c r="J17" i="13"/>
  <c r="J15" i="13"/>
  <c r="E15" i="13"/>
  <c r="F113" i="13"/>
  <c r="J14" i="13"/>
  <c r="J12" i="13"/>
  <c r="J111" i="13"/>
  <c r="E7" i="13"/>
  <c r="E107" i="13"/>
  <c r="J37" i="12"/>
  <c r="J36" i="12"/>
  <c r="AY106" i="1"/>
  <c r="J35" i="12"/>
  <c r="AX106" i="1" s="1"/>
  <c r="BI419" i="12"/>
  <c r="BH419" i="12"/>
  <c r="BG419" i="12"/>
  <c r="BF419" i="12"/>
  <c r="T419" i="12"/>
  <c r="T418" i="12"/>
  <c r="R419" i="12"/>
  <c r="R418" i="12" s="1"/>
  <c r="P419" i="12"/>
  <c r="P418" i="12" s="1"/>
  <c r="BI414" i="12"/>
  <c r="BH414" i="12"/>
  <c r="BG414" i="12"/>
  <c r="BF414" i="12"/>
  <c r="T414" i="12"/>
  <c r="R414" i="12"/>
  <c r="P414" i="12"/>
  <c r="BI411" i="12"/>
  <c r="BH411" i="12"/>
  <c r="BG411" i="12"/>
  <c r="BF411" i="12"/>
  <c r="T411" i="12"/>
  <c r="R411" i="12"/>
  <c r="P411" i="12"/>
  <c r="BI408" i="12"/>
  <c r="BH408" i="12"/>
  <c r="BG408" i="12"/>
  <c r="BF408" i="12"/>
  <c r="T408" i="12"/>
  <c r="R408" i="12"/>
  <c r="P408" i="12"/>
  <c r="BI406" i="12"/>
  <c r="BH406" i="12"/>
  <c r="BG406" i="12"/>
  <c r="BF406" i="12"/>
  <c r="T406" i="12"/>
  <c r="R406" i="12"/>
  <c r="P406" i="12"/>
  <c r="BI402" i="12"/>
  <c r="BH402" i="12"/>
  <c r="BG402" i="12"/>
  <c r="BF402" i="12"/>
  <c r="T402" i="12"/>
  <c r="R402" i="12"/>
  <c r="P402" i="12"/>
  <c r="BI400" i="12"/>
  <c r="BH400" i="12"/>
  <c r="BG400" i="12"/>
  <c r="BF400" i="12"/>
  <c r="T400" i="12"/>
  <c r="R400" i="12"/>
  <c r="P400" i="12"/>
  <c r="BI396" i="12"/>
  <c r="BH396" i="12"/>
  <c r="BG396" i="12"/>
  <c r="BF396" i="12"/>
  <c r="T396" i="12"/>
  <c r="R396" i="12"/>
  <c r="P396" i="12"/>
  <c r="BI392" i="12"/>
  <c r="BH392" i="12"/>
  <c r="BG392" i="12"/>
  <c r="BF392" i="12"/>
  <c r="T392" i="12"/>
  <c r="R392" i="12"/>
  <c r="P392" i="12"/>
  <c r="BI389" i="12"/>
  <c r="BH389" i="12"/>
  <c r="BG389" i="12"/>
  <c r="BF389" i="12"/>
  <c r="T389" i="12"/>
  <c r="R389" i="12"/>
  <c r="P389" i="12"/>
  <c r="BI386" i="12"/>
  <c r="BH386" i="12"/>
  <c r="BG386" i="12"/>
  <c r="BF386" i="12"/>
  <c r="T386" i="12"/>
  <c r="R386" i="12"/>
  <c r="P386" i="12"/>
  <c r="BI382" i="12"/>
  <c r="BH382" i="12"/>
  <c r="BG382" i="12"/>
  <c r="BF382" i="12"/>
  <c r="T382" i="12"/>
  <c r="R382" i="12"/>
  <c r="P382" i="12"/>
  <c r="BI378" i="12"/>
  <c r="BH378" i="12"/>
  <c r="BG378" i="12"/>
  <c r="BF378" i="12"/>
  <c r="T378" i="12"/>
  <c r="R378" i="12"/>
  <c r="P378" i="12"/>
  <c r="BI374" i="12"/>
  <c r="BH374" i="12"/>
  <c r="BG374" i="12"/>
  <c r="BF374" i="12"/>
  <c r="T374" i="12"/>
  <c r="R374" i="12"/>
  <c r="P374" i="12"/>
  <c r="BI371" i="12"/>
  <c r="BH371" i="12"/>
  <c r="BG371" i="12"/>
  <c r="BF371" i="12"/>
  <c r="T371" i="12"/>
  <c r="R371" i="12"/>
  <c r="P371" i="12"/>
  <c r="BI366" i="12"/>
  <c r="BH366" i="12"/>
  <c r="BG366" i="12"/>
  <c r="BF366" i="12"/>
  <c r="T366" i="12"/>
  <c r="R366" i="12"/>
  <c r="P366" i="12"/>
  <c r="BI363" i="12"/>
  <c r="BH363" i="12"/>
  <c r="BG363" i="12"/>
  <c r="BF363" i="12"/>
  <c r="T363" i="12"/>
  <c r="R363" i="12"/>
  <c r="P363" i="12"/>
  <c r="BI360" i="12"/>
  <c r="BH360" i="12"/>
  <c r="BG360" i="12"/>
  <c r="BF360" i="12"/>
  <c r="T360" i="12"/>
  <c r="R360" i="12"/>
  <c r="P360" i="12"/>
  <c r="BI359" i="12"/>
  <c r="BH359" i="12"/>
  <c r="BG359" i="12"/>
  <c r="BF359" i="12"/>
  <c r="T359" i="12"/>
  <c r="R359" i="12"/>
  <c r="P359" i="12"/>
  <c r="BI358" i="12"/>
  <c r="BH358" i="12"/>
  <c r="BG358" i="12"/>
  <c r="BF358" i="12"/>
  <c r="T358" i="12"/>
  <c r="R358" i="12"/>
  <c r="P358" i="12"/>
  <c r="BI357" i="12"/>
  <c r="BH357" i="12"/>
  <c r="BG357" i="12"/>
  <c r="BF357" i="12"/>
  <c r="T357" i="12"/>
  <c r="R357" i="12"/>
  <c r="P357" i="12"/>
  <c r="BI356" i="12"/>
  <c r="BH356" i="12"/>
  <c r="BG356" i="12"/>
  <c r="BF356" i="12"/>
  <c r="T356" i="12"/>
  <c r="R356" i="12"/>
  <c r="P356" i="12"/>
  <c r="BI355" i="12"/>
  <c r="BH355" i="12"/>
  <c r="BG355" i="12"/>
  <c r="BF355" i="12"/>
  <c r="T355" i="12"/>
  <c r="R355" i="12"/>
  <c r="P355" i="12"/>
  <c r="BI354" i="12"/>
  <c r="BH354" i="12"/>
  <c r="BG354" i="12"/>
  <c r="BF354" i="12"/>
  <c r="T354" i="12"/>
  <c r="R354" i="12"/>
  <c r="P354" i="12"/>
  <c r="BI351" i="12"/>
  <c r="BH351" i="12"/>
  <c r="BG351" i="12"/>
  <c r="BF351" i="12"/>
  <c r="T351" i="12"/>
  <c r="R351" i="12"/>
  <c r="P351" i="12"/>
  <c r="BI350" i="12"/>
  <c r="BH350" i="12"/>
  <c r="BG350" i="12"/>
  <c r="BF350" i="12"/>
  <c r="T350" i="12"/>
  <c r="R350" i="12"/>
  <c r="P350" i="12"/>
  <c r="BI349" i="12"/>
  <c r="BH349" i="12"/>
  <c r="BG349" i="12"/>
  <c r="BF349" i="12"/>
  <c r="T349" i="12"/>
  <c r="R349" i="12"/>
  <c r="P349" i="12"/>
  <c r="BI348" i="12"/>
  <c r="BH348" i="12"/>
  <c r="BG348" i="12"/>
  <c r="BF348" i="12"/>
  <c r="T348" i="12"/>
  <c r="R348" i="12"/>
  <c r="P348" i="12"/>
  <c r="BI347" i="12"/>
  <c r="BH347" i="12"/>
  <c r="BG347" i="12"/>
  <c r="BF347" i="12"/>
  <c r="T347" i="12"/>
  <c r="R347" i="12"/>
  <c r="P347" i="12"/>
  <c r="BI346" i="12"/>
  <c r="BH346" i="12"/>
  <c r="BG346" i="12"/>
  <c r="BF346" i="12"/>
  <c r="T346" i="12"/>
  <c r="R346" i="12"/>
  <c r="P346" i="12"/>
  <c r="BI343" i="12"/>
  <c r="BH343" i="12"/>
  <c r="BG343" i="12"/>
  <c r="BF343" i="12"/>
  <c r="T343" i="12"/>
  <c r="R343" i="12"/>
  <c r="P343" i="12"/>
  <c r="BI342" i="12"/>
  <c r="BH342" i="12"/>
  <c r="BG342" i="12"/>
  <c r="BF342" i="12"/>
  <c r="T342" i="12"/>
  <c r="R342" i="12"/>
  <c r="P342" i="12"/>
  <c r="BI339" i="12"/>
  <c r="BH339" i="12"/>
  <c r="BG339" i="12"/>
  <c r="BF339" i="12"/>
  <c r="T339" i="12"/>
  <c r="R339" i="12"/>
  <c r="P339" i="12"/>
  <c r="BI337" i="12"/>
  <c r="BH337" i="12"/>
  <c r="BG337" i="12"/>
  <c r="BF337" i="12"/>
  <c r="T337" i="12"/>
  <c r="R337" i="12"/>
  <c r="P337" i="12"/>
  <c r="BI334" i="12"/>
  <c r="BH334" i="12"/>
  <c r="BG334" i="12"/>
  <c r="BF334" i="12"/>
  <c r="T334" i="12"/>
  <c r="R334" i="12"/>
  <c r="P334" i="12"/>
  <c r="BI332" i="12"/>
  <c r="BH332" i="12"/>
  <c r="BG332" i="12"/>
  <c r="BF332" i="12"/>
  <c r="T332" i="12"/>
  <c r="R332" i="12"/>
  <c r="P332" i="12"/>
  <c r="BI325" i="12"/>
  <c r="BH325" i="12"/>
  <c r="BG325" i="12"/>
  <c r="BF325" i="12"/>
  <c r="T325" i="12"/>
  <c r="R325" i="12"/>
  <c r="P325" i="12"/>
  <c r="BI323" i="12"/>
  <c r="BH323" i="12"/>
  <c r="BG323" i="12"/>
  <c r="BF323" i="12"/>
  <c r="T323" i="12"/>
  <c r="R323" i="12"/>
  <c r="P323" i="12"/>
  <c r="BI321" i="12"/>
  <c r="BH321" i="12"/>
  <c r="BG321" i="12"/>
  <c r="BF321" i="12"/>
  <c r="T321" i="12"/>
  <c r="R321" i="12"/>
  <c r="P321" i="12"/>
  <c r="BI318" i="12"/>
  <c r="BH318" i="12"/>
  <c r="BG318" i="12"/>
  <c r="BF318" i="12"/>
  <c r="T318" i="12"/>
  <c r="R318" i="12"/>
  <c r="P318" i="12"/>
  <c r="BI316" i="12"/>
  <c r="BH316" i="12"/>
  <c r="BG316" i="12"/>
  <c r="BF316" i="12"/>
  <c r="T316" i="12"/>
  <c r="R316" i="12"/>
  <c r="P316" i="12"/>
  <c r="BI314" i="12"/>
  <c r="BH314" i="12"/>
  <c r="BG314" i="12"/>
  <c r="BF314" i="12"/>
  <c r="T314" i="12"/>
  <c r="R314" i="12"/>
  <c r="P314" i="12"/>
  <c r="BI311" i="12"/>
  <c r="BH311" i="12"/>
  <c r="BG311" i="12"/>
  <c r="BF311" i="12"/>
  <c r="T311" i="12"/>
  <c r="R311" i="12"/>
  <c r="P311" i="12"/>
  <c r="BI309" i="12"/>
  <c r="BH309" i="12"/>
  <c r="BG309" i="12"/>
  <c r="BF309" i="12"/>
  <c r="T309" i="12"/>
  <c r="R309" i="12"/>
  <c r="P309" i="12"/>
  <c r="BI304" i="12"/>
  <c r="BH304" i="12"/>
  <c r="BG304" i="12"/>
  <c r="BF304" i="12"/>
  <c r="T304" i="12"/>
  <c r="R304" i="12"/>
  <c r="P304" i="12"/>
  <c r="BI303" i="12"/>
  <c r="BH303" i="12"/>
  <c r="BG303" i="12"/>
  <c r="BF303" i="12"/>
  <c r="T303" i="12"/>
  <c r="R303" i="12"/>
  <c r="P303" i="12"/>
  <c r="BI291" i="12"/>
  <c r="BH291" i="12"/>
  <c r="BG291" i="12"/>
  <c r="BF291" i="12"/>
  <c r="T291" i="12"/>
  <c r="R291" i="12"/>
  <c r="P291" i="12"/>
  <c r="BI288" i="12"/>
  <c r="BH288" i="12"/>
  <c r="BG288" i="12"/>
  <c r="BF288" i="12"/>
  <c r="T288" i="12"/>
  <c r="R288" i="12"/>
  <c r="P288" i="12"/>
  <c r="BI284" i="12"/>
  <c r="BH284" i="12"/>
  <c r="BG284" i="12"/>
  <c r="BF284" i="12"/>
  <c r="T284" i="12"/>
  <c r="R284" i="12"/>
  <c r="P284" i="12"/>
  <c r="BI281" i="12"/>
  <c r="BH281" i="12"/>
  <c r="BG281" i="12"/>
  <c r="BF281" i="12"/>
  <c r="T281" i="12"/>
  <c r="R281" i="12"/>
  <c r="P281" i="12"/>
  <c r="BI278" i="12"/>
  <c r="BH278" i="12"/>
  <c r="BG278" i="12"/>
  <c r="BF278" i="12"/>
  <c r="T278" i="12"/>
  <c r="R278" i="12"/>
  <c r="P278" i="12"/>
  <c r="BI275" i="12"/>
  <c r="BH275" i="12"/>
  <c r="BG275" i="12"/>
  <c r="BF275" i="12"/>
  <c r="T275" i="12"/>
  <c r="R275" i="12"/>
  <c r="P275" i="12"/>
  <c r="BI272" i="12"/>
  <c r="BH272" i="12"/>
  <c r="BG272" i="12"/>
  <c r="BF272" i="12"/>
  <c r="T272" i="12"/>
  <c r="R272" i="12"/>
  <c r="P272" i="12"/>
  <c r="BI268" i="12"/>
  <c r="BH268" i="12"/>
  <c r="BG268" i="12"/>
  <c r="BF268" i="12"/>
  <c r="T268" i="12"/>
  <c r="R268" i="12"/>
  <c r="P268" i="12"/>
  <c r="BI265" i="12"/>
  <c r="BH265" i="12"/>
  <c r="BG265" i="12"/>
  <c r="BF265" i="12"/>
  <c r="T265" i="12"/>
  <c r="R265" i="12"/>
  <c r="P265" i="12"/>
  <c r="BI262" i="12"/>
  <c r="BH262" i="12"/>
  <c r="BG262" i="12"/>
  <c r="BF262" i="12"/>
  <c r="T262" i="12"/>
  <c r="R262" i="12"/>
  <c r="P262" i="12"/>
  <c r="BI259" i="12"/>
  <c r="BH259" i="12"/>
  <c r="BG259" i="12"/>
  <c r="BF259" i="12"/>
  <c r="T259" i="12"/>
  <c r="R259" i="12"/>
  <c r="P259" i="12"/>
  <c r="BI254" i="12"/>
  <c r="BH254" i="12"/>
  <c r="BG254" i="12"/>
  <c r="BF254" i="12"/>
  <c r="T254" i="12"/>
  <c r="T246" i="12"/>
  <c r="R254" i="12"/>
  <c r="P254" i="12"/>
  <c r="BI247" i="12"/>
  <c r="BH247" i="12"/>
  <c r="BG247" i="12"/>
  <c r="BF247" i="12"/>
  <c r="T247" i="12"/>
  <c r="R247" i="12"/>
  <c r="R246" i="12" s="1"/>
  <c r="P247" i="12"/>
  <c r="P246" i="12" s="1"/>
  <c r="BI243" i="12"/>
  <c r="BH243" i="12"/>
  <c r="BG243" i="12"/>
  <c r="BF243" i="12"/>
  <c r="T243" i="12"/>
  <c r="T242" i="12" s="1"/>
  <c r="R243" i="12"/>
  <c r="R242" i="12"/>
  <c r="P243" i="12"/>
  <c r="P242" i="12" s="1"/>
  <c r="BI238" i="12"/>
  <c r="BH238" i="12"/>
  <c r="BG238" i="12"/>
  <c r="BF238" i="12"/>
  <c r="T238" i="12"/>
  <c r="R238" i="12"/>
  <c r="P238" i="12"/>
  <c r="BI235" i="12"/>
  <c r="BH235" i="12"/>
  <c r="BG235" i="12"/>
  <c r="BF235" i="12"/>
  <c r="T235" i="12"/>
  <c r="R235" i="12"/>
  <c r="P235" i="12"/>
  <c r="BI233" i="12"/>
  <c r="BH233" i="12"/>
  <c r="BG233" i="12"/>
  <c r="BF233" i="12"/>
  <c r="T233" i="12"/>
  <c r="R233" i="12"/>
  <c r="P233" i="12"/>
  <c r="BI230" i="12"/>
  <c r="BH230" i="12"/>
  <c r="BG230" i="12"/>
  <c r="BF230" i="12"/>
  <c r="T230" i="12"/>
  <c r="R230" i="12"/>
  <c r="P230" i="12"/>
  <c r="BI227" i="12"/>
  <c r="BH227" i="12"/>
  <c r="BG227" i="12"/>
  <c r="BF227" i="12"/>
  <c r="T227" i="12"/>
  <c r="R227" i="12"/>
  <c r="P227" i="12"/>
  <c r="BI224" i="12"/>
  <c r="BH224" i="12"/>
  <c r="BG224" i="12"/>
  <c r="BF224" i="12"/>
  <c r="T224" i="12"/>
  <c r="R224" i="12"/>
  <c r="P224" i="12"/>
  <c r="BI218" i="12"/>
  <c r="BH218" i="12"/>
  <c r="BG218" i="12"/>
  <c r="BF218" i="12"/>
  <c r="T218" i="12"/>
  <c r="R218" i="12"/>
  <c r="P218" i="12"/>
  <c r="BI215" i="12"/>
  <c r="BH215" i="12"/>
  <c r="BG215" i="12"/>
  <c r="BF215" i="12"/>
  <c r="T215" i="12"/>
  <c r="R215" i="12"/>
  <c r="P215" i="12"/>
  <c r="BI206" i="12"/>
  <c r="BH206" i="12"/>
  <c r="BG206" i="12"/>
  <c r="BF206" i="12"/>
  <c r="T206" i="12"/>
  <c r="R206" i="12"/>
  <c r="P206" i="12"/>
  <c r="BI203" i="12"/>
  <c r="BH203" i="12"/>
  <c r="BG203" i="12"/>
  <c r="BF203" i="12"/>
  <c r="T203" i="12"/>
  <c r="R203" i="12"/>
  <c r="P203" i="12"/>
  <c r="BI200" i="12"/>
  <c r="BH200" i="12"/>
  <c r="BG200" i="12"/>
  <c r="BF200" i="12"/>
  <c r="T200" i="12"/>
  <c r="R200" i="12"/>
  <c r="P200" i="12"/>
  <c r="BI198" i="12"/>
  <c r="BH198" i="12"/>
  <c r="BG198" i="12"/>
  <c r="BF198" i="12"/>
  <c r="T198" i="12"/>
  <c r="R198" i="12"/>
  <c r="P198" i="12"/>
  <c r="BI195" i="12"/>
  <c r="BH195" i="12"/>
  <c r="BG195" i="12"/>
  <c r="BF195" i="12"/>
  <c r="T195" i="12"/>
  <c r="R195" i="12"/>
  <c r="P195" i="12"/>
  <c r="BI193" i="12"/>
  <c r="BH193" i="12"/>
  <c r="BG193" i="12"/>
  <c r="BF193" i="12"/>
  <c r="T193" i="12"/>
  <c r="R193" i="12"/>
  <c r="P193" i="12"/>
  <c r="BI190" i="12"/>
  <c r="BH190" i="12"/>
  <c r="BG190" i="12"/>
  <c r="BF190" i="12"/>
  <c r="T190" i="12"/>
  <c r="R190" i="12"/>
  <c r="P190" i="12"/>
  <c r="BI187" i="12"/>
  <c r="BH187" i="12"/>
  <c r="BG187" i="12"/>
  <c r="BF187" i="12"/>
  <c r="T187" i="12"/>
  <c r="R187" i="12"/>
  <c r="P187" i="12"/>
  <c r="BI186" i="12"/>
  <c r="BH186" i="12"/>
  <c r="BG186" i="12"/>
  <c r="BF186" i="12"/>
  <c r="T186" i="12"/>
  <c r="R186" i="12"/>
  <c r="P186" i="12"/>
  <c r="BI182" i="12"/>
  <c r="BH182" i="12"/>
  <c r="BG182" i="12"/>
  <c r="BF182" i="12"/>
  <c r="T182" i="12"/>
  <c r="R182" i="12"/>
  <c r="P182" i="12"/>
  <c r="BI179" i="12"/>
  <c r="BH179" i="12"/>
  <c r="BG179" i="12"/>
  <c r="BF179" i="12"/>
  <c r="T179" i="12"/>
  <c r="R179" i="12"/>
  <c r="P179" i="12"/>
  <c r="BI176" i="12"/>
  <c r="BH176" i="12"/>
  <c r="BG176" i="12"/>
  <c r="BF176" i="12"/>
  <c r="T176" i="12"/>
  <c r="R176" i="12"/>
  <c r="P176" i="12"/>
  <c r="BI170" i="12"/>
  <c r="BH170" i="12"/>
  <c r="BG170" i="12"/>
  <c r="BF170" i="12"/>
  <c r="T170" i="12"/>
  <c r="R170" i="12"/>
  <c r="P170" i="12"/>
  <c r="BI167" i="12"/>
  <c r="BH167" i="12"/>
  <c r="BG167" i="12"/>
  <c r="BF167" i="12"/>
  <c r="T167" i="12"/>
  <c r="R167" i="12"/>
  <c r="P167" i="12"/>
  <c r="BI164" i="12"/>
  <c r="BH164" i="12"/>
  <c r="BG164" i="12"/>
  <c r="BF164" i="12"/>
  <c r="T164" i="12"/>
  <c r="R164" i="12"/>
  <c r="P164" i="12"/>
  <c r="BI161" i="12"/>
  <c r="BH161" i="12"/>
  <c r="BG161" i="12"/>
  <c r="BF161" i="12"/>
  <c r="T161" i="12"/>
  <c r="R161" i="12"/>
  <c r="P161" i="12"/>
  <c r="BI158" i="12"/>
  <c r="BH158" i="12"/>
  <c r="BG158" i="12"/>
  <c r="BF158" i="12"/>
  <c r="T158" i="12"/>
  <c r="R158" i="12"/>
  <c r="P158" i="12"/>
  <c r="BI155" i="12"/>
  <c r="BH155" i="12"/>
  <c r="BG155" i="12"/>
  <c r="BF155" i="12"/>
  <c r="T155" i="12"/>
  <c r="R155" i="12"/>
  <c r="P155" i="12"/>
  <c r="BI152" i="12"/>
  <c r="BH152" i="12"/>
  <c r="BG152" i="12"/>
  <c r="BF152" i="12"/>
  <c r="T152" i="12"/>
  <c r="R152" i="12"/>
  <c r="P152" i="12"/>
  <c r="BI149" i="12"/>
  <c r="BH149" i="12"/>
  <c r="BG149" i="12"/>
  <c r="BF149" i="12"/>
  <c r="T149" i="12"/>
  <c r="R149" i="12"/>
  <c r="P149" i="12"/>
  <c r="BI146" i="12"/>
  <c r="BH146" i="12"/>
  <c r="BG146" i="12"/>
  <c r="BF146" i="12"/>
  <c r="T146" i="12"/>
  <c r="R146" i="12"/>
  <c r="P146" i="12"/>
  <c r="BI143" i="12"/>
  <c r="BH143" i="12"/>
  <c r="BG143" i="12"/>
  <c r="BF143" i="12"/>
  <c r="T143" i="12"/>
  <c r="R143" i="12"/>
  <c r="P143" i="12"/>
  <c r="BI140" i="12"/>
  <c r="BH140" i="12"/>
  <c r="BG140" i="12"/>
  <c r="BF140" i="12"/>
  <c r="T140" i="12"/>
  <c r="R140" i="12"/>
  <c r="P140" i="12"/>
  <c r="BI137" i="12"/>
  <c r="BH137" i="12"/>
  <c r="BG137" i="12"/>
  <c r="BF137" i="12"/>
  <c r="T137" i="12"/>
  <c r="R137" i="12"/>
  <c r="P137" i="12"/>
  <c r="BI134" i="12"/>
  <c r="BH134" i="12"/>
  <c r="BG134" i="12"/>
  <c r="BF134" i="12"/>
  <c r="T134" i="12"/>
  <c r="R134" i="12"/>
  <c r="P134" i="12"/>
  <c r="BI131" i="12"/>
  <c r="BH131" i="12"/>
  <c r="BG131" i="12"/>
  <c r="BF131" i="12"/>
  <c r="T131" i="12"/>
  <c r="R131" i="12"/>
  <c r="P131" i="12"/>
  <c r="BI128" i="12"/>
  <c r="BH128" i="12"/>
  <c r="BG128" i="12"/>
  <c r="BF128" i="12"/>
  <c r="T128" i="12"/>
  <c r="R128" i="12"/>
  <c r="P128" i="12"/>
  <c r="F119" i="12"/>
  <c r="E117" i="12"/>
  <c r="F89" i="12"/>
  <c r="E87" i="12"/>
  <c r="J24" i="12"/>
  <c r="E24" i="12"/>
  <c r="J122" i="12" s="1"/>
  <c r="J23" i="12"/>
  <c r="J21" i="12"/>
  <c r="E21" i="12"/>
  <c r="J91" i="12" s="1"/>
  <c r="J20" i="12"/>
  <c r="J18" i="12"/>
  <c r="E18" i="12"/>
  <c r="F122" i="12" s="1"/>
  <c r="J17" i="12"/>
  <c r="J15" i="12"/>
  <c r="E15" i="12"/>
  <c r="F121" i="12" s="1"/>
  <c r="J14" i="12"/>
  <c r="J12" i="12"/>
  <c r="J89" i="12" s="1"/>
  <c r="E7" i="12"/>
  <c r="E85" i="12"/>
  <c r="J39" i="11"/>
  <c r="J38" i="11"/>
  <c r="AY105" i="1" s="1"/>
  <c r="J37" i="11"/>
  <c r="AX105" i="1"/>
  <c r="BI324" i="11"/>
  <c r="BH324" i="11"/>
  <c r="BG324" i="11"/>
  <c r="BF324" i="11"/>
  <c r="T324" i="11"/>
  <c r="T323" i="11" s="1"/>
  <c r="R324" i="11"/>
  <c r="R323" i="11"/>
  <c r="P324" i="11"/>
  <c r="P323" i="11" s="1"/>
  <c r="BI320" i="11"/>
  <c r="BH320" i="11"/>
  <c r="BG320" i="11"/>
  <c r="BF320" i="11"/>
  <c r="T320" i="11"/>
  <c r="R320" i="11"/>
  <c r="P320" i="11"/>
  <c r="BI317" i="11"/>
  <c r="BH317" i="11"/>
  <c r="BG317" i="11"/>
  <c r="BF317" i="11"/>
  <c r="T317" i="11"/>
  <c r="R317" i="11"/>
  <c r="P317" i="11"/>
  <c r="BI314" i="11"/>
  <c r="BH314" i="11"/>
  <c r="BG314" i="11"/>
  <c r="BF314" i="11"/>
  <c r="T314" i="11"/>
  <c r="R314" i="11"/>
  <c r="P314" i="11"/>
  <c r="BI312" i="11"/>
  <c r="BH312" i="11"/>
  <c r="BG312" i="11"/>
  <c r="BF312" i="11"/>
  <c r="T312" i="11"/>
  <c r="R312" i="11"/>
  <c r="P312" i="11"/>
  <c r="BI309" i="11"/>
  <c r="BH309" i="11"/>
  <c r="BG309" i="11"/>
  <c r="BF309" i="11"/>
  <c r="T309" i="11"/>
  <c r="R309" i="11"/>
  <c r="P309" i="11"/>
  <c r="BI307" i="11"/>
  <c r="BH307" i="11"/>
  <c r="BG307" i="11"/>
  <c r="BF307" i="11"/>
  <c r="T307" i="11"/>
  <c r="R307" i="11"/>
  <c r="P307" i="11"/>
  <c r="BI303" i="11"/>
  <c r="BH303" i="11"/>
  <c r="BG303" i="11"/>
  <c r="BF303" i="11"/>
  <c r="T303" i="11"/>
  <c r="R303" i="11"/>
  <c r="P303" i="11"/>
  <c r="BI299" i="11"/>
  <c r="BH299" i="11"/>
  <c r="BG299" i="11"/>
  <c r="BF299" i="11"/>
  <c r="T299" i="11"/>
  <c r="R299" i="11"/>
  <c r="P299" i="11"/>
  <c r="BI296" i="11"/>
  <c r="BH296" i="11"/>
  <c r="BG296" i="11"/>
  <c r="BF296" i="11"/>
  <c r="T296" i="11"/>
  <c r="R296" i="11"/>
  <c r="P296" i="11"/>
  <c r="BI293" i="11"/>
  <c r="BH293" i="11"/>
  <c r="BG293" i="11"/>
  <c r="BF293" i="11"/>
  <c r="T293" i="11"/>
  <c r="R293" i="11"/>
  <c r="P293" i="11"/>
  <c r="BI290" i="11"/>
  <c r="BH290" i="11"/>
  <c r="BG290" i="11"/>
  <c r="BF290" i="11"/>
  <c r="T290" i="11"/>
  <c r="R290" i="11"/>
  <c r="P290" i="11"/>
  <c r="BI288" i="11"/>
  <c r="BH288" i="11"/>
  <c r="BG288" i="11"/>
  <c r="BF288" i="11"/>
  <c r="T288" i="11"/>
  <c r="R288" i="11"/>
  <c r="P288" i="11"/>
  <c r="BI287" i="11"/>
  <c r="BH287" i="11"/>
  <c r="BG287" i="11"/>
  <c r="BF287" i="11"/>
  <c r="T287" i="11"/>
  <c r="R287" i="11"/>
  <c r="P287" i="11"/>
  <c r="BI286" i="11"/>
  <c r="BH286" i="11"/>
  <c r="BG286" i="11"/>
  <c r="BF286" i="11"/>
  <c r="T286" i="11"/>
  <c r="R286" i="11"/>
  <c r="P286" i="11"/>
  <c r="BI285" i="11"/>
  <c r="BH285" i="11"/>
  <c r="BG285" i="11"/>
  <c r="BF285" i="11"/>
  <c r="T285" i="11"/>
  <c r="R285" i="11"/>
  <c r="P285" i="11"/>
  <c r="BI284" i="11"/>
  <c r="BH284" i="11"/>
  <c r="BG284" i="11"/>
  <c r="BF284" i="11"/>
  <c r="T284" i="11"/>
  <c r="R284" i="11"/>
  <c r="P284" i="11"/>
  <c r="BI283" i="11"/>
  <c r="BH283" i="11"/>
  <c r="BG283" i="11"/>
  <c r="BF283" i="11"/>
  <c r="T283" i="11"/>
  <c r="R283" i="11"/>
  <c r="P283" i="11"/>
  <c r="BI282" i="11"/>
  <c r="BH282" i="11"/>
  <c r="BG282" i="11"/>
  <c r="BF282" i="11"/>
  <c r="T282" i="11"/>
  <c r="R282" i="11"/>
  <c r="P282" i="11"/>
  <c r="BI281" i="11"/>
  <c r="BH281" i="11"/>
  <c r="BG281" i="11"/>
  <c r="BF281" i="11"/>
  <c r="T281" i="11"/>
  <c r="R281" i="11"/>
  <c r="P281" i="11"/>
  <c r="BI280" i="11"/>
  <c r="BH280" i="11"/>
  <c r="BG280" i="11"/>
  <c r="BF280" i="11"/>
  <c r="T280" i="11"/>
  <c r="R280" i="11"/>
  <c r="P280" i="11"/>
  <c r="BI277" i="11"/>
  <c r="BH277" i="11"/>
  <c r="BG277" i="11"/>
  <c r="BF277" i="11"/>
  <c r="T277" i="11"/>
  <c r="R277" i="11"/>
  <c r="P277" i="11"/>
  <c r="BI276" i="11"/>
  <c r="BH276" i="11"/>
  <c r="BG276" i="11"/>
  <c r="BF276" i="11"/>
  <c r="T276" i="11"/>
  <c r="R276" i="11"/>
  <c r="P276" i="11"/>
  <c r="BI273" i="11"/>
  <c r="BH273" i="11"/>
  <c r="BG273" i="11"/>
  <c r="BF273" i="11"/>
  <c r="T273" i="11"/>
  <c r="R273" i="11"/>
  <c r="P273" i="11"/>
  <c r="BI271" i="11"/>
  <c r="BH271" i="11"/>
  <c r="BG271" i="11"/>
  <c r="BF271" i="11"/>
  <c r="T271" i="11"/>
  <c r="R271" i="11"/>
  <c r="P271" i="11"/>
  <c r="BI268" i="11"/>
  <c r="BH268" i="11"/>
  <c r="BG268" i="11"/>
  <c r="BF268" i="11"/>
  <c r="T268" i="11"/>
  <c r="R268" i="11"/>
  <c r="P268" i="11"/>
  <c r="BI266" i="11"/>
  <c r="BH266" i="11"/>
  <c r="BG266" i="11"/>
  <c r="BF266" i="11"/>
  <c r="T266" i="11"/>
  <c r="R266" i="11"/>
  <c r="P266" i="11"/>
  <c r="BI263" i="11"/>
  <c r="BH263" i="11"/>
  <c r="BG263" i="11"/>
  <c r="BF263" i="11"/>
  <c r="T263" i="11"/>
  <c r="R263" i="11"/>
  <c r="P263" i="11"/>
  <c r="BI261" i="11"/>
  <c r="BH261" i="11"/>
  <c r="BG261" i="11"/>
  <c r="BF261" i="11"/>
  <c r="T261" i="11"/>
  <c r="R261" i="11"/>
  <c r="P261" i="11"/>
  <c r="BI258" i="11"/>
  <c r="BH258" i="11"/>
  <c r="BG258" i="11"/>
  <c r="BF258" i="11"/>
  <c r="T258" i="11"/>
  <c r="R258" i="11"/>
  <c r="P258" i="11"/>
  <c r="BI254" i="11"/>
  <c r="BH254" i="11"/>
  <c r="BG254" i="11"/>
  <c r="BF254" i="11"/>
  <c r="T254" i="11"/>
  <c r="R254" i="11"/>
  <c r="P254" i="11"/>
  <c r="BI251" i="11"/>
  <c r="BH251" i="11"/>
  <c r="BG251" i="11"/>
  <c r="BF251" i="11"/>
  <c r="T251" i="11"/>
  <c r="R251" i="11"/>
  <c r="P251" i="11"/>
  <c r="BI248" i="11"/>
  <c r="BH248" i="11"/>
  <c r="BG248" i="11"/>
  <c r="BF248" i="11"/>
  <c r="T248" i="11"/>
  <c r="R248" i="11"/>
  <c r="P248" i="11"/>
  <c r="BI245" i="11"/>
  <c r="BH245" i="11"/>
  <c r="BG245" i="11"/>
  <c r="BF245" i="11"/>
  <c r="T245" i="11"/>
  <c r="R245" i="11"/>
  <c r="P245" i="11"/>
  <c r="BI242" i="11"/>
  <c r="BH242" i="11"/>
  <c r="BG242" i="11"/>
  <c r="BF242" i="11"/>
  <c r="T242" i="11"/>
  <c r="R242" i="11"/>
  <c r="P242" i="11"/>
  <c r="BI239" i="11"/>
  <c r="BH239" i="11"/>
  <c r="BG239" i="11"/>
  <c r="BF239" i="11"/>
  <c r="T239" i="11"/>
  <c r="R239" i="11"/>
  <c r="P239" i="11"/>
  <c r="BI236" i="11"/>
  <c r="BH236" i="11"/>
  <c r="BG236" i="11"/>
  <c r="BF236" i="11"/>
  <c r="T236" i="11"/>
  <c r="R236" i="11"/>
  <c r="P236" i="11"/>
  <c r="BI231" i="11"/>
  <c r="BH231" i="11"/>
  <c r="BG231" i="11"/>
  <c r="BF231" i="11"/>
  <c r="T231" i="11"/>
  <c r="R231" i="11"/>
  <c r="P231" i="11"/>
  <c r="BI226" i="11"/>
  <c r="BH226" i="11"/>
  <c r="BG226" i="11"/>
  <c r="BF226" i="11"/>
  <c r="T226" i="11"/>
  <c r="R226" i="11"/>
  <c r="P226" i="11"/>
  <c r="BI222" i="11"/>
  <c r="BH222" i="11"/>
  <c r="BG222" i="11"/>
  <c r="BF222" i="11"/>
  <c r="T222" i="11"/>
  <c r="R222" i="11"/>
  <c r="P222" i="11"/>
  <c r="BI219" i="11"/>
  <c r="BH219" i="11"/>
  <c r="BG219" i="11"/>
  <c r="BF219" i="11"/>
  <c r="T219" i="11"/>
  <c r="R219" i="11"/>
  <c r="P219" i="11"/>
  <c r="BI215" i="11"/>
  <c r="BH215" i="11"/>
  <c r="BG215" i="11"/>
  <c r="BF215" i="11"/>
  <c r="T215" i="11"/>
  <c r="T214" i="11"/>
  <c r="R215" i="11"/>
  <c r="R214" i="11" s="1"/>
  <c r="P215" i="11"/>
  <c r="P214" i="11"/>
  <c r="BI211" i="11"/>
  <c r="BH211" i="11"/>
  <c r="BG211" i="11"/>
  <c r="BF211" i="11"/>
  <c r="T211" i="11"/>
  <c r="R211" i="11"/>
  <c r="P211" i="11"/>
  <c r="BI208" i="11"/>
  <c r="BH208" i="11"/>
  <c r="BG208" i="11"/>
  <c r="BF208" i="11"/>
  <c r="T208" i="11"/>
  <c r="R208" i="11"/>
  <c r="P208" i="11"/>
  <c r="BI204" i="11"/>
  <c r="BH204" i="11"/>
  <c r="BG204" i="11"/>
  <c r="BF204" i="11"/>
  <c r="T204" i="11"/>
  <c r="R204" i="11"/>
  <c r="P204" i="11"/>
  <c r="BI201" i="11"/>
  <c r="BH201" i="11"/>
  <c r="BG201" i="11"/>
  <c r="BF201" i="11"/>
  <c r="T201" i="11"/>
  <c r="R201" i="11"/>
  <c r="P201" i="11"/>
  <c r="BI195" i="11"/>
  <c r="BH195" i="11"/>
  <c r="BG195" i="11"/>
  <c r="BF195" i="11"/>
  <c r="T195" i="11"/>
  <c r="R195" i="11"/>
  <c r="P195" i="11"/>
  <c r="BI192" i="11"/>
  <c r="BH192" i="11"/>
  <c r="BG192" i="11"/>
  <c r="BF192" i="11"/>
  <c r="T192" i="11"/>
  <c r="R192" i="11"/>
  <c r="P192" i="11"/>
  <c r="BI189" i="11"/>
  <c r="BH189" i="11"/>
  <c r="BG189" i="11"/>
  <c r="BF189" i="11"/>
  <c r="T189" i="11"/>
  <c r="R189" i="11"/>
  <c r="P189" i="11"/>
  <c r="BI187" i="11"/>
  <c r="BH187" i="11"/>
  <c r="BG187" i="11"/>
  <c r="BF187" i="11"/>
  <c r="T187" i="11"/>
  <c r="R187" i="11"/>
  <c r="P187" i="11"/>
  <c r="BI184" i="11"/>
  <c r="BH184" i="11"/>
  <c r="BG184" i="11"/>
  <c r="BF184" i="11"/>
  <c r="T184" i="11"/>
  <c r="R184" i="11"/>
  <c r="P184" i="11"/>
  <c r="BI182" i="11"/>
  <c r="BH182" i="11"/>
  <c r="BG182" i="11"/>
  <c r="BF182" i="11"/>
  <c r="T182" i="11"/>
  <c r="R182" i="11"/>
  <c r="P182" i="11"/>
  <c r="BI179" i="11"/>
  <c r="BH179" i="11"/>
  <c r="BG179" i="11"/>
  <c r="BF179" i="11"/>
  <c r="T179" i="11"/>
  <c r="R179" i="11"/>
  <c r="P179" i="11"/>
  <c r="BI176" i="11"/>
  <c r="BH176" i="11"/>
  <c r="BG176" i="11"/>
  <c r="BF176" i="11"/>
  <c r="T176" i="11"/>
  <c r="R176" i="11"/>
  <c r="P176" i="11"/>
  <c r="BI175" i="11"/>
  <c r="BH175" i="11"/>
  <c r="BG175" i="11"/>
  <c r="BF175" i="11"/>
  <c r="T175" i="11"/>
  <c r="R175" i="11"/>
  <c r="P175" i="11"/>
  <c r="BI170" i="11"/>
  <c r="BH170" i="11"/>
  <c r="BG170" i="11"/>
  <c r="BF170" i="11"/>
  <c r="T170" i="11"/>
  <c r="R170" i="11"/>
  <c r="P170" i="11"/>
  <c r="BI167" i="11"/>
  <c r="BH167" i="11"/>
  <c r="BG167" i="11"/>
  <c r="BF167" i="11"/>
  <c r="T167" i="11"/>
  <c r="R167" i="11"/>
  <c r="P167" i="11"/>
  <c r="BI164" i="11"/>
  <c r="BH164" i="11"/>
  <c r="BG164" i="11"/>
  <c r="BF164" i="11"/>
  <c r="T164" i="11"/>
  <c r="R164" i="11"/>
  <c r="P164" i="11"/>
  <c r="BI157" i="11"/>
  <c r="BH157" i="11"/>
  <c r="BG157" i="11"/>
  <c r="BF157" i="11"/>
  <c r="T157" i="11"/>
  <c r="R157" i="11"/>
  <c r="P157" i="11"/>
  <c r="BI154" i="11"/>
  <c r="BH154" i="11"/>
  <c r="BG154" i="11"/>
  <c r="BF154" i="11"/>
  <c r="T154" i="11"/>
  <c r="R154" i="11"/>
  <c r="P154" i="11"/>
  <c r="BI151" i="11"/>
  <c r="BH151" i="11"/>
  <c r="BG151" i="11"/>
  <c r="BF151" i="11"/>
  <c r="T151" i="11"/>
  <c r="R151" i="11"/>
  <c r="P151" i="11"/>
  <c r="BI148" i="11"/>
  <c r="BH148" i="11"/>
  <c r="BG148" i="11"/>
  <c r="BF148" i="11"/>
  <c r="T148" i="11"/>
  <c r="R148" i="11"/>
  <c r="P148" i="11"/>
  <c r="BI145" i="11"/>
  <c r="BH145" i="11"/>
  <c r="BG145" i="11"/>
  <c r="BF145" i="11"/>
  <c r="T145" i="11"/>
  <c r="R145" i="11"/>
  <c r="P145" i="11"/>
  <c r="BI142" i="11"/>
  <c r="BH142" i="11"/>
  <c r="BG142" i="11"/>
  <c r="BF142" i="11"/>
  <c r="T142" i="11"/>
  <c r="R142" i="11"/>
  <c r="P142" i="11"/>
  <c r="BI139" i="11"/>
  <c r="BH139" i="11"/>
  <c r="BG139" i="11"/>
  <c r="BF139" i="11"/>
  <c r="T139" i="11"/>
  <c r="R139" i="11"/>
  <c r="P139" i="11"/>
  <c r="BI136" i="11"/>
  <c r="BH136" i="11"/>
  <c r="BG136" i="11"/>
  <c r="BF136" i="11"/>
  <c r="T136" i="11"/>
  <c r="R136" i="11"/>
  <c r="P136" i="11"/>
  <c r="BI133" i="11"/>
  <c r="BH133" i="11"/>
  <c r="BG133" i="11"/>
  <c r="BF133" i="11"/>
  <c r="T133" i="11"/>
  <c r="R133" i="11"/>
  <c r="P133" i="11"/>
  <c r="F124" i="11"/>
  <c r="E122" i="11"/>
  <c r="F91" i="11"/>
  <c r="E89" i="11"/>
  <c r="J26" i="11"/>
  <c r="E26" i="11"/>
  <c r="J127" i="11" s="1"/>
  <c r="J25" i="11"/>
  <c r="J23" i="11"/>
  <c r="E23" i="11"/>
  <c r="J126" i="11" s="1"/>
  <c r="J22" i="11"/>
  <c r="J20" i="11"/>
  <c r="E20" i="11"/>
  <c r="F94" i="11" s="1"/>
  <c r="J19" i="11"/>
  <c r="J17" i="11"/>
  <c r="E17" i="11"/>
  <c r="F126" i="11" s="1"/>
  <c r="J16" i="11"/>
  <c r="J14" i="11"/>
  <c r="J124" i="11" s="1"/>
  <c r="E7" i="11"/>
  <c r="E85" i="11"/>
  <c r="J39" i="10"/>
  <c r="J38" i="10"/>
  <c r="AY104" i="1" s="1"/>
  <c r="J37" i="10"/>
  <c r="AX104" i="1"/>
  <c r="BI336" i="10"/>
  <c r="BH336" i="10"/>
  <c r="BG336" i="10"/>
  <c r="BF336" i="10"/>
  <c r="T336" i="10"/>
  <c r="T335" i="10" s="1"/>
  <c r="R336" i="10"/>
  <c r="R335" i="10"/>
  <c r="P336" i="10"/>
  <c r="P335" i="10" s="1"/>
  <c r="BI331" i="10"/>
  <c r="BH331" i="10"/>
  <c r="BG331" i="10"/>
  <c r="BF331" i="10"/>
  <c r="T331" i="10"/>
  <c r="R331" i="10"/>
  <c r="P331" i="10"/>
  <c r="BI328" i="10"/>
  <c r="BH328" i="10"/>
  <c r="BG328" i="10"/>
  <c r="BF328" i="10"/>
  <c r="T328" i="10"/>
  <c r="R328" i="10"/>
  <c r="P328" i="10"/>
  <c r="BI325" i="10"/>
  <c r="BH325" i="10"/>
  <c r="BG325" i="10"/>
  <c r="BF325" i="10"/>
  <c r="T325" i="10"/>
  <c r="R325" i="10"/>
  <c r="P325" i="10"/>
  <c r="BI323" i="10"/>
  <c r="BH323" i="10"/>
  <c r="BG323" i="10"/>
  <c r="BF323" i="10"/>
  <c r="T323" i="10"/>
  <c r="R323" i="10"/>
  <c r="P323" i="10"/>
  <c r="BI319" i="10"/>
  <c r="BH319" i="10"/>
  <c r="BG319" i="10"/>
  <c r="BF319" i="10"/>
  <c r="T319" i="10"/>
  <c r="R319" i="10"/>
  <c r="P319" i="10"/>
  <c r="BI317" i="10"/>
  <c r="BH317" i="10"/>
  <c r="BG317" i="10"/>
  <c r="BF317" i="10"/>
  <c r="T317" i="10"/>
  <c r="R317" i="10"/>
  <c r="P317" i="10"/>
  <c r="BI313" i="10"/>
  <c r="BH313" i="10"/>
  <c r="BG313" i="10"/>
  <c r="BF313" i="10"/>
  <c r="T313" i="10"/>
  <c r="R313" i="10"/>
  <c r="P313" i="10"/>
  <c r="BI309" i="10"/>
  <c r="BH309" i="10"/>
  <c r="BG309" i="10"/>
  <c r="BF309" i="10"/>
  <c r="T309" i="10"/>
  <c r="R309" i="10"/>
  <c r="P309" i="10"/>
  <c r="BI306" i="10"/>
  <c r="BH306" i="10"/>
  <c r="BG306" i="10"/>
  <c r="BF306" i="10"/>
  <c r="T306" i="10"/>
  <c r="R306" i="10"/>
  <c r="P306" i="10"/>
  <c r="BI303" i="10"/>
  <c r="BH303" i="10"/>
  <c r="BG303" i="10"/>
  <c r="BF303" i="10"/>
  <c r="T303" i="10"/>
  <c r="R303" i="10"/>
  <c r="P303" i="10"/>
  <c r="BI301" i="10"/>
  <c r="BH301" i="10"/>
  <c r="BG301" i="10"/>
  <c r="BF301" i="10"/>
  <c r="T301" i="10"/>
  <c r="R301" i="10"/>
  <c r="P301" i="10"/>
  <c r="BI300" i="10"/>
  <c r="BH300" i="10"/>
  <c r="BG300" i="10"/>
  <c r="BF300" i="10"/>
  <c r="T300" i="10"/>
  <c r="R300" i="10"/>
  <c r="P300" i="10"/>
  <c r="BI299" i="10"/>
  <c r="BH299" i="10"/>
  <c r="BG299" i="10"/>
  <c r="BF299" i="10"/>
  <c r="T299" i="10"/>
  <c r="R299" i="10"/>
  <c r="P299" i="10"/>
  <c r="BI298" i="10"/>
  <c r="BH298" i="10"/>
  <c r="BG298" i="10"/>
  <c r="BF298" i="10"/>
  <c r="T298" i="10"/>
  <c r="R298" i="10"/>
  <c r="P298" i="10"/>
  <c r="BI297" i="10"/>
  <c r="BH297" i="10"/>
  <c r="BG297" i="10"/>
  <c r="BF297" i="10"/>
  <c r="T297" i="10"/>
  <c r="R297" i="10"/>
  <c r="P297" i="10"/>
  <c r="BI296" i="10"/>
  <c r="BH296" i="10"/>
  <c r="BG296" i="10"/>
  <c r="BF296" i="10"/>
  <c r="T296" i="10"/>
  <c r="R296" i="10"/>
  <c r="P296" i="10"/>
  <c r="BI295" i="10"/>
  <c r="BH295" i="10"/>
  <c r="BG295" i="10"/>
  <c r="BF295" i="10"/>
  <c r="T295" i="10"/>
  <c r="R295" i="10"/>
  <c r="P295" i="10"/>
  <c r="BI294" i="10"/>
  <c r="BH294" i="10"/>
  <c r="BG294" i="10"/>
  <c r="BF294" i="10"/>
  <c r="T294" i="10"/>
  <c r="R294" i="10"/>
  <c r="P294" i="10"/>
  <c r="BI293" i="10"/>
  <c r="BH293" i="10"/>
  <c r="BG293" i="10"/>
  <c r="BF293" i="10"/>
  <c r="T293" i="10"/>
  <c r="R293" i="10"/>
  <c r="P293" i="10"/>
  <c r="BI292" i="10"/>
  <c r="BH292" i="10"/>
  <c r="BG292" i="10"/>
  <c r="BF292" i="10"/>
  <c r="T292" i="10"/>
  <c r="R292" i="10"/>
  <c r="P292" i="10"/>
  <c r="BI289" i="10"/>
  <c r="BH289" i="10"/>
  <c r="BG289" i="10"/>
  <c r="BF289" i="10"/>
  <c r="T289" i="10"/>
  <c r="R289" i="10"/>
  <c r="P289" i="10"/>
  <c r="BI286" i="10"/>
  <c r="BH286" i="10"/>
  <c r="BG286" i="10"/>
  <c r="BF286" i="10"/>
  <c r="T286" i="10"/>
  <c r="R286" i="10"/>
  <c r="P286" i="10"/>
  <c r="BI284" i="10"/>
  <c r="BH284" i="10"/>
  <c r="BG284" i="10"/>
  <c r="BF284" i="10"/>
  <c r="T284" i="10"/>
  <c r="R284" i="10"/>
  <c r="P284" i="10"/>
  <c r="BI281" i="10"/>
  <c r="BH281" i="10"/>
  <c r="BG281" i="10"/>
  <c r="BF281" i="10"/>
  <c r="T281" i="10"/>
  <c r="R281" i="10"/>
  <c r="P281" i="10"/>
  <c r="BI279" i="10"/>
  <c r="BH279" i="10"/>
  <c r="BG279" i="10"/>
  <c r="BF279" i="10"/>
  <c r="T279" i="10"/>
  <c r="R279" i="10"/>
  <c r="P279" i="10"/>
  <c r="BI276" i="10"/>
  <c r="BH276" i="10"/>
  <c r="BG276" i="10"/>
  <c r="BF276" i="10"/>
  <c r="T276" i="10"/>
  <c r="R276" i="10"/>
  <c r="P276" i="10"/>
  <c r="BI274" i="10"/>
  <c r="BH274" i="10"/>
  <c r="BG274" i="10"/>
  <c r="BF274" i="10"/>
  <c r="T274" i="10"/>
  <c r="R274" i="10"/>
  <c r="P274" i="10"/>
  <c r="BI271" i="10"/>
  <c r="BH271" i="10"/>
  <c r="BG271" i="10"/>
  <c r="BF271" i="10"/>
  <c r="T271" i="10"/>
  <c r="R271" i="10"/>
  <c r="P271" i="10"/>
  <c r="BI269" i="10"/>
  <c r="BH269" i="10"/>
  <c r="BG269" i="10"/>
  <c r="BF269" i="10"/>
  <c r="T269" i="10"/>
  <c r="R269" i="10"/>
  <c r="P269" i="10"/>
  <c r="BI266" i="10"/>
  <c r="BH266" i="10"/>
  <c r="BG266" i="10"/>
  <c r="BF266" i="10"/>
  <c r="T266" i="10"/>
  <c r="R266" i="10"/>
  <c r="P266" i="10"/>
  <c r="BI264" i="10"/>
  <c r="BH264" i="10"/>
  <c r="BG264" i="10"/>
  <c r="BF264" i="10"/>
  <c r="T264" i="10"/>
  <c r="R264" i="10"/>
  <c r="P264" i="10"/>
  <c r="BI261" i="10"/>
  <c r="BH261" i="10"/>
  <c r="BG261" i="10"/>
  <c r="BF261" i="10"/>
  <c r="T261" i="10"/>
  <c r="R261" i="10"/>
  <c r="P261" i="10"/>
  <c r="BI257" i="10"/>
  <c r="BH257" i="10"/>
  <c r="BG257" i="10"/>
  <c r="BF257" i="10"/>
  <c r="T257" i="10"/>
  <c r="R257" i="10"/>
  <c r="P257" i="10"/>
  <c r="BI254" i="10"/>
  <c r="BH254" i="10"/>
  <c r="BG254" i="10"/>
  <c r="BF254" i="10"/>
  <c r="T254" i="10"/>
  <c r="R254" i="10"/>
  <c r="P254" i="10"/>
  <c r="BI251" i="10"/>
  <c r="BH251" i="10"/>
  <c r="BG251" i="10"/>
  <c r="BF251" i="10"/>
  <c r="T251" i="10"/>
  <c r="R251" i="10"/>
  <c r="P251" i="10"/>
  <c r="BI248" i="10"/>
  <c r="BH248" i="10"/>
  <c r="BG248" i="10"/>
  <c r="BF248" i="10"/>
  <c r="T248" i="10"/>
  <c r="R248" i="10"/>
  <c r="P248" i="10"/>
  <c r="BI243" i="10"/>
  <c r="BH243" i="10"/>
  <c r="BG243" i="10"/>
  <c r="BF243" i="10"/>
  <c r="T243" i="10"/>
  <c r="R243" i="10"/>
  <c r="P243" i="10"/>
  <c r="BI237" i="10"/>
  <c r="BH237" i="10"/>
  <c r="BG237" i="10"/>
  <c r="BF237" i="10"/>
  <c r="T237" i="10"/>
  <c r="R237" i="10"/>
  <c r="P237" i="10"/>
  <c r="BI233" i="10"/>
  <c r="BH233" i="10"/>
  <c r="BG233" i="10"/>
  <c r="BF233" i="10"/>
  <c r="T233" i="10"/>
  <c r="R233" i="10"/>
  <c r="P233" i="10"/>
  <c r="BI230" i="10"/>
  <c r="BH230" i="10"/>
  <c r="BG230" i="10"/>
  <c r="BF230" i="10"/>
  <c r="T230" i="10"/>
  <c r="R230" i="10"/>
  <c r="P230" i="10"/>
  <c r="BI226" i="10"/>
  <c r="BH226" i="10"/>
  <c r="BG226" i="10"/>
  <c r="BF226" i="10"/>
  <c r="T226" i="10"/>
  <c r="T225" i="10"/>
  <c r="R226" i="10"/>
  <c r="R225" i="10" s="1"/>
  <c r="P226" i="10"/>
  <c r="P225" i="10"/>
  <c r="BI222" i="10"/>
  <c r="BH222" i="10"/>
  <c r="BG222" i="10"/>
  <c r="BF222" i="10"/>
  <c r="T222" i="10"/>
  <c r="R222" i="10"/>
  <c r="P222" i="10"/>
  <c r="BI219" i="10"/>
  <c r="BH219" i="10"/>
  <c r="BG219" i="10"/>
  <c r="BF219" i="10"/>
  <c r="T219" i="10"/>
  <c r="R219" i="10"/>
  <c r="P219" i="10"/>
  <c r="BI215" i="10"/>
  <c r="BH215" i="10"/>
  <c r="BG215" i="10"/>
  <c r="BF215" i="10"/>
  <c r="T215" i="10"/>
  <c r="R215" i="10"/>
  <c r="P215" i="10"/>
  <c r="BI212" i="10"/>
  <c r="BH212" i="10"/>
  <c r="BG212" i="10"/>
  <c r="BF212" i="10"/>
  <c r="T212" i="10"/>
  <c r="R212" i="10"/>
  <c r="P212" i="10"/>
  <c r="BI208" i="10"/>
  <c r="BH208" i="10"/>
  <c r="BG208" i="10"/>
  <c r="BF208" i="10"/>
  <c r="T208" i="10"/>
  <c r="R208" i="10"/>
  <c r="P208" i="10"/>
  <c r="BI205" i="10"/>
  <c r="BH205" i="10"/>
  <c r="BG205" i="10"/>
  <c r="BF205" i="10"/>
  <c r="T205" i="10"/>
  <c r="R205" i="10"/>
  <c r="P205" i="10"/>
  <c r="BI198" i="10"/>
  <c r="BH198" i="10"/>
  <c r="BG198" i="10"/>
  <c r="BF198" i="10"/>
  <c r="T198" i="10"/>
  <c r="R198" i="10"/>
  <c r="P198" i="10"/>
  <c r="BI195" i="10"/>
  <c r="BH195" i="10"/>
  <c r="BG195" i="10"/>
  <c r="BF195" i="10"/>
  <c r="T195" i="10"/>
  <c r="R195" i="10"/>
  <c r="P195" i="10"/>
  <c r="BI192" i="10"/>
  <c r="BH192" i="10"/>
  <c r="BG192" i="10"/>
  <c r="BF192" i="10"/>
  <c r="T192" i="10"/>
  <c r="R192" i="10"/>
  <c r="P192" i="10"/>
  <c r="BI190" i="10"/>
  <c r="BH190" i="10"/>
  <c r="BG190" i="10"/>
  <c r="BF190" i="10"/>
  <c r="T190" i="10"/>
  <c r="R190" i="10"/>
  <c r="P190" i="10"/>
  <c r="BI187" i="10"/>
  <c r="BH187" i="10"/>
  <c r="BG187" i="10"/>
  <c r="BF187" i="10"/>
  <c r="T187" i="10"/>
  <c r="R187" i="10"/>
  <c r="P187" i="10"/>
  <c r="BI185" i="10"/>
  <c r="BH185" i="10"/>
  <c r="BG185" i="10"/>
  <c r="BF185" i="10"/>
  <c r="T185" i="10"/>
  <c r="R185" i="10"/>
  <c r="P185" i="10"/>
  <c r="BI182" i="10"/>
  <c r="BH182" i="10"/>
  <c r="BG182" i="10"/>
  <c r="BF182" i="10"/>
  <c r="T182" i="10"/>
  <c r="R182" i="10"/>
  <c r="P182" i="10"/>
  <c r="BI179" i="10"/>
  <c r="BH179" i="10"/>
  <c r="BG179" i="10"/>
  <c r="BF179" i="10"/>
  <c r="T179" i="10"/>
  <c r="R179" i="10"/>
  <c r="P179" i="10"/>
  <c r="BI178" i="10"/>
  <c r="BH178" i="10"/>
  <c r="BG178" i="10"/>
  <c r="BF178" i="10"/>
  <c r="T178" i="10"/>
  <c r="R178" i="10"/>
  <c r="P178" i="10"/>
  <c r="BI173" i="10"/>
  <c r="BH173" i="10"/>
  <c r="BG173" i="10"/>
  <c r="BF173" i="10"/>
  <c r="T173" i="10"/>
  <c r="R173" i="10"/>
  <c r="P173" i="10"/>
  <c r="BI170" i="10"/>
  <c r="BH170" i="10"/>
  <c r="BG170" i="10"/>
  <c r="BF170" i="10"/>
  <c r="T170" i="10"/>
  <c r="R170" i="10"/>
  <c r="P170" i="10"/>
  <c r="BI167" i="10"/>
  <c r="BH167" i="10"/>
  <c r="BG167" i="10"/>
  <c r="BF167" i="10"/>
  <c r="T167" i="10"/>
  <c r="R167" i="10"/>
  <c r="P167" i="10"/>
  <c r="BI160" i="10"/>
  <c r="BH160" i="10"/>
  <c r="BG160" i="10"/>
  <c r="BF160" i="10"/>
  <c r="T160" i="10"/>
  <c r="R160" i="10"/>
  <c r="P160" i="10"/>
  <c r="BI157" i="10"/>
  <c r="BH157" i="10"/>
  <c r="BG157" i="10"/>
  <c r="BF157" i="10"/>
  <c r="T157" i="10"/>
  <c r="R157" i="10"/>
  <c r="P157" i="10"/>
  <c r="BI154" i="10"/>
  <c r="BH154" i="10"/>
  <c r="BG154" i="10"/>
  <c r="BF154" i="10"/>
  <c r="T154" i="10"/>
  <c r="R154" i="10"/>
  <c r="P154" i="10"/>
  <c r="BI151" i="10"/>
  <c r="BH151" i="10"/>
  <c r="BG151" i="10"/>
  <c r="BF151" i="10"/>
  <c r="T151" i="10"/>
  <c r="R151" i="10"/>
  <c r="P151" i="10"/>
  <c r="BI148" i="10"/>
  <c r="BH148" i="10"/>
  <c r="BG148" i="10"/>
  <c r="BF148" i="10"/>
  <c r="T148" i="10"/>
  <c r="R148" i="10"/>
  <c r="P148" i="10"/>
  <c r="BI145" i="10"/>
  <c r="BH145" i="10"/>
  <c r="BG145" i="10"/>
  <c r="BF145" i="10"/>
  <c r="T145" i="10"/>
  <c r="R145" i="10"/>
  <c r="P145" i="10"/>
  <c r="BI142" i="10"/>
  <c r="BH142" i="10"/>
  <c r="BG142" i="10"/>
  <c r="BF142" i="10"/>
  <c r="T142" i="10"/>
  <c r="R142" i="10"/>
  <c r="P142" i="10"/>
  <c r="BI139" i="10"/>
  <c r="BH139" i="10"/>
  <c r="BG139" i="10"/>
  <c r="BF139" i="10"/>
  <c r="T139" i="10"/>
  <c r="R139" i="10"/>
  <c r="P139" i="10"/>
  <c r="BI136" i="10"/>
  <c r="BH136" i="10"/>
  <c r="BG136" i="10"/>
  <c r="BF136" i="10"/>
  <c r="T136" i="10"/>
  <c r="R136" i="10"/>
  <c r="P136" i="10"/>
  <c r="BI133" i="10"/>
  <c r="BH133" i="10"/>
  <c r="BG133" i="10"/>
  <c r="BF133" i="10"/>
  <c r="T133" i="10"/>
  <c r="R133" i="10"/>
  <c r="P133" i="10"/>
  <c r="F124" i="10"/>
  <c r="E122" i="10"/>
  <c r="F91" i="10"/>
  <c r="E89" i="10"/>
  <c r="J26" i="10"/>
  <c r="E26" i="10"/>
  <c r="J127" i="10"/>
  <c r="J25" i="10"/>
  <c r="J23" i="10"/>
  <c r="E23" i="10"/>
  <c r="J126" i="10"/>
  <c r="J22" i="10"/>
  <c r="J20" i="10"/>
  <c r="E20" i="10"/>
  <c r="F94" i="10"/>
  <c r="J19" i="10"/>
  <c r="J17" i="10"/>
  <c r="E17" i="10"/>
  <c r="F126" i="10"/>
  <c r="J16" i="10"/>
  <c r="J14" i="10"/>
  <c r="J124" i="10" s="1"/>
  <c r="E7" i="10"/>
  <c r="E85" i="10"/>
  <c r="J39" i="9"/>
  <c r="J38" i="9"/>
  <c r="AY103" i="1"/>
  <c r="J37" i="9"/>
  <c r="AX103" i="1" s="1"/>
  <c r="BI324" i="9"/>
  <c r="BH324" i="9"/>
  <c r="BG324" i="9"/>
  <c r="BF324" i="9"/>
  <c r="T324" i="9"/>
  <c r="T323" i="9"/>
  <c r="R324" i="9"/>
  <c r="R323" i="9" s="1"/>
  <c r="P324" i="9"/>
  <c r="P323" i="9"/>
  <c r="BI319" i="9"/>
  <c r="BH319" i="9"/>
  <c r="BG319" i="9"/>
  <c r="BF319" i="9"/>
  <c r="T319" i="9"/>
  <c r="R319" i="9"/>
  <c r="P319" i="9"/>
  <c r="BI316" i="9"/>
  <c r="BH316" i="9"/>
  <c r="BG316" i="9"/>
  <c r="BF316" i="9"/>
  <c r="T316" i="9"/>
  <c r="R316" i="9"/>
  <c r="P316" i="9"/>
  <c r="BI313" i="9"/>
  <c r="BH313" i="9"/>
  <c r="BG313" i="9"/>
  <c r="BF313" i="9"/>
  <c r="T313" i="9"/>
  <c r="R313" i="9"/>
  <c r="P313" i="9"/>
  <c r="BI311" i="9"/>
  <c r="BH311" i="9"/>
  <c r="BG311" i="9"/>
  <c r="BF311" i="9"/>
  <c r="T311" i="9"/>
  <c r="R311" i="9"/>
  <c r="P311" i="9"/>
  <c r="BI307" i="9"/>
  <c r="BH307" i="9"/>
  <c r="BG307" i="9"/>
  <c r="BF307" i="9"/>
  <c r="T307" i="9"/>
  <c r="R307" i="9"/>
  <c r="P307" i="9"/>
  <c r="BI305" i="9"/>
  <c r="BH305" i="9"/>
  <c r="BG305" i="9"/>
  <c r="BF305" i="9"/>
  <c r="T305" i="9"/>
  <c r="R305" i="9"/>
  <c r="P305" i="9"/>
  <c r="BI301" i="9"/>
  <c r="BH301" i="9"/>
  <c r="BG301" i="9"/>
  <c r="BF301" i="9"/>
  <c r="T301" i="9"/>
  <c r="R301" i="9"/>
  <c r="P301" i="9"/>
  <c r="BI297" i="9"/>
  <c r="BH297" i="9"/>
  <c r="BG297" i="9"/>
  <c r="BF297" i="9"/>
  <c r="T297" i="9"/>
  <c r="R297" i="9"/>
  <c r="P297" i="9"/>
  <c r="BI294" i="9"/>
  <c r="BH294" i="9"/>
  <c r="BG294" i="9"/>
  <c r="BF294" i="9"/>
  <c r="T294" i="9"/>
  <c r="R294" i="9"/>
  <c r="P294" i="9"/>
  <c r="BI291" i="9"/>
  <c r="BH291" i="9"/>
  <c r="BG291" i="9"/>
  <c r="BF291" i="9"/>
  <c r="T291" i="9"/>
  <c r="R291" i="9"/>
  <c r="P291" i="9"/>
  <c r="BI289" i="9"/>
  <c r="BH289" i="9"/>
  <c r="BG289" i="9"/>
  <c r="BF289" i="9"/>
  <c r="T289" i="9"/>
  <c r="R289" i="9"/>
  <c r="P289" i="9"/>
  <c r="BI288" i="9"/>
  <c r="BH288" i="9"/>
  <c r="BG288" i="9"/>
  <c r="BF288" i="9"/>
  <c r="T288" i="9"/>
  <c r="R288" i="9"/>
  <c r="P288" i="9"/>
  <c r="BI287" i="9"/>
  <c r="BH287" i="9"/>
  <c r="BG287" i="9"/>
  <c r="BF287" i="9"/>
  <c r="T287" i="9"/>
  <c r="R287" i="9"/>
  <c r="P287" i="9"/>
  <c r="BI286" i="9"/>
  <c r="BH286" i="9"/>
  <c r="BG286" i="9"/>
  <c r="BF286" i="9"/>
  <c r="T286" i="9"/>
  <c r="R286" i="9"/>
  <c r="P286" i="9"/>
  <c r="BI285" i="9"/>
  <c r="BH285" i="9"/>
  <c r="BG285" i="9"/>
  <c r="BF285" i="9"/>
  <c r="T285" i="9"/>
  <c r="R285" i="9"/>
  <c r="P285" i="9"/>
  <c r="BI284" i="9"/>
  <c r="BH284" i="9"/>
  <c r="BG284" i="9"/>
  <c r="BF284" i="9"/>
  <c r="T284" i="9"/>
  <c r="R284" i="9"/>
  <c r="P284" i="9"/>
  <c r="BI283" i="9"/>
  <c r="BH283" i="9"/>
  <c r="BG283" i="9"/>
  <c r="BF283" i="9"/>
  <c r="T283" i="9"/>
  <c r="R283" i="9"/>
  <c r="P283" i="9"/>
  <c r="BI282" i="9"/>
  <c r="BH282" i="9"/>
  <c r="BG282" i="9"/>
  <c r="BF282" i="9"/>
  <c r="T282" i="9"/>
  <c r="R282" i="9"/>
  <c r="P282" i="9"/>
  <c r="BI281" i="9"/>
  <c r="BH281" i="9"/>
  <c r="BG281" i="9"/>
  <c r="BF281" i="9"/>
  <c r="T281" i="9"/>
  <c r="R281" i="9"/>
  <c r="P281" i="9"/>
  <c r="BI280" i="9"/>
  <c r="BH280" i="9"/>
  <c r="BG280" i="9"/>
  <c r="BF280" i="9"/>
  <c r="T280" i="9"/>
  <c r="R280" i="9"/>
  <c r="P280" i="9"/>
  <c r="BI279" i="9"/>
  <c r="BH279" i="9"/>
  <c r="BG279" i="9"/>
  <c r="BF279" i="9"/>
  <c r="T279" i="9"/>
  <c r="R279" i="9"/>
  <c r="P279" i="9"/>
  <c r="BI278" i="9"/>
  <c r="BH278" i="9"/>
  <c r="BG278" i="9"/>
  <c r="BF278" i="9"/>
  <c r="T278" i="9"/>
  <c r="R278" i="9"/>
  <c r="P278" i="9"/>
  <c r="BI275" i="9"/>
  <c r="BH275" i="9"/>
  <c r="BG275" i="9"/>
  <c r="BF275" i="9"/>
  <c r="T275" i="9"/>
  <c r="R275" i="9"/>
  <c r="P275" i="9"/>
  <c r="BI273" i="9"/>
  <c r="BH273" i="9"/>
  <c r="BG273" i="9"/>
  <c r="BF273" i="9"/>
  <c r="T273" i="9"/>
  <c r="R273" i="9"/>
  <c r="P273" i="9"/>
  <c r="BI270" i="9"/>
  <c r="BH270" i="9"/>
  <c r="BG270" i="9"/>
  <c r="BF270" i="9"/>
  <c r="T270" i="9"/>
  <c r="R270" i="9"/>
  <c r="P270" i="9"/>
  <c r="BI268" i="9"/>
  <c r="BH268" i="9"/>
  <c r="BG268" i="9"/>
  <c r="BF268" i="9"/>
  <c r="T268" i="9"/>
  <c r="R268" i="9"/>
  <c r="P268" i="9"/>
  <c r="BI265" i="9"/>
  <c r="BH265" i="9"/>
  <c r="BG265" i="9"/>
  <c r="BF265" i="9"/>
  <c r="T265" i="9"/>
  <c r="R265" i="9"/>
  <c r="P265" i="9"/>
  <c r="BI263" i="9"/>
  <c r="BH263" i="9"/>
  <c r="BG263" i="9"/>
  <c r="BF263" i="9"/>
  <c r="T263" i="9"/>
  <c r="R263" i="9"/>
  <c r="P263" i="9"/>
  <c r="BI260" i="9"/>
  <c r="BH260" i="9"/>
  <c r="BG260" i="9"/>
  <c r="BF260" i="9"/>
  <c r="T260" i="9"/>
  <c r="R260" i="9"/>
  <c r="P260" i="9"/>
  <c r="BI258" i="9"/>
  <c r="BH258" i="9"/>
  <c r="BG258" i="9"/>
  <c r="BF258" i="9"/>
  <c r="T258" i="9"/>
  <c r="R258" i="9"/>
  <c r="P258" i="9"/>
  <c r="BI255" i="9"/>
  <c r="BH255" i="9"/>
  <c r="BG255" i="9"/>
  <c r="BF255" i="9"/>
  <c r="T255" i="9"/>
  <c r="R255" i="9"/>
  <c r="P255" i="9"/>
  <c r="BI251" i="9"/>
  <c r="BH251" i="9"/>
  <c r="BG251" i="9"/>
  <c r="BF251" i="9"/>
  <c r="T251" i="9"/>
  <c r="R251" i="9"/>
  <c r="P251" i="9"/>
  <c r="BI248" i="9"/>
  <c r="BH248" i="9"/>
  <c r="BG248" i="9"/>
  <c r="BF248" i="9"/>
  <c r="T248" i="9"/>
  <c r="R248" i="9"/>
  <c r="P248" i="9"/>
  <c r="BI245" i="9"/>
  <c r="BH245" i="9"/>
  <c r="BG245" i="9"/>
  <c r="BF245" i="9"/>
  <c r="T245" i="9"/>
  <c r="R245" i="9"/>
  <c r="P245" i="9"/>
  <c r="BI242" i="9"/>
  <c r="BH242" i="9"/>
  <c r="BG242" i="9"/>
  <c r="BF242" i="9"/>
  <c r="T242" i="9"/>
  <c r="R242" i="9"/>
  <c r="P242" i="9"/>
  <c r="BI237" i="9"/>
  <c r="BH237" i="9"/>
  <c r="BG237" i="9"/>
  <c r="BF237" i="9"/>
  <c r="T237" i="9"/>
  <c r="T231" i="9"/>
  <c r="R237" i="9"/>
  <c r="P237" i="9"/>
  <c r="P231" i="9"/>
  <c r="BI232" i="9"/>
  <c r="BH232" i="9"/>
  <c r="BG232" i="9"/>
  <c r="BF232" i="9"/>
  <c r="T232" i="9"/>
  <c r="R232" i="9"/>
  <c r="R231" i="9" s="1"/>
  <c r="P232" i="9"/>
  <c r="BI228" i="9"/>
  <c r="BH228" i="9"/>
  <c r="BG228" i="9"/>
  <c r="BF228" i="9"/>
  <c r="T228" i="9"/>
  <c r="R228" i="9"/>
  <c r="P228" i="9"/>
  <c r="BI225" i="9"/>
  <c r="BH225" i="9"/>
  <c r="BG225" i="9"/>
  <c r="BF225" i="9"/>
  <c r="T225" i="9"/>
  <c r="R225" i="9"/>
  <c r="P225" i="9"/>
  <c r="BI221" i="9"/>
  <c r="BH221" i="9"/>
  <c r="BG221" i="9"/>
  <c r="BF221" i="9"/>
  <c r="T221" i="9"/>
  <c r="T220" i="9" s="1"/>
  <c r="R221" i="9"/>
  <c r="R220" i="9" s="1"/>
  <c r="P221" i="9"/>
  <c r="P220" i="9" s="1"/>
  <c r="BI217" i="9"/>
  <c r="BH217" i="9"/>
  <c r="BG217" i="9"/>
  <c r="BF217" i="9"/>
  <c r="T217" i="9"/>
  <c r="R217" i="9"/>
  <c r="P217" i="9"/>
  <c r="BI214" i="9"/>
  <c r="BH214" i="9"/>
  <c r="BG214" i="9"/>
  <c r="BF214" i="9"/>
  <c r="T214" i="9"/>
  <c r="R214" i="9"/>
  <c r="P214" i="9"/>
  <c r="BI210" i="9"/>
  <c r="BH210" i="9"/>
  <c r="BG210" i="9"/>
  <c r="BF210" i="9"/>
  <c r="T210" i="9"/>
  <c r="R210" i="9"/>
  <c r="P210" i="9"/>
  <c r="BI207" i="9"/>
  <c r="BH207" i="9"/>
  <c r="BG207" i="9"/>
  <c r="BF207" i="9"/>
  <c r="T207" i="9"/>
  <c r="R207" i="9"/>
  <c r="P207" i="9"/>
  <c r="BI201" i="9"/>
  <c r="BH201" i="9"/>
  <c r="BG201" i="9"/>
  <c r="BF201" i="9"/>
  <c r="T201" i="9"/>
  <c r="R201" i="9"/>
  <c r="P201" i="9"/>
  <c r="BI198" i="9"/>
  <c r="BH198" i="9"/>
  <c r="BG198" i="9"/>
  <c r="BF198" i="9"/>
  <c r="T198" i="9"/>
  <c r="R198" i="9"/>
  <c r="P198" i="9"/>
  <c r="BI195" i="9"/>
  <c r="BH195" i="9"/>
  <c r="BG195" i="9"/>
  <c r="BF195" i="9"/>
  <c r="T195" i="9"/>
  <c r="R195" i="9"/>
  <c r="P195" i="9"/>
  <c r="BI193" i="9"/>
  <c r="BH193" i="9"/>
  <c r="BG193" i="9"/>
  <c r="BF193" i="9"/>
  <c r="T193" i="9"/>
  <c r="R193" i="9"/>
  <c r="P193" i="9"/>
  <c r="BI190" i="9"/>
  <c r="BH190" i="9"/>
  <c r="BG190" i="9"/>
  <c r="BF190" i="9"/>
  <c r="T190" i="9"/>
  <c r="R190" i="9"/>
  <c r="P190" i="9"/>
  <c r="BI188" i="9"/>
  <c r="BH188" i="9"/>
  <c r="BG188" i="9"/>
  <c r="BF188" i="9"/>
  <c r="T188" i="9"/>
  <c r="R188" i="9"/>
  <c r="P188" i="9"/>
  <c r="BI185" i="9"/>
  <c r="BH185" i="9"/>
  <c r="BG185" i="9"/>
  <c r="BF185" i="9"/>
  <c r="T185" i="9"/>
  <c r="R185" i="9"/>
  <c r="P185" i="9"/>
  <c r="BI182" i="9"/>
  <c r="BH182" i="9"/>
  <c r="BG182" i="9"/>
  <c r="BF182" i="9"/>
  <c r="T182" i="9"/>
  <c r="R182" i="9"/>
  <c r="P182" i="9"/>
  <c r="BI181" i="9"/>
  <c r="BH181" i="9"/>
  <c r="BG181" i="9"/>
  <c r="BF181" i="9"/>
  <c r="T181" i="9"/>
  <c r="R181" i="9"/>
  <c r="P181" i="9"/>
  <c r="BI176" i="9"/>
  <c r="BH176" i="9"/>
  <c r="BG176" i="9"/>
  <c r="BF176" i="9"/>
  <c r="T176" i="9"/>
  <c r="R176" i="9"/>
  <c r="P176" i="9"/>
  <c r="BI173" i="9"/>
  <c r="BH173" i="9"/>
  <c r="BG173" i="9"/>
  <c r="BF173" i="9"/>
  <c r="T173" i="9"/>
  <c r="R173" i="9"/>
  <c r="P173" i="9"/>
  <c r="BI170" i="9"/>
  <c r="BH170" i="9"/>
  <c r="BG170" i="9"/>
  <c r="BF170" i="9"/>
  <c r="T170" i="9"/>
  <c r="R170" i="9"/>
  <c r="P170" i="9"/>
  <c r="BI163" i="9"/>
  <c r="BH163" i="9"/>
  <c r="BG163" i="9"/>
  <c r="BF163" i="9"/>
  <c r="T163" i="9"/>
  <c r="R163" i="9"/>
  <c r="P163" i="9"/>
  <c r="BI160" i="9"/>
  <c r="BH160" i="9"/>
  <c r="BG160" i="9"/>
  <c r="BF160" i="9"/>
  <c r="T160" i="9"/>
  <c r="R160" i="9"/>
  <c r="P160" i="9"/>
  <c r="BI157" i="9"/>
  <c r="BH157" i="9"/>
  <c r="BG157" i="9"/>
  <c r="BF157" i="9"/>
  <c r="T157" i="9"/>
  <c r="R157" i="9"/>
  <c r="P157" i="9"/>
  <c r="BI154" i="9"/>
  <c r="BH154" i="9"/>
  <c r="BG154" i="9"/>
  <c r="BF154" i="9"/>
  <c r="T154" i="9"/>
  <c r="R154" i="9"/>
  <c r="P154" i="9"/>
  <c r="BI151" i="9"/>
  <c r="BH151" i="9"/>
  <c r="BG151" i="9"/>
  <c r="BF151" i="9"/>
  <c r="T151" i="9"/>
  <c r="R151" i="9"/>
  <c r="P151" i="9"/>
  <c r="BI148" i="9"/>
  <c r="BH148" i="9"/>
  <c r="BG148" i="9"/>
  <c r="BF148" i="9"/>
  <c r="T148" i="9"/>
  <c r="R148" i="9"/>
  <c r="P148" i="9"/>
  <c r="BI145" i="9"/>
  <c r="BH145" i="9"/>
  <c r="BG145" i="9"/>
  <c r="BF145" i="9"/>
  <c r="T145" i="9"/>
  <c r="R145" i="9"/>
  <c r="P145" i="9"/>
  <c r="BI142" i="9"/>
  <c r="BH142" i="9"/>
  <c r="BG142" i="9"/>
  <c r="BF142" i="9"/>
  <c r="T142" i="9"/>
  <c r="R142" i="9"/>
  <c r="P142" i="9"/>
  <c r="BI139" i="9"/>
  <c r="BH139" i="9"/>
  <c r="BG139" i="9"/>
  <c r="BF139" i="9"/>
  <c r="T139" i="9"/>
  <c r="R139" i="9"/>
  <c r="P139" i="9"/>
  <c r="BI136" i="9"/>
  <c r="BH136" i="9"/>
  <c r="BG136" i="9"/>
  <c r="BF136" i="9"/>
  <c r="T136" i="9"/>
  <c r="R136" i="9"/>
  <c r="P136" i="9"/>
  <c r="BI133" i="9"/>
  <c r="BH133" i="9"/>
  <c r="BG133" i="9"/>
  <c r="BF133" i="9"/>
  <c r="T133" i="9"/>
  <c r="R133" i="9"/>
  <c r="P133" i="9"/>
  <c r="F124" i="9"/>
  <c r="E122" i="9"/>
  <c r="F91" i="9"/>
  <c r="E89" i="9"/>
  <c r="J26" i="9"/>
  <c r="E26" i="9"/>
  <c r="J127" i="9" s="1"/>
  <c r="J25" i="9"/>
  <c r="J23" i="9"/>
  <c r="E23" i="9"/>
  <c r="J93" i="9" s="1"/>
  <c r="J22" i="9"/>
  <c r="J20" i="9"/>
  <c r="E20" i="9"/>
  <c r="F127" i="9" s="1"/>
  <c r="J19" i="9"/>
  <c r="J17" i="9"/>
  <c r="E17" i="9"/>
  <c r="F126" i="9" s="1"/>
  <c r="J16" i="9"/>
  <c r="J14" i="9"/>
  <c r="J124" i="9"/>
  <c r="E7" i="9"/>
  <c r="E118" i="9"/>
  <c r="J39" i="8"/>
  <c r="J38" i="8"/>
  <c r="AY102" i="1" s="1"/>
  <c r="J37" i="8"/>
  <c r="AX102" i="1" s="1"/>
  <c r="BI313" i="8"/>
  <c r="BH313" i="8"/>
  <c r="BG313" i="8"/>
  <c r="BF313" i="8"/>
  <c r="T313" i="8"/>
  <c r="T312" i="8" s="1"/>
  <c r="R313" i="8"/>
  <c r="R312" i="8" s="1"/>
  <c r="P313" i="8"/>
  <c r="P312" i="8" s="1"/>
  <c r="BI308" i="8"/>
  <c r="BH308" i="8"/>
  <c r="BG308" i="8"/>
  <c r="BF308" i="8"/>
  <c r="T308" i="8"/>
  <c r="R308" i="8"/>
  <c r="P308" i="8"/>
  <c r="BI305" i="8"/>
  <c r="BH305" i="8"/>
  <c r="BG305" i="8"/>
  <c r="BF305" i="8"/>
  <c r="T305" i="8"/>
  <c r="R305" i="8"/>
  <c r="P305" i="8"/>
  <c r="BI302" i="8"/>
  <c r="BH302" i="8"/>
  <c r="BG302" i="8"/>
  <c r="BF302" i="8"/>
  <c r="T302" i="8"/>
  <c r="R302" i="8"/>
  <c r="P302" i="8"/>
  <c r="BI300" i="8"/>
  <c r="BH300" i="8"/>
  <c r="BG300" i="8"/>
  <c r="BF300" i="8"/>
  <c r="T300" i="8"/>
  <c r="R300" i="8"/>
  <c r="P300" i="8"/>
  <c r="BI296" i="8"/>
  <c r="BH296" i="8"/>
  <c r="BG296" i="8"/>
  <c r="BF296" i="8"/>
  <c r="T296" i="8"/>
  <c r="R296" i="8"/>
  <c r="P296" i="8"/>
  <c r="BI294" i="8"/>
  <c r="BH294" i="8"/>
  <c r="BG294" i="8"/>
  <c r="BF294" i="8"/>
  <c r="T294" i="8"/>
  <c r="R294" i="8"/>
  <c r="P294" i="8"/>
  <c r="BI290" i="8"/>
  <c r="BH290" i="8"/>
  <c r="BG290" i="8"/>
  <c r="BF290" i="8"/>
  <c r="T290" i="8"/>
  <c r="R290" i="8"/>
  <c r="P290" i="8"/>
  <c r="BI286" i="8"/>
  <c r="BH286" i="8"/>
  <c r="BG286" i="8"/>
  <c r="BF286" i="8"/>
  <c r="T286" i="8"/>
  <c r="R286" i="8"/>
  <c r="P286" i="8"/>
  <c r="BI283" i="8"/>
  <c r="BH283" i="8"/>
  <c r="BG283" i="8"/>
  <c r="BF283" i="8"/>
  <c r="T283" i="8"/>
  <c r="R283" i="8"/>
  <c r="P283" i="8"/>
  <c r="BI280" i="8"/>
  <c r="BH280" i="8"/>
  <c r="BG280" i="8"/>
  <c r="BF280" i="8"/>
  <c r="T280" i="8"/>
  <c r="R280" i="8"/>
  <c r="P280" i="8"/>
  <c r="BI278" i="8"/>
  <c r="BH278" i="8"/>
  <c r="BG278" i="8"/>
  <c r="BF278" i="8"/>
  <c r="T278" i="8"/>
  <c r="R278" i="8"/>
  <c r="P278" i="8"/>
  <c r="BI277" i="8"/>
  <c r="BH277" i="8"/>
  <c r="BG277" i="8"/>
  <c r="BF277" i="8"/>
  <c r="T277" i="8"/>
  <c r="R277" i="8"/>
  <c r="P277" i="8"/>
  <c r="BI276" i="8"/>
  <c r="BH276" i="8"/>
  <c r="BG276" i="8"/>
  <c r="BF276" i="8"/>
  <c r="T276" i="8"/>
  <c r="R276" i="8"/>
  <c r="P276" i="8"/>
  <c r="BI275" i="8"/>
  <c r="BH275" i="8"/>
  <c r="BG275" i="8"/>
  <c r="BF275" i="8"/>
  <c r="T275" i="8"/>
  <c r="R275" i="8"/>
  <c r="P275" i="8"/>
  <c r="BI274" i="8"/>
  <c r="BH274" i="8"/>
  <c r="BG274" i="8"/>
  <c r="BF274" i="8"/>
  <c r="T274" i="8"/>
  <c r="R274" i="8"/>
  <c r="P274" i="8"/>
  <c r="BI273" i="8"/>
  <c r="BH273" i="8"/>
  <c r="BG273" i="8"/>
  <c r="BF273" i="8"/>
  <c r="T273" i="8"/>
  <c r="R273" i="8"/>
  <c r="P273" i="8"/>
  <c r="BI272" i="8"/>
  <c r="BH272" i="8"/>
  <c r="BG272" i="8"/>
  <c r="BF272" i="8"/>
  <c r="T272" i="8"/>
  <c r="R272" i="8"/>
  <c r="P272" i="8"/>
  <c r="BI271" i="8"/>
  <c r="BH271" i="8"/>
  <c r="BG271" i="8"/>
  <c r="BF271" i="8"/>
  <c r="T271" i="8"/>
  <c r="R271" i="8"/>
  <c r="P271" i="8"/>
  <c r="BI270" i="8"/>
  <c r="BH270" i="8"/>
  <c r="BG270" i="8"/>
  <c r="BF270" i="8"/>
  <c r="T270" i="8"/>
  <c r="R270" i="8"/>
  <c r="P270" i="8"/>
  <c r="BI269" i="8"/>
  <c r="BH269" i="8"/>
  <c r="BG269" i="8"/>
  <c r="BF269" i="8"/>
  <c r="T269" i="8"/>
  <c r="R269" i="8"/>
  <c r="P269" i="8"/>
  <c r="BI266" i="8"/>
  <c r="BH266" i="8"/>
  <c r="BG266" i="8"/>
  <c r="BF266" i="8"/>
  <c r="T266" i="8"/>
  <c r="R266" i="8"/>
  <c r="P266" i="8"/>
  <c r="BI264" i="8"/>
  <c r="BH264" i="8"/>
  <c r="BG264" i="8"/>
  <c r="BF264" i="8"/>
  <c r="T264" i="8"/>
  <c r="R264" i="8"/>
  <c r="P264" i="8"/>
  <c r="BI261" i="8"/>
  <c r="BH261" i="8"/>
  <c r="BG261" i="8"/>
  <c r="BF261" i="8"/>
  <c r="T261" i="8"/>
  <c r="R261" i="8"/>
  <c r="P261" i="8"/>
  <c r="BI259" i="8"/>
  <c r="BH259" i="8"/>
  <c r="BG259" i="8"/>
  <c r="BF259" i="8"/>
  <c r="T259" i="8"/>
  <c r="R259" i="8"/>
  <c r="P259" i="8"/>
  <c r="BI256" i="8"/>
  <c r="BH256" i="8"/>
  <c r="BG256" i="8"/>
  <c r="BF256" i="8"/>
  <c r="T256" i="8"/>
  <c r="R256" i="8"/>
  <c r="P256" i="8"/>
  <c r="BI255" i="8"/>
  <c r="BH255" i="8"/>
  <c r="BG255" i="8"/>
  <c r="BF255" i="8"/>
  <c r="T255" i="8"/>
  <c r="R255" i="8"/>
  <c r="P255" i="8"/>
  <c r="BI252" i="8"/>
  <c r="BH252" i="8"/>
  <c r="BG252" i="8"/>
  <c r="BF252" i="8"/>
  <c r="T252" i="8"/>
  <c r="R252" i="8"/>
  <c r="P252" i="8"/>
  <c r="BI248" i="8"/>
  <c r="BH248" i="8"/>
  <c r="BG248" i="8"/>
  <c r="BF248" i="8"/>
  <c r="T248" i="8"/>
  <c r="R248" i="8"/>
  <c r="P248" i="8"/>
  <c r="BI245" i="8"/>
  <c r="BH245" i="8"/>
  <c r="BG245" i="8"/>
  <c r="BF245" i="8"/>
  <c r="T245" i="8"/>
  <c r="R245" i="8"/>
  <c r="P245" i="8"/>
  <c r="BI242" i="8"/>
  <c r="BH242" i="8"/>
  <c r="BG242" i="8"/>
  <c r="BF242" i="8"/>
  <c r="T242" i="8"/>
  <c r="R242" i="8"/>
  <c r="P242" i="8"/>
  <c r="BI239" i="8"/>
  <c r="BH239" i="8"/>
  <c r="BG239" i="8"/>
  <c r="BF239" i="8"/>
  <c r="T239" i="8"/>
  <c r="R239" i="8"/>
  <c r="P239" i="8"/>
  <c r="BI234" i="8"/>
  <c r="BH234" i="8"/>
  <c r="BG234" i="8"/>
  <c r="BF234" i="8"/>
  <c r="T234" i="8"/>
  <c r="R234" i="8"/>
  <c r="P234" i="8"/>
  <c r="BI229" i="8"/>
  <c r="BH229" i="8"/>
  <c r="BG229" i="8"/>
  <c r="BF229" i="8"/>
  <c r="T229" i="8"/>
  <c r="R229" i="8"/>
  <c r="P229" i="8"/>
  <c r="BI225" i="8"/>
  <c r="BH225" i="8"/>
  <c r="BG225" i="8"/>
  <c r="BF225" i="8"/>
  <c r="T225" i="8"/>
  <c r="R225" i="8"/>
  <c r="P225" i="8"/>
  <c r="BI222" i="8"/>
  <c r="BH222" i="8"/>
  <c r="BG222" i="8"/>
  <c r="BF222" i="8"/>
  <c r="T222" i="8"/>
  <c r="R222" i="8"/>
  <c r="P222" i="8"/>
  <c r="BI218" i="8"/>
  <c r="BH218" i="8"/>
  <c r="BG218" i="8"/>
  <c r="BF218" i="8"/>
  <c r="T218" i="8"/>
  <c r="T217" i="8"/>
  <c r="R218" i="8"/>
  <c r="R217" i="8"/>
  <c r="P218" i="8"/>
  <c r="P217" i="8"/>
  <c r="BI214" i="8"/>
  <c r="BH214" i="8"/>
  <c r="BG214" i="8"/>
  <c r="BF214" i="8"/>
  <c r="T214" i="8"/>
  <c r="R214" i="8"/>
  <c r="P214" i="8"/>
  <c r="BI211" i="8"/>
  <c r="BH211" i="8"/>
  <c r="BG211" i="8"/>
  <c r="BF211" i="8"/>
  <c r="T211" i="8"/>
  <c r="R211" i="8"/>
  <c r="P211" i="8"/>
  <c r="BI207" i="8"/>
  <c r="BH207" i="8"/>
  <c r="BG207" i="8"/>
  <c r="BF207" i="8"/>
  <c r="T207" i="8"/>
  <c r="R207" i="8"/>
  <c r="P207" i="8"/>
  <c r="BI204" i="8"/>
  <c r="BH204" i="8"/>
  <c r="BG204" i="8"/>
  <c r="BF204" i="8"/>
  <c r="T204" i="8"/>
  <c r="R204" i="8"/>
  <c r="P204" i="8"/>
  <c r="BI198" i="8"/>
  <c r="BH198" i="8"/>
  <c r="BG198" i="8"/>
  <c r="BF198" i="8"/>
  <c r="T198" i="8"/>
  <c r="R198" i="8"/>
  <c r="P198" i="8"/>
  <c r="BI195" i="8"/>
  <c r="BH195" i="8"/>
  <c r="BG195" i="8"/>
  <c r="BF195" i="8"/>
  <c r="T195" i="8"/>
  <c r="R195" i="8"/>
  <c r="P195" i="8"/>
  <c r="BI192" i="8"/>
  <c r="BH192" i="8"/>
  <c r="BG192" i="8"/>
  <c r="BF192" i="8"/>
  <c r="T192" i="8"/>
  <c r="R192" i="8"/>
  <c r="P192" i="8"/>
  <c r="BI190" i="8"/>
  <c r="BH190" i="8"/>
  <c r="BG190" i="8"/>
  <c r="BF190" i="8"/>
  <c r="T190" i="8"/>
  <c r="R190" i="8"/>
  <c r="P190" i="8"/>
  <c r="BI187" i="8"/>
  <c r="BH187" i="8"/>
  <c r="BG187" i="8"/>
  <c r="BF187" i="8"/>
  <c r="T187" i="8"/>
  <c r="R187" i="8"/>
  <c r="P187" i="8"/>
  <c r="BI185" i="8"/>
  <c r="BH185" i="8"/>
  <c r="BG185" i="8"/>
  <c r="BF185" i="8"/>
  <c r="T185" i="8"/>
  <c r="R185" i="8"/>
  <c r="P185" i="8"/>
  <c r="BI182" i="8"/>
  <c r="BH182" i="8"/>
  <c r="BG182" i="8"/>
  <c r="BF182" i="8"/>
  <c r="T182" i="8"/>
  <c r="R182" i="8"/>
  <c r="P182" i="8"/>
  <c r="BI179" i="8"/>
  <c r="BH179" i="8"/>
  <c r="BG179" i="8"/>
  <c r="BF179" i="8"/>
  <c r="T179" i="8"/>
  <c r="R179" i="8"/>
  <c r="P179" i="8"/>
  <c r="BI178" i="8"/>
  <c r="BH178" i="8"/>
  <c r="BG178" i="8"/>
  <c r="BF178" i="8"/>
  <c r="T178" i="8"/>
  <c r="R178" i="8"/>
  <c r="P178" i="8"/>
  <c r="BI173" i="8"/>
  <c r="BH173" i="8"/>
  <c r="BG173" i="8"/>
  <c r="BF173" i="8"/>
  <c r="T173" i="8"/>
  <c r="R173" i="8"/>
  <c r="P173" i="8"/>
  <c r="BI170" i="8"/>
  <c r="BH170" i="8"/>
  <c r="BG170" i="8"/>
  <c r="BF170" i="8"/>
  <c r="T170" i="8"/>
  <c r="R170" i="8"/>
  <c r="P170" i="8"/>
  <c r="BI167" i="8"/>
  <c r="BH167" i="8"/>
  <c r="BG167" i="8"/>
  <c r="BF167" i="8"/>
  <c r="T167" i="8"/>
  <c r="R167" i="8"/>
  <c r="P167" i="8"/>
  <c r="BI160" i="8"/>
  <c r="BH160" i="8"/>
  <c r="BG160" i="8"/>
  <c r="BF160" i="8"/>
  <c r="T160" i="8"/>
  <c r="R160" i="8"/>
  <c r="P160" i="8"/>
  <c r="BI157" i="8"/>
  <c r="BH157" i="8"/>
  <c r="BG157" i="8"/>
  <c r="BF157" i="8"/>
  <c r="T157" i="8"/>
  <c r="R157" i="8"/>
  <c r="P157" i="8"/>
  <c r="BI154" i="8"/>
  <c r="BH154" i="8"/>
  <c r="BG154" i="8"/>
  <c r="BF154" i="8"/>
  <c r="T154" i="8"/>
  <c r="R154" i="8"/>
  <c r="P154" i="8"/>
  <c r="BI151" i="8"/>
  <c r="BH151" i="8"/>
  <c r="BG151" i="8"/>
  <c r="BF151" i="8"/>
  <c r="T151" i="8"/>
  <c r="R151" i="8"/>
  <c r="P151" i="8"/>
  <c r="BI148" i="8"/>
  <c r="BH148" i="8"/>
  <c r="BG148" i="8"/>
  <c r="BF148" i="8"/>
  <c r="T148" i="8"/>
  <c r="R148" i="8"/>
  <c r="P148" i="8"/>
  <c r="BI145" i="8"/>
  <c r="BH145" i="8"/>
  <c r="BG145" i="8"/>
  <c r="BF145" i="8"/>
  <c r="T145" i="8"/>
  <c r="R145" i="8"/>
  <c r="P145" i="8"/>
  <c r="BI142" i="8"/>
  <c r="BH142" i="8"/>
  <c r="BG142" i="8"/>
  <c r="BF142" i="8"/>
  <c r="T142" i="8"/>
  <c r="R142" i="8"/>
  <c r="P142" i="8"/>
  <c r="BI139" i="8"/>
  <c r="BH139" i="8"/>
  <c r="BG139" i="8"/>
  <c r="BF139" i="8"/>
  <c r="T139" i="8"/>
  <c r="R139" i="8"/>
  <c r="P139" i="8"/>
  <c r="BI136" i="8"/>
  <c r="BH136" i="8"/>
  <c r="BG136" i="8"/>
  <c r="BF136" i="8"/>
  <c r="T136" i="8"/>
  <c r="R136" i="8"/>
  <c r="P136" i="8"/>
  <c r="BI133" i="8"/>
  <c r="BH133" i="8"/>
  <c r="BG133" i="8"/>
  <c r="BF133" i="8"/>
  <c r="T133" i="8"/>
  <c r="R133" i="8"/>
  <c r="P133" i="8"/>
  <c r="F124" i="8"/>
  <c r="E122" i="8"/>
  <c r="F91" i="8"/>
  <c r="E89" i="8"/>
  <c r="J26" i="8"/>
  <c r="E26" i="8"/>
  <c r="J94" i="8" s="1"/>
  <c r="J25" i="8"/>
  <c r="J23" i="8"/>
  <c r="E23" i="8"/>
  <c r="J93" i="8" s="1"/>
  <c r="J22" i="8"/>
  <c r="J20" i="8"/>
  <c r="E20" i="8"/>
  <c r="F127" i="8" s="1"/>
  <c r="J19" i="8"/>
  <c r="J17" i="8"/>
  <c r="E17" i="8"/>
  <c r="F93" i="8" s="1"/>
  <c r="J16" i="8"/>
  <c r="J14" i="8"/>
  <c r="J124" i="8"/>
  <c r="E7" i="8"/>
  <c r="E85" i="8"/>
  <c r="J39" i="7"/>
  <c r="J38" i="7"/>
  <c r="AY101" i="1" s="1"/>
  <c r="J37" i="7"/>
  <c r="AX101" i="1" s="1"/>
  <c r="BI313" i="7"/>
  <c r="BH313" i="7"/>
  <c r="BG313" i="7"/>
  <c r="BF313" i="7"/>
  <c r="T313" i="7"/>
  <c r="T312" i="7" s="1"/>
  <c r="R313" i="7"/>
  <c r="R312" i="7" s="1"/>
  <c r="P313" i="7"/>
  <c r="P312" i="7" s="1"/>
  <c r="BI308" i="7"/>
  <c r="BH308" i="7"/>
  <c r="BG308" i="7"/>
  <c r="BF308" i="7"/>
  <c r="T308" i="7"/>
  <c r="R308" i="7"/>
  <c r="P308" i="7"/>
  <c r="BI305" i="7"/>
  <c r="BH305" i="7"/>
  <c r="BG305" i="7"/>
  <c r="BF305" i="7"/>
  <c r="T305" i="7"/>
  <c r="R305" i="7"/>
  <c r="P305" i="7"/>
  <c r="BI302" i="7"/>
  <c r="BH302" i="7"/>
  <c r="BG302" i="7"/>
  <c r="BF302" i="7"/>
  <c r="T302" i="7"/>
  <c r="R302" i="7"/>
  <c r="P302" i="7"/>
  <c r="BI300" i="7"/>
  <c r="BH300" i="7"/>
  <c r="BG300" i="7"/>
  <c r="BF300" i="7"/>
  <c r="T300" i="7"/>
  <c r="R300" i="7"/>
  <c r="P300" i="7"/>
  <c r="BI296" i="7"/>
  <c r="BH296" i="7"/>
  <c r="BG296" i="7"/>
  <c r="BF296" i="7"/>
  <c r="T296" i="7"/>
  <c r="R296" i="7"/>
  <c r="P296" i="7"/>
  <c r="BI294" i="7"/>
  <c r="BH294" i="7"/>
  <c r="BG294" i="7"/>
  <c r="BF294" i="7"/>
  <c r="T294" i="7"/>
  <c r="R294" i="7"/>
  <c r="P294" i="7"/>
  <c r="BI290" i="7"/>
  <c r="BH290" i="7"/>
  <c r="BG290" i="7"/>
  <c r="BF290" i="7"/>
  <c r="T290" i="7"/>
  <c r="R290" i="7"/>
  <c r="P290" i="7"/>
  <c r="BI286" i="7"/>
  <c r="BH286" i="7"/>
  <c r="BG286" i="7"/>
  <c r="BF286" i="7"/>
  <c r="T286" i="7"/>
  <c r="R286" i="7"/>
  <c r="P286" i="7"/>
  <c r="BI283" i="7"/>
  <c r="BH283" i="7"/>
  <c r="BG283" i="7"/>
  <c r="BF283" i="7"/>
  <c r="T283" i="7"/>
  <c r="R283" i="7"/>
  <c r="P283" i="7"/>
  <c r="BI280" i="7"/>
  <c r="BH280" i="7"/>
  <c r="BG280" i="7"/>
  <c r="BF280" i="7"/>
  <c r="T280" i="7"/>
  <c r="R280" i="7"/>
  <c r="P280" i="7"/>
  <c r="BI278" i="7"/>
  <c r="BH278" i="7"/>
  <c r="BG278" i="7"/>
  <c r="BF278" i="7"/>
  <c r="T278" i="7"/>
  <c r="R278" i="7"/>
  <c r="P278" i="7"/>
  <c r="BI277" i="7"/>
  <c r="BH277" i="7"/>
  <c r="BG277" i="7"/>
  <c r="BF277" i="7"/>
  <c r="T277" i="7"/>
  <c r="R277" i="7"/>
  <c r="P277" i="7"/>
  <c r="BI276" i="7"/>
  <c r="BH276" i="7"/>
  <c r="BG276" i="7"/>
  <c r="BF276" i="7"/>
  <c r="T276" i="7"/>
  <c r="R276" i="7"/>
  <c r="P276" i="7"/>
  <c r="BI275" i="7"/>
  <c r="BH275" i="7"/>
  <c r="BG275" i="7"/>
  <c r="BF275" i="7"/>
  <c r="T275" i="7"/>
  <c r="R275" i="7"/>
  <c r="P275" i="7"/>
  <c r="BI274" i="7"/>
  <c r="BH274" i="7"/>
  <c r="BG274" i="7"/>
  <c r="BF274" i="7"/>
  <c r="T274" i="7"/>
  <c r="R274" i="7"/>
  <c r="P274" i="7"/>
  <c r="BI273" i="7"/>
  <c r="BH273" i="7"/>
  <c r="BG273" i="7"/>
  <c r="BF273" i="7"/>
  <c r="T273" i="7"/>
  <c r="R273" i="7"/>
  <c r="P273" i="7"/>
  <c r="BI272" i="7"/>
  <c r="BH272" i="7"/>
  <c r="BG272" i="7"/>
  <c r="BF272" i="7"/>
  <c r="T272" i="7"/>
  <c r="R272" i="7"/>
  <c r="P272" i="7"/>
  <c r="BI271" i="7"/>
  <c r="BH271" i="7"/>
  <c r="BG271" i="7"/>
  <c r="BF271" i="7"/>
  <c r="T271" i="7"/>
  <c r="R271" i="7"/>
  <c r="P271" i="7"/>
  <c r="BI270" i="7"/>
  <c r="BH270" i="7"/>
  <c r="BG270" i="7"/>
  <c r="BF270" i="7"/>
  <c r="T270" i="7"/>
  <c r="R270" i="7"/>
  <c r="P270" i="7"/>
  <c r="BI267" i="7"/>
  <c r="BH267" i="7"/>
  <c r="BG267" i="7"/>
  <c r="BF267" i="7"/>
  <c r="T267" i="7"/>
  <c r="R267" i="7"/>
  <c r="P267" i="7"/>
  <c r="BI265" i="7"/>
  <c r="BH265" i="7"/>
  <c r="BG265" i="7"/>
  <c r="BF265" i="7"/>
  <c r="T265" i="7"/>
  <c r="R265" i="7"/>
  <c r="P265" i="7"/>
  <c r="BI262" i="7"/>
  <c r="BH262" i="7"/>
  <c r="BG262" i="7"/>
  <c r="BF262" i="7"/>
  <c r="T262" i="7"/>
  <c r="R262" i="7"/>
  <c r="P262" i="7"/>
  <c r="BI260" i="7"/>
  <c r="BH260" i="7"/>
  <c r="BG260" i="7"/>
  <c r="BF260" i="7"/>
  <c r="T260" i="7"/>
  <c r="R260" i="7"/>
  <c r="P260" i="7"/>
  <c r="BI257" i="7"/>
  <c r="BH257" i="7"/>
  <c r="BG257" i="7"/>
  <c r="BF257" i="7"/>
  <c r="T257" i="7"/>
  <c r="R257" i="7"/>
  <c r="P257" i="7"/>
  <c r="BI255" i="7"/>
  <c r="BH255" i="7"/>
  <c r="BG255" i="7"/>
  <c r="BF255" i="7"/>
  <c r="T255" i="7"/>
  <c r="R255" i="7"/>
  <c r="P255" i="7"/>
  <c r="BI252" i="7"/>
  <c r="BH252" i="7"/>
  <c r="BG252" i="7"/>
  <c r="BF252" i="7"/>
  <c r="T252" i="7"/>
  <c r="R252" i="7"/>
  <c r="P252" i="7"/>
  <c r="BI248" i="7"/>
  <c r="BH248" i="7"/>
  <c r="BG248" i="7"/>
  <c r="BF248" i="7"/>
  <c r="T248" i="7"/>
  <c r="R248" i="7"/>
  <c r="P248" i="7"/>
  <c r="BI245" i="7"/>
  <c r="BH245" i="7"/>
  <c r="BG245" i="7"/>
  <c r="BF245" i="7"/>
  <c r="T245" i="7"/>
  <c r="R245" i="7"/>
  <c r="P245" i="7"/>
  <c r="BI242" i="7"/>
  <c r="BH242" i="7"/>
  <c r="BG242" i="7"/>
  <c r="BF242" i="7"/>
  <c r="T242" i="7"/>
  <c r="R242" i="7"/>
  <c r="P242" i="7"/>
  <c r="BI239" i="7"/>
  <c r="BH239" i="7"/>
  <c r="BG239" i="7"/>
  <c r="BF239" i="7"/>
  <c r="T239" i="7"/>
  <c r="R239" i="7"/>
  <c r="P239" i="7"/>
  <c r="BI234" i="7"/>
  <c r="BH234" i="7"/>
  <c r="BG234" i="7"/>
  <c r="BF234" i="7"/>
  <c r="T234" i="7"/>
  <c r="R234" i="7"/>
  <c r="P234" i="7"/>
  <c r="BI229" i="7"/>
  <c r="BH229" i="7"/>
  <c r="BG229" i="7"/>
  <c r="BF229" i="7"/>
  <c r="T229" i="7"/>
  <c r="R229" i="7"/>
  <c r="P229" i="7"/>
  <c r="BI225" i="7"/>
  <c r="BH225" i="7"/>
  <c r="BG225" i="7"/>
  <c r="BF225" i="7"/>
  <c r="T225" i="7"/>
  <c r="R225" i="7"/>
  <c r="P225" i="7"/>
  <c r="BI222" i="7"/>
  <c r="BH222" i="7"/>
  <c r="BG222" i="7"/>
  <c r="BF222" i="7"/>
  <c r="T222" i="7"/>
  <c r="R222" i="7"/>
  <c r="P222" i="7"/>
  <c r="BI218" i="7"/>
  <c r="BH218" i="7"/>
  <c r="BG218" i="7"/>
  <c r="BF218" i="7"/>
  <c r="T218" i="7"/>
  <c r="T217" i="7" s="1"/>
  <c r="R218" i="7"/>
  <c r="R217" i="7" s="1"/>
  <c r="P218" i="7"/>
  <c r="P217" i="7" s="1"/>
  <c r="BI214" i="7"/>
  <c r="BH214" i="7"/>
  <c r="BG214" i="7"/>
  <c r="BF214" i="7"/>
  <c r="T214" i="7"/>
  <c r="R214" i="7"/>
  <c r="P214" i="7"/>
  <c r="BI211" i="7"/>
  <c r="BH211" i="7"/>
  <c r="BG211" i="7"/>
  <c r="BF211" i="7"/>
  <c r="T211" i="7"/>
  <c r="R211" i="7"/>
  <c r="P211" i="7"/>
  <c r="BI207" i="7"/>
  <c r="BH207" i="7"/>
  <c r="BG207" i="7"/>
  <c r="BF207" i="7"/>
  <c r="T207" i="7"/>
  <c r="R207" i="7"/>
  <c r="P207" i="7"/>
  <c r="BI204" i="7"/>
  <c r="BH204" i="7"/>
  <c r="BG204" i="7"/>
  <c r="BF204" i="7"/>
  <c r="T204" i="7"/>
  <c r="R204" i="7"/>
  <c r="P204" i="7"/>
  <c r="BI198" i="7"/>
  <c r="BH198" i="7"/>
  <c r="BG198" i="7"/>
  <c r="BF198" i="7"/>
  <c r="T198" i="7"/>
  <c r="R198" i="7"/>
  <c r="P198" i="7"/>
  <c r="BI195" i="7"/>
  <c r="BH195" i="7"/>
  <c r="BG195" i="7"/>
  <c r="BF195" i="7"/>
  <c r="T195" i="7"/>
  <c r="R195" i="7"/>
  <c r="P195" i="7"/>
  <c r="BI192" i="7"/>
  <c r="BH192" i="7"/>
  <c r="BG192" i="7"/>
  <c r="BF192" i="7"/>
  <c r="T192" i="7"/>
  <c r="R192" i="7"/>
  <c r="P192" i="7"/>
  <c r="BI190" i="7"/>
  <c r="BH190" i="7"/>
  <c r="BG190" i="7"/>
  <c r="BF190" i="7"/>
  <c r="T190" i="7"/>
  <c r="R190" i="7"/>
  <c r="P190" i="7"/>
  <c r="BI187" i="7"/>
  <c r="BH187" i="7"/>
  <c r="BG187" i="7"/>
  <c r="BF187" i="7"/>
  <c r="T187" i="7"/>
  <c r="R187" i="7"/>
  <c r="P187" i="7"/>
  <c r="BI185" i="7"/>
  <c r="BH185" i="7"/>
  <c r="BG185" i="7"/>
  <c r="BF185" i="7"/>
  <c r="T185" i="7"/>
  <c r="R185" i="7"/>
  <c r="P185" i="7"/>
  <c r="BI182" i="7"/>
  <c r="BH182" i="7"/>
  <c r="BG182" i="7"/>
  <c r="BF182" i="7"/>
  <c r="T182" i="7"/>
  <c r="R182" i="7"/>
  <c r="P182" i="7"/>
  <c r="BI179" i="7"/>
  <c r="BH179" i="7"/>
  <c r="BG179" i="7"/>
  <c r="BF179" i="7"/>
  <c r="T179" i="7"/>
  <c r="R179" i="7"/>
  <c r="P179" i="7"/>
  <c r="BI178" i="7"/>
  <c r="BH178" i="7"/>
  <c r="BG178" i="7"/>
  <c r="BF178" i="7"/>
  <c r="T178" i="7"/>
  <c r="R178" i="7"/>
  <c r="P178" i="7"/>
  <c r="BI173" i="7"/>
  <c r="BH173" i="7"/>
  <c r="BG173" i="7"/>
  <c r="BF173" i="7"/>
  <c r="T173" i="7"/>
  <c r="R173" i="7"/>
  <c r="P173" i="7"/>
  <c r="BI170" i="7"/>
  <c r="BH170" i="7"/>
  <c r="BG170" i="7"/>
  <c r="BF170" i="7"/>
  <c r="T170" i="7"/>
  <c r="R170" i="7"/>
  <c r="P170" i="7"/>
  <c r="BI167" i="7"/>
  <c r="BH167" i="7"/>
  <c r="BG167" i="7"/>
  <c r="BF167" i="7"/>
  <c r="T167" i="7"/>
  <c r="R167" i="7"/>
  <c r="P167" i="7"/>
  <c r="BI160" i="7"/>
  <c r="BH160" i="7"/>
  <c r="BG160" i="7"/>
  <c r="BF160" i="7"/>
  <c r="T160" i="7"/>
  <c r="R160" i="7"/>
  <c r="P160" i="7"/>
  <c r="BI157" i="7"/>
  <c r="BH157" i="7"/>
  <c r="BG157" i="7"/>
  <c r="BF157" i="7"/>
  <c r="T157" i="7"/>
  <c r="R157" i="7"/>
  <c r="P157" i="7"/>
  <c r="BI154" i="7"/>
  <c r="BH154" i="7"/>
  <c r="BG154" i="7"/>
  <c r="BF154" i="7"/>
  <c r="T154" i="7"/>
  <c r="R154" i="7"/>
  <c r="P154" i="7"/>
  <c r="BI151" i="7"/>
  <c r="BH151" i="7"/>
  <c r="BG151" i="7"/>
  <c r="BF151" i="7"/>
  <c r="T151" i="7"/>
  <c r="R151" i="7"/>
  <c r="P151" i="7"/>
  <c r="BI148" i="7"/>
  <c r="BH148" i="7"/>
  <c r="BG148" i="7"/>
  <c r="BF148" i="7"/>
  <c r="T148" i="7"/>
  <c r="R148" i="7"/>
  <c r="P148" i="7"/>
  <c r="BI145" i="7"/>
  <c r="BH145" i="7"/>
  <c r="BG145" i="7"/>
  <c r="BF145" i="7"/>
  <c r="T145" i="7"/>
  <c r="R145" i="7"/>
  <c r="P145" i="7"/>
  <c r="BI142" i="7"/>
  <c r="BH142" i="7"/>
  <c r="BG142" i="7"/>
  <c r="BF142" i="7"/>
  <c r="T142" i="7"/>
  <c r="R142" i="7"/>
  <c r="P142" i="7"/>
  <c r="BI139" i="7"/>
  <c r="BH139" i="7"/>
  <c r="BG139" i="7"/>
  <c r="BF139" i="7"/>
  <c r="T139" i="7"/>
  <c r="R139" i="7"/>
  <c r="P139" i="7"/>
  <c r="BI136" i="7"/>
  <c r="BH136" i="7"/>
  <c r="BG136" i="7"/>
  <c r="BF136" i="7"/>
  <c r="T136" i="7"/>
  <c r="R136" i="7"/>
  <c r="P136" i="7"/>
  <c r="BI133" i="7"/>
  <c r="BH133" i="7"/>
  <c r="BG133" i="7"/>
  <c r="BF133" i="7"/>
  <c r="T133" i="7"/>
  <c r="R133" i="7"/>
  <c r="P133" i="7"/>
  <c r="F124" i="7"/>
  <c r="E122" i="7"/>
  <c r="F91" i="7"/>
  <c r="E89" i="7"/>
  <c r="J26" i="7"/>
  <c r="E26" i="7"/>
  <c r="J127" i="7"/>
  <c r="J25" i="7"/>
  <c r="J23" i="7"/>
  <c r="E23" i="7"/>
  <c r="J126" i="7"/>
  <c r="J22" i="7"/>
  <c r="J20" i="7"/>
  <c r="E20" i="7"/>
  <c r="F94" i="7"/>
  <c r="J19" i="7"/>
  <c r="J17" i="7"/>
  <c r="E17" i="7"/>
  <c r="F126" i="7"/>
  <c r="J16" i="7"/>
  <c r="J14" i="7"/>
  <c r="J124" i="7" s="1"/>
  <c r="E7" i="7"/>
  <c r="E85" i="7" s="1"/>
  <c r="J39" i="6"/>
  <c r="J38" i="6"/>
  <c r="AY100" i="1"/>
  <c r="J37" i="6"/>
  <c r="AX100" i="1"/>
  <c r="BI359" i="6"/>
  <c r="BH359" i="6"/>
  <c r="BG359" i="6"/>
  <c r="BF359" i="6"/>
  <c r="T359" i="6"/>
  <c r="T358" i="6"/>
  <c r="R359" i="6"/>
  <c r="R358" i="6"/>
  <c r="P359" i="6"/>
  <c r="P358" i="6"/>
  <c r="BI354" i="6"/>
  <c r="BH354" i="6"/>
  <c r="BG354" i="6"/>
  <c r="BF354" i="6"/>
  <c r="T354" i="6"/>
  <c r="R354" i="6"/>
  <c r="P354" i="6"/>
  <c r="BI351" i="6"/>
  <c r="BH351" i="6"/>
  <c r="BG351" i="6"/>
  <c r="BF351" i="6"/>
  <c r="T351" i="6"/>
  <c r="R351" i="6"/>
  <c r="P351" i="6"/>
  <c r="BI348" i="6"/>
  <c r="BH348" i="6"/>
  <c r="BG348" i="6"/>
  <c r="BF348" i="6"/>
  <c r="T348" i="6"/>
  <c r="R348" i="6"/>
  <c r="P348" i="6"/>
  <c r="BI346" i="6"/>
  <c r="BH346" i="6"/>
  <c r="BG346" i="6"/>
  <c r="BF346" i="6"/>
  <c r="T346" i="6"/>
  <c r="R346" i="6"/>
  <c r="P346" i="6"/>
  <c r="BI342" i="6"/>
  <c r="BH342" i="6"/>
  <c r="BG342" i="6"/>
  <c r="BF342" i="6"/>
  <c r="T342" i="6"/>
  <c r="R342" i="6"/>
  <c r="P342" i="6"/>
  <c r="BI340" i="6"/>
  <c r="BH340" i="6"/>
  <c r="BG340" i="6"/>
  <c r="BF340" i="6"/>
  <c r="T340" i="6"/>
  <c r="R340" i="6"/>
  <c r="P340" i="6"/>
  <c r="BI336" i="6"/>
  <c r="BH336" i="6"/>
  <c r="BG336" i="6"/>
  <c r="BF336" i="6"/>
  <c r="T336" i="6"/>
  <c r="R336" i="6"/>
  <c r="P336" i="6"/>
  <c r="BI332" i="6"/>
  <c r="BH332" i="6"/>
  <c r="BG332" i="6"/>
  <c r="BF332" i="6"/>
  <c r="T332" i="6"/>
  <c r="R332" i="6"/>
  <c r="P332" i="6"/>
  <c r="BI329" i="6"/>
  <c r="BH329" i="6"/>
  <c r="BG329" i="6"/>
  <c r="BF329" i="6"/>
  <c r="T329" i="6"/>
  <c r="R329" i="6"/>
  <c r="P329" i="6"/>
  <c r="BI325" i="6"/>
  <c r="BH325" i="6"/>
  <c r="BG325" i="6"/>
  <c r="BF325" i="6"/>
  <c r="T325" i="6"/>
  <c r="R325" i="6"/>
  <c r="P325" i="6"/>
  <c r="BI321" i="6"/>
  <c r="BH321" i="6"/>
  <c r="BG321" i="6"/>
  <c r="BF321" i="6"/>
  <c r="T321" i="6"/>
  <c r="R321" i="6"/>
  <c r="P321" i="6"/>
  <c r="BI319" i="6"/>
  <c r="BH319" i="6"/>
  <c r="BG319" i="6"/>
  <c r="BF319" i="6"/>
  <c r="T319" i="6"/>
  <c r="R319" i="6"/>
  <c r="P319" i="6"/>
  <c r="BI318" i="6"/>
  <c r="BH318" i="6"/>
  <c r="BG318" i="6"/>
  <c r="BF318" i="6"/>
  <c r="T318" i="6"/>
  <c r="R318" i="6"/>
  <c r="P318" i="6"/>
  <c r="BI317" i="6"/>
  <c r="BH317" i="6"/>
  <c r="BG317" i="6"/>
  <c r="BF317" i="6"/>
  <c r="T317" i="6"/>
  <c r="R317" i="6"/>
  <c r="P317" i="6"/>
  <c r="BI316" i="6"/>
  <c r="BH316" i="6"/>
  <c r="BG316" i="6"/>
  <c r="BF316" i="6"/>
  <c r="T316" i="6"/>
  <c r="R316" i="6"/>
  <c r="P316" i="6"/>
  <c r="BI315" i="6"/>
  <c r="BH315" i="6"/>
  <c r="BG315" i="6"/>
  <c r="BF315" i="6"/>
  <c r="T315" i="6"/>
  <c r="R315" i="6"/>
  <c r="P315" i="6"/>
  <c r="BI314" i="6"/>
  <c r="BH314" i="6"/>
  <c r="BG314" i="6"/>
  <c r="BF314" i="6"/>
  <c r="T314" i="6"/>
  <c r="R314" i="6"/>
  <c r="P314" i="6"/>
  <c r="BI313" i="6"/>
  <c r="BH313" i="6"/>
  <c r="BG313" i="6"/>
  <c r="BF313" i="6"/>
  <c r="T313" i="6"/>
  <c r="R313" i="6"/>
  <c r="P313" i="6"/>
  <c r="BI312" i="6"/>
  <c r="BH312" i="6"/>
  <c r="BG312" i="6"/>
  <c r="BF312" i="6"/>
  <c r="T312" i="6"/>
  <c r="R312" i="6"/>
  <c r="P312" i="6"/>
  <c r="BI311" i="6"/>
  <c r="BH311" i="6"/>
  <c r="BG311" i="6"/>
  <c r="BF311" i="6"/>
  <c r="T311" i="6"/>
  <c r="R311" i="6"/>
  <c r="P311" i="6"/>
  <c r="BI308" i="6"/>
  <c r="BH308" i="6"/>
  <c r="BG308" i="6"/>
  <c r="BF308" i="6"/>
  <c r="T308" i="6"/>
  <c r="R308" i="6"/>
  <c r="P308" i="6"/>
  <c r="BI307" i="6"/>
  <c r="BH307" i="6"/>
  <c r="BG307" i="6"/>
  <c r="BF307" i="6"/>
  <c r="T307" i="6"/>
  <c r="R307" i="6"/>
  <c r="P307" i="6"/>
  <c r="BI304" i="6"/>
  <c r="BH304" i="6"/>
  <c r="BG304" i="6"/>
  <c r="BF304" i="6"/>
  <c r="T304" i="6"/>
  <c r="R304" i="6"/>
  <c r="P304" i="6"/>
  <c r="BI302" i="6"/>
  <c r="BH302" i="6"/>
  <c r="BG302" i="6"/>
  <c r="BF302" i="6"/>
  <c r="T302" i="6"/>
  <c r="R302" i="6"/>
  <c r="P302" i="6"/>
  <c r="BI299" i="6"/>
  <c r="BH299" i="6"/>
  <c r="BG299" i="6"/>
  <c r="BF299" i="6"/>
  <c r="T299" i="6"/>
  <c r="R299" i="6"/>
  <c r="P299" i="6"/>
  <c r="BI297" i="6"/>
  <c r="BH297" i="6"/>
  <c r="BG297" i="6"/>
  <c r="BF297" i="6"/>
  <c r="T297" i="6"/>
  <c r="R297" i="6"/>
  <c r="P297" i="6"/>
  <c r="BI294" i="6"/>
  <c r="BH294" i="6"/>
  <c r="BG294" i="6"/>
  <c r="BF294" i="6"/>
  <c r="T294" i="6"/>
  <c r="R294" i="6"/>
  <c r="P294" i="6"/>
  <c r="BI292" i="6"/>
  <c r="BH292" i="6"/>
  <c r="BG292" i="6"/>
  <c r="BF292" i="6"/>
  <c r="T292" i="6"/>
  <c r="R292" i="6"/>
  <c r="P292" i="6"/>
  <c r="BI289" i="6"/>
  <c r="BH289" i="6"/>
  <c r="BG289" i="6"/>
  <c r="BF289" i="6"/>
  <c r="T289" i="6"/>
  <c r="R289" i="6"/>
  <c r="P289" i="6"/>
  <c r="BI287" i="6"/>
  <c r="BH287" i="6"/>
  <c r="BG287" i="6"/>
  <c r="BF287" i="6"/>
  <c r="T287" i="6"/>
  <c r="R287" i="6"/>
  <c r="P287" i="6"/>
  <c r="BI284" i="6"/>
  <c r="BH284" i="6"/>
  <c r="BG284" i="6"/>
  <c r="BF284" i="6"/>
  <c r="T284" i="6"/>
  <c r="R284" i="6"/>
  <c r="P284" i="6"/>
  <c r="BI280" i="6"/>
  <c r="BH280" i="6"/>
  <c r="BG280" i="6"/>
  <c r="BF280" i="6"/>
  <c r="T280" i="6"/>
  <c r="R280" i="6"/>
  <c r="P280" i="6"/>
  <c r="BI277" i="6"/>
  <c r="BH277" i="6"/>
  <c r="BG277" i="6"/>
  <c r="BF277" i="6"/>
  <c r="T277" i="6"/>
  <c r="R277" i="6"/>
  <c r="P277" i="6"/>
  <c r="BI274" i="6"/>
  <c r="BH274" i="6"/>
  <c r="BG274" i="6"/>
  <c r="BF274" i="6"/>
  <c r="T274" i="6"/>
  <c r="R274" i="6"/>
  <c r="P274" i="6"/>
  <c r="BI271" i="6"/>
  <c r="BH271" i="6"/>
  <c r="BG271" i="6"/>
  <c r="BF271" i="6"/>
  <c r="T271" i="6"/>
  <c r="R271" i="6"/>
  <c r="P271" i="6"/>
  <c r="BI268" i="6"/>
  <c r="BH268" i="6"/>
  <c r="BG268" i="6"/>
  <c r="BF268" i="6"/>
  <c r="T268" i="6"/>
  <c r="R268" i="6"/>
  <c r="P268" i="6"/>
  <c r="BI265" i="6"/>
  <c r="BH265" i="6"/>
  <c r="BG265" i="6"/>
  <c r="BF265" i="6"/>
  <c r="T265" i="6"/>
  <c r="R265" i="6"/>
  <c r="P265" i="6"/>
  <c r="BI262" i="6"/>
  <c r="BH262" i="6"/>
  <c r="BG262" i="6"/>
  <c r="BF262" i="6"/>
  <c r="T262" i="6"/>
  <c r="R262" i="6"/>
  <c r="P262" i="6"/>
  <c r="BI259" i="6"/>
  <c r="BH259" i="6"/>
  <c r="BG259" i="6"/>
  <c r="BF259" i="6"/>
  <c r="T259" i="6"/>
  <c r="R259" i="6"/>
  <c r="P259" i="6"/>
  <c r="BI256" i="6"/>
  <c r="BH256" i="6"/>
  <c r="BG256" i="6"/>
  <c r="BF256" i="6"/>
  <c r="T256" i="6"/>
  <c r="R256" i="6"/>
  <c r="P256" i="6"/>
  <c r="BI253" i="6"/>
  <c r="BH253" i="6"/>
  <c r="BG253" i="6"/>
  <c r="BF253" i="6"/>
  <c r="T253" i="6"/>
  <c r="R253" i="6"/>
  <c r="P253" i="6"/>
  <c r="BI250" i="6"/>
  <c r="BH250" i="6"/>
  <c r="BG250" i="6"/>
  <c r="BF250" i="6"/>
  <c r="T250" i="6"/>
  <c r="R250" i="6"/>
  <c r="P250" i="6"/>
  <c r="BI245" i="6"/>
  <c r="BH245" i="6"/>
  <c r="BG245" i="6"/>
  <c r="BF245" i="6"/>
  <c r="T245" i="6"/>
  <c r="T239" i="6"/>
  <c r="R245" i="6"/>
  <c r="P245" i="6"/>
  <c r="P239" i="6"/>
  <c r="BI240" i="6"/>
  <c r="BH240" i="6"/>
  <c r="BG240" i="6"/>
  <c r="BF240" i="6"/>
  <c r="T240" i="6"/>
  <c r="R240" i="6"/>
  <c r="R239" i="6" s="1"/>
  <c r="P240" i="6"/>
  <c r="BI236" i="6"/>
  <c r="BH236" i="6"/>
  <c r="BG236" i="6"/>
  <c r="BF236" i="6"/>
  <c r="T236" i="6"/>
  <c r="R236" i="6"/>
  <c r="P236" i="6"/>
  <c r="BI233" i="6"/>
  <c r="BH233" i="6"/>
  <c r="BG233" i="6"/>
  <c r="BF233" i="6"/>
  <c r="T233" i="6"/>
  <c r="R233" i="6"/>
  <c r="P233" i="6"/>
  <c r="BI229" i="6"/>
  <c r="BH229" i="6"/>
  <c r="BG229" i="6"/>
  <c r="BF229" i="6"/>
  <c r="T229" i="6"/>
  <c r="T228" i="6" s="1"/>
  <c r="R229" i="6"/>
  <c r="R228" i="6" s="1"/>
  <c r="P229" i="6"/>
  <c r="P228" i="6" s="1"/>
  <c r="BI224" i="6"/>
  <c r="BH224" i="6"/>
  <c r="BG224" i="6"/>
  <c r="BF224" i="6"/>
  <c r="T224" i="6"/>
  <c r="R224" i="6"/>
  <c r="P224" i="6"/>
  <c r="BI221" i="6"/>
  <c r="BH221" i="6"/>
  <c r="BG221" i="6"/>
  <c r="BF221" i="6"/>
  <c r="T221" i="6"/>
  <c r="R221" i="6"/>
  <c r="P221" i="6"/>
  <c r="BI217" i="6"/>
  <c r="BH217" i="6"/>
  <c r="BG217" i="6"/>
  <c r="BF217" i="6"/>
  <c r="T217" i="6"/>
  <c r="R217" i="6"/>
  <c r="P217" i="6"/>
  <c r="BI214" i="6"/>
  <c r="BH214" i="6"/>
  <c r="BG214" i="6"/>
  <c r="BF214" i="6"/>
  <c r="T214" i="6"/>
  <c r="R214" i="6"/>
  <c r="P214" i="6"/>
  <c r="BI208" i="6"/>
  <c r="BH208" i="6"/>
  <c r="BG208" i="6"/>
  <c r="BF208" i="6"/>
  <c r="T208" i="6"/>
  <c r="R208" i="6"/>
  <c r="P208" i="6"/>
  <c r="BI205" i="6"/>
  <c r="BH205" i="6"/>
  <c r="BG205" i="6"/>
  <c r="BF205" i="6"/>
  <c r="T205" i="6"/>
  <c r="R205" i="6"/>
  <c r="P205" i="6"/>
  <c r="BI202" i="6"/>
  <c r="BH202" i="6"/>
  <c r="BG202" i="6"/>
  <c r="BF202" i="6"/>
  <c r="T202" i="6"/>
  <c r="R202" i="6"/>
  <c r="P202" i="6"/>
  <c r="BI200" i="6"/>
  <c r="BH200" i="6"/>
  <c r="BG200" i="6"/>
  <c r="BF200" i="6"/>
  <c r="T200" i="6"/>
  <c r="R200" i="6"/>
  <c r="P200" i="6"/>
  <c r="BI197" i="6"/>
  <c r="BH197" i="6"/>
  <c r="BG197" i="6"/>
  <c r="BF197" i="6"/>
  <c r="T197" i="6"/>
  <c r="R197" i="6"/>
  <c r="P197" i="6"/>
  <c r="BI195" i="6"/>
  <c r="BH195" i="6"/>
  <c r="BG195" i="6"/>
  <c r="BF195" i="6"/>
  <c r="T195" i="6"/>
  <c r="R195" i="6"/>
  <c r="P195" i="6"/>
  <c r="BI192" i="6"/>
  <c r="BH192" i="6"/>
  <c r="BG192" i="6"/>
  <c r="BF192" i="6"/>
  <c r="T192" i="6"/>
  <c r="R192" i="6"/>
  <c r="P192" i="6"/>
  <c r="BI189" i="6"/>
  <c r="BH189" i="6"/>
  <c r="BG189" i="6"/>
  <c r="BF189" i="6"/>
  <c r="T189" i="6"/>
  <c r="R189" i="6"/>
  <c r="P189" i="6"/>
  <c r="BI188" i="6"/>
  <c r="BH188" i="6"/>
  <c r="BG188" i="6"/>
  <c r="BF188" i="6"/>
  <c r="T188" i="6"/>
  <c r="R188" i="6"/>
  <c r="P188" i="6"/>
  <c r="BI183" i="6"/>
  <c r="BH183" i="6"/>
  <c r="BG183" i="6"/>
  <c r="BF183" i="6"/>
  <c r="T183" i="6"/>
  <c r="R183" i="6"/>
  <c r="P183" i="6"/>
  <c r="BI180" i="6"/>
  <c r="BH180" i="6"/>
  <c r="BG180" i="6"/>
  <c r="BF180" i="6"/>
  <c r="T180" i="6"/>
  <c r="R180" i="6"/>
  <c r="P180" i="6"/>
  <c r="BI177" i="6"/>
  <c r="BH177" i="6"/>
  <c r="BG177" i="6"/>
  <c r="BF177" i="6"/>
  <c r="T177" i="6"/>
  <c r="R177" i="6"/>
  <c r="P177" i="6"/>
  <c r="BI170" i="6"/>
  <c r="BH170" i="6"/>
  <c r="BG170" i="6"/>
  <c r="BF170" i="6"/>
  <c r="T170" i="6"/>
  <c r="R170" i="6"/>
  <c r="P170" i="6"/>
  <c r="BI167" i="6"/>
  <c r="BH167" i="6"/>
  <c r="BG167" i="6"/>
  <c r="BF167" i="6"/>
  <c r="T167" i="6"/>
  <c r="R167" i="6"/>
  <c r="P167" i="6"/>
  <c r="BI164" i="6"/>
  <c r="BH164" i="6"/>
  <c r="BG164" i="6"/>
  <c r="BF164" i="6"/>
  <c r="T164" i="6"/>
  <c r="R164" i="6"/>
  <c r="P164" i="6"/>
  <c r="BI161" i="6"/>
  <c r="BH161" i="6"/>
  <c r="BG161" i="6"/>
  <c r="BF161" i="6"/>
  <c r="T161" i="6"/>
  <c r="R161" i="6"/>
  <c r="P161" i="6"/>
  <c r="BI158" i="6"/>
  <c r="BH158" i="6"/>
  <c r="BG158" i="6"/>
  <c r="BF158" i="6"/>
  <c r="T158" i="6"/>
  <c r="R158" i="6"/>
  <c r="P158" i="6"/>
  <c r="BI155" i="6"/>
  <c r="BH155" i="6"/>
  <c r="BG155" i="6"/>
  <c r="BF155" i="6"/>
  <c r="T155" i="6"/>
  <c r="R155" i="6"/>
  <c r="P155" i="6"/>
  <c r="BI152" i="6"/>
  <c r="BH152" i="6"/>
  <c r="BG152" i="6"/>
  <c r="BF152" i="6"/>
  <c r="T152" i="6"/>
  <c r="R152" i="6"/>
  <c r="P152" i="6"/>
  <c r="BI149" i="6"/>
  <c r="BH149" i="6"/>
  <c r="BG149" i="6"/>
  <c r="BF149" i="6"/>
  <c r="T149" i="6"/>
  <c r="R149" i="6"/>
  <c r="P149" i="6"/>
  <c r="BI146" i="6"/>
  <c r="BH146" i="6"/>
  <c r="BG146" i="6"/>
  <c r="BF146" i="6"/>
  <c r="T146" i="6"/>
  <c r="R146" i="6"/>
  <c r="P146" i="6"/>
  <c r="BI143" i="6"/>
  <c r="BH143" i="6"/>
  <c r="BG143" i="6"/>
  <c r="BF143" i="6"/>
  <c r="T143" i="6"/>
  <c r="R143" i="6"/>
  <c r="P143" i="6"/>
  <c r="BI139" i="6"/>
  <c r="BH139" i="6"/>
  <c r="BG139" i="6"/>
  <c r="BF139" i="6"/>
  <c r="T139" i="6"/>
  <c r="R139" i="6"/>
  <c r="P139" i="6"/>
  <c r="BI136" i="6"/>
  <c r="BH136" i="6"/>
  <c r="BG136" i="6"/>
  <c r="BF136" i="6"/>
  <c r="T136" i="6"/>
  <c r="R136" i="6"/>
  <c r="P136" i="6"/>
  <c r="BI133" i="6"/>
  <c r="BH133" i="6"/>
  <c r="BG133" i="6"/>
  <c r="BF133" i="6"/>
  <c r="T133" i="6"/>
  <c r="R133" i="6"/>
  <c r="P133" i="6"/>
  <c r="F124" i="6"/>
  <c r="E122" i="6"/>
  <c r="F91" i="6"/>
  <c r="E89" i="6"/>
  <c r="J26" i="6"/>
  <c r="E26" i="6"/>
  <c r="J127" i="6" s="1"/>
  <c r="J25" i="6"/>
  <c r="J23" i="6"/>
  <c r="E23" i="6"/>
  <c r="J93" i="6" s="1"/>
  <c r="J22" i="6"/>
  <c r="J20" i="6"/>
  <c r="E20" i="6"/>
  <c r="F127" i="6" s="1"/>
  <c r="J19" i="6"/>
  <c r="J17" i="6"/>
  <c r="E17" i="6"/>
  <c r="F126" i="6" s="1"/>
  <c r="J16" i="6"/>
  <c r="J14" i="6"/>
  <c r="J91" i="6"/>
  <c r="E7" i="6"/>
  <c r="E118" i="6"/>
  <c r="J39" i="5"/>
  <c r="J38" i="5"/>
  <c r="AY99" i="1" s="1"/>
  <c r="J37" i="5"/>
  <c r="AX99" i="1" s="1"/>
  <c r="BI315" i="5"/>
  <c r="BH315" i="5"/>
  <c r="BG315" i="5"/>
  <c r="BF315" i="5"/>
  <c r="T315" i="5"/>
  <c r="T314" i="5" s="1"/>
  <c r="R315" i="5"/>
  <c r="R314" i="5" s="1"/>
  <c r="P315" i="5"/>
  <c r="P314" i="5" s="1"/>
  <c r="BI310" i="5"/>
  <c r="BH310" i="5"/>
  <c r="BG310" i="5"/>
  <c r="BF310" i="5"/>
  <c r="T310" i="5"/>
  <c r="R310" i="5"/>
  <c r="P310" i="5"/>
  <c r="BI307" i="5"/>
  <c r="BH307" i="5"/>
  <c r="BG307" i="5"/>
  <c r="BF307" i="5"/>
  <c r="T307" i="5"/>
  <c r="R307" i="5"/>
  <c r="P307" i="5"/>
  <c r="BI304" i="5"/>
  <c r="BH304" i="5"/>
  <c r="BG304" i="5"/>
  <c r="BF304" i="5"/>
  <c r="T304" i="5"/>
  <c r="R304" i="5"/>
  <c r="P304" i="5"/>
  <c r="BI302" i="5"/>
  <c r="BH302" i="5"/>
  <c r="BG302" i="5"/>
  <c r="BF302" i="5"/>
  <c r="T302" i="5"/>
  <c r="R302" i="5"/>
  <c r="P302" i="5"/>
  <c r="BI298" i="5"/>
  <c r="BH298" i="5"/>
  <c r="BG298" i="5"/>
  <c r="BF298" i="5"/>
  <c r="T298" i="5"/>
  <c r="R298" i="5"/>
  <c r="P298" i="5"/>
  <c r="BI296" i="5"/>
  <c r="BH296" i="5"/>
  <c r="BG296" i="5"/>
  <c r="BF296" i="5"/>
  <c r="T296" i="5"/>
  <c r="R296" i="5"/>
  <c r="P296" i="5"/>
  <c r="BI292" i="5"/>
  <c r="BH292" i="5"/>
  <c r="BG292" i="5"/>
  <c r="BF292" i="5"/>
  <c r="T292" i="5"/>
  <c r="R292" i="5"/>
  <c r="P292" i="5"/>
  <c r="BI288" i="5"/>
  <c r="BH288" i="5"/>
  <c r="BG288" i="5"/>
  <c r="BF288" i="5"/>
  <c r="T288" i="5"/>
  <c r="R288" i="5"/>
  <c r="P288" i="5"/>
  <c r="BI285" i="5"/>
  <c r="BH285" i="5"/>
  <c r="BG285" i="5"/>
  <c r="BF285" i="5"/>
  <c r="T285" i="5"/>
  <c r="R285" i="5"/>
  <c r="P285" i="5"/>
  <c r="BI282" i="5"/>
  <c r="BH282" i="5"/>
  <c r="BG282" i="5"/>
  <c r="BF282" i="5"/>
  <c r="T282" i="5"/>
  <c r="R282" i="5"/>
  <c r="P282" i="5"/>
  <c r="BI280" i="5"/>
  <c r="BH280" i="5"/>
  <c r="BG280" i="5"/>
  <c r="BF280" i="5"/>
  <c r="T280" i="5"/>
  <c r="R280" i="5"/>
  <c r="P280" i="5"/>
  <c r="BI279" i="5"/>
  <c r="BH279" i="5"/>
  <c r="BG279" i="5"/>
  <c r="BF279" i="5"/>
  <c r="T279" i="5"/>
  <c r="R279" i="5"/>
  <c r="P279" i="5"/>
  <c r="BI278" i="5"/>
  <c r="BH278" i="5"/>
  <c r="BG278" i="5"/>
  <c r="BF278" i="5"/>
  <c r="T278" i="5"/>
  <c r="R278" i="5"/>
  <c r="P278" i="5"/>
  <c r="BI277" i="5"/>
  <c r="BH277" i="5"/>
  <c r="BG277" i="5"/>
  <c r="BF277" i="5"/>
  <c r="T277" i="5"/>
  <c r="R277" i="5"/>
  <c r="P277" i="5"/>
  <c r="BI276" i="5"/>
  <c r="BH276" i="5"/>
  <c r="BG276" i="5"/>
  <c r="BF276" i="5"/>
  <c r="T276" i="5"/>
  <c r="R276" i="5"/>
  <c r="P276" i="5"/>
  <c r="BI275" i="5"/>
  <c r="BH275" i="5"/>
  <c r="BG275" i="5"/>
  <c r="BF275" i="5"/>
  <c r="T275" i="5"/>
  <c r="R275" i="5"/>
  <c r="P275" i="5"/>
  <c r="BI274" i="5"/>
  <c r="BH274" i="5"/>
  <c r="BG274" i="5"/>
  <c r="BF274" i="5"/>
  <c r="T274" i="5"/>
  <c r="R274" i="5"/>
  <c r="P274" i="5"/>
  <c r="BI273" i="5"/>
  <c r="BH273" i="5"/>
  <c r="BG273" i="5"/>
  <c r="BF273" i="5"/>
  <c r="T273" i="5"/>
  <c r="R273" i="5"/>
  <c r="P273" i="5"/>
  <c r="BI272" i="5"/>
  <c r="BH272" i="5"/>
  <c r="BG272" i="5"/>
  <c r="BF272" i="5"/>
  <c r="T272" i="5"/>
  <c r="R272" i="5"/>
  <c r="P272" i="5"/>
  <c r="BI271" i="5"/>
  <c r="BH271" i="5"/>
  <c r="BG271" i="5"/>
  <c r="BF271" i="5"/>
  <c r="T271" i="5"/>
  <c r="R271" i="5"/>
  <c r="P271" i="5"/>
  <c r="BI270" i="5"/>
  <c r="BH270" i="5"/>
  <c r="BG270" i="5"/>
  <c r="BF270" i="5"/>
  <c r="T270" i="5"/>
  <c r="R270" i="5"/>
  <c r="P270" i="5"/>
  <c r="BI267" i="5"/>
  <c r="BH267" i="5"/>
  <c r="BG267" i="5"/>
  <c r="BF267" i="5"/>
  <c r="T267" i="5"/>
  <c r="R267" i="5"/>
  <c r="P267" i="5"/>
  <c r="BI265" i="5"/>
  <c r="BH265" i="5"/>
  <c r="BG265" i="5"/>
  <c r="BF265" i="5"/>
  <c r="T265" i="5"/>
  <c r="R265" i="5"/>
  <c r="P265" i="5"/>
  <c r="BI262" i="5"/>
  <c r="BH262" i="5"/>
  <c r="BG262" i="5"/>
  <c r="BF262" i="5"/>
  <c r="T262" i="5"/>
  <c r="R262" i="5"/>
  <c r="P262" i="5"/>
  <c r="BI260" i="5"/>
  <c r="BH260" i="5"/>
  <c r="BG260" i="5"/>
  <c r="BF260" i="5"/>
  <c r="T260" i="5"/>
  <c r="R260" i="5"/>
  <c r="P260" i="5"/>
  <c r="BI257" i="5"/>
  <c r="BH257" i="5"/>
  <c r="BG257" i="5"/>
  <c r="BF257" i="5"/>
  <c r="T257" i="5"/>
  <c r="R257" i="5"/>
  <c r="P257" i="5"/>
  <c r="BI255" i="5"/>
  <c r="BH255" i="5"/>
  <c r="BG255" i="5"/>
  <c r="BF255" i="5"/>
  <c r="T255" i="5"/>
  <c r="R255" i="5"/>
  <c r="P255" i="5"/>
  <c r="BI252" i="5"/>
  <c r="BH252" i="5"/>
  <c r="BG252" i="5"/>
  <c r="BF252" i="5"/>
  <c r="T252" i="5"/>
  <c r="R252" i="5"/>
  <c r="P252" i="5"/>
  <c r="BI248" i="5"/>
  <c r="BH248" i="5"/>
  <c r="BG248" i="5"/>
  <c r="BF248" i="5"/>
  <c r="T248" i="5"/>
  <c r="R248" i="5"/>
  <c r="P248" i="5"/>
  <c r="BI245" i="5"/>
  <c r="BH245" i="5"/>
  <c r="BG245" i="5"/>
  <c r="BF245" i="5"/>
  <c r="T245" i="5"/>
  <c r="R245" i="5"/>
  <c r="P245" i="5"/>
  <c r="BI242" i="5"/>
  <c r="BH242" i="5"/>
  <c r="BG242" i="5"/>
  <c r="BF242" i="5"/>
  <c r="T242" i="5"/>
  <c r="R242" i="5"/>
  <c r="P242" i="5"/>
  <c r="BI239" i="5"/>
  <c r="BH239" i="5"/>
  <c r="BG239" i="5"/>
  <c r="BF239" i="5"/>
  <c r="T239" i="5"/>
  <c r="R239" i="5"/>
  <c r="P239" i="5"/>
  <c r="BI234" i="5"/>
  <c r="BH234" i="5"/>
  <c r="BG234" i="5"/>
  <c r="BF234" i="5"/>
  <c r="T234" i="5"/>
  <c r="R234" i="5"/>
  <c r="P234" i="5"/>
  <c r="BI229" i="5"/>
  <c r="BH229" i="5"/>
  <c r="BG229" i="5"/>
  <c r="BF229" i="5"/>
  <c r="T229" i="5"/>
  <c r="R229" i="5"/>
  <c r="P229" i="5"/>
  <c r="BI225" i="5"/>
  <c r="BH225" i="5"/>
  <c r="BG225" i="5"/>
  <c r="BF225" i="5"/>
  <c r="T225" i="5"/>
  <c r="R225" i="5"/>
  <c r="P225" i="5"/>
  <c r="BI222" i="5"/>
  <c r="BH222" i="5"/>
  <c r="BG222" i="5"/>
  <c r="BF222" i="5"/>
  <c r="T222" i="5"/>
  <c r="R222" i="5"/>
  <c r="P222" i="5"/>
  <c r="BI218" i="5"/>
  <c r="BH218" i="5"/>
  <c r="BG218" i="5"/>
  <c r="BF218" i="5"/>
  <c r="T218" i="5"/>
  <c r="T217" i="5" s="1"/>
  <c r="R218" i="5"/>
  <c r="R217" i="5" s="1"/>
  <c r="P218" i="5"/>
  <c r="P217" i="5" s="1"/>
  <c r="BI214" i="5"/>
  <c r="BH214" i="5"/>
  <c r="BG214" i="5"/>
  <c r="BF214" i="5"/>
  <c r="T214" i="5"/>
  <c r="R214" i="5"/>
  <c r="P214" i="5"/>
  <c r="BI211" i="5"/>
  <c r="BH211" i="5"/>
  <c r="BG211" i="5"/>
  <c r="BF211" i="5"/>
  <c r="T211" i="5"/>
  <c r="R211" i="5"/>
  <c r="P211" i="5"/>
  <c r="BI207" i="5"/>
  <c r="BH207" i="5"/>
  <c r="BG207" i="5"/>
  <c r="BF207" i="5"/>
  <c r="T207" i="5"/>
  <c r="R207" i="5"/>
  <c r="P207" i="5"/>
  <c r="BI204" i="5"/>
  <c r="BH204" i="5"/>
  <c r="BG204" i="5"/>
  <c r="BF204" i="5"/>
  <c r="T204" i="5"/>
  <c r="R204" i="5"/>
  <c r="P204" i="5"/>
  <c r="BI198" i="5"/>
  <c r="BH198" i="5"/>
  <c r="BG198" i="5"/>
  <c r="BF198" i="5"/>
  <c r="T198" i="5"/>
  <c r="R198" i="5"/>
  <c r="P198" i="5"/>
  <c r="BI195" i="5"/>
  <c r="BH195" i="5"/>
  <c r="BG195" i="5"/>
  <c r="BF195" i="5"/>
  <c r="T195" i="5"/>
  <c r="R195" i="5"/>
  <c r="P195" i="5"/>
  <c r="BI192" i="5"/>
  <c r="BH192" i="5"/>
  <c r="BG192" i="5"/>
  <c r="BF192" i="5"/>
  <c r="T192" i="5"/>
  <c r="R192" i="5"/>
  <c r="P192" i="5"/>
  <c r="BI190" i="5"/>
  <c r="BH190" i="5"/>
  <c r="BG190" i="5"/>
  <c r="BF190" i="5"/>
  <c r="T190" i="5"/>
  <c r="R190" i="5"/>
  <c r="P190" i="5"/>
  <c r="BI187" i="5"/>
  <c r="BH187" i="5"/>
  <c r="BG187" i="5"/>
  <c r="BF187" i="5"/>
  <c r="T187" i="5"/>
  <c r="R187" i="5"/>
  <c r="P187" i="5"/>
  <c r="BI185" i="5"/>
  <c r="BH185" i="5"/>
  <c r="BG185" i="5"/>
  <c r="BF185" i="5"/>
  <c r="T185" i="5"/>
  <c r="R185" i="5"/>
  <c r="P185" i="5"/>
  <c r="BI182" i="5"/>
  <c r="BH182" i="5"/>
  <c r="BG182" i="5"/>
  <c r="BF182" i="5"/>
  <c r="T182" i="5"/>
  <c r="R182" i="5"/>
  <c r="P182" i="5"/>
  <c r="BI179" i="5"/>
  <c r="BH179" i="5"/>
  <c r="BG179" i="5"/>
  <c r="BF179" i="5"/>
  <c r="T179" i="5"/>
  <c r="R179" i="5"/>
  <c r="P179" i="5"/>
  <c r="BI178" i="5"/>
  <c r="BH178" i="5"/>
  <c r="BG178" i="5"/>
  <c r="BF178" i="5"/>
  <c r="T178" i="5"/>
  <c r="R178" i="5"/>
  <c r="P178" i="5"/>
  <c r="BI173" i="5"/>
  <c r="BH173" i="5"/>
  <c r="BG173" i="5"/>
  <c r="BF173" i="5"/>
  <c r="T173" i="5"/>
  <c r="R173" i="5"/>
  <c r="P173" i="5"/>
  <c r="BI170" i="5"/>
  <c r="BH170" i="5"/>
  <c r="BG170" i="5"/>
  <c r="BF170" i="5"/>
  <c r="T170" i="5"/>
  <c r="R170" i="5"/>
  <c r="P170" i="5"/>
  <c r="BI167" i="5"/>
  <c r="BH167" i="5"/>
  <c r="BG167" i="5"/>
  <c r="BF167" i="5"/>
  <c r="T167" i="5"/>
  <c r="R167" i="5"/>
  <c r="P167" i="5"/>
  <c r="BI160" i="5"/>
  <c r="BH160" i="5"/>
  <c r="BG160" i="5"/>
  <c r="BF160" i="5"/>
  <c r="T160" i="5"/>
  <c r="R160" i="5"/>
  <c r="P160" i="5"/>
  <c r="BI157" i="5"/>
  <c r="BH157" i="5"/>
  <c r="BG157" i="5"/>
  <c r="BF157" i="5"/>
  <c r="T157" i="5"/>
  <c r="R157" i="5"/>
  <c r="P157" i="5"/>
  <c r="BI154" i="5"/>
  <c r="BH154" i="5"/>
  <c r="BG154" i="5"/>
  <c r="BF154" i="5"/>
  <c r="T154" i="5"/>
  <c r="R154" i="5"/>
  <c r="P154" i="5"/>
  <c r="BI151" i="5"/>
  <c r="BH151" i="5"/>
  <c r="BG151" i="5"/>
  <c r="BF151" i="5"/>
  <c r="T151" i="5"/>
  <c r="R151" i="5"/>
  <c r="P151" i="5"/>
  <c r="BI148" i="5"/>
  <c r="BH148" i="5"/>
  <c r="BG148" i="5"/>
  <c r="BF148" i="5"/>
  <c r="T148" i="5"/>
  <c r="R148" i="5"/>
  <c r="P148" i="5"/>
  <c r="BI145" i="5"/>
  <c r="BH145" i="5"/>
  <c r="BG145" i="5"/>
  <c r="BF145" i="5"/>
  <c r="T145" i="5"/>
  <c r="R145" i="5"/>
  <c r="P145" i="5"/>
  <c r="BI142" i="5"/>
  <c r="BH142" i="5"/>
  <c r="BG142" i="5"/>
  <c r="BF142" i="5"/>
  <c r="T142" i="5"/>
  <c r="R142" i="5"/>
  <c r="P142" i="5"/>
  <c r="BI139" i="5"/>
  <c r="BH139" i="5"/>
  <c r="BG139" i="5"/>
  <c r="BF139" i="5"/>
  <c r="T139" i="5"/>
  <c r="R139" i="5"/>
  <c r="P139" i="5"/>
  <c r="BI136" i="5"/>
  <c r="BH136" i="5"/>
  <c r="BG136" i="5"/>
  <c r="BF136" i="5"/>
  <c r="T136" i="5"/>
  <c r="R136" i="5"/>
  <c r="P136" i="5"/>
  <c r="BI133" i="5"/>
  <c r="BH133" i="5"/>
  <c r="BG133" i="5"/>
  <c r="BF133" i="5"/>
  <c r="T133" i="5"/>
  <c r="R133" i="5"/>
  <c r="P133" i="5"/>
  <c r="F124" i="5"/>
  <c r="E122" i="5"/>
  <c r="F91" i="5"/>
  <c r="E89" i="5"/>
  <c r="J26" i="5"/>
  <c r="E26" i="5"/>
  <c r="J127" i="5"/>
  <c r="J25" i="5"/>
  <c r="J23" i="5"/>
  <c r="E23" i="5"/>
  <c r="J126" i="5"/>
  <c r="J22" i="5"/>
  <c r="J20" i="5"/>
  <c r="E20" i="5"/>
  <c r="F127" i="5"/>
  <c r="J19" i="5"/>
  <c r="J17" i="5"/>
  <c r="E17" i="5"/>
  <c r="F93" i="5"/>
  <c r="J16" i="5"/>
  <c r="J14" i="5"/>
  <c r="J124" i="5" s="1"/>
  <c r="E7" i="5"/>
  <c r="E118" i="5" s="1"/>
  <c r="J39" i="4"/>
  <c r="J38" i="4"/>
  <c r="AY98" i="1"/>
  <c r="J37" i="4"/>
  <c r="AX98" i="1"/>
  <c r="BI294" i="4"/>
  <c r="BH294" i="4"/>
  <c r="BG294" i="4"/>
  <c r="BF294" i="4"/>
  <c r="T294" i="4"/>
  <c r="T293" i="4"/>
  <c r="R294" i="4"/>
  <c r="R293" i="4"/>
  <c r="P294" i="4"/>
  <c r="P293" i="4"/>
  <c r="BI289" i="4"/>
  <c r="BH289" i="4"/>
  <c r="BG289" i="4"/>
  <c r="BF289" i="4"/>
  <c r="T289" i="4"/>
  <c r="R289" i="4"/>
  <c r="P289" i="4"/>
  <c r="BI286" i="4"/>
  <c r="BH286" i="4"/>
  <c r="BG286" i="4"/>
  <c r="BF286" i="4"/>
  <c r="T286" i="4"/>
  <c r="R286" i="4"/>
  <c r="P286" i="4"/>
  <c r="BI283" i="4"/>
  <c r="BH283" i="4"/>
  <c r="BG283" i="4"/>
  <c r="BF283" i="4"/>
  <c r="T283" i="4"/>
  <c r="R283" i="4"/>
  <c r="P283" i="4"/>
  <c r="BI281" i="4"/>
  <c r="BH281" i="4"/>
  <c r="BG281" i="4"/>
  <c r="BF281" i="4"/>
  <c r="T281" i="4"/>
  <c r="R281" i="4"/>
  <c r="P281" i="4"/>
  <c r="BI277" i="4"/>
  <c r="BH277" i="4"/>
  <c r="BG277" i="4"/>
  <c r="BF277" i="4"/>
  <c r="T277" i="4"/>
  <c r="R277" i="4"/>
  <c r="P277" i="4"/>
  <c r="BI275" i="4"/>
  <c r="BH275" i="4"/>
  <c r="BG275" i="4"/>
  <c r="BF275" i="4"/>
  <c r="T275" i="4"/>
  <c r="R275" i="4"/>
  <c r="P275" i="4"/>
  <c r="BI271" i="4"/>
  <c r="BH271" i="4"/>
  <c r="BG271" i="4"/>
  <c r="BF271" i="4"/>
  <c r="T271" i="4"/>
  <c r="R271" i="4"/>
  <c r="P271" i="4"/>
  <c r="BI267" i="4"/>
  <c r="BH267" i="4"/>
  <c r="BG267" i="4"/>
  <c r="BF267" i="4"/>
  <c r="T267" i="4"/>
  <c r="R267" i="4"/>
  <c r="P267" i="4"/>
  <c r="BI264" i="4"/>
  <c r="BH264" i="4"/>
  <c r="BG264" i="4"/>
  <c r="BF264" i="4"/>
  <c r="T264" i="4"/>
  <c r="R264" i="4"/>
  <c r="P264" i="4"/>
  <c r="BI261" i="4"/>
  <c r="BH261" i="4"/>
  <c r="BG261" i="4"/>
  <c r="BF261" i="4"/>
  <c r="T261" i="4"/>
  <c r="R261" i="4"/>
  <c r="P261" i="4"/>
  <c r="BI259" i="4"/>
  <c r="BH259" i="4"/>
  <c r="BG259" i="4"/>
  <c r="BF259" i="4"/>
  <c r="T259" i="4"/>
  <c r="R259" i="4"/>
  <c r="P259" i="4"/>
  <c r="BI258" i="4"/>
  <c r="BH258" i="4"/>
  <c r="BG258" i="4"/>
  <c r="BF258" i="4"/>
  <c r="T258" i="4"/>
  <c r="R258" i="4"/>
  <c r="P258" i="4"/>
  <c r="BI257" i="4"/>
  <c r="BH257" i="4"/>
  <c r="BG257" i="4"/>
  <c r="BF257" i="4"/>
  <c r="T257" i="4"/>
  <c r="R257" i="4"/>
  <c r="P257" i="4"/>
  <c r="BI256" i="4"/>
  <c r="BH256" i="4"/>
  <c r="BG256" i="4"/>
  <c r="BF256" i="4"/>
  <c r="T256" i="4"/>
  <c r="R256" i="4"/>
  <c r="P256" i="4"/>
  <c r="BI255" i="4"/>
  <c r="BH255" i="4"/>
  <c r="BG255" i="4"/>
  <c r="BF255" i="4"/>
  <c r="T255" i="4"/>
  <c r="R255" i="4"/>
  <c r="P255" i="4"/>
  <c r="BI254" i="4"/>
  <c r="BH254" i="4"/>
  <c r="BG254" i="4"/>
  <c r="BF254" i="4"/>
  <c r="T254" i="4"/>
  <c r="R254" i="4"/>
  <c r="P254" i="4"/>
  <c r="BI253" i="4"/>
  <c r="BH253" i="4"/>
  <c r="BG253" i="4"/>
  <c r="BF253" i="4"/>
  <c r="T253" i="4"/>
  <c r="R253" i="4"/>
  <c r="P253" i="4"/>
  <c r="BI250" i="4"/>
  <c r="BH250" i="4"/>
  <c r="BG250" i="4"/>
  <c r="BF250" i="4"/>
  <c r="T250" i="4"/>
  <c r="R250" i="4"/>
  <c r="P250" i="4"/>
  <c r="BI249" i="4"/>
  <c r="BH249" i="4"/>
  <c r="BG249" i="4"/>
  <c r="BF249" i="4"/>
  <c r="T249" i="4"/>
  <c r="R249" i="4"/>
  <c r="P249" i="4"/>
  <c r="BI246" i="4"/>
  <c r="BH246" i="4"/>
  <c r="BG246" i="4"/>
  <c r="BF246" i="4"/>
  <c r="T246" i="4"/>
  <c r="R246" i="4"/>
  <c r="P246" i="4"/>
  <c r="BI244" i="4"/>
  <c r="BH244" i="4"/>
  <c r="BG244" i="4"/>
  <c r="BF244" i="4"/>
  <c r="T244" i="4"/>
  <c r="R244" i="4"/>
  <c r="P244" i="4"/>
  <c r="BI241" i="4"/>
  <c r="BH241" i="4"/>
  <c r="BG241" i="4"/>
  <c r="BF241" i="4"/>
  <c r="T241" i="4"/>
  <c r="R241" i="4"/>
  <c r="P241" i="4"/>
  <c r="BI237" i="4"/>
  <c r="BH237" i="4"/>
  <c r="BG237" i="4"/>
  <c r="BF237" i="4"/>
  <c r="T237" i="4"/>
  <c r="R237" i="4"/>
  <c r="P237" i="4"/>
  <c r="BI234" i="4"/>
  <c r="BH234" i="4"/>
  <c r="BG234" i="4"/>
  <c r="BF234" i="4"/>
  <c r="T234" i="4"/>
  <c r="R234" i="4"/>
  <c r="P234" i="4"/>
  <c r="BI231" i="4"/>
  <c r="BH231" i="4"/>
  <c r="BG231" i="4"/>
  <c r="BF231" i="4"/>
  <c r="T231" i="4"/>
  <c r="R231" i="4"/>
  <c r="P231" i="4"/>
  <c r="BI228" i="4"/>
  <c r="BH228" i="4"/>
  <c r="BG228" i="4"/>
  <c r="BF228" i="4"/>
  <c r="T228" i="4"/>
  <c r="R228" i="4"/>
  <c r="P228" i="4"/>
  <c r="BI223" i="4"/>
  <c r="BH223" i="4"/>
  <c r="BG223" i="4"/>
  <c r="BF223" i="4"/>
  <c r="T223" i="4"/>
  <c r="R223" i="4"/>
  <c r="P223" i="4"/>
  <c r="BI218" i="4"/>
  <c r="BH218" i="4"/>
  <c r="BG218" i="4"/>
  <c r="BF218" i="4"/>
  <c r="T218" i="4"/>
  <c r="R218" i="4"/>
  <c r="P218" i="4"/>
  <c r="BI214" i="4"/>
  <c r="BH214" i="4"/>
  <c r="BG214" i="4"/>
  <c r="BF214" i="4"/>
  <c r="T214" i="4"/>
  <c r="T213" i="4"/>
  <c r="R214" i="4"/>
  <c r="R213" i="4"/>
  <c r="P214" i="4"/>
  <c r="P213" i="4"/>
  <c r="BI210" i="4"/>
  <c r="BH210" i="4"/>
  <c r="BG210" i="4"/>
  <c r="BF210" i="4"/>
  <c r="T210" i="4"/>
  <c r="R210" i="4"/>
  <c r="P210" i="4"/>
  <c r="BI207" i="4"/>
  <c r="BH207" i="4"/>
  <c r="BG207" i="4"/>
  <c r="BF207" i="4"/>
  <c r="T207" i="4"/>
  <c r="R207" i="4"/>
  <c r="P207" i="4"/>
  <c r="BI203" i="4"/>
  <c r="BH203" i="4"/>
  <c r="BG203" i="4"/>
  <c r="BF203" i="4"/>
  <c r="T203" i="4"/>
  <c r="R203" i="4"/>
  <c r="P203" i="4"/>
  <c r="BI200" i="4"/>
  <c r="BH200" i="4"/>
  <c r="BG200" i="4"/>
  <c r="BF200" i="4"/>
  <c r="T200" i="4"/>
  <c r="R200" i="4"/>
  <c r="P200" i="4"/>
  <c r="BI194" i="4"/>
  <c r="BH194" i="4"/>
  <c r="BG194" i="4"/>
  <c r="BF194" i="4"/>
  <c r="T194" i="4"/>
  <c r="R194" i="4"/>
  <c r="P194" i="4"/>
  <c r="BI191" i="4"/>
  <c r="BH191" i="4"/>
  <c r="BG191" i="4"/>
  <c r="BF191" i="4"/>
  <c r="T191" i="4"/>
  <c r="R191" i="4"/>
  <c r="P191" i="4"/>
  <c r="BI188" i="4"/>
  <c r="BH188" i="4"/>
  <c r="BG188" i="4"/>
  <c r="BF188" i="4"/>
  <c r="T188" i="4"/>
  <c r="R188" i="4"/>
  <c r="P188" i="4"/>
  <c r="BI186" i="4"/>
  <c r="BH186" i="4"/>
  <c r="BG186" i="4"/>
  <c r="BF186" i="4"/>
  <c r="T186" i="4"/>
  <c r="R186" i="4"/>
  <c r="P186" i="4"/>
  <c r="BI183" i="4"/>
  <c r="BH183" i="4"/>
  <c r="BG183" i="4"/>
  <c r="BF183" i="4"/>
  <c r="T183" i="4"/>
  <c r="R183" i="4"/>
  <c r="P183" i="4"/>
  <c r="BI181" i="4"/>
  <c r="BH181" i="4"/>
  <c r="BG181" i="4"/>
  <c r="BF181" i="4"/>
  <c r="T181" i="4"/>
  <c r="R181" i="4"/>
  <c r="P181" i="4"/>
  <c r="BI178" i="4"/>
  <c r="BH178" i="4"/>
  <c r="BG178" i="4"/>
  <c r="BF178" i="4"/>
  <c r="T178" i="4"/>
  <c r="R178" i="4"/>
  <c r="P178" i="4"/>
  <c r="BI175" i="4"/>
  <c r="BH175" i="4"/>
  <c r="BG175" i="4"/>
  <c r="BF175" i="4"/>
  <c r="T175" i="4"/>
  <c r="R175" i="4"/>
  <c r="P175" i="4"/>
  <c r="BI174" i="4"/>
  <c r="BH174" i="4"/>
  <c r="BG174" i="4"/>
  <c r="BF174" i="4"/>
  <c r="T174" i="4"/>
  <c r="R174" i="4"/>
  <c r="P174" i="4"/>
  <c r="BI169" i="4"/>
  <c r="BH169" i="4"/>
  <c r="BG169" i="4"/>
  <c r="BF169" i="4"/>
  <c r="T169" i="4"/>
  <c r="R169" i="4"/>
  <c r="P169" i="4"/>
  <c r="BI166" i="4"/>
  <c r="BH166" i="4"/>
  <c r="BG166" i="4"/>
  <c r="BF166" i="4"/>
  <c r="T166" i="4"/>
  <c r="R166" i="4"/>
  <c r="P166" i="4"/>
  <c r="BI163" i="4"/>
  <c r="BH163" i="4"/>
  <c r="BG163" i="4"/>
  <c r="BF163" i="4"/>
  <c r="T163" i="4"/>
  <c r="R163" i="4"/>
  <c r="P163" i="4"/>
  <c r="BI156" i="4"/>
  <c r="BH156" i="4"/>
  <c r="BG156" i="4"/>
  <c r="BF156" i="4"/>
  <c r="T156" i="4"/>
  <c r="R156" i="4"/>
  <c r="P156" i="4"/>
  <c r="BI153" i="4"/>
  <c r="BH153" i="4"/>
  <c r="BG153" i="4"/>
  <c r="BF153" i="4"/>
  <c r="T153" i="4"/>
  <c r="R153" i="4"/>
  <c r="P153" i="4"/>
  <c r="BI150" i="4"/>
  <c r="BH150" i="4"/>
  <c r="BG150" i="4"/>
  <c r="BF150" i="4"/>
  <c r="T150" i="4"/>
  <c r="R150" i="4"/>
  <c r="P150" i="4"/>
  <c r="BI147" i="4"/>
  <c r="BH147" i="4"/>
  <c r="BG147" i="4"/>
  <c r="BF147" i="4"/>
  <c r="T147" i="4"/>
  <c r="R147" i="4"/>
  <c r="P147" i="4"/>
  <c r="BI144" i="4"/>
  <c r="BH144" i="4"/>
  <c r="BG144" i="4"/>
  <c r="BF144" i="4"/>
  <c r="T144" i="4"/>
  <c r="R144" i="4"/>
  <c r="P144" i="4"/>
  <c r="BI141" i="4"/>
  <c r="BH141" i="4"/>
  <c r="BG141" i="4"/>
  <c r="BF141" i="4"/>
  <c r="T141" i="4"/>
  <c r="R141" i="4"/>
  <c r="P141" i="4"/>
  <c r="BI138" i="4"/>
  <c r="BH138" i="4"/>
  <c r="BG138" i="4"/>
  <c r="BF138" i="4"/>
  <c r="T138" i="4"/>
  <c r="R138" i="4"/>
  <c r="P138" i="4"/>
  <c r="BI135" i="4"/>
  <c r="BH135" i="4"/>
  <c r="BG135" i="4"/>
  <c r="BF135" i="4"/>
  <c r="T135" i="4"/>
  <c r="R135" i="4"/>
  <c r="P135" i="4"/>
  <c r="BI132" i="4"/>
  <c r="BH132" i="4"/>
  <c r="BG132" i="4"/>
  <c r="BF132" i="4"/>
  <c r="T132" i="4"/>
  <c r="R132" i="4"/>
  <c r="P132" i="4"/>
  <c r="F123" i="4"/>
  <c r="E121" i="4"/>
  <c r="F91" i="4"/>
  <c r="E89" i="4"/>
  <c r="J26" i="4"/>
  <c r="E26" i="4"/>
  <c r="J126" i="4"/>
  <c r="J25" i="4"/>
  <c r="J23" i="4"/>
  <c r="E23" i="4"/>
  <c r="J93" i="4"/>
  <c r="J22" i="4"/>
  <c r="J20" i="4"/>
  <c r="E20" i="4"/>
  <c r="F94" i="4"/>
  <c r="J19" i="4"/>
  <c r="J17" i="4"/>
  <c r="E17" i="4"/>
  <c r="F125" i="4"/>
  <c r="J16" i="4"/>
  <c r="J14" i="4"/>
  <c r="J91" i="4" s="1"/>
  <c r="E7" i="4"/>
  <c r="E117" i="4" s="1"/>
  <c r="J39" i="3"/>
  <c r="J38" i="3"/>
  <c r="AY97" i="1"/>
  <c r="J37" i="3"/>
  <c r="AX97" i="1"/>
  <c r="BI406" i="3"/>
  <c r="BH406" i="3"/>
  <c r="BG406" i="3"/>
  <c r="BF406" i="3"/>
  <c r="T406" i="3"/>
  <c r="T405" i="3"/>
  <c r="R406" i="3"/>
  <c r="R405" i="3"/>
  <c r="P406" i="3"/>
  <c r="P405" i="3"/>
  <c r="BI402" i="3"/>
  <c r="BH402" i="3"/>
  <c r="BG402" i="3"/>
  <c r="BF402" i="3"/>
  <c r="T402" i="3"/>
  <c r="R402" i="3"/>
  <c r="P402" i="3"/>
  <c r="BI399" i="3"/>
  <c r="BH399" i="3"/>
  <c r="BG399" i="3"/>
  <c r="BF399" i="3"/>
  <c r="T399" i="3"/>
  <c r="R399" i="3"/>
  <c r="P399" i="3"/>
  <c r="BI395" i="3"/>
  <c r="BH395" i="3"/>
  <c r="BG395" i="3"/>
  <c r="BF395" i="3"/>
  <c r="T395" i="3"/>
  <c r="R395" i="3"/>
  <c r="P395" i="3"/>
  <c r="BI391" i="3"/>
  <c r="BH391" i="3"/>
  <c r="BG391" i="3"/>
  <c r="BF391" i="3"/>
  <c r="T391" i="3"/>
  <c r="R391" i="3"/>
  <c r="P391" i="3"/>
  <c r="BI388" i="3"/>
  <c r="BH388" i="3"/>
  <c r="BG388" i="3"/>
  <c r="BF388" i="3"/>
  <c r="T388" i="3"/>
  <c r="R388" i="3"/>
  <c r="P388" i="3"/>
  <c r="BI385" i="3"/>
  <c r="BH385" i="3"/>
  <c r="BG385" i="3"/>
  <c r="BF385" i="3"/>
  <c r="T385" i="3"/>
  <c r="R385" i="3"/>
  <c r="P385" i="3"/>
  <c r="BI383" i="3"/>
  <c r="BH383" i="3"/>
  <c r="BG383" i="3"/>
  <c r="BF383" i="3"/>
  <c r="T383" i="3"/>
  <c r="R383" i="3"/>
  <c r="P383" i="3"/>
  <c r="BI381" i="3"/>
  <c r="BH381" i="3"/>
  <c r="BG381" i="3"/>
  <c r="BF381" i="3"/>
  <c r="T381" i="3"/>
  <c r="R381" i="3"/>
  <c r="P381" i="3"/>
  <c r="BI377" i="3"/>
  <c r="BH377" i="3"/>
  <c r="BG377" i="3"/>
  <c r="BF377" i="3"/>
  <c r="T377" i="3"/>
  <c r="R377" i="3"/>
  <c r="P377" i="3"/>
  <c r="BI373" i="3"/>
  <c r="BH373" i="3"/>
  <c r="BG373" i="3"/>
  <c r="BF373" i="3"/>
  <c r="T373" i="3"/>
  <c r="R373" i="3"/>
  <c r="P373" i="3"/>
  <c r="BI371" i="3"/>
  <c r="BH371" i="3"/>
  <c r="BG371" i="3"/>
  <c r="BF371" i="3"/>
  <c r="T371" i="3"/>
  <c r="R371" i="3"/>
  <c r="P371" i="3"/>
  <c r="BI369" i="3"/>
  <c r="BH369" i="3"/>
  <c r="BG369" i="3"/>
  <c r="BF369" i="3"/>
  <c r="T369" i="3"/>
  <c r="R369" i="3"/>
  <c r="P369" i="3"/>
  <c r="BI365" i="3"/>
  <c r="BH365" i="3"/>
  <c r="BG365" i="3"/>
  <c r="BF365" i="3"/>
  <c r="T365" i="3"/>
  <c r="R365" i="3"/>
  <c r="P365" i="3"/>
  <c r="BI361" i="3"/>
  <c r="BH361" i="3"/>
  <c r="BG361" i="3"/>
  <c r="BF361" i="3"/>
  <c r="T361" i="3"/>
  <c r="R361" i="3"/>
  <c r="P361" i="3"/>
  <c r="BI357" i="3"/>
  <c r="BH357" i="3"/>
  <c r="BG357" i="3"/>
  <c r="BF357" i="3"/>
  <c r="T357" i="3"/>
  <c r="R357" i="3"/>
  <c r="P357" i="3"/>
  <c r="BI353" i="3"/>
  <c r="BH353" i="3"/>
  <c r="BG353" i="3"/>
  <c r="BF353" i="3"/>
  <c r="T353" i="3"/>
  <c r="R353" i="3"/>
  <c r="P353" i="3"/>
  <c r="BI350" i="3"/>
  <c r="BH350" i="3"/>
  <c r="BG350" i="3"/>
  <c r="BF350" i="3"/>
  <c r="T350" i="3"/>
  <c r="R350" i="3"/>
  <c r="P350" i="3"/>
  <c r="BI347" i="3"/>
  <c r="BH347" i="3"/>
  <c r="BG347" i="3"/>
  <c r="BF347" i="3"/>
  <c r="T347" i="3"/>
  <c r="R347" i="3"/>
  <c r="P347" i="3"/>
  <c r="BI345" i="3"/>
  <c r="BH345" i="3"/>
  <c r="BG345" i="3"/>
  <c r="BF345" i="3"/>
  <c r="T345" i="3"/>
  <c r="R345" i="3"/>
  <c r="P345" i="3"/>
  <c r="BI344" i="3"/>
  <c r="BH344" i="3"/>
  <c r="BG344" i="3"/>
  <c r="BF344" i="3"/>
  <c r="T344" i="3"/>
  <c r="R344" i="3"/>
  <c r="P344" i="3"/>
  <c r="BI343" i="3"/>
  <c r="BH343" i="3"/>
  <c r="BG343" i="3"/>
  <c r="BF343" i="3"/>
  <c r="T343" i="3"/>
  <c r="R343" i="3"/>
  <c r="P343" i="3"/>
  <c r="BI342" i="3"/>
  <c r="BH342" i="3"/>
  <c r="BG342" i="3"/>
  <c r="BF342" i="3"/>
  <c r="T342" i="3"/>
  <c r="R342" i="3"/>
  <c r="P342" i="3"/>
  <c r="BI341" i="3"/>
  <c r="BH341" i="3"/>
  <c r="BG341" i="3"/>
  <c r="BF341" i="3"/>
  <c r="T341" i="3"/>
  <c r="R341" i="3"/>
  <c r="P341" i="3"/>
  <c r="BI340" i="3"/>
  <c r="BH340" i="3"/>
  <c r="BG340" i="3"/>
  <c r="BF340" i="3"/>
  <c r="T340" i="3"/>
  <c r="R340" i="3"/>
  <c r="P340" i="3"/>
  <c r="BI339" i="3"/>
  <c r="BH339" i="3"/>
  <c r="BG339" i="3"/>
  <c r="BF339" i="3"/>
  <c r="T339" i="3"/>
  <c r="R339" i="3"/>
  <c r="P339" i="3"/>
  <c r="BI338" i="3"/>
  <c r="BH338" i="3"/>
  <c r="BG338" i="3"/>
  <c r="BF338" i="3"/>
  <c r="T338" i="3"/>
  <c r="R338" i="3"/>
  <c r="P338" i="3"/>
  <c r="BI337" i="3"/>
  <c r="BH337" i="3"/>
  <c r="BG337" i="3"/>
  <c r="BF337" i="3"/>
  <c r="T337" i="3"/>
  <c r="R337" i="3"/>
  <c r="P337" i="3"/>
  <c r="BI336" i="3"/>
  <c r="BH336" i="3"/>
  <c r="BG336" i="3"/>
  <c r="BF336" i="3"/>
  <c r="T336" i="3"/>
  <c r="R336" i="3"/>
  <c r="P336" i="3"/>
  <c r="BI335" i="3"/>
  <c r="BH335" i="3"/>
  <c r="BG335" i="3"/>
  <c r="BF335" i="3"/>
  <c r="T335" i="3"/>
  <c r="R335" i="3"/>
  <c r="P335" i="3"/>
  <c r="BI334" i="3"/>
  <c r="BH334" i="3"/>
  <c r="BG334" i="3"/>
  <c r="BF334" i="3"/>
  <c r="T334" i="3"/>
  <c r="R334" i="3"/>
  <c r="P334" i="3"/>
  <c r="BI331" i="3"/>
  <c r="BH331" i="3"/>
  <c r="BG331" i="3"/>
  <c r="BF331" i="3"/>
  <c r="T331" i="3"/>
  <c r="R331" i="3"/>
  <c r="P331" i="3"/>
  <c r="BI329" i="3"/>
  <c r="BH329" i="3"/>
  <c r="BG329" i="3"/>
  <c r="BF329" i="3"/>
  <c r="T329" i="3"/>
  <c r="R329" i="3"/>
  <c r="P329" i="3"/>
  <c r="BI326" i="3"/>
  <c r="BH326" i="3"/>
  <c r="BG326" i="3"/>
  <c r="BF326" i="3"/>
  <c r="T326" i="3"/>
  <c r="R326" i="3"/>
  <c r="P326" i="3"/>
  <c r="BI324" i="3"/>
  <c r="BH324" i="3"/>
  <c r="BG324" i="3"/>
  <c r="BF324" i="3"/>
  <c r="T324" i="3"/>
  <c r="R324" i="3"/>
  <c r="P324" i="3"/>
  <c r="BI321" i="3"/>
  <c r="BH321" i="3"/>
  <c r="BG321" i="3"/>
  <c r="BF321" i="3"/>
  <c r="T321" i="3"/>
  <c r="R321" i="3"/>
  <c r="P321" i="3"/>
  <c r="BI319" i="3"/>
  <c r="BH319" i="3"/>
  <c r="BG319" i="3"/>
  <c r="BF319" i="3"/>
  <c r="T319" i="3"/>
  <c r="R319" i="3"/>
  <c r="P319" i="3"/>
  <c r="BI315" i="3"/>
  <c r="BH315" i="3"/>
  <c r="BG315" i="3"/>
  <c r="BF315" i="3"/>
  <c r="T315" i="3"/>
  <c r="R315" i="3"/>
  <c r="P315" i="3"/>
  <c r="BI311" i="3"/>
  <c r="BH311" i="3"/>
  <c r="BG311" i="3"/>
  <c r="BF311" i="3"/>
  <c r="T311" i="3"/>
  <c r="R311" i="3"/>
  <c r="P311" i="3"/>
  <c r="BI308" i="3"/>
  <c r="BH308" i="3"/>
  <c r="BG308" i="3"/>
  <c r="BF308" i="3"/>
  <c r="T308" i="3"/>
  <c r="R308" i="3"/>
  <c r="P308" i="3"/>
  <c r="BI305" i="3"/>
  <c r="BH305" i="3"/>
  <c r="BG305" i="3"/>
  <c r="BF305" i="3"/>
  <c r="T305" i="3"/>
  <c r="R305" i="3"/>
  <c r="P305" i="3"/>
  <c r="BI302" i="3"/>
  <c r="BH302" i="3"/>
  <c r="BG302" i="3"/>
  <c r="BF302" i="3"/>
  <c r="T302" i="3"/>
  <c r="R302" i="3"/>
  <c r="P302" i="3"/>
  <c r="BI299" i="3"/>
  <c r="BH299" i="3"/>
  <c r="BG299" i="3"/>
  <c r="BF299" i="3"/>
  <c r="T299" i="3"/>
  <c r="R299" i="3"/>
  <c r="P299" i="3"/>
  <c r="BI296" i="3"/>
  <c r="BH296" i="3"/>
  <c r="BG296" i="3"/>
  <c r="BF296" i="3"/>
  <c r="T296" i="3"/>
  <c r="R296" i="3"/>
  <c r="P296" i="3"/>
  <c r="BI293" i="3"/>
  <c r="BH293" i="3"/>
  <c r="BG293" i="3"/>
  <c r="BF293" i="3"/>
  <c r="T293" i="3"/>
  <c r="R293" i="3"/>
  <c r="P293" i="3"/>
  <c r="BI290" i="3"/>
  <c r="BH290" i="3"/>
  <c r="BG290" i="3"/>
  <c r="BF290" i="3"/>
  <c r="T290" i="3"/>
  <c r="R290" i="3"/>
  <c r="P290" i="3"/>
  <c r="BI287" i="3"/>
  <c r="BH287" i="3"/>
  <c r="BG287" i="3"/>
  <c r="BF287" i="3"/>
  <c r="T287" i="3"/>
  <c r="R287" i="3"/>
  <c r="P287" i="3"/>
  <c r="BI284" i="3"/>
  <c r="BH284" i="3"/>
  <c r="BG284" i="3"/>
  <c r="BF284" i="3"/>
  <c r="T284" i="3"/>
  <c r="R284" i="3"/>
  <c r="P284" i="3"/>
  <c r="BI281" i="3"/>
  <c r="BH281" i="3"/>
  <c r="BG281" i="3"/>
  <c r="BF281" i="3"/>
  <c r="T281" i="3"/>
  <c r="R281" i="3"/>
  <c r="P281" i="3"/>
  <c r="BI276" i="3"/>
  <c r="BH276" i="3"/>
  <c r="BG276" i="3"/>
  <c r="BF276" i="3"/>
  <c r="T276" i="3"/>
  <c r="R276" i="3"/>
  <c r="P276" i="3"/>
  <c r="BI271" i="3"/>
  <c r="BH271" i="3"/>
  <c r="BG271" i="3"/>
  <c r="BF271" i="3"/>
  <c r="T271" i="3"/>
  <c r="R271" i="3"/>
  <c r="P271" i="3"/>
  <c r="BI267" i="3"/>
  <c r="BH267" i="3"/>
  <c r="BG267" i="3"/>
  <c r="BF267" i="3"/>
  <c r="T267" i="3"/>
  <c r="R267" i="3"/>
  <c r="P267" i="3"/>
  <c r="BI263" i="3"/>
  <c r="BH263" i="3"/>
  <c r="BG263" i="3"/>
  <c r="BF263" i="3"/>
  <c r="T263" i="3"/>
  <c r="R263" i="3"/>
  <c r="P263" i="3"/>
  <c r="BI260" i="3"/>
  <c r="BH260" i="3"/>
  <c r="BG260" i="3"/>
  <c r="BF260" i="3"/>
  <c r="T260" i="3"/>
  <c r="R260" i="3"/>
  <c r="P260" i="3"/>
  <c r="BI257" i="3"/>
  <c r="BH257" i="3"/>
  <c r="BG257" i="3"/>
  <c r="BF257" i="3"/>
  <c r="T257" i="3"/>
  <c r="R257" i="3"/>
  <c r="P257" i="3"/>
  <c r="BI253" i="3"/>
  <c r="BH253" i="3"/>
  <c r="BG253" i="3"/>
  <c r="BF253" i="3"/>
  <c r="T253" i="3"/>
  <c r="T252" i="3"/>
  <c r="R253" i="3"/>
  <c r="R252" i="3"/>
  <c r="P253" i="3"/>
  <c r="P252" i="3"/>
  <c r="BI249" i="3"/>
  <c r="BH249" i="3"/>
  <c r="BG249" i="3"/>
  <c r="BF249" i="3"/>
  <c r="T249" i="3"/>
  <c r="R249" i="3"/>
  <c r="P249" i="3"/>
  <c r="BI246" i="3"/>
  <c r="BH246" i="3"/>
  <c r="BG246" i="3"/>
  <c r="BF246" i="3"/>
  <c r="T246" i="3"/>
  <c r="R246" i="3"/>
  <c r="P246" i="3"/>
  <c r="BI242" i="3"/>
  <c r="BH242" i="3"/>
  <c r="BG242" i="3"/>
  <c r="BF242" i="3"/>
  <c r="T242" i="3"/>
  <c r="R242" i="3"/>
  <c r="P242" i="3"/>
  <c r="BI239" i="3"/>
  <c r="BH239" i="3"/>
  <c r="BG239" i="3"/>
  <c r="BF239" i="3"/>
  <c r="T239" i="3"/>
  <c r="R239" i="3"/>
  <c r="P239" i="3"/>
  <c r="BI232" i="3"/>
  <c r="BH232" i="3"/>
  <c r="BG232" i="3"/>
  <c r="BF232" i="3"/>
  <c r="T232" i="3"/>
  <c r="R232" i="3"/>
  <c r="P232" i="3"/>
  <c r="BI229" i="3"/>
  <c r="BH229" i="3"/>
  <c r="BG229" i="3"/>
  <c r="BF229" i="3"/>
  <c r="T229" i="3"/>
  <c r="R229" i="3"/>
  <c r="P229" i="3"/>
  <c r="BI226" i="3"/>
  <c r="BH226" i="3"/>
  <c r="BG226" i="3"/>
  <c r="BF226" i="3"/>
  <c r="T226" i="3"/>
  <c r="R226" i="3"/>
  <c r="P226" i="3"/>
  <c r="BI224" i="3"/>
  <c r="BH224" i="3"/>
  <c r="BG224" i="3"/>
  <c r="BF224" i="3"/>
  <c r="T224" i="3"/>
  <c r="R224" i="3"/>
  <c r="P224" i="3"/>
  <c r="BI221" i="3"/>
  <c r="BH221" i="3"/>
  <c r="BG221" i="3"/>
  <c r="BF221" i="3"/>
  <c r="T221" i="3"/>
  <c r="R221" i="3"/>
  <c r="P221" i="3"/>
  <c r="BI219" i="3"/>
  <c r="BH219" i="3"/>
  <c r="BG219" i="3"/>
  <c r="BF219" i="3"/>
  <c r="T219" i="3"/>
  <c r="R219" i="3"/>
  <c r="P219" i="3"/>
  <c r="BI216" i="3"/>
  <c r="BH216" i="3"/>
  <c r="BG216" i="3"/>
  <c r="BF216" i="3"/>
  <c r="T216" i="3"/>
  <c r="R216" i="3"/>
  <c r="P216" i="3"/>
  <c r="BI213" i="3"/>
  <c r="BH213" i="3"/>
  <c r="BG213" i="3"/>
  <c r="BF213" i="3"/>
  <c r="T213" i="3"/>
  <c r="R213" i="3"/>
  <c r="P213" i="3"/>
  <c r="BI212" i="3"/>
  <c r="BH212" i="3"/>
  <c r="BG212" i="3"/>
  <c r="BF212" i="3"/>
  <c r="T212" i="3"/>
  <c r="R212" i="3"/>
  <c r="P212" i="3"/>
  <c r="BI208" i="3"/>
  <c r="BH208" i="3"/>
  <c r="BG208" i="3"/>
  <c r="BF208" i="3"/>
  <c r="T208" i="3"/>
  <c r="R208" i="3"/>
  <c r="P208" i="3"/>
  <c r="BI207" i="3"/>
  <c r="BH207" i="3"/>
  <c r="BG207" i="3"/>
  <c r="BF207" i="3"/>
  <c r="T207" i="3"/>
  <c r="R207" i="3"/>
  <c r="P207" i="3"/>
  <c r="BI203" i="3"/>
  <c r="BH203" i="3"/>
  <c r="BG203" i="3"/>
  <c r="BF203" i="3"/>
  <c r="T203" i="3"/>
  <c r="R203" i="3"/>
  <c r="P203" i="3"/>
  <c r="BI202" i="3"/>
  <c r="BH202" i="3"/>
  <c r="BG202" i="3"/>
  <c r="BF202" i="3"/>
  <c r="T202" i="3"/>
  <c r="R202" i="3"/>
  <c r="P202" i="3"/>
  <c r="BI197" i="3"/>
  <c r="BH197" i="3"/>
  <c r="BG197" i="3"/>
  <c r="BF197" i="3"/>
  <c r="T197" i="3"/>
  <c r="R197" i="3"/>
  <c r="P197" i="3"/>
  <c r="BI196" i="3"/>
  <c r="BH196" i="3"/>
  <c r="BG196" i="3"/>
  <c r="BF196" i="3"/>
  <c r="T196" i="3"/>
  <c r="R196" i="3"/>
  <c r="P196" i="3"/>
  <c r="BI192" i="3"/>
  <c r="BH192" i="3"/>
  <c r="BG192" i="3"/>
  <c r="BF192" i="3"/>
  <c r="T192" i="3"/>
  <c r="R192" i="3"/>
  <c r="P192" i="3"/>
  <c r="BI189" i="3"/>
  <c r="BH189" i="3"/>
  <c r="BG189" i="3"/>
  <c r="BF189" i="3"/>
  <c r="T189" i="3"/>
  <c r="R189" i="3"/>
  <c r="P189" i="3"/>
  <c r="BI186" i="3"/>
  <c r="BH186" i="3"/>
  <c r="BG186" i="3"/>
  <c r="BF186" i="3"/>
  <c r="T186" i="3"/>
  <c r="R186" i="3"/>
  <c r="P186" i="3"/>
  <c r="BI179" i="3"/>
  <c r="BH179" i="3"/>
  <c r="BG179" i="3"/>
  <c r="BF179" i="3"/>
  <c r="T179" i="3"/>
  <c r="R179" i="3"/>
  <c r="P179" i="3"/>
  <c r="BI176" i="3"/>
  <c r="BH176" i="3"/>
  <c r="BG176" i="3"/>
  <c r="BF176" i="3"/>
  <c r="T176" i="3"/>
  <c r="R176" i="3"/>
  <c r="P176" i="3"/>
  <c r="BI173" i="3"/>
  <c r="BH173" i="3"/>
  <c r="BG173" i="3"/>
  <c r="BF173" i="3"/>
  <c r="T173" i="3"/>
  <c r="R173" i="3"/>
  <c r="P173" i="3"/>
  <c r="BI167" i="3"/>
  <c r="BH167" i="3"/>
  <c r="BG167" i="3"/>
  <c r="BF167" i="3"/>
  <c r="T167" i="3"/>
  <c r="R167" i="3"/>
  <c r="P167" i="3"/>
  <c r="BI164" i="3"/>
  <c r="BH164" i="3"/>
  <c r="BG164" i="3"/>
  <c r="BF164" i="3"/>
  <c r="T164" i="3"/>
  <c r="R164" i="3"/>
  <c r="P164" i="3"/>
  <c r="BI161" i="3"/>
  <c r="BH161" i="3"/>
  <c r="BG161" i="3"/>
  <c r="BF161" i="3"/>
  <c r="T161" i="3"/>
  <c r="R161" i="3"/>
  <c r="P161" i="3"/>
  <c r="BI158" i="3"/>
  <c r="BH158" i="3"/>
  <c r="BG158" i="3"/>
  <c r="BF158" i="3"/>
  <c r="T158" i="3"/>
  <c r="R158" i="3"/>
  <c r="P158" i="3"/>
  <c r="BI155" i="3"/>
  <c r="BH155" i="3"/>
  <c r="BG155" i="3"/>
  <c r="BF155" i="3"/>
  <c r="T155" i="3"/>
  <c r="R155" i="3"/>
  <c r="P155" i="3"/>
  <c r="BI152" i="3"/>
  <c r="BH152" i="3"/>
  <c r="BG152" i="3"/>
  <c r="BF152" i="3"/>
  <c r="T152" i="3"/>
  <c r="R152" i="3"/>
  <c r="P152" i="3"/>
  <c r="BI149" i="3"/>
  <c r="BH149" i="3"/>
  <c r="BG149" i="3"/>
  <c r="BF149" i="3"/>
  <c r="T149" i="3"/>
  <c r="R149" i="3"/>
  <c r="P149" i="3"/>
  <c r="BI146" i="3"/>
  <c r="BH146" i="3"/>
  <c r="BG146" i="3"/>
  <c r="BF146" i="3"/>
  <c r="T146" i="3"/>
  <c r="R146" i="3"/>
  <c r="P146" i="3"/>
  <c r="BI143" i="3"/>
  <c r="BH143" i="3"/>
  <c r="BG143" i="3"/>
  <c r="BF143" i="3"/>
  <c r="T143" i="3"/>
  <c r="R143" i="3"/>
  <c r="P143" i="3"/>
  <c r="BI139" i="3"/>
  <c r="BH139" i="3"/>
  <c r="BG139" i="3"/>
  <c r="BF139" i="3"/>
  <c r="T139" i="3"/>
  <c r="R139" i="3"/>
  <c r="P139" i="3"/>
  <c r="BI136" i="3"/>
  <c r="BH136" i="3"/>
  <c r="BG136" i="3"/>
  <c r="BF136" i="3"/>
  <c r="T136" i="3"/>
  <c r="R136" i="3"/>
  <c r="P136" i="3"/>
  <c r="BI133" i="3"/>
  <c r="BH133" i="3"/>
  <c r="BG133" i="3"/>
  <c r="BF133" i="3"/>
  <c r="T133" i="3"/>
  <c r="R133" i="3"/>
  <c r="P133" i="3"/>
  <c r="F124" i="3"/>
  <c r="E122" i="3"/>
  <c r="F91" i="3"/>
  <c r="E89" i="3"/>
  <c r="J26" i="3"/>
  <c r="E26" i="3"/>
  <c r="J94" i="3"/>
  <c r="J25" i="3"/>
  <c r="J23" i="3"/>
  <c r="E23" i="3"/>
  <c r="J126" i="3"/>
  <c r="J22" i="3"/>
  <c r="J20" i="3"/>
  <c r="E20" i="3"/>
  <c r="F94" i="3"/>
  <c r="J19" i="3"/>
  <c r="J17" i="3"/>
  <c r="E17" i="3"/>
  <c r="F126" i="3"/>
  <c r="J16" i="3"/>
  <c r="J14" i="3"/>
  <c r="J124" i="3" s="1"/>
  <c r="E7" i="3"/>
  <c r="E85" i="3" s="1"/>
  <c r="J39" i="2"/>
  <c r="J38" i="2"/>
  <c r="AY96" i="1"/>
  <c r="J37" i="2"/>
  <c r="AX96" i="1"/>
  <c r="BI329" i="2"/>
  <c r="BH329" i="2"/>
  <c r="BG329" i="2"/>
  <c r="BF329" i="2"/>
  <c r="T329" i="2"/>
  <c r="T328" i="2"/>
  <c r="R329" i="2"/>
  <c r="R328" i="2"/>
  <c r="P329" i="2"/>
  <c r="P328" i="2"/>
  <c r="BI324" i="2"/>
  <c r="BH324" i="2"/>
  <c r="BG324" i="2"/>
  <c r="BF324" i="2"/>
  <c r="T324" i="2"/>
  <c r="R324" i="2"/>
  <c r="P324" i="2"/>
  <c r="BI321" i="2"/>
  <c r="BH321" i="2"/>
  <c r="BG321" i="2"/>
  <c r="BF321" i="2"/>
  <c r="T321" i="2"/>
  <c r="R321" i="2"/>
  <c r="P321" i="2"/>
  <c r="BI318" i="2"/>
  <c r="BH318" i="2"/>
  <c r="BG318" i="2"/>
  <c r="BF318" i="2"/>
  <c r="T318" i="2"/>
  <c r="R318" i="2"/>
  <c r="P318" i="2"/>
  <c r="BI316" i="2"/>
  <c r="BH316" i="2"/>
  <c r="BG316" i="2"/>
  <c r="BF316" i="2"/>
  <c r="T316" i="2"/>
  <c r="R316" i="2"/>
  <c r="P316" i="2"/>
  <c r="BI312" i="2"/>
  <c r="BH312" i="2"/>
  <c r="BG312" i="2"/>
  <c r="BF312" i="2"/>
  <c r="T312" i="2"/>
  <c r="R312" i="2"/>
  <c r="P312" i="2"/>
  <c r="BI310" i="2"/>
  <c r="BH310" i="2"/>
  <c r="BG310" i="2"/>
  <c r="BF310" i="2"/>
  <c r="T310" i="2"/>
  <c r="R310" i="2"/>
  <c r="P310" i="2"/>
  <c r="BI306" i="2"/>
  <c r="BH306" i="2"/>
  <c r="BG306" i="2"/>
  <c r="BF306" i="2"/>
  <c r="T306" i="2"/>
  <c r="R306" i="2"/>
  <c r="P306" i="2"/>
  <c r="BI302" i="2"/>
  <c r="BH302" i="2"/>
  <c r="BG302" i="2"/>
  <c r="BF302" i="2"/>
  <c r="T302" i="2"/>
  <c r="R302" i="2"/>
  <c r="P302" i="2"/>
  <c r="BI299" i="2"/>
  <c r="BH299" i="2"/>
  <c r="BG299" i="2"/>
  <c r="BF299" i="2"/>
  <c r="T299" i="2"/>
  <c r="R299" i="2"/>
  <c r="P299" i="2"/>
  <c r="BI296" i="2"/>
  <c r="BH296" i="2"/>
  <c r="BG296" i="2"/>
  <c r="BF296" i="2"/>
  <c r="T296" i="2"/>
  <c r="R296" i="2"/>
  <c r="P296" i="2"/>
  <c r="BI293" i="2"/>
  <c r="BH293" i="2"/>
  <c r="BG293" i="2"/>
  <c r="BF293" i="2"/>
  <c r="T293" i="2"/>
  <c r="R293" i="2"/>
  <c r="P293" i="2"/>
  <c r="BI291" i="2"/>
  <c r="BH291" i="2"/>
  <c r="BG291" i="2"/>
  <c r="BF291" i="2"/>
  <c r="T291" i="2"/>
  <c r="R291" i="2"/>
  <c r="P291" i="2"/>
  <c r="BI290" i="2"/>
  <c r="BH290" i="2"/>
  <c r="BG290" i="2"/>
  <c r="BF290" i="2"/>
  <c r="T290" i="2"/>
  <c r="R290" i="2"/>
  <c r="P290" i="2"/>
  <c r="BI289" i="2"/>
  <c r="BH289" i="2"/>
  <c r="BG289" i="2"/>
  <c r="BF289" i="2"/>
  <c r="T289" i="2"/>
  <c r="R289" i="2"/>
  <c r="P289" i="2"/>
  <c r="BI288" i="2"/>
  <c r="BH288" i="2"/>
  <c r="BG288" i="2"/>
  <c r="BF288" i="2"/>
  <c r="T288" i="2"/>
  <c r="R288" i="2"/>
  <c r="P288" i="2"/>
  <c r="BI287" i="2"/>
  <c r="BH287" i="2"/>
  <c r="BG287" i="2"/>
  <c r="BF287" i="2"/>
  <c r="T287" i="2"/>
  <c r="R287" i="2"/>
  <c r="P287" i="2"/>
  <c r="BI286" i="2"/>
  <c r="BH286" i="2"/>
  <c r="BG286" i="2"/>
  <c r="BF286" i="2"/>
  <c r="T286" i="2"/>
  <c r="R286" i="2"/>
  <c r="P286" i="2"/>
  <c r="BI285" i="2"/>
  <c r="BH285" i="2"/>
  <c r="BG285" i="2"/>
  <c r="BF285" i="2"/>
  <c r="T285" i="2"/>
  <c r="R285" i="2"/>
  <c r="P285" i="2"/>
  <c r="BI284" i="2"/>
  <c r="BH284" i="2"/>
  <c r="BG284" i="2"/>
  <c r="BF284" i="2"/>
  <c r="T284" i="2"/>
  <c r="R284" i="2"/>
  <c r="P284" i="2"/>
  <c r="BI283" i="2"/>
  <c r="BH283" i="2"/>
  <c r="BG283" i="2"/>
  <c r="BF283" i="2"/>
  <c r="T283" i="2"/>
  <c r="R283" i="2"/>
  <c r="P283" i="2"/>
  <c r="BI280" i="2"/>
  <c r="BH280" i="2"/>
  <c r="BG280" i="2"/>
  <c r="BF280" i="2"/>
  <c r="T280" i="2"/>
  <c r="R280" i="2"/>
  <c r="P280" i="2"/>
  <c r="BI279" i="2"/>
  <c r="BH279" i="2"/>
  <c r="BG279" i="2"/>
  <c r="BF279" i="2"/>
  <c r="T279" i="2"/>
  <c r="R279" i="2"/>
  <c r="P279" i="2"/>
  <c r="BI276" i="2"/>
  <c r="BH276" i="2"/>
  <c r="BG276" i="2"/>
  <c r="BF276" i="2"/>
  <c r="T276" i="2"/>
  <c r="R276" i="2"/>
  <c r="P276" i="2"/>
  <c r="BI274" i="2"/>
  <c r="BH274" i="2"/>
  <c r="BG274" i="2"/>
  <c r="BF274" i="2"/>
  <c r="T274" i="2"/>
  <c r="R274" i="2"/>
  <c r="P274" i="2"/>
  <c r="BI271" i="2"/>
  <c r="BH271" i="2"/>
  <c r="BG271" i="2"/>
  <c r="BF271" i="2"/>
  <c r="T271" i="2"/>
  <c r="R271" i="2"/>
  <c r="P271" i="2"/>
  <c r="BI269" i="2"/>
  <c r="BH269" i="2"/>
  <c r="BG269" i="2"/>
  <c r="BF269" i="2"/>
  <c r="T269" i="2"/>
  <c r="R269" i="2"/>
  <c r="P269" i="2"/>
  <c r="BI266" i="2"/>
  <c r="BH266" i="2"/>
  <c r="BG266" i="2"/>
  <c r="BF266" i="2"/>
  <c r="T266" i="2"/>
  <c r="R266" i="2"/>
  <c r="P266" i="2"/>
  <c r="BI264" i="2"/>
  <c r="BH264" i="2"/>
  <c r="BG264" i="2"/>
  <c r="BF264" i="2"/>
  <c r="T264" i="2"/>
  <c r="R264" i="2"/>
  <c r="P264" i="2"/>
  <c r="BI261" i="2"/>
  <c r="BH261" i="2"/>
  <c r="BG261" i="2"/>
  <c r="BF261" i="2"/>
  <c r="T261" i="2"/>
  <c r="R261" i="2"/>
  <c r="P261" i="2"/>
  <c r="BI257" i="2"/>
  <c r="BH257" i="2"/>
  <c r="BG257" i="2"/>
  <c r="BF257" i="2"/>
  <c r="T257" i="2"/>
  <c r="R257" i="2"/>
  <c r="P257" i="2"/>
  <c r="BI254" i="2"/>
  <c r="BH254" i="2"/>
  <c r="BG254" i="2"/>
  <c r="BF254" i="2"/>
  <c r="T254" i="2"/>
  <c r="R254" i="2"/>
  <c r="P254" i="2"/>
  <c r="BI251" i="2"/>
  <c r="BH251" i="2"/>
  <c r="BG251" i="2"/>
  <c r="BF251" i="2"/>
  <c r="T251" i="2"/>
  <c r="R251" i="2"/>
  <c r="P251" i="2"/>
  <c r="BI248" i="2"/>
  <c r="BH248" i="2"/>
  <c r="BG248" i="2"/>
  <c r="BF248" i="2"/>
  <c r="T248" i="2"/>
  <c r="R248" i="2"/>
  <c r="P248" i="2"/>
  <c r="BI245" i="2"/>
  <c r="BH245" i="2"/>
  <c r="BG245" i="2"/>
  <c r="BF245" i="2"/>
  <c r="T245" i="2"/>
  <c r="R245" i="2"/>
  <c r="P245" i="2"/>
  <c r="BI242" i="2"/>
  <c r="BH242" i="2"/>
  <c r="BG242" i="2"/>
  <c r="BF242" i="2"/>
  <c r="T242" i="2"/>
  <c r="R242" i="2"/>
  <c r="P242" i="2"/>
  <c r="BI239" i="2"/>
  <c r="BH239" i="2"/>
  <c r="BG239" i="2"/>
  <c r="BF239" i="2"/>
  <c r="T239" i="2"/>
  <c r="R239" i="2"/>
  <c r="P239" i="2"/>
  <c r="BI234" i="2"/>
  <c r="BH234" i="2"/>
  <c r="BG234" i="2"/>
  <c r="BF234" i="2"/>
  <c r="T234" i="2"/>
  <c r="R234" i="2"/>
  <c r="P234" i="2"/>
  <c r="BI229" i="2"/>
  <c r="BH229" i="2"/>
  <c r="BG229" i="2"/>
  <c r="BF229" i="2"/>
  <c r="T229" i="2"/>
  <c r="R229" i="2"/>
  <c r="P229" i="2"/>
  <c r="BI225" i="2"/>
  <c r="BH225" i="2"/>
  <c r="BG225" i="2"/>
  <c r="BF225" i="2"/>
  <c r="T225" i="2"/>
  <c r="R225" i="2"/>
  <c r="P225" i="2"/>
  <c r="BI222" i="2"/>
  <c r="BH222" i="2"/>
  <c r="BG222" i="2"/>
  <c r="BF222" i="2"/>
  <c r="T222" i="2"/>
  <c r="R222" i="2"/>
  <c r="P222" i="2"/>
  <c r="BI218" i="2"/>
  <c r="BH218" i="2"/>
  <c r="BG218" i="2"/>
  <c r="BF218" i="2"/>
  <c r="T218" i="2"/>
  <c r="T217" i="2"/>
  <c r="R218" i="2"/>
  <c r="R217" i="2"/>
  <c r="P218" i="2"/>
  <c r="P217" i="2"/>
  <c r="BI214" i="2"/>
  <c r="BH214" i="2"/>
  <c r="BG214" i="2"/>
  <c r="BF214" i="2"/>
  <c r="T214" i="2"/>
  <c r="R214" i="2"/>
  <c r="P214" i="2"/>
  <c r="BI211" i="2"/>
  <c r="BH211" i="2"/>
  <c r="BG211" i="2"/>
  <c r="BF211" i="2"/>
  <c r="T211" i="2"/>
  <c r="R211" i="2"/>
  <c r="P211" i="2"/>
  <c r="BI207" i="2"/>
  <c r="BH207" i="2"/>
  <c r="BG207" i="2"/>
  <c r="BF207" i="2"/>
  <c r="T207" i="2"/>
  <c r="R207" i="2"/>
  <c r="P207" i="2"/>
  <c r="BI204" i="2"/>
  <c r="BH204" i="2"/>
  <c r="BG204" i="2"/>
  <c r="BF204" i="2"/>
  <c r="T204" i="2"/>
  <c r="R204" i="2"/>
  <c r="P204" i="2"/>
  <c r="BI198" i="2"/>
  <c r="BH198" i="2"/>
  <c r="BG198" i="2"/>
  <c r="BF198" i="2"/>
  <c r="T198" i="2"/>
  <c r="R198" i="2"/>
  <c r="P198" i="2"/>
  <c r="BI195" i="2"/>
  <c r="BH195" i="2"/>
  <c r="BG195" i="2"/>
  <c r="BF195" i="2"/>
  <c r="T195" i="2"/>
  <c r="R195" i="2"/>
  <c r="P195" i="2"/>
  <c r="BI192" i="2"/>
  <c r="BH192" i="2"/>
  <c r="BG192" i="2"/>
  <c r="BF192" i="2"/>
  <c r="T192" i="2"/>
  <c r="R192" i="2"/>
  <c r="P192" i="2"/>
  <c r="BI190" i="2"/>
  <c r="BH190" i="2"/>
  <c r="BG190" i="2"/>
  <c r="BF190" i="2"/>
  <c r="T190" i="2"/>
  <c r="R190" i="2"/>
  <c r="P190" i="2"/>
  <c r="BI187" i="2"/>
  <c r="BH187" i="2"/>
  <c r="BG187" i="2"/>
  <c r="BF187" i="2"/>
  <c r="T187" i="2"/>
  <c r="R187" i="2"/>
  <c r="P187" i="2"/>
  <c r="BI185" i="2"/>
  <c r="BH185" i="2"/>
  <c r="BG185" i="2"/>
  <c r="BF185" i="2"/>
  <c r="T185" i="2"/>
  <c r="R185" i="2"/>
  <c r="P185" i="2"/>
  <c r="BI182" i="2"/>
  <c r="BH182" i="2"/>
  <c r="BG182" i="2"/>
  <c r="BF182" i="2"/>
  <c r="T182" i="2"/>
  <c r="R182" i="2"/>
  <c r="P182" i="2"/>
  <c r="BI179" i="2"/>
  <c r="BH179" i="2"/>
  <c r="BG179" i="2"/>
  <c r="BF179" i="2"/>
  <c r="T179" i="2"/>
  <c r="R179" i="2"/>
  <c r="P179" i="2"/>
  <c r="BI178" i="2"/>
  <c r="BH178" i="2"/>
  <c r="BG178" i="2"/>
  <c r="BF178" i="2"/>
  <c r="T178" i="2"/>
  <c r="R178" i="2"/>
  <c r="P178" i="2"/>
  <c r="BI173" i="2"/>
  <c r="BH173" i="2"/>
  <c r="BG173" i="2"/>
  <c r="BF173" i="2"/>
  <c r="T173" i="2"/>
  <c r="R173" i="2"/>
  <c r="P173" i="2"/>
  <c r="BI170" i="2"/>
  <c r="BH170" i="2"/>
  <c r="BG170" i="2"/>
  <c r="BF170" i="2"/>
  <c r="T170" i="2"/>
  <c r="R170" i="2"/>
  <c r="P170" i="2"/>
  <c r="BI167" i="2"/>
  <c r="BH167" i="2"/>
  <c r="BG167" i="2"/>
  <c r="BF167" i="2"/>
  <c r="T167" i="2"/>
  <c r="R167" i="2"/>
  <c r="P167" i="2"/>
  <c r="BI160" i="2"/>
  <c r="BH160" i="2"/>
  <c r="BG160" i="2"/>
  <c r="BF160" i="2"/>
  <c r="T160" i="2"/>
  <c r="R160" i="2"/>
  <c r="P160" i="2"/>
  <c r="BI157" i="2"/>
  <c r="BH157" i="2"/>
  <c r="BG157" i="2"/>
  <c r="BF157" i="2"/>
  <c r="T157" i="2"/>
  <c r="R157" i="2"/>
  <c r="P157" i="2"/>
  <c r="BI154" i="2"/>
  <c r="BH154" i="2"/>
  <c r="BG154" i="2"/>
  <c r="BF154" i="2"/>
  <c r="T154" i="2"/>
  <c r="R154" i="2"/>
  <c r="P154" i="2"/>
  <c r="BI151" i="2"/>
  <c r="BH151" i="2"/>
  <c r="BG151" i="2"/>
  <c r="BF151" i="2"/>
  <c r="T151" i="2"/>
  <c r="R151" i="2"/>
  <c r="P151" i="2"/>
  <c r="BI148" i="2"/>
  <c r="BH148" i="2"/>
  <c r="BG148" i="2"/>
  <c r="BF148" i="2"/>
  <c r="T148" i="2"/>
  <c r="R148" i="2"/>
  <c r="P148" i="2"/>
  <c r="BI145" i="2"/>
  <c r="BH145" i="2"/>
  <c r="BG145" i="2"/>
  <c r="BF145" i="2"/>
  <c r="T145" i="2"/>
  <c r="R145" i="2"/>
  <c r="P145" i="2"/>
  <c r="BI142" i="2"/>
  <c r="BH142" i="2"/>
  <c r="BG142" i="2"/>
  <c r="BF142" i="2"/>
  <c r="T142" i="2"/>
  <c r="R142" i="2"/>
  <c r="P142" i="2"/>
  <c r="BI139" i="2"/>
  <c r="BH139" i="2"/>
  <c r="BG139" i="2"/>
  <c r="BF139" i="2"/>
  <c r="T139" i="2"/>
  <c r="R139" i="2"/>
  <c r="P139" i="2"/>
  <c r="BI136" i="2"/>
  <c r="BH136" i="2"/>
  <c r="BG136" i="2"/>
  <c r="BF136" i="2"/>
  <c r="T136" i="2"/>
  <c r="R136" i="2"/>
  <c r="P136" i="2"/>
  <c r="BI133" i="2"/>
  <c r="BH133" i="2"/>
  <c r="BG133" i="2"/>
  <c r="BF133" i="2"/>
  <c r="T133" i="2"/>
  <c r="R133" i="2"/>
  <c r="P133" i="2"/>
  <c r="F124" i="2"/>
  <c r="E122" i="2"/>
  <c r="F91" i="2"/>
  <c r="E89" i="2"/>
  <c r="J26" i="2"/>
  <c r="E26" i="2"/>
  <c r="J94" i="2" s="1"/>
  <c r="J25" i="2"/>
  <c r="J23" i="2"/>
  <c r="E23" i="2"/>
  <c r="J126" i="2" s="1"/>
  <c r="J22" i="2"/>
  <c r="J20" i="2"/>
  <c r="E20" i="2"/>
  <c r="F127" i="2" s="1"/>
  <c r="J19" i="2"/>
  <c r="J17" i="2"/>
  <c r="E17" i="2"/>
  <c r="F93" i="2" s="1"/>
  <c r="J16" i="2"/>
  <c r="J14" i="2"/>
  <c r="J124" i="2"/>
  <c r="E7" i="2"/>
  <c r="E118" i="2"/>
  <c r="L90" i="1"/>
  <c r="AM90" i="1"/>
  <c r="AM89" i="1"/>
  <c r="L89" i="1"/>
  <c r="AM87" i="1"/>
  <c r="L87" i="1"/>
  <c r="L85" i="1"/>
  <c r="L84" i="1"/>
  <c r="J329" i="2"/>
  <c r="J288" i="2"/>
  <c r="J284" i="2"/>
  <c r="J274" i="2"/>
  <c r="J239" i="2"/>
  <c r="BK229" i="2"/>
  <c r="J192" i="2"/>
  <c r="J157" i="2"/>
  <c r="J136" i="2"/>
  <c r="J312" i="2"/>
  <c r="BK302" i="2"/>
  <c r="BK291" i="2"/>
  <c r="J286" i="2"/>
  <c r="J280" i="2"/>
  <c r="BK264" i="2"/>
  <c r="BK234" i="2"/>
  <c r="BK207" i="2"/>
  <c r="BK192" i="2"/>
  <c r="J178" i="2"/>
  <c r="J151" i="2"/>
  <c r="J324" i="2"/>
  <c r="J299" i="2"/>
  <c r="J290" i="2"/>
  <c r="J279" i="2"/>
  <c r="J266" i="2"/>
  <c r="J254" i="2"/>
  <c r="BK218" i="2"/>
  <c r="BK179" i="2"/>
  <c r="BK251" i="2"/>
  <c r="J225" i="2"/>
  <c r="BK190" i="2"/>
  <c r="J173" i="2"/>
  <c r="J160" i="2"/>
  <c r="BK133" i="2"/>
  <c r="J377" i="3"/>
  <c r="J344" i="3"/>
  <c r="BK338" i="3"/>
  <c r="BK335" i="3"/>
  <c r="J324" i="3"/>
  <c r="BK308" i="3"/>
  <c r="BK281" i="3"/>
  <c r="J260" i="3"/>
  <c r="BK232" i="3"/>
  <c r="J219" i="3"/>
  <c r="BK207" i="3"/>
  <c r="J179" i="3"/>
  <c r="J149" i="3"/>
  <c r="BK402" i="3"/>
  <c r="BK391" i="3"/>
  <c r="J381" i="3"/>
  <c r="J361" i="3"/>
  <c r="BK341" i="3"/>
  <c r="J329" i="3"/>
  <c r="BK302" i="3"/>
  <c r="J271" i="3"/>
  <c r="J257" i="3"/>
  <c r="J239" i="3"/>
  <c r="BK167" i="3"/>
  <c r="BK395" i="3"/>
  <c r="BK365" i="3"/>
  <c r="BK347" i="3"/>
  <c r="J334" i="3"/>
  <c r="J315" i="3"/>
  <c r="J284" i="3"/>
  <c r="BK267" i="3"/>
  <c r="BK257" i="3"/>
  <c r="J249" i="3"/>
  <c r="BK242" i="3"/>
  <c r="BK229" i="3"/>
  <c r="J226" i="3"/>
  <c r="J221" i="3"/>
  <c r="BK216" i="3"/>
  <c r="J213" i="3"/>
  <c r="BK208" i="3"/>
  <c r="J207" i="3"/>
  <c r="J203" i="3"/>
  <c r="BK192" i="3"/>
  <c r="BK189" i="3"/>
  <c r="BK186" i="3"/>
  <c r="BK179" i="3"/>
  <c r="J176" i="3"/>
  <c r="J173" i="3"/>
  <c r="BK149" i="3"/>
  <c r="J136" i="3"/>
  <c r="BK357" i="3"/>
  <c r="J345" i="3"/>
  <c r="J339" i="3"/>
  <c r="J302" i="3"/>
  <c r="BK276" i="3"/>
  <c r="J224" i="3"/>
  <c r="BK202" i="3"/>
  <c r="J189" i="3"/>
  <c r="BK164" i="3"/>
  <c r="J133" i="3"/>
  <c r="BK267" i="4"/>
  <c r="BK256" i="4"/>
  <c r="BK249" i="4"/>
  <c r="J223" i="4"/>
  <c r="BK191" i="4"/>
  <c r="J153" i="4"/>
  <c r="J135" i="4"/>
  <c r="BK294" i="4"/>
  <c r="J277" i="4"/>
  <c r="J254" i="4"/>
  <c r="BK218" i="4"/>
  <c r="BK200" i="4"/>
  <c r="BK183" i="4"/>
  <c r="BK166" i="4"/>
  <c r="BK141" i="4"/>
  <c r="BK277" i="4"/>
  <c r="J267" i="4"/>
  <c r="J253" i="4"/>
  <c r="BK237" i="4"/>
  <c r="J210" i="4"/>
  <c r="J186" i="4"/>
  <c r="J175" i="4"/>
  <c r="BK286" i="4"/>
  <c r="BK275" i="4"/>
  <c r="BK255" i="4"/>
  <c r="J228" i="4"/>
  <c r="BK194" i="4"/>
  <c r="J166" i="4"/>
  <c r="J141" i="4"/>
  <c r="BK298" i="5"/>
  <c r="J278" i="5"/>
  <c r="J273" i="5"/>
  <c r="BK248" i="5"/>
  <c r="J222" i="5"/>
  <c r="J204" i="5"/>
  <c r="BK185" i="5"/>
  <c r="J160" i="5"/>
  <c r="J315" i="5"/>
  <c r="J282" i="5"/>
  <c r="BK275" i="5"/>
  <c r="J265" i="5"/>
  <c r="BK242" i="5"/>
  <c r="J214" i="5"/>
  <c r="J195" i="5"/>
  <c r="J167" i="5"/>
  <c r="J142" i="5"/>
  <c r="BK302" i="5"/>
  <c r="BK288" i="5"/>
  <c r="BK278" i="5"/>
  <c r="J267" i="5"/>
  <c r="J229" i="5"/>
  <c r="J207" i="5"/>
  <c r="J185" i="5"/>
  <c r="BK160" i="5"/>
  <c r="BK307" i="5"/>
  <c r="BK277" i="5"/>
  <c r="J260" i="5"/>
  <c r="J248" i="5"/>
  <c r="J225" i="5"/>
  <c r="BK170" i="5"/>
  <c r="J136" i="5"/>
  <c r="BK346" i="6"/>
  <c r="J325" i="6"/>
  <c r="J316" i="6"/>
  <c r="J312" i="6"/>
  <c r="BK292" i="6"/>
  <c r="BK274" i="6"/>
  <c r="J259" i="6"/>
  <c r="BK200" i="6"/>
  <c r="J180" i="6"/>
  <c r="BK136" i="6"/>
  <c r="J348" i="6"/>
  <c r="J332" i="6"/>
  <c r="J318" i="6"/>
  <c r="BK307" i="6"/>
  <c r="J289" i="6"/>
  <c r="BK271" i="6"/>
  <c r="J245" i="6"/>
  <c r="J229" i="6"/>
  <c r="BK167" i="6"/>
  <c r="BK146" i="6"/>
  <c r="BK354" i="6"/>
  <c r="BK316" i="6"/>
  <c r="J308" i="6"/>
  <c r="J294" i="6"/>
  <c r="J284" i="6"/>
  <c r="J274" i="6"/>
  <c r="J236" i="6"/>
  <c r="J221" i="6"/>
  <c r="J200" i="6"/>
  <c r="BK192" i="6"/>
  <c r="J177" i="6"/>
  <c r="J146" i="6"/>
  <c r="J268" i="6"/>
  <c r="BK221" i="6"/>
  <c r="J202" i="6"/>
  <c r="BK177" i="6"/>
  <c r="J161" i="6"/>
  <c r="J305" i="7"/>
  <c r="BK286" i="7"/>
  <c r="BK265" i="7"/>
  <c r="J255" i="7"/>
  <c r="BK234" i="7"/>
  <c r="BK207" i="7"/>
  <c r="BK187" i="7"/>
  <c r="BK167" i="7"/>
  <c r="J145" i="7"/>
  <c r="J136" i="7"/>
  <c r="BK290" i="7"/>
  <c r="BK275" i="7"/>
  <c r="J262" i="7"/>
  <c r="J245" i="7"/>
  <c r="J187" i="7"/>
  <c r="BK157" i="7"/>
  <c r="J308" i="7"/>
  <c r="J286" i="7"/>
  <c r="BK270" i="7"/>
  <c r="J248" i="7"/>
  <c r="J225" i="7"/>
  <c r="J198" i="7"/>
  <c r="J195" i="7"/>
  <c r="BK192" i="7"/>
  <c r="J185" i="7"/>
  <c r="J182" i="7"/>
  <c r="J179" i="7"/>
  <c r="J178" i="7"/>
  <c r="J173" i="7"/>
  <c r="J151" i="7"/>
  <c r="BK136" i="7"/>
  <c r="J290" i="7"/>
  <c r="BK276" i="7"/>
  <c r="J271" i="7"/>
  <c r="BK302" i="8"/>
  <c r="J277" i="8"/>
  <c r="J261" i="8"/>
  <c r="J229" i="8"/>
  <c r="J198" i="8"/>
  <c r="J133" i="8"/>
  <c r="BK308" i="8"/>
  <c r="J286" i="8"/>
  <c r="BK273" i="8"/>
  <c r="J264" i="8"/>
  <c r="J218" i="8"/>
  <c r="J187" i="8"/>
  <c r="J160" i="8"/>
  <c r="J278" i="8"/>
  <c r="J273" i="8"/>
  <c r="J266" i="8"/>
  <c r="BK239" i="8"/>
  <c r="BK214" i="8"/>
  <c r="J192" i="8"/>
  <c r="J179" i="8"/>
  <c r="BK160" i="8"/>
  <c r="BK148" i="8"/>
  <c r="J302" i="8"/>
  <c r="BK290" i="8"/>
  <c r="J269" i="8"/>
  <c r="BK256" i="8"/>
  <c r="BK204" i="8"/>
  <c r="BK190" i="8"/>
  <c r="BK179" i="8"/>
  <c r="BK136" i="8"/>
  <c r="J297" i="9"/>
  <c r="J282" i="9"/>
  <c r="BK263" i="9"/>
  <c r="BK245" i="9"/>
  <c r="J228" i="9"/>
  <c r="BK207" i="9"/>
  <c r="J160" i="9"/>
  <c r="BK142" i="9"/>
  <c r="J301" i="9"/>
  <c r="BK288" i="9"/>
  <c r="BK279" i="9"/>
  <c r="BK251" i="9"/>
  <c r="J237" i="9"/>
  <c r="J195" i="9"/>
  <c r="J182" i="9"/>
  <c r="J151" i="9"/>
  <c r="J139" i="9"/>
  <c r="BK313" i="9"/>
  <c r="J305" i="9"/>
  <c r="BK283" i="9"/>
  <c r="J275" i="9"/>
  <c r="J251" i="9"/>
  <c r="BK201" i="9"/>
  <c r="BK195" i="9"/>
  <c r="J193" i="9"/>
  <c r="J154" i="9"/>
  <c r="BK151" i="9"/>
  <c r="BK136" i="9"/>
  <c r="BK324" i="9"/>
  <c r="BK319" i="9"/>
  <c r="J307" i="9"/>
  <c r="BK297" i="9"/>
  <c r="J287" i="9"/>
  <c r="BK284" i="9"/>
  <c r="BK280" i="9"/>
  <c r="BK275" i="9"/>
  <c r="BK265" i="9"/>
  <c r="J248" i="9"/>
  <c r="J217" i="9"/>
  <c r="BK193" i="9"/>
  <c r="BK176" i="9"/>
  <c r="BK160" i="9"/>
  <c r="BK313" i="10"/>
  <c r="BK301" i="10"/>
  <c r="BK294" i="10"/>
  <c r="BK274" i="10"/>
  <c r="BK264" i="10"/>
  <c r="J248" i="10"/>
  <c r="J226" i="10"/>
  <c r="J198" i="10"/>
  <c r="J192" i="10"/>
  <c r="J182" i="10"/>
  <c r="J173" i="10"/>
  <c r="BK157" i="10"/>
  <c r="J148" i="10"/>
  <c r="J331" i="10"/>
  <c r="BK309" i="10"/>
  <c r="J297" i="10"/>
  <c r="J293" i="10"/>
  <c r="BK284" i="10"/>
  <c r="BK276" i="10"/>
  <c r="BK271" i="10"/>
  <c r="J233" i="10"/>
  <c r="J219" i="10"/>
  <c r="BK208" i="10"/>
  <c r="BK173" i="10"/>
  <c r="BK148" i="10"/>
  <c r="BK136" i="10"/>
  <c r="J336" i="10"/>
  <c r="BK319" i="10"/>
  <c r="J306" i="10"/>
  <c r="J298" i="10"/>
  <c r="BK279" i="10"/>
  <c r="BK248" i="10"/>
  <c r="BK198" i="10"/>
  <c r="BK182" i="10"/>
  <c r="BK170" i="10"/>
  <c r="J328" i="10"/>
  <c r="J317" i="10"/>
  <c r="J300" i="10"/>
  <c r="BK293" i="10"/>
  <c r="J271" i="10"/>
  <c r="J261" i="10"/>
  <c r="J243" i="10"/>
  <c r="BK233" i="10"/>
  <c r="BK219" i="10"/>
  <c r="BK195" i="10"/>
  <c r="BK185" i="10"/>
  <c r="J157" i="10"/>
  <c r="J139" i="10"/>
  <c r="J317" i="11"/>
  <c r="J299" i="11"/>
  <c r="J287" i="11"/>
  <c r="BK277" i="11"/>
  <c r="BK251" i="11"/>
  <c r="J204" i="11"/>
  <c r="BK195" i="11"/>
  <c r="J182" i="11"/>
  <c r="BK176" i="11"/>
  <c r="J154" i="11"/>
  <c r="J148" i="11"/>
  <c r="J139" i="11"/>
  <c r="J133" i="11"/>
  <c r="J307" i="11"/>
  <c r="BK285" i="11"/>
  <c r="J276" i="11"/>
  <c r="BK268" i="11"/>
  <c r="BK263" i="11"/>
  <c r="BK231" i="11"/>
  <c r="J226" i="11"/>
  <c r="J215" i="11"/>
  <c r="BK208" i="11"/>
  <c r="BK184" i="11"/>
  <c r="BK175" i="11"/>
  <c r="J151" i="11"/>
  <c r="BK324" i="11"/>
  <c r="J303" i="11"/>
  <c r="J283" i="11"/>
  <c r="BK281" i="11"/>
  <c r="J271" i="11"/>
  <c r="J263" i="11"/>
  <c r="J254" i="11"/>
  <c r="BK245" i="11"/>
  <c r="BK226" i="11"/>
  <c r="J195" i="11"/>
  <c r="J187" i="11"/>
  <c r="J175" i="11"/>
  <c r="J145" i="11"/>
  <c r="BK133" i="11"/>
  <c r="J309" i="11"/>
  <c r="BK299" i="11"/>
  <c r="BK287" i="11"/>
  <c r="BK284" i="11"/>
  <c r="J280" i="11"/>
  <c r="J266" i="11"/>
  <c r="BK254" i="11"/>
  <c r="J236" i="11"/>
  <c r="BK219" i="11"/>
  <c r="J201" i="11"/>
  <c r="J184" i="11"/>
  <c r="BK164" i="11"/>
  <c r="J136" i="11"/>
  <c r="BK414" i="12"/>
  <c r="J411" i="12"/>
  <c r="J402" i="12"/>
  <c r="J389" i="12"/>
  <c r="BK378" i="12"/>
  <c r="BK371" i="12"/>
  <c r="BK360" i="12"/>
  <c r="BK358" i="12"/>
  <c r="BK354" i="12"/>
  <c r="BK350" i="12"/>
  <c r="BK347" i="12"/>
  <c r="BK339" i="12"/>
  <c r="BK325" i="12"/>
  <c r="J321" i="12"/>
  <c r="J311" i="12"/>
  <c r="BK303" i="12"/>
  <c r="J284" i="12"/>
  <c r="BK278" i="12"/>
  <c r="BK268" i="12"/>
  <c r="J259" i="12"/>
  <c r="BK243" i="12"/>
  <c r="BK235" i="12"/>
  <c r="J224" i="12"/>
  <c r="J215" i="12"/>
  <c r="BK203" i="12"/>
  <c r="J193" i="12"/>
  <c r="BK186" i="12"/>
  <c r="BK176" i="12"/>
  <c r="J164" i="12"/>
  <c r="J155" i="12"/>
  <c r="BK190" i="12"/>
  <c r="J167" i="12"/>
  <c r="J149" i="12"/>
  <c r="J140" i="12"/>
  <c r="J396" i="12"/>
  <c r="J382" i="12"/>
  <c r="J371" i="12"/>
  <c r="BK359" i="12"/>
  <c r="BK356" i="12"/>
  <c r="BK349" i="12"/>
  <c r="BK343" i="12"/>
  <c r="J332" i="12"/>
  <c r="J318" i="12"/>
  <c r="BK304" i="12"/>
  <c r="J288" i="12"/>
  <c r="J281" i="12"/>
  <c r="J278" i="12"/>
  <c r="BK265" i="12"/>
  <c r="BK259" i="12"/>
  <c r="J243" i="12"/>
  <c r="J233" i="12"/>
  <c r="BK224" i="12"/>
  <c r="J203" i="12"/>
  <c r="J195" i="12"/>
  <c r="J179" i="12"/>
  <c r="BK161" i="12"/>
  <c r="BK155" i="12"/>
  <c r="BK137" i="12"/>
  <c r="BK128" i="12"/>
  <c r="BK121" i="13"/>
  <c r="BK123" i="13"/>
  <c r="BK120" i="13"/>
  <c r="J124" i="13"/>
  <c r="J122" i="14"/>
  <c r="BK120" i="14"/>
  <c r="BK121" i="14"/>
  <c r="BK123" i="14"/>
  <c r="BK125" i="14"/>
  <c r="J321" i="2"/>
  <c r="J287" i="2"/>
  <c r="BK276" i="2"/>
  <c r="BK245" i="2"/>
  <c r="J198" i="2"/>
  <c r="J185" i="2"/>
  <c r="J142" i="2"/>
  <c r="BK318" i="2"/>
  <c r="J306" i="2"/>
  <c r="BK293" i="2"/>
  <c r="BK287" i="2"/>
  <c r="J276" i="2"/>
  <c r="BK261" i="2"/>
  <c r="J248" i="2"/>
  <c r="J229" i="2"/>
  <c r="BK204" i="2"/>
  <c r="J190" i="2"/>
  <c r="BK167" i="2"/>
  <c r="BK329" i="2"/>
  <c r="J318" i="2"/>
  <c r="BK306" i="2"/>
  <c r="J291" i="2"/>
  <c r="BK280" i="2"/>
  <c r="J269" i="2"/>
  <c r="J261" i="2"/>
  <c r="BK214" i="2"/>
  <c r="BK178" i="2"/>
  <c r="BK142" i="2"/>
  <c r="BK248" i="2"/>
  <c r="J214" i="2"/>
  <c r="BK187" i="2"/>
  <c r="J167" i="2"/>
  <c r="J145" i="2"/>
  <c r="J388" i="3"/>
  <c r="BK373" i="3"/>
  <c r="BK343" i="3"/>
  <c r="J337" i="3"/>
  <c r="BK334" i="3"/>
  <c r="BK321" i="3"/>
  <c r="J299" i="3"/>
  <c r="J290" i="3"/>
  <c r="J276" i="3"/>
  <c r="BK253" i="3"/>
  <c r="BK221" i="3"/>
  <c r="J208" i="3"/>
  <c r="J186" i="3"/>
  <c r="BK155" i="3"/>
  <c r="BK133" i="3"/>
  <c r="J402" i="3"/>
  <c r="J383" i="3"/>
  <c r="J369" i="3"/>
  <c r="BK344" i="3"/>
  <c r="J336" i="3"/>
  <c r="BK311" i="3"/>
  <c r="BK284" i="3"/>
  <c r="BK260" i="3"/>
  <c r="BK197" i="3"/>
  <c r="J139" i="3"/>
  <c r="BK383" i="3"/>
  <c r="BK371" i="3"/>
  <c r="BK361" i="3"/>
  <c r="J340" i="3"/>
  <c r="BK329" i="3"/>
  <c r="J321" i="3"/>
  <c r="J305" i="3"/>
  <c r="BK146" i="3"/>
  <c r="J391" i="3"/>
  <c r="BK353" i="3"/>
  <c r="J343" i="3"/>
  <c r="J335" i="3"/>
  <c r="J296" i="3"/>
  <c r="J281" i="3"/>
  <c r="BK239" i="3"/>
  <c r="BK226" i="3"/>
  <c r="BK213" i="3"/>
  <c r="BK173" i="3"/>
  <c r="J161" i="3"/>
  <c r="BK289" i="4"/>
  <c r="J261" i="4"/>
  <c r="BK254" i="4"/>
  <c r="BK228" i="4"/>
  <c r="J203" i="4"/>
  <c r="BK156" i="4"/>
  <c r="J138" i="4"/>
  <c r="J286" i="4"/>
  <c r="BK259" i="4"/>
  <c r="BK241" i="4"/>
  <c r="J207" i="4"/>
  <c r="J191" i="4"/>
  <c r="BK174" i="4"/>
  <c r="BK144" i="4"/>
  <c r="J132" i="4"/>
  <c r="J271" i="4"/>
  <c r="J244" i="4"/>
  <c r="J234" i="4"/>
  <c r="J200" i="4"/>
  <c r="BK178" i="4"/>
  <c r="BK150" i="4"/>
  <c r="J281" i="4"/>
  <c r="BK257" i="4"/>
  <c r="BK210" i="4"/>
  <c r="J174" i="4"/>
  <c r="J150" i="4"/>
  <c r="J304" i="5"/>
  <c r="J292" i="5"/>
  <c r="J275" i="5"/>
  <c r="BK252" i="5"/>
  <c r="BK234" i="5"/>
  <c r="BK207" i="5"/>
  <c r="BK192" i="5"/>
  <c r="J173" i="5"/>
  <c r="BK139" i="5"/>
  <c r="BK310" i="5"/>
  <c r="J280" i="5"/>
  <c r="J274" i="5"/>
  <c r="BK260" i="5"/>
  <c r="BK239" i="5"/>
  <c r="J211" i="5"/>
  <c r="J192" i="5"/>
  <c r="J157" i="5"/>
  <c r="J145" i="5"/>
  <c r="BK133" i="5"/>
  <c r="BK280" i="5"/>
  <c r="BK271" i="5"/>
  <c r="J239" i="5"/>
  <c r="BK211" i="5"/>
  <c r="J187" i="5"/>
  <c r="J170" i="5"/>
  <c r="BK151" i="5"/>
  <c r="BK296" i="5"/>
  <c r="BK272" i="5"/>
  <c r="BK255" i="5"/>
  <c r="J245" i="5"/>
  <c r="BK187" i="5"/>
  <c r="J154" i="5"/>
  <c r="BK336" i="6"/>
  <c r="J321" i="6"/>
  <c r="J315" i="6"/>
  <c r="BK311" i="6"/>
  <c r="BK302" i="6"/>
  <c r="BK287" i="6"/>
  <c r="BK265" i="6"/>
  <c r="BK253" i="6"/>
  <c r="J197" i="6"/>
  <c r="J164" i="6"/>
  <c r="J133" i="6"/>
  <c r="J346" i="6"/>
  <c r="J329" i="6"/>
  <c r="BK312" i="6"/>
  <c r="J297" i="6"/>
  <c r="J262" i="6"/>
  <c r="J240" i="6"/>
  <c r="J208" i="6"/>
  <c r="BK170" i="6"/>
  <c r="BK139" i="6"/>
  <c r="BK321" i="6"/>
  <c r="BK314" i="6"/>
  <c r="BK299" i="6"/>
  <c r="J287" i="6"/>
  <c r="J250" i="6"/>
  <c r="BK224" i="6"/>
  <c r="BK208" i="6"/>
  <c r="BK189" i="6"/>
  <c r="BK158" i="6"/>
  <c r="J143" i="6"/>
  <c r="BK245" i="6"/>
  <c r="J205" i="6"/>
  <c r="BK180" i="6"/>
  <c r="J158" i="6"/>
  <c r="J139" i="6"/>
  <c r="J294" i="7"/>
  <c r="BK271" i="7"/>
  <c r="J260" i="7"/>
  <c r="BK245" i="7"/>
  <c r="BK225" i="7"/>
  <c r="J214" i="7"/>
  <c r="J192" i="7"/>
  <c r="BK179" i="7"/>
  <c r="J154" i="7"/>
  <c r="BK139" i="7"/>
  <c r="BK300" i="7"/>
  <c r="J276" i="7"/>
  <c r="BK267" i="7"/>
  <c r="J257" i="7"/>
  <c r="BK229" i="7"/>
  <c r="J190" i="7"/>
  <c r="BK160" i="7"/>
  <c r="BK142" i="7"/>
  <c r="J300" i="7"/>
  <c r="J280" i="7"/>
  <c r="J267" i="7"/>
  <c r="J242" i="7"/>
  <c r="BK222" i="7"/>
  <c r="J211" i="7"/>
  <c r="J167" i="7"/>
  <c r="BK145" i="7"/>
  <c r="BK308" i="7"/>
  <c r="BK280" i="7"/>
  <c r="J270" i="7"/>
  <c r="BK300" i="8"/>
  <c r="J275" i="8"/>
  <c r="BK255" i="8"/>
  <c r="J234" i="8"/>
  <c r="BK207" i="8"/>
  <c r="BK142" i="8"/>
  <c r="J300" i="8"/>
  <c r="BK280" i="8"/>
  <c r="BK271" i="8"/>
  <c r="BK259" i="8"/>
  <c r="BK245" i="8"/>
  <c r="J211" i="8"/>
  <c r="J185" i="8"/>
  <c r="J136" i="8"/>
  <c r="J280" i="8"/>
  <c r="BK275" i="8"/>
  <c r="BK242" i="8"/>
  <c r="J222" i="8"/>
  <c r="J190" i="8"/>
  <c r="BK173" i="8"/>
  <c r="J154" i="8"/>
  <c r="J142" i="8"/>
  <c r="BK294" i="8"/>
  <c r="J271" i="8"/>
  <c r="BK261" i="8"/>
  <c r="BK229" i="8"/>
  <c r="BK192" i="8"/>
  <c r="J182" i="8"/>
  <c r="BK154" i="8"/>
  <c r="J316" i="9"/>
  <c r="J284" i="9"/>
  <c r="BK268" i="9"/>
  <c r="BK232" i="9"/>
  <c r="BK217" i="9"/>
  <c r="J190" i="9"/>
  <c r="J157" i="9"/>
  <c r="BK139" i="9"/>
  <c r="BK291" i="9"/>
  <c r="BK287" i="9"/>
  <c r="BK270" i="9"/>
  <c r="BK260" i="9"/>
  <c r="BK242" i="9"/>
  <c r="BK198" i="9"/>
  <c r="J185" i="9"/>
  <c r="J173" i="9"/>
  <c r="BK145" i="9"/>
  <c r="BK133" i="9"/>
  <c r="BK307" i="9"/>
  <c r="BK285" i="9"/>
  <c r="J278" i="9"/>
  <c r="J255" i="9"/>
  <c r="BK225" i="9"/>
  <c r="J285" i="9"/>
  <c r="J279" i="9"/>
  <c r="J268" i="9"/>
  <c r="BK258" i="9"/>
  <c r="J221" i="9"/>
  <c r="J207" i="9"/>
  <c r="BK185" i="9"/>
  <c r="BK173" i="9"/>
  <c r="J163" i="9"/>
  <c r="J323" i="10"/>
  <c r="J296" i="10"/>
  <c r="J276" i="10"/>
  <c r="J266" i="10"/>
  <c r="J251" i="10"/>
  <c r="BK230" i="10"/>
  <c r="BK212" i="10"/>
  <c r="J190" i="10"/>
  <c r="J185" i="10"/>
  <c r="J170" i="10"/>
  <c r="J154" i="10"/>
  <c r="BK133" i="10"/>
  <c r="BK306" i="10"/>
  <c r="BK296" i="10"/>
  <c r="BK295" i="10"/>
  <c r="BK292" i="10"/>
  <c r="BK281" i="10"/>
  <c r="J274" i="10"/>
  <c r="BK254" i="10"/>
  <c r="J212" i="10"/>
  <c r="BK192" i="10"/>
  <c r="BK167" i="10"/>
  <c r="J145" i="10"/>
  <c r="J133" i="10"/>
  <c r="BK331" i="10"/>
  <c r="BK317" i="10"/>
  <c r="BK300" i="10"/>
  <c r="BK297" i="10"/>
  <c r="BK266" i="10"/>
  <c r="BK243" i="10"/>
  <c r="BK178" i="10"/>
  <c r="J136" i="10"/>
  <c r="J319" i="10"/>
  <c r="J301" i="10"/>
  <c r="J295" i="10"/>
  <c r="BK289" i="10"/>
  <c r="J284" i="10"/>
  <c r="J264" i="10"/>
  <c r="BK257" i="10"/>
  <c r="J230" i="10"/>
  <c r="J208" i="10"/>
  <c r="BK190" i="10"/>
  <c r="J167" i="10"/>
  <c r="BK145" i="10"/>
  <c r="BK314" i="11"/>
  <c r="J286" i="11"/>
  <c r="BK248" i="11"/>
  <c r="BK192" i="11"/>
  <c r="J157" i="11"/>
  <c r="BK142" i="11"/>
  <c r="J314" i="11"/>
  <c r="J290" i="11"/>
  <c r="J281" i="11"/>
  <c r="BK271" i="11"/>
  <c r="BK239" i="11"/>
  <c r="J219" i="11"/>
  <c r="J192" i="11"/>
  <c r="J164" i="11"/>
  <c r="J324" i="11"/>
  <c r="BK288" i="11"/>
  <c r="BK280" i="11"/>
  <c r="BK261" i="11"/>
  <c r="J248" i="11"/>
  <c r="BK211" i="11"/>
  <c r="BK179" i="11"/>
  <c r="BK167" i="11"/>
  <c r="BK312" i="11"/>
  <c r="BK303" i="11"/>
  <c r="J296" i="11"/>
  <c r="J285" i="11"/>
  <c r="J273" i="11"/>
  <c r="BK242" i="11"/>
  <c r="BK215" i="11"/>
  <c r="J170" i="11"/>
  <c r="J142" i="11"/>
  <c r="J419" i="12"/>
  <c r="BK408" i="12"/>
  <c r="J400" i="12"/>
  <c r="BK382" i="12"/>
  <c r="J363" i="12"/>
  <c r="J356" i="12"/>
  <c r="J349" i="12"/>
  <c r="BK342" i="12"/>
  <c r="BK332" i="12"/>
  <c r="BK316" i="12"/>
  <c r="J309" i="12"/>
  <c r="J291" i="12"/>
  <c r="BK275" i="12"/>
  <c r="J254" i="12"/>
  <c r="J230" i="12"/>
  <c r="J218" i="12"/>
  <c r="J198" i="12"/>
  <c r="J187" i="12"/>
  <c r="BK179" i="12"/>
  <c r="BK167" i="12"/>
  <c r="BK140" i="12"/>
  <c r="J131" i="12"/>
  <c r="BK392" i="12"/>
  <c r="J360" i="12"/>
  <c r="BK355" i="12"/>
  <c r="J348" i="12"/>
  <c r="J339" i="12"/>
  <c r="J334" i="12"/>
  <c r="BK318" i="12"/>
  <c r="BK309" i="12"/>
  <c r="J275" i="12"/>
  <c r="BK238" i="12"/>
  <c r="BK230" i="12"/>
  <c r="BK195" i="12"/>
  <c r="J176" i="12"/>
  <c r="BK152" i="12"/>
  <c r="J143" i="12"/>
  <c r="J128" i="12"/>
  <c r="BK411" i="12"/>
  <c r="BK406" i="12"/>
  <c r="J392" i="12"/>
  <c r="J378" i="12"/>
  <c r="BK366" i="12"/>
  <c r="J358" i="12"/>
  <c r="J354" i="12"/>
  <c r="J347" i="12"/>
  <c r="BK337" i="12"/>
  <c r="BK321" i="12"/>
  <c r="J314" i="12"/>
  <c r="BK284" i="12"/>
  <c r="BK272" i="12"/>
  <c r="BK254" i="12"/>
  <c r="BK227" i="12"/>
  <c r="BK215" i="12"/>
  <c r="BK193" i="12"/>
  <c r="J182" i="12"/>
  <c r="BK170" i="12"/>
  <c r="J158" i="12"/>
  <c r="BK149" i="12"/>
  <c r="BK134" i="12"/>
  <c r="BK122" i="13"/>
  <c r="J120" i="13"/>
  <c r="J122" i="13"/>
  <c r="J121" i="13"/>
  <c r="J121" i="14"/>
  <c r="BK124" i="14"/>
  <c r="J124" i="14"/>
  <c r="J119" i="14"/>
  <c r="BK119" i="14"/>
  <c r="BK310" i="2"/>
  <c r="BK290" i="2"/>
  <c r="J285" i="2"/>
  <c r="BK279" i="2"/>
  <c r="BK257" i="2"/>
  <c r="J218" i="2"/>
  <c r="J187" i="2"/>
  <c r="J154" i="2"/>
  <c r="J139" i="2"/>
  <c r="BK316" i="2"/>
  <c r="BK299" i="2"/>
  <c r="BK289" i="2"/>
  <c r="BK285" i="2"/>
  <c r="BK266" i="2"/>
  <c r="J251" i="2"/>
  <c r="BK239" i="2"/>
  <c r="J211" i="2"/>
  <c r="BK195" i="2"/>
  <c r="J182" i="2"/>
  <c r="BK157" i="2"/>
  <c r="BK139" i="2"/>
  <c r="BK321" i="2"/>
  <c r="BK312" i="2"/>
  <c r="J293" i="2"/>
  <c r="BK283" i="2"/>
  <c r="J271" i="2"/>
  <c r="BK225" i="2"/>
  <c r="J207" i="2"/>
  <c r="BK170" i="2"/>
  <c r="J264" i="2"/>
  <c r="BK242" i="2"/>
  <c r="BK211" i="2"/>
  <c r="J179" i="2"/>
  <c r="BK154" i="2"/>
  <c r="BK136" i="2"/>
  <c r="J385" i="3"/>
  <c r="BK345" i="3"/>
  <c r="BK340" i="3"/>
  <c r="BK336" i="3"/>
  <c r="J331" i="3"/>
  <c r="BK315" i="3"/>
  <c r="BK296" i="3"/>
  <c r="BK287" i="3"/>
  <c r="BK271" i="3"/>
  <c r="BK249" i="3"/>
  <c r="J216" i="3"/>
  <c r="BK203" i="3"/>
  <c r="J164" i="3"/>
  <c r="J146" i="3"/>
  <c r="BK406" i="3"/>
  <c r="BK399" i="3"/>
  <c r="BK385" i="3"/>
  <c r="J371" i="3"/>
  <c r="BK342" i="3"/>
  <c r="BK331" i="3"/>
  <c r="J319" i="3"/>
  <c r="J287" i="3"/>
  <c r="J263" i="3"/>
  <c r="J253" i="3"/>
  <c r="J202" i="3"/>
  <c r="J158" i="3"/>
  <c r="J399" i="3"/>
  <c r="J373" i="3"/>
  <c r="J357" i="3"/>
  <c r="BK339" i="3"/>
  <c r="J326" i="3"/>
  <c r="BK319" i="3"/>
  <c r="J293" i="3"/>
  <c r="J152" i="3"/>
  <c r="BK143" i="3"/>
  <c r="BK388" i="3"/>
  <c r="J350" i="3"/>
  <c r="J342" i="3"/>
  <c r="J311" i="3"/>
  <c r="BK293" i="3"/>
  <c r="BK246" i="3"/>
  <c r="J232" i="3"/>
  <c r="BK212" i="3"/>
  <c r="J192" i="3"/>
  <c r="J167" i="3"/>
  <c r="BK158" i="3"/>
  <c r="BK264" i="4"/>
  <c r="J257" i="4"/>
  <c r="J250" i="4"/>
  <c r="BK244" i="4"/>
  <c r="BK207" i="4"/>
  <c r="J169" i="4"/>
  <c r="J144" i="4"/>
  <c r="J289" i="4"/>
  <c r="J264" i="4"/>
  <c r="J249" i="4"/>
  <c r="J237" i="4"/>
  <c r="BK203" i="4"/>
  <c r="J178" i="4"/>
  <c r="J156" i="4"/>
  <c r="BK138" i="4"/>
  <c r="J275" i="4"/>
  <c r="J255" i="4"/>
  <c r="J241" i="4"/>
  <c r="J231" i="4"/>
  <c r="J194" i="4"/>
  <c r="J181" i="4"/>
  <c r="J163" i="4"/>
  <c r="J283" i="4"/>
  <c r="J258" i="4"/>
  <c r="BK231" i="4"/>
  <c r="BK188" i="4"/>
  <c r="BK163" i="4"/>
  <c r="J310" i="5"/>
  <c r="J302" i="5"/>
  <c r="J276" i="5"/>
  <c r="BK262" i="5"/>
  <c r="J242" i="5"/>
  <c r="BK214" i="5"/>
  <c r="BK195" i="5"/>
  <c r="BK178" i="5"/>
  <c r="BK142" i="5"/>
  <c r="J288" i="5"/>
  <c r="BK279" i="5"/>
  <c r="J272" i="5"/>
  <c r="J255" i="5"/>
  <c r="BK225" i="5"/>
  <c r="BK204" i="5"/>
  <c r="J178" i="5"/>
  <c r="J151" i="5"/>
  <c r="J139" i="5"/>
  <c r="J298" i="5"/>
  <c r="BK285" i="5"/>
  <c r="BK273" i="5"/>
  <c r="BK265" i="5"/>
  <c r="BK222" i="5"/>
  <c r="BK190" i="5"/>
  <c r="BK179" i="5"/>
  <c r="BK154" i="5"/>
  <c r="BK304" i="5"/>
  <c r="BK274" i="5"/>
  <c r="BK257" i="5"/>
  <c r="BK229" i="5"/>
  <c r="J179" i="5"/>
  <c r="J133" i="5"/>
  <c r="BK348" i="6"/>
  <c r="BK340" i="6"/>
  <c r="BK329" i="6"/>
  <c r="J317" i="6"/>
  <c r="J313" i="6"/>
  <c r="J307" i="6"/>
  <c r="BK297" i="6"/>
  <c r="J280" i="6"/>
  <c r="BK262" i="6"/>
  <c r="BK250" i="6"/>
  <c r="J189" i="6"/>
  <c r="J152" i="6"/>
  <c r="BK359" i="6"/>
  <c r="J340" i="6"/>
  <c r="BK325" i="6"/>
  <c r="BK304" i="6"/>
  <c r="BK294" i="6"/>
  <c r="BK277" i="6"/>
  <c r="J253" i="6"/>
  <c r="J233" i="6"/>
  <c r="BK195" i="6"/>
  <c r="BK161" i="6"/>
  <c r="J136" i="6"/>
  <c r="BK351" i="6"/>
  <c r="BK318" i="6"/>
  <c r="BK313" i="6"/>
  <c r="J304" i="6"/>
  <c r="BK289" i="6"/>
  <c r="J277" i="6"/>
  <c r="J265" i="6"/>
  <c r="BK229" i="6"/>
  <c r="BK202" i="6"/>
  <c r="J195" i="6"/>
  <c r="BK183" i="6"/>
  <c r="BK149" i="6"/>
  <c r="BK259" i="6"/>
  <c r="J224" i="6"/>
  <c r="BK214" i="6"/>
  <c r="J188" i="6"/>
  <c r="J167" i="6"/>
  <c r="BK152" i="6"/>
  <c r="BK296" i="7"/>
  <c r="BK278" i="7"/>
  <c r="BK257" i="7"/>
  <c r="J239" i="7"/>
  <c r="J222" i="7"/>
  <c r="BK204" i="7"/>
  <c r="BK190" i="7"/>
  <c r="BK182" i="7"/>
  <c r="J157" i="7"/>
  <c r="BK148" i="7"/>
  <c r="BK313" i="7"/>
  <c r="J278" i="7"/>
  <c r="J274" i="7"/>
  <c r="J265" i="7"/>
  <c r="BK248" i="7"/>
  <c r="BK211" i="7"/>
  <c r="BK178" i="7"/>
  <c r="J133" i="7"/>
  <c r="J302" i="7"/>
  <c r="J283" i="7"/>
  <c r="J272" i="7"/>
  <c r="BK252" i="7"/>
  <c r="J234" i="7"/>
  <c r="BK214" i="7"/>
  <c r="J204" i="7"/>
  <c r="BK170" i="7"/>
  <c r="J148" i="7"/>
  <c r="BK133" i="7"/>
  <c r="BK283" i="7"/>
  <c r="J275" i="7"/>
  <c r="J308" i="8"/>
  <c r="J290" i="8"/>
  <c r="J274" i="8"/>
  <c r="BK252" i="8"/>
  <c r="BK225" i="8"/>
  <c r="BK167" i="8"/>
  <c r="BK139" i="8"/>
  <c r="J313" i="8"/>
  <c r="J294" i="8"/>
  <c r="BK276" i="8"/>
  <c r="J270" i="8"/>
  <c r="J252" i="8"/>
  <c r="J242" i="8"/>
  <c r="J207" i="8"/>
  <c r="J173" i="8"/>
  <c r="J148" i="8"/>
  <c r="J283" i="8"/>
  <c r="J276" i="8"/>
  <c r="BK269" i="8"/>
  <c r="BK248" i="8"/>
  <c r="J225" i="8"/>
  <c r="BK211" i="8"/>
  <c r="BK182" i="8"/>
  <c r="BK170" i="8"/>
  <c r="BK157" i="8"/>
  <c r="J145" i="8"/>
  <c r="J296" i="8"/>
  <c r="J272" i="8"/>
  <c r="J259" i="8"/>
  <c r="J239" i="8"/>
  <c r="BK195" i="8"/>
  <c r="BK187" i="8"/>
  <c r="J178" i="8"/>
  <c r="J151" i="8"/>
  <c r="J313" i="9"/>
  <c r="BK294" i="9"/>
  <c r="BK278" i="9"/>
  <c r="BK255" i="9"/>
  <c r="BK237" i="9"/>
  <c r="BK221" i="9"/>
  <c r="BK188" i="9"/>
  <c r="BK148" i="9"/>
  <c r="J294" i="9"/>
  <c r="J286" i="9"/>
  <c r="BK273" i="9"/>
  <c r="BK248" i="9"/>
  <c r="J214" i="9"/>
  <c r="BK190" i="9"/>
  <c r="J181" i="9"/>
  <c r="BK163" i="9"/>
  <c r="J142" i="9"/>
  <c r="J319" i="9"/>
  <c r="J291" i="9"/>
  <c r="BK281" i="9"/>
  <c r="J258" i="9"/>
  <c r="BK214" i="9"/>
  <c r="J198" i="9"/>
  <c r="BK182" i="9"/>
  <c r="BK324" i="2"/>
  <c r="J302" i="2"/>
  <c r="BK286" i="2"/>
  <c r="J283" i="2"/>
  <c r="BK271" i="2"/>
  <c r="J234" i="2"/>
  <c r="J195" i="2"/>
  <c r="BK173" i="2"/>
  <c r="BK145" i="2"/>
  <c r="J133" i="2"/>
  <c r="J310" i="2"/>
  <c r="J296" i="2"/>
  <c r="BK288" i="2"/>
  <c r="BK284" i="2"/>
  <c r="BK269" i="2"/>
  <c r="BK254" i="2"/>
  <c r="J245" i="2"/>
  <c r="BK222" i="2"/>
  <c r="BK198" i="2"/>
  <c r="BK185" i="2"/>
  <c r="BK160" i="2"/>
  <c r="J148" i="2"/>
  <c r="J316" i="2"/>
  <c r="BK296" i="2"/>
  <c r="J289" i="2"/>
  <c r="BK274" i="2"/>
  <c r="J242" i="2"/>
  <c r="J204" i="2"/>
  <c r="BK148" i="2"/>
  <c r="J257" i="2"/>
  <c r="J222" i="2"/>
  <c r="BK182" i="2"/>
  <c r="J170" i="2"/>
  <c r="BK151" i="2"/>
  <c r="AS95" i="1"/>
  <c r="BK263" i="3"/>
  <c r="BK224" i="3"/>
  <c r="J212" i="3"/>
  <c r="J197" i="3"/>
  <c r="BK161" i="3"/>
  <c r="J143" i="3"/>
  <c r="J406" i="3"/>
  <c r="J395" i="3"/>
  <c r="BK377" i="3"/>
  <c r="J353" i="3"/>
  <c r="BK337" i="3"/>
  <c r="BK326" i="3"/>
  <c r="BK299" i="3"/>
  <c r="J267" i="3"/>
  <c r="J246" i="3"/>
  <c r="J196" i="3"/>
  <c r="BK136" i="3"/>
  <c r="BK381" i="3"/>
  <c r="BK369" i="3"/>
  <c r="BK350" i="3"/>
  <c r="J338" i="3"/>
  <c r="BK324" i="3"/>
  <c r="J308" i="3"/>
  <c r="J155" i="3"/>
  <c r="BK139" i="3"/>
  <c r="J365" i="3"/>
  <c r="J347" i="3"/>
  <c r="J341" i="3"/>
  <c r="BK305" i="3"/>
  <c r="BK290" i="3"/>
  <c r="J242" i="3"/>
  <c r="J229" i="3"/>
  <c r="BK219" i="3"/>
  <c r="BK196" i="3"/>
  <c r="BK176" i="3"/>
  <c r="BK152" i="3"/>
  <c r="BK283" i="4"/>
  <c r="BK258" i="4"/>
  <c r="BK253" i="4"/>
  <c r="J246" i="4"/>
  <c r="J218" i="4"/>
  <c r="BK175" i="4"/>
  <c r="BK147" i="4"/>
  <c r="BK132" i="4"/>
  <c r="J294" i="4"/>
  <c r="BK271" i="4"/>
  <c r="J256" i="4"/>
  <c r="BK246" i="4"/>
  <c r="J214" i="4"/>
  <c r="BK186" i="4"/>
  <c r="BK169" i="4"/>
  <c r="J147" i="4"/>
  <c r="BK281" i="4"/>
  <c r="BK261" i="4"/>
  <c r="BK250" i="4"/>
  <c r="BK214" i="4"/>
  <c r="J188" i="4"/>
  <c r="J183" i="4"/>
  <c r="BK135" i="4"/>
  <c r="J259" i="4"/>
  <c r="BK234" i="4"/>
  <c r="BK223" i="4"/>
  <c r="BK181" i="4"/>
  <c r="BK153" i="4"/>
  <c r="J307" i="5"/>
  <c r="J296" i="5"/>
  <c r="J277" i="5"/>
  <c r="BK270" i="5"/>
  <c r="BK245" i="5"/>
  <c r="BK218" i="5"/>
  <c r="BK198" i="5"/>
  <c r="J182" i="5"/>
  <c r="BK157" i="5"/>
  <c r="BK315" i="5"/>
  <c r="J285" i="5"/>
  <c r="BK276" i="5"/>
  <c r="BK267" i="5"/>
  <c r="J257" i="5"/>
  <c r="J234" i="5"/>
  <c r="J198" i="5"/>
  <c r="BK173" i="5"/>
  <c r="J148" i="5"/>
  <c r="BK136" i="5"/>
  <c r="BK292" i="5"/>
  <c r="BK282" i="5"/>
  <c r="J270" i="5"/>
  <c r="J262" i="5"/>
  <c r="J218" i="5"/>
  <c r="BK182" i="5"/>
  <c r="BK167" i="5"/>
  <c r="BK148" i="5"/>
  <c r="J279" i="5"/>
  <c r="J271" i="5"/>
  <c r="J252" i="5"/>
  <c r="J190" i="5"/>
  <c r="BK145" i="5"/>
  <c r="J351" i="6"/>
  <c r="BK342" i="6"/>
  <c r="BK332" i="6"/>
  <c r="J319" i="6"/>
  <c r="J314" i="6"/>
  <c r="BK308" i="6"/>
  <c r="J299" i="6"/>
  <c r="BK268" i="6"/>
  <c r="BK256" i="6"/>
  <c r="J214" i="6"/>
  <c r="J183" i="6"/>
  <c r="J149" i="6"/>
  <c r="J354" i="6"/>
  <c r="J342" i="6"/>
  <c r="BK319" i="6"/>
  <c r="BK317" i="6"/>
  <c r="J302" i="6"/>
  <c r="BK284" i="6"/>
  <c r="J256" i="6"/>
  <c r="BK236" i="6"/>
  <c r="BK205" i="6"/>
  <c r="BK164" i="6"/>
  <c r="BK155" i="6"/>
  <c r="J359" i="6"/>
  <c r="J336" i="6"/>
  <c r="BK315" i="6"/>
  <c r="J311" i="6"/>
  <c r="J292" i="6"/>
  <c r="BK280" i="6"/>
  <c r="J271" i="6"/>
  <c r="BK233" i="6"/>
  <c r="BK217" i="6"/>
  <c r="BK197" i="6"/>
  <c r="BK188" i="6"/>
  <c r="J155" i="6"/>
  <c r="BK133" i="6"/>
  <c r="BK240" i="6"/>
  <c r="J217" i="6"/>
  <c r="J192" i="6"/>
  <c r="J170" i="6"/>
  <c r="BK143" i="6"/>
  <c r="BK302" i="7"/>
  <c r="BK274" i="7"/>
  <c r="BK262" i="7"/>
  <c r="J252" i="7"/>
  <c r="J229" i="7"/>
  <c r="J218" i="7"/>
  <c r="BK198" i="7"/>
  <c r="BK185" i="7"/>
  <c r="J170" i="7"/>
  <c r="BK151" i="7"/>
  <c r="J142" i="7"/>
  <c r="J313" i="7"/>
  <c r="J277" i="7"/>
  <c r="J273" i="7"/>
  <c r="BK260" i="7"/>
  <c r="BK242" i="7"/>
  <c r="BK195" i="7"/>
  <c r="BK173" i="7"/>
  <c r="BK154" i="7"/>
  <c r="BK305" i="7"/>
  <c r="BK294" i="7"/>
  <c r="BK273" i="7"/>
  <c r="BK255" i="7"/>
  <c r="BK239" i="7"/>
  <c r="BK218" i="7"/>
  <c r="J207" i="7"/>
  <c r="J160" i="7"/>
  <c r="J139" i="7"/>
  <c r="J296" i="7"/>
  <c r="BK277" i="7"/>
  <c r="BK272" i="7"/>
  <c r="J305" i="8"/>
  <c r="BK296" i="8"/>
  <c r="BK270" i="8"/>
  <c r="J245" i="8"/>
  <c r="BK222" i="8"/>
  <c r="BK145" i="8"/>
  <c r="BK313" i="8"/>
  <c r="BK305" i="8"/>
  <c r="BK283" i="8"/>
  <c r="BK274" i="8"/>
  <c r="BK266" i="8"/>
  <c r="J248" i="8"/>
  <c r="J214" i="8"/>
  <c r="J204" i="8"/>
  <c r="J170" i="8"/>
  <c r="BK286" i="8"/>
  <c r="BK277" i="8"/>
  <c r="BK272" i="8"/>
  <c r="J256" i="8"/>
  <c r="BK234" i="8"/>
  <c r="BK218" i="8"/>
  <c r="J195" i="8"/>
  <c r="BK178" i="8"/>
  <c r="J167" i="8"/>
  <c r="BK151" i="8"/>
  <c r="J139" i="8"/>
  <c r="BK278" i="8"/>
  <c r="BK264" i="8"/>
  <c r="J255" i="8"/>
  <c r="BK198" i="8"/>
  <c r="BK185" i="8"/>
  <c r="J157" i="8"/>
  <c r="BK133" i="8"/>
  <c r="BK305" i="9"/>
  <c r="J280" i="9"/>
  <c r="J260" i="9"/>
  <c r="J242" i="9"/>
  <c r="J225" i="9"/>
  <c r="BK210" i="9"/>
  <c r="J170" i="9"/>
  <c r="BK154" i="9"/>
  <c r="BK311" i="9"/>
  <c r="BK289" i="9"/>
  <c r="J283" i="9"/>
  <c r="J270" i="9"/>
  <c r="J245" i="9"/>
  <c r="J210" i="9"/>
  <c r="J188" i="9"/>
  <c r="J176" i="9"/>
  <c r="J148" i="9"/>
  <c r="J136" i="9"/>
  <c r="J311" i="9"/>
  <c r="J289" i="9"/>
  <c r="BK282" i="9"/>
  <c r="J265" i="9"/>
  <c r="BK228" i="9"/>
  <c r="BK157" i="9"/>
  <c r="J145" i="9"/>
  <c r="J133" i="9"/>
  <c r="J324" i="9"/>
  <c r="BK316" i="9"/>
  <c r="BK301" i="9"/>
  <c r="J288" i="9"/>
  <c r="BK286" i="9"/>
  <c r="J281" i="9"/>
  <c r="J273" i="9"/>
  <c r="J263" i="9"/>
  <c r="J232" i="9"/>
  <c r="J201" i="9"/>
  <c r="BK181" i="9"/>
  <c r="BK170" i="9"/>
  <c r="J325" i="10"/>
  <c r="BK303" i="10"/>
  <c r="BK299" i="10"/>
  <c r="J281" i="10"/>
  <c r="BK269" i="10"/>
  <c r="BK261" i="10"/>
  <c r="J237" i="10"/>
  <c r="BK215" i="10"/>
  <c r="J195" i="10"/>
  <c r="J187" i="10"/>
  <c r="J178" i="10"/>
  <c r="BK160" i="10"/>
  <c r="J151" i="10"/>
  <c r="J142" i="10"/>
  <c r="BK328" i="10"/>
  <c r="J303" i="10"/>
  <c r="J294" i="10"/>
  <c r="J289" i="10"/>
  <c r="J279" i="10"/>
  <c r="J257" i="10"/>
  <c r="BK226" i="10"/>
  <c r="J215" i="10"/>
  <c r="J205" i="10"/>
  <c r="J160" i="10"/>
  <c r="BK139" i="10"/>
  <c r="BK336" i="10"/>
  <c r="BK325" i="10"/>
  <c r="J309" i="10"/>
  <c r="J299" i="10"/>
  <c r="BK286" i="10"/>
  <c r="BK251" i="10"/>
  <c r="J222" i="10"/>
  <c r="BK187" i="10"/>
  <c r="J179" i="10"/>
  <c r="BK154" i="10"/>
  <c r="BK323" i="10"/>
  <c r="J313" i="10"/>
  <c r="BK298" i="10"/>
  <c r="J292" i="10"/>
  <c r="J286" i="10"/>
  <c r="J269" i="10"/>
  <c r="J254" i="10"/>
  <c r="BK237" i="10"/>
  <c r="BK222" i="10"/>
  <c r="BK205" i="10"/>
  <c r="BK179" i="10"/>
  <c r="BK151" i="10"/>
  <c r="BK142" i="10"/>
  <c r="J320" i="11"/>
  <c r="BK296" i="11"/>
  <c r="J288" i="11"/>
  <c r="J284" i="11"/>
  <c r="BK258" i="11"/>
  <c r="J245" i="11"/>
  <c r="BK201" i="11"/>
  <c r="BK189" i="11"/>
  <c r="J179" i="11"/>
  <c r="BK151" i="11"/>
  <c r="BK145" i="11"/>
  <c r="BK136" i="11"/>
  <c r="BK320" i="11"/>
  <c r="BK309" i="11"/>
  <c r="BK293" i="11"/>
  <c r="J282" i="11"/>
  <c r="BK273" i="11"/>
  <c r="BK266" i="11"/>
  <c r="BK236" i="11"/>
  <c r="J222" i="11"/>
  <c r="J211" i="11"/>
  <c r="BK204" i="11"/>
  <c r="BK182" i="11"/>
  <c r="BK154" i="11"/>
  <c r="BK148" i="11"/>
  <c r="J312" i="11"/>
  <c r="BK290" i="11"/>
  <c r="BK282" i="11"/>
  <c r="J277" i="11"/>
  <c r="J268" i="11"/>
  <c r="J258" i="11"/>
  <c r="J251" i="11"/>
  <c r="J242" i="11"/>
  <c r="BK222" i="11"/>
  <c r="J189" i="11"/>
  <c r="J176" i="11"/>
  <c r="BK170" i="11"/>
  <c r="BK139" i="11"/>
  <c r="BK317" i="11"/>
  <c r="BK307" i="11"/>
  <c r="J293" i="11"/>
  <c r="BK286" i="11"/>
  <c r="BK283" i="11"/>
  <c r="BK276" i="11"/>
  <c r="J261" i="11"/>
  <c r="J239" i="11"/>
  <c r="J231" i="11"/>
  <c r="J208" i="11"/>
  <c r="BK187" i="11"/>
  <c r="J167" i="11"/>
  <c r="BK157" i="11"/>
  <c r="BK419" i="12"/>
  <c r="J414" i="12"/>
  <c r="J406" i="12"/>
  <c r="BK396" i="12"/>
  <c r="BK386" i="12"/>
  <c r="BK374" i="12"/>
  <c r="J366" i="12"/>
  <c r="J359" i="12"/>
  <c r="J355" i="12"/>
  <c r="J351" i="12"/>
  <c r="BK348" i="12"/>
  <c r="J343" i="12"/>
  <c r="BK334" i="12"/>
  <c r="J323" i="12"/>
  <c r="BK314" i="12"/>
  <c r="J304" i="12"/>
  <c r="BK288" i="12"/>
  <c r="BK281" i="12"/>
  <c r="J272" i="12"/>
  <c r="J265" i="12"/>
  <c r="BK247" i="12"/>
  <c r="J238" i="12"/>
  <c r="J227" i="12"/>
  <c r="J206" i="12"/>
  <c r="BK200" i="12"/>
  <c r="J190" i="12"/>
  <c r="BK182" i="12"/>
  <c r="J170" i="12"/>
  <c r="BK158" i="12"/>
  <c r="BK146" i="12"/>
  <c r="J137" i="12"/>
  <c r="BK402" i="12"/>
  <c r="J386" i="12"/>
  <c r="J357" i="12"/>
  <c r="J350" i="12"/>
  <c r="J346" i="12"/>
  <c r="J337" i="12"/>
  <c r="BK323" i="12"/>
  <c r="J316" i="12"/>
  <c r="BK291" i="12"/>
  <c r="J262" i="12"/>
  <c r="BK233" i="12"/>
  <c r="BK198" i="12"/>
  <c r="J186" i="12"/>
  <c r="J161" i="12"/>
  <c r="J146" i="12"/>
  <c r="J134" i="12"/>
  <c r="J408" i="12"/>
  <c r="BK400" i="12"/>
  <c r="BK389" i="12"/>
  <c r="J374" i="12"/>
  <c r="BK363" i="12"/>
  <c r="BK357" i="12"/>
  <c r="BK351" i="12"/>
  <c r="BK346" i="12"/>
  <c r="J342" i="12"/>
  <c r="J325" i="12"/>
  <c r="BK311" i="12"/>
  <c r="J303" i="12"/>
  <c r="J268" i="12"/>
  <c r="BK262" i="12"/>
  <c r="J247" i="12"/>
  <c r="J235" i="12"/>
  <c r="BK218" i="12"/>
  <c r="BK206" i="12"/>
  <c r="J200" i="12"/>
  <c r="BK187" i="12"/>
  <c r="BK164" i="12"/>
  <c r="J152" i="12"/>
  <c r="BK143" i="12"/>
  <c r="BK131" i="12"/>
  <c r="J123" i="13"/>
  <c r="J119" i="13"/>
  <c r="BK124" i="13"/>
  <c r="BK119" i="13"/>
  <c r="J123" i="14"/>
  <c r="J125" i="14"/>
  <c r="BK122" i="14"/>
  <c r="J120" i="14"/>
  <c r="BK132" i="2" l="1"/>
  <c r="J132" i="2" s="1"/>
  <c r="J100" i="2" s="1"/>
  <c r="BK221" i="2"/>
  <c r="J221" i="2"/>
  <c r="J102" i="2" s="1"/>
  <c r="R221" i="2"/>
  <c r="BK238" i="2"/>
  <c r="J238" i="2"/>
  <c r="J104" i="2" s="1"/>
  <c r="T260" i="2"/>
  <c r="T292" i="2"/>
  <c r="T305" i="2"/>
  <c r="P132" i="3"/>
  <c r="BK256" i="3"/>
  <c r="J256" i="3" s="1"/>
  <c r="J102" i="3" s="1"/>
  <c r="BK266" i="3"/>
  <c r="J266" i="3" s="1"/>
  <c r="J103" i="3" s="1"/>
  <c r="P280" i="3"/>
  <c r="BK314" i="3"/>
  <c r="J314" i="3" s="1"/>
  <c r="J105" i="3" s="1"/>
  <c r="BK346" i="3"/>
  <c r="J346" i="3"/>
  <c r="J106" i="3" s="1"/>
  <c r="T356" i="3"/>
  <c r="P131" i="4"/>
  <c r="T217" i="4"/>
  <c r="R227" i="4"/>
  <c r="P240" i="4"/>
  <c r="R260" i="4"/>
  <c r="R270" i="4"/>
  <c r="P132" i="5"/>
  <c r="T221" i="5"/>
  <c r="P228" i="5"/>
  <c r="BK238" i="5"/>
  <c r="J238" i="5" s="1"/>
  <c r="J104" i="5" s="1"/>
  <c r="BK251" i="5"/>
  <c r="J251" i="5" s="1"/>
  <c r="J105" i="5" s="1"/>
  <c r="T251" i="5"/>
  <c r="P281" i="5"/>
  <c r="T281" i="5"/>
  <c r="T291" i="5"/>
  <c r="T132" i="6"/>
  <c r="BK232" i="6"/>
  <c r="J232" i="6" s="1"/>
  <c r="J102" i="6" s="1"/>
  <c r="T232" i="6"/>
  <c r="BK249" i="6"/>
  <c r="J249" i="6" s="1"/>
  <c r="J104" i="6" s="1"/>
  <c r="BK283" i="6"/>
  <c r="J283" i="6"/>
  <c r="J105" i="6" s="1"/>
  <c r="R283" i="6"/>
  <c r="BK320" i="6"/>
  <c r="J320" i="6"/>
  <c r="J106" i="6" s="1"/>
  <c r="BK335" i="6"/>
  <c r="J335" i="6"/>
  <c r="J107" i="6"/>
  <c r="P335" i="6"/>
  <c r="T132" i="7"/>
  <c r="P221" i="7"/>
  <c r="BK228" i="7"/>
  <c r="J228" i="7" s="1"/>
  <c r="J103" i="7" s="1"/>
  <c r="R228" i="7"/>
  <c r="P238" i="7"/>
  <c r="T238" i="7"/>
  <c r="P251" i="7"/>
  <c r="BK279" i="7"/>
  <c r="J279" i="7"/>
  <c r="J106" i="7" s="1"/>
  <c r="BK289" i="7"/>
  <c r="J289" i="7" s="1"/>
  <c r="J107" i="7" s="1"/>
  <c r="R289" i="7"/>
  <c r="BK132" i="8"/>
  <c r="J132" i="8" s="1"/>
  <c r="J100" i="8" s="1"/>
  <c r="R132" i="8"/>
  <c r="BK221" i="8"/>
  <c r="J221" i="8" s="1"/>
  <c r="J102" i="8" s="1"/>
  <c r="R221" i="8"/>
  <c r="BK228" i="8"/>
  <c r="J228" i="8" s="1"/>
  <c r="J103" i="8" s="1"/>
  <c r="R228" i="8"/>
  <c r="T228" i="8"/>
  <c r="P238" i="8"/>
  <c r="T238" i="8"/>
  <c r="P251" i="8"/>
  <c r="T251" i="8"/>
  <c r="P279" i="8"/>
  <c r="R279" i="8"/>
  <c r="P289" i="8"/>
  <c r="T289" i="8"/>
  <c r="BK132" i="9"/>
  <c r="J132" i="9"/>
  <c r="J100" i="9"/>
  <c r="R132" i="9"/>
  <c r="P224" i="9"/>
  <c r="BK241" i="9"/>
  <c r="J241" i="9"/>
  <c r="J104" i="9" s="1"/>
  <c r="R241" i="9"/>
  <c r="BK254" i="9"/>
  <c r="J254" i="9"/>
  <c r="J105" i="9" s="1"/>
  <c r="R254" i="9"/>
  <c r="BK290" i="9"/>
  <c r="J290" i="9"/>
  <c r="J106" i="9" s="1"/>
  <c r="R290" i="9"/>
  <c r="BK300" i="9"/>
  <c r="J300" i="9"/>
  <c r="J107" i="9" s="1"/>
  <c r="R300" i="9"/>
  <c r="BK132" i="10"/>
  <c r="T132" i="10"/>
  <c r="P229" i="10"/>
  <c r="T229" i="10"/>
  <c r="T236" i="10"/>
  <c r="P247" i="10"/>
  <c r="T247" i="10"/>
  <c r="R260" i="10"/>
  <c r="BK312" i="10"/>
  <c r="J312" i="10" s="1"/>
  <c r="J107" i="10" s="1"/>
  <c r="T312" i="10"/>
  <c r="P132" i="11"/>
  <c r="P218" i="11"/>
  <c r="T225" i="11"/>
  <c r="P235" i="11"/>
  <c r="T257" i="11"/>
  <c r="T289" i="11"/>
  <c r="P302" i="11"/>
  <c r="BK127" i="12"/>
  <c r="J127" i="12"/>
  <c r="J98" i="12" s="1"/>
  <c r="R258" i="12"/>
  <c r="T287" i="12"/>
  <c r="R377" i="12"/>
  <c r="R395" i="12"/>
  <c r="BK118" i="13"/>
  <c r="J118" i="13"/>
  <c r="J97" i="13"/>
  <c r="BK118" i="14"/>
  <c r="BK117" i="14" s="1"/>
  <c r="J117" i="14" s="1"/>
  <c r="J30" i="14" s="1"/>
  <c r="T132" i="2"/>
  <c r="BK228" i="2"/>
  <c r="J228" i="2" s="1"/>
  <c r="J103" i="2" s="1"/>
  <c r="T228" i="2"/>
  <c r="P238" i="2"/>
  <c r="BK260" i="2"/>
  <c r="J260" i="2"/>
  <c r="J105" i="2"/>
  <c r="P292" i="2"/>
  <c r="R305" i="2"/>
  <c r="BK132" i="3"/>
  <c r="J132" i="3"/>
  <c r="J100" i="3" s="1"/>
  <c r="T256" i="3"/>
  <c r="T266" i="3"/>
  <c r="T280" i="3"/>
  <c r="T314" i="3"/>
  <c r="T346" i="3"/>
  <c r="R356" i="3"/>
  <c r="BK131" i="4"/>
  <c r="J131" i="4" s="1"/>
  <c r="J100" i="4" s="1"/>
  <c r="BK217" i="4"/>
  <c r="J217" i="4"/>
  <c r="J102" i="4" s="1"/>
  <c r="BK227" i="4"/>
  <c r="J227" i="4"/>
  <c r="J103" i="4"/>
  <c r="R240" i="4"/>
  <c r="P260" i="4"/>
  <c r="BK270" i="4"/>
  <c r="J270" i="4"/>
  <c r="J106" i="4" s="1"/>
  <c r="T132" i="11"/>
  <c r="R218" i="11"/>
  <c r="R225" i="11"/>
  <c r="R235" i="11"/>
  <c r="BK257" i="11"/>
  <c r="J257" i="11"/>
  <c r="J105" i="11"/>
  <c r="BK289" i="11"/>
  <c r="J289" i="11" s="1"/>
  <c r="J106" i="11" s="1"/>
  <c r="T302" i="11"/>
  <c r="P127" i="12"/>
  <c r="BK258" i="12"/>
  <c r="J258" i="12"/>
  <c r="J101" i="12"/>
  <c r="BK287" i="12"/>
  <c r="J287" i="12" s="1"/>
  <c r="J102" i="12" s="1"/>
  <c r="BK377" i="12"/>
  <c r="J377" i="12"/>
  <c r="J103" i="12" s="1"/>
  <c r="T395" i="12"/>
  <c r="P118" i="13"/>
  <c r="P117" i="13"/>
  <c r="AU107" i="1" s="1"/>
  <c r="R118" i="14"/>
  <c r="R117" i="14"/>
  <c r="P132" i="2"/>
  <c r="T221" i="2"/>
  <c r="R228" i="2"/>
  <c r="R238" i="2"/>
  <c r="P260" i="2"/>
  <c r="BK292" i="2"/>
  <c r="J292" i="2"/>
  <c r="J106" i="2"/>
  <c r="BK305" i="2"/>
  <c r="J305" i="2" s="1"/>
  <c r="J107" i="2" s="1"/>
  <c r="T132" i="3"/>
  <c r="T131" i="3"/>
  <c r="T130" i="3" s="1"/>
  <c r="R256" i="3"/>
  <c r="P266" i="3"/>
  <c r="BK280" i="3"/>
  <c r="J280" i="3" s="1"/>
  <c r="J104" i="3" s="1"/>
  <c r="P314" i="3"/>
  <c r="R346" i="3"/>
  <c r="BK356" i="3"/>
  <c r="J356" i="3"/>
  <c r="J107" i="3"/>
  <c r="T131" i="4"/>
  <c r="P217" i="4"/>
  <c r="T227" i="4"/>
  <c r="BK240" i="4"/>
  <c r="J240" i="4"/>
  <c r="J104" i="4" s="1"/>
  <c r="BK260" i="4"/>
  <c r="J260" i="4"/>
  <c r="J105" i="4"/>
  <c r="P270" i="4"/>
  <c r="BK132" i="5"/>
  <c r="J132" i="5"/>
  <c r="J100" i="5"/>
  <c r="R132" i="5"/>
  <c r="BK221" i="5"/>
  <c r="J221" i="5"/>
  <c r="J102" i="5"/>
  <c r="R221" i="5"/>
  <c r="BK228" i="5"/>
  <c r="J228" i="5"/>
  <c r="J103" i="5"/>
  <c r="T228" i="5"/>
  <c r="P238" i="5"/>
  <c r="T238" i="5"/>
  <c r="P251" i="5"/>
  <c r="BK281" i="5"/>
  <c r="J281" i="5"/>
  <c r="J106" i="5"/>
  <c r="BK291" i="5"/>
  <c r="J291" i="5" s="1"/>
  <c r="J107" i="5" s="1"/>
  <c r="P291" i="5"/>
  <c r="BK132" i="6"/>
  <c r="R132" i="6"/>
  <c r="R232" i="6"/>
  <c r="P249" i="6"/>
  <c r="T249" i="6"/>
  <c r="T283" i="6"/>
  <c r="P320" i="6"/>
  <c r="T320" i="6"/>
  <c r="T335" i="6"/>
  <c r="BK132" i="7"/>
  <c r="J132" i="7" s="1"/>
  <c r="J100" i="7" s="1"/>
  <c r="R132" i="7"/>
  <c r="BK221" i="7"/>
  <c r="J221" i="7" s="1"/>
  <c r="J102" i="7" s="1"/>
  <c r="T221" i="7"/>
  <c r="P228" i="7"/>
  <c r="BK238" i="7"/>
  <c r="J238" i="7"/>
  <c r="J104" i="7"/>
  <c r="BK251" i="7"/>
  <c r="J251" i="7" s="1"/>
  <c r="J105" i="7" s="1"/>
  <c r="R251" i="7"/>
  <c r="P279" i="7"/>
  <c r="T279" i="7"/>
  <c r="T289" i="7"/>
  <c r="P132" i="8"/>
  <c r="P131" i="8" s="1"/>
  <c r="P130" i="8" s="1"/>
  <c r="AU102" i="1" s="1"/>
  <c r="T132" i="8"/>
  <c r="P221" i="8"/>
  <c r="T221" i="8"/>
  <c r="P228" i="8"/>
  <c r="BK238" i="8"/>
  <c r="J238" i="8" s="1"/>
  <c r="J104" i="8" s="1"/>
  <c r="R238" i="8"/>
  <c r="BK251" i="8"/>
  <c r="J251" i="8" s="1"/>
  <c r="J105" i="8" s="1"/>
  <c r="R251" i="8"/>
  <c r="BK279" i="8"/>
  <c r="J279" i="8" s="1"/>
  <c r="J106" i="8" s="1"/>
  <c r="T279" i="8"/>
  <c r="BK289" i="8"/>
  <c r="J289" i="8" s="1"/>
  <c r="J107" i="8" s="1"/>
  <c r="R289" i="8"/>
  <c r="P132" i="9"/>
  <c r="T132" i="9"/>
  <c r="BK224" i="9"/>
  <c r="J224" i="9"/>
  <c r="J102" i="9"/>
  <c r="R224" i="9"/>
  <c r="T224" i="9"/>
  <c r="P241" i="9"/>
  <c r="T241" i="9"/>
  <c r="P254" i="9"/>
  <c r="T254" i="9"/>
  <c r="P290" i="9"/>
  <c r="T290" i="9"/>
  <c r="P300" i="9"/>
  <c r="T300" i="9"/>
  <c r="P132" i="10"/>
  <c r="BK236" i="10"/>
  <c r="J236" i="10" s="1"/>
  <c r="J103" i="10" s="1"/>
  <c r="P236" i="10"/>
  <c r="BK247" i="10"/>
  <c r="J247" i="10" s="1"/>
  <c r="J104" i="10" s="1"/>
  <c r="R247" i="10"/>
  <c r="T260" i="10"/>
  <c r="P302" i="10"/>
  <c r="T302" i="10"/>
  <c r="P312" i="10"/>
  <c r="R132" i="11"/>
  <c r="T218" i="11"/>
  <c r="P225" i="11"/>
  <c r="T235" i="11"/>
  <c r="P257" i="11"/>
  <c r="P289" i="11"/>
  <c r="R302" i="11"/>
  <c r="T127" i="12"/>
  <c r="T258" i="12"/>
  <c r="P287" i="12"/>
  <c r="P377" i="12"/>
  <c r="P395" i="12"/>
  <c r="R118" i="13"/>
  <c r="R117" i="13" s="1"/>
  <c r="P118" i="14"/>
  <c r="P117" i="14"/>
  <c r="AU108" i="1"/>
  <c r="R132" i="2"/>
  <c r="R131" i="2" s="1"/>
  <c r="R130" i="2" s="1"/>
  <c r="P221" i="2"/>
  <c r="P228" i="2"/>
  <c r="T238" i="2"/>
  <c r="R260" i="2"/>
  <c r="R292" i="2"/>
  <c r="P305" i="2"/>
  <c r="R132" i="3"/>
  <c r="P256" i="3"/>
  <c r="R266" i="3"/>
  <c r="R280" i="3"/>
  <c r="R131" i="3" s="1"/>
  <c r="R130" i="3" s="1"/>
  <c r="R314" i="3"/>
  <c r="P346" i="3"/>
  <c r="P356" i="3"/>
  <c r="R131" i="4"/>
  <c r="R130" i="4"/>
  <c r="R129" i="4" s="1"/>
  <c r="R217" i="4"/>
  <c r="P227" i="4"/>
  <c r="T240" i="4"/>
  <c r="T260" i="4"/>
  <c r="T270" i="4"/>
  <c r="T132" i="5"/>
  <c r="T131" i="5"/>
  <c r="T130" i="5" s="1"/>
  <c r="P221" i="5"/>
  <c r="R228" i="5"/>
  <c r="R238" i="5"/>
  <c r="R251" i="5"/>
  <c r="R281" i="5"/>
  <c r="R291" i="5"/>
  <c r="P132" i="6"/>
  <c r="P131" i="6" s="1"/>
  <c r="P130" i="6" s="1"/>
  <c r="AU100" i="1" s="1"/>
  <c r="P232" i="6"/>
  <c r="R249" i="6"/>
  <c r="P283" i="6"/>
  <c r="R320" i="6"/>
  <c r="R335" i="6"/>
  <c r="P132" i="7"/>
  <c r="P131" i="7" s="1"/>
  <c r="P130" i="7" s="1"/>
  <c r="AU101" i="1" s="1"/>
  <c r="R221" i="7"/>
  <c r="T228" i="7"/>
  <c r="R238" i="7"/>
  <c r="T251" i="7"/>
  <c r="R279" i="7"/>
  <c r="P289" i="7"/>
  <c r="R132" i="10"/>
  <c r="BK229" i="10"/>
  <c r="J229" i="10" s="1"/>
  <c r="J102" i="10" s="1"/>
  <c r="R229" i="10"/>
  <c r="R236" i="10"/>
  <c r="BK260" i="10"/>
  <c r="J260" i="10" s="1"/>
  <c r="J105" i="10" s="1"/>
  <c r="P260" i="10"/>
  <c r="BK302" i="10"/>
  <c r="J302" i="10" s="1"/>
  <c r="J106" i="10" s="1"/>
  <c r="R302" i="10"/>
  <c r="R312" i="10"/>
  <c r="BK132" i="11"/>
  <c r="J132" i="11"/>
  <c r="J100" i="11"/>
  <c r="BK218" i="11"/>
  <c r="J218" i="11" s="1"/>
  <c r="J102" i="11" s="1"/>
  <c r="BK225" i="11"/>
  <c r="J225" i="11" s="1"/>
  <c r="J103" i="11" s="1"/>
  <c r="BK235" i="11"/>
  <c r="J235" i="11"/>
  <c r="J104" i="11" s="1"/>
  <c r="R257" i="11"/>
  <c r="R289" i="11"/>
  <c r="BK302" i="11"/>
  <c r="J302" i="11" s="1"/>
  <c r="J107" i="11" s="1"/>
  <c r="R127" i="12"/>
  <c r="R126" i="12"/>
  <c r="R125" i="12" s="1"/>
  <c r="P258" i="12"/>
  <c r="R287" i="12"/>
  <c r="T377" i="12"/>
  <c r="BK395" i="12"/>
  <c r="J395" i="12" s="1"/>
  <c r="J104" i="12" s="1"/>
  <c r="T118" i="13"/>
  <c r="T117" i="13" s="1"/>
  <c r="T118" i="14"/>
  <c r="T117" i="14"/>
  <c r="BK217" i="2"/>
  <c r="J217" i="2" s="1"/>
  <c r="J101" i="2" s="1"/>
  <c r="BK217" i="5"/>
  <c r="J217" i="5"/>
  <c r="J101" i="5" s="1"/>
  <c r="BK358" i="6"/>
  <c r="J358" i="6"/>
  <c r="J108" i="6"/>
  <c r="BK312" i="7"/>
  <c r="J312" i="7" s="1"/>
  <c r="J108" i="7" s="1"/>
  <c r="BK217" i="8"/>
  <c r="J217" i="8" s="1"/>
  <c r="J101" i="8" s="1"/>
  <c r="BK312" i="8"/>
  <c r="J312" i="8"/>
  <c r="J108" i="8" s="1"/>
  <c r="BK220" i="9"/>
  <c r="J220" i="9"/>
  <c r="J101" i="9"/>
  <c r="BK231" i="9"/>
  <c r="J231" i="9" s="1"/>
  <c r="J103" i="9" s="1"/>
  <c r="BK323" i="9"/>
  <c r="J323" i="9" s="1"/>
  <c r="J108" i="9" s="1"/>
  <c r="BK246" i="12"/>
  <c r="J246" i="12"/>
  <c r="J100" i="12" s="1"/>
  <c r="BK213" i="4"/>
  <c r="J213" i="4"/>
  <c r="J101" i="4"/>
  <c r="BK293" i="4"/>
  <c r="J293" i="4" s="1"/>
  <c r="J107" i="4" s="1"/>
  <c r="BK242" i="12"/>
  <c r="J242" i="12" s="1"/>
  <c r="J99" i="12" s="1"/>
  <c r="BK314" i="5"/>
  <c r="J314" i="5"/>
  <c r="J108" i="5" s="1"/>
  <c r="BK239" i="6"/>
  <c r="J239" i="6"/>
  <c r="J103" i="6"/>
  <c r="BK217" i="7"/>
  <c r="J217" i="7" s="1"/>
  <c r="J101" i="7" s="1"/>
  <c r="BK225" i="10"/>
  <c r="J225" i="10" s="1"/>
  <c r="J101" i="10" s="1"/>
  <c r="BK335" i="10"/>
  <c r="J335" i="10"/>
  <c r="J108" i="10" s="1"/>
  <c r="BK323" i="11"/>
  <c r="J323" i="11"/>
  <c r="J108" i="11"/>
  <c r="BK328" i="2"/>
  <c r="J328" i="2" s="1"/>
  <c r="J108" i="2" s="1"/>
  <c r="BK252" i="3"/>
  <c r="J252" i="3" s="1"/>
  <c r="J101" i="3" s="1"/>
  <c r="BK405" i="3"/>
  <c r="J405" i="3"/>
  <c r="J108" i="3" s="1"/>
  <c r="BK228" i="6"/>
  <c r="J228" i="6"/>
  <c r="J101" i="6"/>
  <c r="BK214" i="11"/>
  <c r="J214" i="11" s="1"/>
  <c r="J101" i="11" s="1"/>
  <c r="BK418" i="12"/>
  <c r="J418" i="12" s="1"/>
  <c r="J105" i="12" s="1"/>
  <c r="E85" i="14"/>
  <c r="J89" i="14"/>
  <c r="F92" i="14"/>
  <c r="J113" i="14"/>
  <c r="BE124" i="14"/>
  <c r="BE125" i="14"/>
  <c r="F113" i="14"/>
  <c r="J114" i="14"/>
  <c r="BE120" i="14"/>
  <c r="BE122" i="14"/>
  <c r="BE119" i="14"/>
  <c r="BE121" i="14"/>
  <c r="BE123" i="14"/>
  <c r="F92" i="13"/>
  <c r="J92" i="13"/>
  <c r="BE119" i="13"/>
  <c r="BE121" i="13"/>
  <c r="BE123" i="13"/>
  <c r="E85" i="13"/>
  <c r="F91" i="13"/>
  <c r="J113" i="13"/>
  <c r="J89" i="13"/>
  <c r="BE120" i="13"/>
  <c r="BE122" i="13"/>
  <c r="BE124" i="13"/>
  <c r="F91" i="12"/>
  <c r="E115" i="12"/>
  <c r="J119" i="12"/>
  <c r="J121" i="12"/>
  <c r="BE140" i="12"/>
  <c r="BE146" i="12"/>
  <c r="BE149" i="12"/>
  <c r="BE158" i="12"/>
  <c r="BE176" i="12"/>
  <c r="BE179" i="12"/>
  <c r="BE193" i="12"/>
  <c r="BE198" i="12"/>
  <c r="BE203" i="12"/>
  <c r="BE230" i="12"/>
  <c r="BE238" i="12"/>
  <c r="BE243" i="12"/>
  <c r="BE254" i="12"/>
  <c r="BE259" i="12"/>
  <c r="BE265" i="12"/>
  <c r="BE272" i="12"/>
  <c r="BE281" i="12"/>
  <c r="BE284" i="12"/>
  <c r="BE291" i="12"/>
  <c r="BE311" i="12"/>
  <c r="BE318" i="12"/>
  <c r="BE321" i="12"/>
  <c r="BE323" i="12"/>
  <c r="BE325" i="12"/>
  <c r="BE337" i="12"/>
  <c r="BE339" i="12"/>
  <c r="BE346" i="12"/>
  <c r="BE350" i="12"/>
  <c r="BE356" i="12"/>
  <c r="BE357" i="12"/>
  <c r="BE371" i="12"/>
  <c r="BE389" i="12"/>
  <c r="BE396" i="12"/>
  <c r="BE402" i="12"/>
  <c r="F92" i="12"/>
  <c r="BE137" i="12"/>
  <c r="BE170" i="12"/>
  <c r="BE182" i="12"/>
  <c r="BE200" i="12"/>
  <c r="BE224" i="12"/>
  <c r="BE235" i="12"/>
  <c r="BE268" i="12"/>
  <c r="BE303" i="12"/>
  <c r="BE304" i="12"/>
  <c r="BE314" i="12"/>
  <c r="BE332" i="12"/>
  <c r="BE343" i="12"/>
  <c r="BE359" i="12"/>
  <c r="BE366" i="12"/>
  <c r="BE382" i="12"/>
  <c r="BE400" i="12"/>
  <c r="BE406" i="12"/>
  <c r="BE408" i="12"/>
  <c r="J92" i="12"/>
  <c r="BE128" i="12"/>
  <c r="BE131" i="12"/>
  <c r="BE134" i="12"/>
  <c r="BE143" i="12"/>
  <c r="BE152" i="12"/>
  <c r="BE155" i="12"/>
  <c r="BE161" i="12"/>
  <c r="BE164" i="12"/>
  <c r="BE167" i="12"/>
  <c r="BE186" i="12"/>
  <c r="BE187" i="12"/>
  <c r="BE190" i="12"/>
  <c r="BE195" i="12"/>
  <c r="BE206" i="12"/>
  <c r="BE215" i="12"/>
  <c r="BE218" i="12"/>
  <c r="BE227" i="12"/>
  <c r="BE233" i="12"/>
  <c r="BE247" i="12"/>
  <c r="BE262" i="12"/>
  <c r="BE275" i="12"/>
  <c r="BE278" i="12"/>
  <c r="BE288" i="12"/>
  <c r="BE309" i="12"/>
  <c r="BE316" i="12"/>
  <c r="BE334" i="12"/>
  <c r="BE342" i="12"/>
  <c r="BE347" i="12"/>
  <c r="BE348" i="12"/>
  <c r="BE349" i="12"/>
  <c r="BE351" i="12"/>
  <c r="BE354" i="12"/>
  <c r="BE355" i="12"/>
  <c r="BE358" i="12"/>
  <c r="BE360" i="12"/>
  <c r="BE363" i="12"/>
  <c r="BE374" i="12"/>
  <c r="BE378" i="12"/>
  <c r="BE386" i="12"/>
  <c r="BE392" i="12"/>
  <c r="BE411" i="12"/>
  <c r="BE414" i="12"/>
  <c r="BE419" i="12"/>
  <c r="J132" i="10"/>
  <c r="J100" i="10" s="1"/>
  <c r="E118" i="11"/>
  <c r="F127" i="11"/>
  <c r="BE133" i="11"/>
  <c r="BE136" i="11"/>
  <c r="BE151" i="11"/>
  <c r="BE154" i="11"/>
  <c r="BE170" i="11"/>
  <c r="BE176" i="11"/>
  <c r="BE179" i="11"/>
  <c r="BE189" i="11"/>
  <c r="BE192" i="11"/>
  <c r="BE211" i="11"/>
  <c r="BE222" i="11"/>
  <c r="BE245" i="11"/>
  <c r="BE266" i="11"/>
  <c r="BE281" i="11"/>
  <c r="BE282" i="11"/>
  <c r="BE288" i="11"/>
  <c r="F93" i="11"/>
  <c r="J93" i="11"/>
  <c r="BE148" i="11"/>
  <c r="BE201" i="11"/>
  <c r="BE215" i="11"/>
  <c r="BE231" i="11"/>
  <c r="BE236" i="11"/>
  <c r="BE248" i="11"/>
  <c r="BE251" i="11"/>
  <c r="BE285" i="11"/>
  <c r="BE293" i="11"/>
  <c r="BE307" i="11"/>
  <c r="BE312" i="11"/>
  <c r="BE320" i="11"/>
  <c r="BE324" i="11"/>
  <c r="J91" i="11"/>
  <c r="J94" i="11"/>
  <c r="BE139" i="11"/>
  <c r="BE142" i="11"/>
  <c r="BE145" i="11"/>
  <c r="BE175" i="11"/>
  <c r="BE184" i="11"/>
  <c r="BE187" i="11"/>
  <c r="BE195" i="11"/>
  <c r="BE242" i="11"/>
  <c r="BE258" i="11"/>
  <c r="BE276" i="11"/>
  <c r="BE277" i="11"/>
  <c r="BE283" i="11"/>
  <c r="BE286" i="11"/>
  <c r="BE287" i="11"/>
  <c r="BE296" i="11"/>
  <c r="BE314" i="11"/>
  <c r="BE317" i="11"/>
  <c r="BE157" i="11"/>
  <c r="BE164" i="11"/>
  <c r="BE167" i="11"/>
  <c r="BE182" i="11"/>
  <c r="BE204" i="11"/>
  <c r="BE208" i="11"/>
  <c r="BE219" i="11"/>
  <c r="BE226" i="11"/>
  <c r="BE239" i="11"/>
  <c r="BE254" i="11"/>
  <c r="BE261" i="11"/>
  <c r="BE263" i="11"/>
  <c r="BE268" i="11"/>
  <c r="BE271" i="11"/>
  <c r="BE273" i="11"/>
  <c r="BE280" i="11"/>
  <c r="BE284" i="11"/>
  <c r="BE290" i="11"/>
  <c r="BE299" i="11"/>
  <c r="BE303" i="11"/>
  <c r="BE309" i="11"/>
  <c r="F93" i="10"/>
  <c r="F127" i="10"/>
  <c r="BE133" i="10"/>
  <c r="BE167" i="10"/>
  <c r="BE170" i="10"/>
  <c r="BE243" i="10"/>
  <c r="BE271" i="10"/>
  <c r="BE276" i="10"/>
  <c r="BE279" i="10"/>
  <c r="BE303" i="10"/>
  <c r="BE313" i="10"/>
  <c r="BE325" i="10"/>
  <c r="BE328" i="10"/>
  <c r="J91" i="10"/>
  <c r="J94" i="10"/>
  <c r="BE136" i="10"/>
  <c r="BE139" i="10"/>
  <c r="BE142" i="10"/>
  <c r="BE145" i="10"/>
  <c r="BE148" i="10"/>
  <c r="BE157" i="10"/>
  <c r="BE160" i="10"/>
  <c r="BE173" i="10"/>
  <c r="BE187" i="10"/>
  <c r="BE190" i="10"/>
  <c r="BE192" i="10"/>
  <c r="BE205" i="10"/>
  <c r="BE208" i="10"/>
  <c r="BE226" i="10"/>
  <c r="BE233" i="10"/>
  <c r="BE254" i="10"/>
  <c r="BE257" i="10"/>
  <c r="BE261" i="10"/>
  <c r="BE264" i="10"/>
  <c r="BE269" i="10"/>
  <c r="BE274" i="10"/>
  <c r="BE281" i="10"/>
  <c r="BE289" i="10"/>
  <c r="BE294" i="10"/>
  <c r="BE295" i="10"/>
  <c r="BE301" i="10"/>
  <c r="BE309" i="10"/>
  <c r="BE323" i="10"/>
  <c r="BE336" i="10"/>
  <c r="J93" i="10"/>
  <c r="E118" i="10"/>
  <c r="BE151" i="10"/>
  <c r="BE154" i="10"/>
  <c r="BE178" i="10"/>
  <c r="BE179" i="10"/>
  <c r="BE185" i="10"/>
  <c r="BE251" i="10"/>
  <c r="BE266" i="10"/>
  <c r="BE293" i="10"/>
  <c r="BE298" i="10"/>
  <c r="BE299" i="10"/>
  <c r="BE300" i="10"/>
  <c r="BE317" i="10"/>
  <c r="BE182" i="10"/>
  <c r="BE195" i="10"/>
  <c r="BE198" i="10"/>
  <c r="BE212" i="10"/>
  <c r="BE215" i="10"/>
  <c r="BE219" i="10"/>
  <c r="BE222" i="10"/>
  <c r="BE230" i="10"/>
  <c r="BE237" i="10"/>
  <c r="BE248" i="10"/>
  <c r="BE284" i="10"/>
  <c r="BE286" i="10"/>
  <c r="BE292" i="10"/>
  <c r="BE296" i="10"/>
  <c r="BE297" i="10"/>
  <c r="BE306" i="10"/>
  <c r="BE319" i="10"/>
  <c r="BE331" i="10"/>
  <c r="F94" i="9"/>
  <c r="J126" i="9"/>
  <c r="BE133" i="9"/>
  <c r="BE136" i="9"/>
  <c r="BE139" i="9"/>
  <c r="BE148" i="9"/>
  <c r="BE151" i="9"/>
  <c r="BE181" i="9"/>
  <c r="BE182" i="9"/>
  <c r="BE193" i="9"/>
  <c r="BE210" i="9"/>
  <c r="BE221" i="9"/>
  <c r="BE225" i="9"/>
  <c r="BE232" i="9"/>
  <c r="BE237" i="9"/>
  <c r="BE242" i="9"/>
  <c r="BE245" i="9"/>
  <c r="BE251" i="9"/>
  <c r="BE281" i="9"/>
  <c r="BE288" i="9"/>
  <c r="BE289" i="9"/>
  <c r="BE291" i="9"/>
  <c r="BE301" i="9"/>
  <c r="BE311" i="9"/>
  <c r="BE319" i="9"/>
  <c r="BE324" i="9"/>
  <c r="J91" i="9"/>
  <c r="J94" i="9"/>
  <c r="BE142" i="9"/>
  <c r="BE145" i="9"/>
  <c r="BE160" i="9"/>
  <c r="BE170" i="9"/>
  <c r="BE173" i="9"/>
  <c r="BE188" i="9"/>
  <c r="BE190" i="9"/>
  <c r="BE207" i="9"/>
  <c r="BE217" i="9"/>
  <c r="BE258" i="9"/>
  <c r="BE260" i="9"/>
  <c r="BE263" i="9"/>
  <c r="BE265" i="9"/>
  <c r="BE279" i="9"/>
  <c r="BE287" i="9"/>
  <c r="BE294" i="9"/>
  <c r="BE297" i="9"/>
  <c r="E85" i="9"/>
  <c r="F93" i="9"/>
  <c r="BE154" i="9"/>
  <c r="BE157" i="9"/>
  <c r="BE201" i="9"/>
  <c r="BE214" i="9"/>
  <c r="BE228" i="9"/>
  <c r="BE255" i="9"/>
  <c r="BE268" i="9"/>
  <c r="BE275" i="9"/>
  <c r="BE283" i="9"/>
  <c r="BE284" i="9"/>
  <c r="BE305" i="9"/>
  <c r="BE313" i="9"/>
  <c r="BE316" i="9"/>
  <c r="BE163" i="9"/>
  <c r="BE176" i="9"/>
  <c r="BE185" i="9"/>
  <c r="BE195" i="9"/>
  <c r="BE198" i="9"/>
  <c r="BE248" i="9"/>
  <c r="BE270" i="9"/>
  <c r="BE273" i="9"/>
  <c r="BE278" i="9"/>
  <c r="BE280" i="9"/>
  <c r="BE282" i="9"/>
  <c r="BE285" i="9"/>
  <c r="BE286" i="9"/>
  <c r="BE307" i="9"/>
  <c r="F94" i="8"/>
  <c r="BE139" i="8"/>
  <c r="BE145" i="8"/>
  <c r="BE167" i="8"/>
  <c r="BE170" i="8"/>
  <c r="BE207" i="8"/>
  <c r="BE211" i="8"/>
  <c r="BE218" i="8"/>
  <c r="BE239" i="8"/>
  <c r="BE242" i="8"/>
  <c r="BE269" i="8"/>
  <c r="BE272" i="8"/>
  <c r="BE274" i="8"/>
  <c r="BE275" i="8"/>
  <c r="BE276" i="8"/>
  <c r="BE283" i="8"/>
  <c r="BE296" i="8"/>
  <c r="BE300" i="8"/>
  <c r="E118" i="8"/>
  <c r="J126" i="8"/>
  <c r="BE198" i="8"/>
  <c r="BE204" i="8"/>
  <c r="BE248" i="8"/>
  <c r="BE252" i="8"/>
  <c r="BE270" i="8"/>
  <c r="BE294" i="8"/>
  <c r="BE302" i="8"/>
  <c r="BE305" i="8"/>
  <c r="BE308" i="8"/>
  <c r="J91" i="8"/>
  <c r="F126" i="8"/>
  <c r="J127" i="8"/>
  <c r="BE133" i="8"/>
  <c r="BE142" i="8"/>
  <c r="BE160" i="8"/>
  <c r="BE178" i="8"/>
  <c r="BE179" i="8"/>
  <c r="BE190" i="8"/>
  <c r="BE192" i="8"/>
  <c r="BE222" i="8"/>
  <c r="BE225" i="8"/>
  <c r="BE229" i="8"/>
  <c r="BE234" i="8"/>
  <c r="BE255" i="8"/>
  <c r="BE259" i="8"/>
  <c r="BE261" i="8"/>
  <c r="BE277" i="8"/>
  <c r="BE286" i="8"/>
  <c r="BE313" i="8"/>
  <c r="BE136" i="8"/>
  <c r="BE148" i="8"/>
  <c r="BE151" i="8"/>
  <c r="BE154" i="8"/>
  <c r="BE157" i="8"/>
  <c r="BE173" i="8"/>
  <c r="BE182" i="8"/>
  <c r="BE185" i="8"/>
  <c r="BE187" i="8"/>
  <c r="BE195" i="8"/>
  <c r="BE214" i="8"/>
  <c r="BE245" i="8"/>
  <c r="BE256" i="8"/>
  <c r="BE264" i="8"/>
  <c r="BE266" i="8"/>
  <c r="BE271" i="8"/>
  <c r="BE273" i="8"/>
  <c r="BE278" i="8"/>
  <c r="BE280" i="8"/>
  <c r="BE290" i="8"/>
  <c r="BE267" i="7"/>
  <c r="BE278" i="7"/>
  <c r="BE296" i="7"/>
  <c r="BE302" i="7"/>
  <c r="J132" i="6"/>
  <c r="J100" i="6"/>
  <c r="J91" i="7"/>
  <c r="J94" i="7"/>
  <c r="E118" i="7"/>
  <c r="F127" i="7"/>
  <c r="BE136" i="7"/>
  <c r="BE145" i="7"/>
  <c r="BE157" i="7"/>
  <c r="BE167" i="7"/>
  <c r="BE170" i="7"/>
  <c r="BE173" i="7"/>
  <c r="BE178" i="7"/>
  <c r="BE179" i="7"/>
  <c r="BE190" i="7"/>
  <c r="BE192" i="7"/>
  <c r="BE214" i="7"/>
  <c r="BE225" i="7"/>
  <c r="BE229" i="7"/>
  <c r="BE239" i="7"/>
  <c r="BE245" i="7"/>
  <c r="BE274" i="7"/>
  <c r="BE280" i="7"/>
  <c r="BE286" i="7"/>
  <c r="J93" i="7"/>
  <c r="BE139" i="7"/>
  <c r="BE148" i="7"/>
  <c r="BE182" i="7"/>
  <c r="BE198" i="7"/>
  <c r="BE207" i="7"/>
  <c r="BE218" i="7"/>
  <c r="BE248" i="7"/>
  <c r="BE252" i="7"/>
  <c r="BE257" i="7"/>
  <c r="BE262" i="7"/>
  <c r="BE265" i="7"/>
  <c r="BE270" i="7"/>
  <c r="BE271" i="7"/>
  <c r="BE277" i="7"/>
  <c r="BE283" i="7"/>
  <c r="BE294" i="7"/>
  <c r="BE305" i="7"/>
  <c r="BE308" i="7"/>
  <c r="BE313" i="7"/>
  <c r="F93" i="7"/>
  <c r="BE133" i="7"/>
  <c r="BE142" i="7"/>
  <c r="BE151" i="7"/>
  <c r="BE154" i="7"/>
  <c r="BE160" i="7"/>
  <c r="BE185" i="7"/>
  <c r="BE187" i="7"/>
  <c r="BE195" i="7"/>
  <c r="BE204" i="7"/>
  <c r="BE211" i="7"/>
  <c r="BE222" i="7"/>
  <c r="BE234" i="7"/>
  <c r="BE242" i="7"/>
  <c r="BE255" i="7"/>
  <c r="BE260" i="7"/>
  <c r="BE272" i="7"/>
  <c r="BE273" i="7"/>
  <c r="BE275" i="7"/>
  <c r="BE276" i="7"/>
  <c r="BE290" i="7"/>
  <c r="BE300" i="7"/>
  <c r="E85" i="6"/>
  <c r="F93" i="6"/>
  <c r="J94" i="6"/>
  <c r="J126" i="6"/>
  <c r="BE133" i="6"/>
  <c r="BE143" i="6"/>
  <c r="BE146" i="6"/>
  <c r="BE195" i="6"/>
  <c r="BE197" i="6"/>
  <c r="BE200" i="6"/>
  <c r="BE208" i="6"/>
  <c r="BE229" i="6"/>
  <c r="BE233" i="6"/>
  <c r="BE250" i="6"/>
  <c r="BE253" i="6"/>
  <c r="BE262" i="6"/>
  <c r="BE271" i="6"/>
  <c r="F94" i="6"/>
  <c r="J124" i="6"/>
  <c r="BE136" i="6"/>
  <c r="BE139" i="6"/>
  <c r="BE161" i="6"/>
  <c r="BE164" i="6"/>
  <c r="BE167" i="6"/>
  <c r="BE236" i="6"/>
  <c r="BE256" i="6"/>
  <c r="BE274" i="6"/>
  <c r="BE287" i="6"/>
  <c r="BE292" i="6"/>
  <c r="BE297" i="6"/>
  <c r="BE302" i="6"/>
  <c r="BE308" i="6"/>
  <c r="BE317" i="6"/>
  <c r="BE332" i="6"/>
  <c r="BE346" i="6"/>
  <c r="BE348" i="6"/>
  <c r="BE354" i="6"/>
  <c r="BE149" i="6"/>
  <c r="BE158" i="6"/>
  <c r="BE180" i="6"/>
  <c r="BE183" i="6"/>
  <c r="BE188" i="6"/>
  <c r="BE189" i="6"/>
  <c r="BE214" i="6"/>
  <c r="BE217" i="6"/>
  <c r="BE221" i="6"/>
  <c r="BE259" i="6"/>
  <c r="BE265" i="6"/>
  <c r="BE268" i="6"/>
  <c r="BE280" i="6"/>
  <c r="BE314" i="6"/>
  <c r="BE316" i="6"/>
  <c r="BE319" i="6"/>
  <c r="BE321" i="6"/>
  <c r="BE351" i="6"/>
  <c r="BE359" i="6"/>
  <c r="BE152" i="6"/>
  <c r="BE155" i="6"/>
  <c r="BE170" i="6"/>
  <c r="BE177" i="6"/>
  <c r="BE192" i="6"/>
  <c r="BE202" i="6"/>
  <c r="BE205" i="6"/>
  <c r="BE224" i="6"/>
  <c r="BE240" i="6"/>
  <c r="BE245" i="6"/>
  <c r="BE277" i="6"/>
  <c r="BE284" i="6"/>
  <c r="BE289" i="6"/>
  <c r="BE294" i="6"/>
  <c r="BE299" i="6"/>
  <c r="BE304" i="6"/>
  <c r="BE307" i="6"/>
  <c r="BE311" i="6"/>
  <c r="BE312" i="6"/>
  <c r="BE313" i="6"/>
  <c r="BE315" i="6"/>
  <c r="BE318" i="6"/>
  <c r="BE325" i="6"/>
  <c r="BE329" i="6"/>
  <c r="BE336" i="6"/>
  <c r="BE340" i="6"/>
  <c r="BE342" i="6"/>
  <c r="J93" i="5"/>
  <c r="F126" i="5"/>
  <c r="BE154" i="5"/>
  <c r="BE182" i="5"/>
  <c r="BE190" i="5"/>
  <c r="BE195" i="5"/>
  <c r="BE204" i="5"/>
  <c r="BE211" i="5"/>
  <c r="BE214" i="5"/>
  <c r="BE222" i="5"/>
  <c r="BE265" i="5"/>
  <c r="BE267" i="5"/>
  <c r="BE285" i="5"/>
  <c r="BE292" i="5"/>
  <c r="BE298" i="5"/>
  <c r="E85" i="5"/>
  <c r="F94" i="5"/>
  <c r="BE136" i="5"/>
  <c r="BE173" i="5"/>
  <c r="BE192" i="5"/>
  <c r="BE198" i="5"/>
  <c r="BE229" i="5"/>
  <c r="BE239" i="5"/>
  <c r="BE242" i="5"/>
  <c r="BE252" i="5"/>
  <c r="BE257" i="5"/>
  <c r="BE260" i="5"/>
  <c r="BE275" i="5"/>
  <c r="BE304" i="5"/>
  <c r="BE310" i="5"/>
  <c r="J94" i="5"/>
  <c r="BE139" i="5"/>
  <c r="BE142" i="5"/>
  <c r="BE157" i="5"/>
  <c r="BE160" i="5"/>
  <c r="BE167" i="5"/>
  <c r="BE178" i="5"/>
  <c r="BE179" i="5"/>
  <c r="BE185" i="5"/>
  <c r="BE207" i="5"/>
  <c r="BE218" i="5"/>
  <c r="BE245" i="5"/>
  <c r="BE248" i="5"/>
  <c r="BE270" i="5"/>
  <c r="BE272" i="5"/>
  <c r="BE273" i="5"/>
  <c r="BE277" i="5"/>
  <c r="BE288" i="5"/>
  <c r="BE296" i="5"/>
  <c r="BE302" i="5"/>
  <c r="BE315" i="5"/>
  <c r="J91" i="5"/>
  <c r="BE133" i="5"/>
  <c r="BE145" i="5"/>
  <c r="BE148" i="5"/>
  <c r="BE151" i="5"/>
  <c r="BE170" i="5"/>
  <c r="BE187" i="5"/>
  <c r="BE225" i="5"/>
  <c r="BE234" i="5"/>
  <c r="BE255" i="5"/>
  <c r="BE262" i="5"/>
  <c r="BE271" i="5"/>
  <c r="BE274" i="5"/>
  <c r="BE276" i="5"/>
  <c r="BE278" i="5"/>
  <c r="BE279" i="5"/>
  <c r="BE280" i="5"/>
  <c r="BE282" i="5"/>
  <c r="BE307" i="5"/>
  <c r="E85" i="4"/>
  <c r="J94" i="4"/>
  <c r="J123" i="4"/>
  <c r="F126" i="4"/>
  <c r="BE141" i="4"/>
  <c r="BE144" i="4"/>
  <c r="BE166" i="4"/>
  <c r="BE175" i="4"/>
  <c r="BE183" i="4"/>
  <c r="BE203" i="4"/>
  <c r="BE214" i="4"/>
  <c r="BE218" i="4"/>
  <c r="BE241" i="4"/>
  <c r="BE246" i="4"/>
  <c r="BE253" i="4"/>
  <c r="BE261" i="4"/>
  <c r="BE267" i="4"/>
  <c r="BE281" i="4"/>
  <c r="F93" i="4"/>
  <c r="J125" i="4"/>
  <c r="BE132" i="4"/>
  <c r="BE135" i="4"/>
  <c r="BE153" i="4"/>
  <c r="BE156" i="4"/>
  <c r="BE163" i="4"/>
  <c r="BE169" i="4"/>
  <c r="BE174" i="4"/>
  <c r="BE188" i="4"/>
  <c r="BE200" i="4"/>
  <c r="BE255" i="4"/>
  <c r="BE256" i="4"/>
  <c r="BE257" i="4"/>
  <c r="BE259" i="4"/>
  <c r="BE264" i="4"/>
  <c r="BE283" i="4"/>
  <c r="BE286" i="4"/>
  <c r="BE150" i="4"/>
  <c r="BE191" i="4"/>
  <c r="BE207" i="4"/>
  <c r="BE223" i="4"/>
  <c r="BE228" i="4"/>
  <c r="BE231" i="4"/>
  <c r="BE234" i="4"/>
  <c r="BE244" i="4"/>
  <c r="BE249" i="4"/>
  <c r="BE250" i="4"/>
  <c r="BE254" i="4"/>
  <c r="BE258" i="4"/>
  <c r="BE275" i="4"/>
  <c r="BE289" i="4"/>
  <c r="BE294" i="4"/>
  <c r="BE138" i="4"/>
  <c r="BE147" i="4"/>
  <c r="BE178" i="4"/>
  <c r="BE181" i="4"/>
  <c r="BE186" i="4"/>
  <c r="BE194" i="4"/>
  <c r="BE210" i="4"/>
  <c r="BE237" i="4"/>
  <c r="BE271" i="4"/>
  <c r="BE277" i="4"/>
  <c r="F93" i="3"/>
  <c r="E118" i="3"/>
  <c r="F127" i="3"/>
  <c r="BE139" i="3"/>
  <c r="BE146" i="3"/>
  <c r="BE179" i="3"/>
  <c r="BE202" i="3"/>
  <c r="BE207" i="3"/>
  <c r="BE221" i="3"/>
  <c r="BE249" i="3"/>
  <c r="BE257" i="3"/>
  <c r="BE260" i="3"/>
  <c r="BE263" i="3"/>
  <c r="BE267" i="3"/>
  <c r="BE284" i="3"/>
  <c r="BE315" i="3"/>
  <c r="BE324" i="3"/>
  <c r="BE326" i="3"/>
  <c r="BE331" i="3"/>
  <c r="BE334" i="3"/>
  <c r="BE336" i="3"/>
  <c r="BE337" i="3"/>
  <c r="BE347" i="3"/>
  <c r="BE369" i="3"/>
  <c r="BE371" i="3"/>
  <c r="BE383" i="3"/>
  <c r="BE395" i="3"/>
  <c r="BE399" i="3"/>
  <c r="J93" i="3"/>
  <c r="J127" i="3"/>
  <c r="BE158" i="3"/>
  <c r="BE164" i="3"/>
  <c r="BE196" i="3"/>
  <c r="BE197" i="3"/>
  <c r="BE219" i="3"/>
  <c r="BE224" i="3"/>
  <c r="BE246" i="3"/>
  <c r="BE271" i="3"/>
  <c r="BE281" i="3"/>
  <c r="BE287" i="3"/>
  <c r="BE296" i="3"/>
  <c r="BE299" i="3"/>
  <c r="BE308" i="3"/>
  <c r="BE340" i="3"/>
  <c r="BE342" i="3"/>
  <c r="BE343" i="3"/>
  <c r="BE344" i="3"/>
  <c r="BE345" i="3"/>
  <c r="BE353" i="3"/>
  <c r="BE373" i="3"/>
  <c r="BE385" i="3"/>
  <c r="J91" i="3"/>
  <c r="BE133" i="3"/>
  <c r="BE143" i="3"/>
  <c r="BE149" i="3"/>
  <c r="BE155" i="3"/>
  <c r="BE161" i="3"/>
  <c r="BE176" i="3"/>
  <c r="BE189" i="3"/>
  <c r="BE232" i="3"/>
  <c r="BE239" i="3"/>
  <c r="BE253" i="3"/>
  <c r="BE276" i="3"/>
  <c r="BE290" i="3"/>
  <c r="BE293" i="3"/>
  <c r="BE305" i="3"/>
  <c r="BE311" i="3"/>
  <c r="BE321" i="3"/>
  <c r="BE335" i="3"/>
  <c r="BE338" i="3"/>
  <c r="BE339" i="3"/>
  <c r="BE388" i="3"/>
  <c r="BE402" i="3"/>
  <c r="BE406" i="3"/>
  <c r="BE136" i="3"/>
  <c r="BE152" i="3"/>
  <c r="BE167" i="3"/>
  <c r="BE173" i="3"/>
  <c r="BE186" i="3"/>
  <c r="BE192" i="3"/>
  <c r="BE203" i="3"/>
  <c r="BE208" i="3"/>
  <c r="BE212" i="3"/>
  <c r="BE213" i="3"/>
  <c r="BE216" i="3"/>
  <c r="BE226" i="3"/>
  <c r="BE229" i="3"/>
  <c r="BE242" i="3"/>
  <c r="BE302" i="3"/>
  <c r="BE319" i="3"/>
  <c r="BE329" i="3"/>
  <c r="BE341" i="3"/>
  <c r="BE350" i="3"/>
  <c r="BE357" i="3"/>
  <c r="BE361" i="3"/>
  <c r="BE365" i="3"/>
  <c r="BE377" i="3"/>
  <c r="BE381" i="3"/>
  <c r="BE391" i="3"/>
  <c r="J91" i="2"/>
  <c r="F94" i="2"/>
  <c r="J127" i="2"/>
  <c r="BE136" i="2"/>
  <c r="BE139" i="2"/>
  <c r="BE154" i="2"/>
  <c r="BE173" i="2"/>
  <c r="BE182" i="2"/>
  <c r="BE195" i="2"/>
  <c r="BE222" i="2"/>
  <c r="BE225" i="2"/>
  <c r="BE229" i="2"/>
  <c r="BE245" i="2"/>
  <c r="BE261" i="2"/>
  <c r="BE266" i="2"/>
  <c r="J93" i="2"/>
  <c r="F126" i="2"/>
  <c r="BE133" i="2"/>
  <c r="BE185" i="2"/>
  <c r="BE190" i="2"/>
  <c r="BE254" i="2"/>
  <c r="BE257" i="2"/>
  <c r="BE276" i="2"/>
  <c r="BE279" i="2"/>
  <c r="BE288" i="2"/>
  <c r="BE293" i="2"/>
  <c r="BE312" i="2"/>
  <c r="BE316" i="2"/>
  <c r="BE318" i="2"/>
  <c r="BE321" i="2"/>
  <c r="BE329" i="2"/>
  <c r="E85" i="2"/>
  <c r="BE142" i="2"/>
  <c r="BE151" i="2"/>
  <c r="BE214" i="2"/>
  <c r="BE251" i="2"/>
  <c r="BE271" i="2"/>
  <c r="BE280" i="2"/>
  <c r="BE283" i="2"/>
  <c r="BE284" i="2"/>
  <c r="BE286" i="2"/>
  <c r="BE287" i="2"/>
  <c r="BE290" i="2"/>
  <c r="BE291" i="2"/>
  <c r="BE299" i="2"/>
  <c r="BE302" i="2"/>
  <c r="BE310" i="2"/>
  <c r="BE145" i="2"/>
  <c r="BE148" i="2"/>
  <c r="BE157" i="2"/>
  <c r="BE160" i="2"/>
  <c r="BE167" i="2"/>
  <c r="BE170" i="2"/>
  <c r="BE178" i="2"/>
  <c r="BE179" i="2"/>
  <c r="BE187" i="2"/>
  <c r="BE192" i="2"/>
  <c r="BE198" i="2"/>
  <c r="BE204" i="2"/>
  <c r="BE207" i="2"/>
  <c r="BE211" i="2"/>
  <c r="BE218" i="2"/>
  <c r="BE234" i="2"/>
  <c r="BE239" i="2"/>
  <c r="BE242" i="2"/>
  <c r="BE248" i="2"/>
  <c r="BE264" i="2"/>
  <c r="BE269" i="2"/>
  <c r="BE274" i="2"/>
  <c r="BE285" i="2"/>
  <c r="BE289" i="2"/>
  <c r="BE296" i="2"/>
  <c r="BE306" i="2"/>
  <c r="BE324" i="2"/>
  <c r="F38" i="2"/>
  <c r="BC96" i="1" s="1"/>
  <c r="J36" i="3"/>
  <c r="AW97" i="1"/>
  <c r="J36" i="4"/>
  <c r="AW98" i="1" s="1"/>
  <c r="J36" i="5"/>
  <c r="AW99" i="1"/>
  <c r="J36" i="6"/>
  <c r="AW100" i="1" s="1"/>
  <c r="J36" i="7"/>
  <c r="AW101" i="1"/>
  <c r="J36" i="8"/>
  <c r="AW102" i="1" s="1"/>
  <c r="F36" i="9"/>
  <c r="BA103" i="1"/>
  <c r="J36" i="10"/>
  <c r="AW104" i="1" s="1"/>
  <c r="J36" i="11"/>
  <c r="AW105" i="1"/>
  <c r="F36" i="12"/>
  <c r="BC106" i="1" s="1"/>
  <c r="F37" i="13"/>
  <c r="BD107" i="1"/>
  <c r="F35" i="13"/>
  <c r="BB107" i="1" s="1"/>
  <c r="F34" i="14"/>
  <c r="BA108" i="1"/>
  <c r="F36" i="2"/>
  <c r="BA96" i="1"/>
  <c r="F37" i="2"/>
  <c r="BB96" i="1"/>
  <c r="F36" i="3"/>
  <c r="BA97" i="1" s="1"/>
  <c r="F39" i="4"/>
  <c r="BD98" i="1"/>
  <c r="F38" i="5"/>
  <c r="BC99" i="1" s="1"/>
  <c r="F36" i="5"/>
  <c r="BA99" i="1"/>
  <c r="F38" i="6"/>
  <c r="BC100" i="1" s="1"/>
  <c r="F39" i="7"/>
  <c r="BD101" i="1"/>
  <c r="F36" i="8"/>
  <c r="BA102" i="1" s="1"/>
  <c r="F37" i="9"/>
  <c r="BB103" i="1"/>
  <c r="F37" i="10"/>
  <c r="BB104" i="1" s="1"/>
  <c r="F37" i="11"/>
  <c r="BB105" i="1"/>
  <c r="F37" i="12"/>
  <c r="BD106" i="1" s="1"/>
  <c r="J34" i="13"/>
  <c r="AW107" i="1"/>
  <c r="J34" i="14"/>
  <c r="AW108" i="1" s="1"/>
  <c r="F35" i="14"/>
  <c r="BB108" i="1"/>
  <c r="F39" i="2"/>
  <c r="BD96" i="1" s="1"/>
  <c r="F38" i="3"/>
  <c r="BC97" i="1"/>
  <c r="F36" i="4"/>
  <c r="BA98" i="1" s="1"/>
  <c r="F38" i="4"/>
  <c r="BC98" i="1"/>
  <c r="F37" i="5"/>
  <c r="BB99" i="1" s="1"/>
  <c r="F36" i="6"/>
  <c r="BA100" i="1"/>
  <c r="F36" i="7"/>
  <c r="BA101" i="1" s="1"/>
  <c r="F38" i="7"/>
  <c r="BC101" i="1"/>
  <c r="F38" i="8"/>
  <c r="BC102" i="1" s="1"/>
  <c r="J36" i="9"/>
  <c r="AW103" i="1"/>
  <c r="F39" i="9"/>
  <c r="BD103" i="1" s="1"/>
  <c r="F39" i="10"/>
  <c r="BD104" i="1"/>
  <c r="F36" i="11"/>
  <c r="BA105" i="1" s="1"/>
  <c r="F34" i="12"/>
  <c r="BA106" i="1"/>
  <c r="F34" i="13"/>
  <c r="BA107" i="1" s="1"/>
  <c r="F36" i="13"/>
  <c r="BC107" i="1"/>
  <c r="F36" i="14"/>
  <c r="BC108" i="1" s="1"/>
  <c r="J36" i="2"/>
  <c r="AW96" i="1"/>
  <c r="AS94" i="1"/>
  <c r="F39" i="3"/>
  <c r="BD97" i="1"/>
  <c r="F37" i="3"/>
  <c r="BB97" i="1"/>
  <c r="F37" i="4"/>
  <c r="BB98" i="1"/>
  <c r="F39" i="5"/>
  <c r="BD99" i="1"/>
  <c r="F37" i="6"/>
  <c r="BB100" i="1"/>
  <c r="F39" i="6"/>
  <c r="BD100" i="1"/>
  <c r="F37" i="7"/>
  <c r="BB101" i="1"/>
  <c r="F37" i="8"/>
  <c r="BB102" i="1"/>
  <c r="F39" i="8"/>
  <c r="BD102" i="1"/>
  <c r="F38" i="9"/>
  <c r="BC103" i="1"/>
  <c r="F38" i="10"/>
  <c r="BC104" i="1"/>
  <c r="F36" i="10"/>
  <c r="BA104" i="1"/>
  <c r="F38" i="11"/>
  <c r="BC105" i="1"/>
  <c r="F39" i="11"/>
  <c r="BD105" i="1"/>
  <c r="F35" i="12"/>
  <c r="BB106" i="1"/>
  <c r="J34" i="12"/>
  <c r="AW106" i="1"/>
  <c r="F37" i="14"/>
  <c r="BD108" i="1"/>
  <c r="BK131" i="6" l="1"/>
  <c r="BK130" i="6"/>
  <c r="J130" i="6"/>
  <c r="J98" i="6"/>
  <c r="T130" i="4"/>
  <c r="T129" i="4" s="1"/>
  <c r="P131" i="2"/>
  <c r="P130" i="2"/>
  <c r="AU96" i="1" s="1"/>
  <c r="T131" i="11"/>
  <c r="T130" i="11"/>
  <c r="BK131" i="10"/>
  <c r="J131" i="10" s="1"/>
  <c r="J99" i="10" s="1"/>
  <c r="R131" i="9"/>
  <c r="R130" i="9"/>
  <c r="P131" i="5"/>
  <c r="P130" i="5"/>
  <c r="AU99" i="1"/>
  <c r="R131" i="11"/>
  <c r="R130" i="11" s="1"/>
  <c r="P131" i="9"/>
  <c r="P130" i="9" s="1"/>
  <c r="AU103" i="1" s="1"/>
  <c r="R131" i="7"/>
  <c r="R130" i="7"/>
  <c r="R131" i="5"/>
  <c r="R130" i="5"/>
  <c r="P126" i="12"/>
  <c r="P125" i="12"/>
  <c r="AU106" i="1" s="1"/>
  <c r="T131" i="2"/>
  <c r="T130" i="2" s="1"/>
  <c r="T131" i="10"/>
  <c r="T130" i="10" s="1"/>
  <c r="T131" i="6"/>
  <c r="T130" i="6" s="1"/>
  <c r="P131" i="3"/>
  <c r="P130" i="3" s="1"/>
  <c r="AU97" i="1" s="1"/>
  <c r="T126" i="12"/>
  <c r="T125" i="12"/>
  <c r="P131" i="10"/>
  <c r="P130" i="10"/>
  <c r="AU104" i="1" s="1"/>
  <c r="T131" i="9"/>
  <c r="T130" i="9" s="1"/>
  <c r="P131" i="11"/>
  <c r="P130" i="11" s="1"/>
  <c r="AU105" i="1" s="1"/>
  <c r="R131" i="8"/>
  <c r="R130" i="8"/>
  <c r="P130" i="4"/>
  <c r="P129" i="4"/>
  <c r="AU98" i="1" s="1"/>
  <c r="R131" i="10"/>
  <c r="R130" i="10" s="1"/>
  <c r="T131" i="8"/>
  <c r="T130" i="8" s="1"/>
  <c r="R131" i="6"/>
  <c r="R130" i="6" s="1"/>
  <c r="T131" i="7"/>
  <c r="T130" i="7" s="1"/>
  <c r="AG108" i="1"/>
  <c r="BK130" i="4"/>
  <c r="J130" i="4"/>
  <c r="J99" i="4" s="1"/>
  <c r="BK131" i="5"/>
  <c r="J131" i="5" s="1"/>
  <c r="J99" i="5" s="1"/>
  <c r="BK131" i="7"/>
  <c r="J131" i="7"/>
  <c r="J99" i="7" s="1"/>
  <c r="BK131" i="8"/>
  <c r="J131" i="8" s="1"/>
  <c r="J99" i="8" s="1"/>
  <c r="BK131" i="11"/>
  <c r="J131" i="11"/>
  <c r="J99" i="11" s="1"/>
  <c r="J96" i="14"/>
  <c r="J118" i="14"/>
  <c r="J97" i="14"/>
  <c r="BK131" i="3"/>
  <c r="J131" i="3"/>
  <c r="J99" i="3" s="1"/>
  <c r="BK131" i="2"/>
  <c r="J131" i="2" s="1"/>
  <c r="J99" i="2" s="1"/>
  <c r="BK131" i="9"/>
  <c r="J131" i="9"/>
  <c r="J99" i="9" s="1"/>
  <c r="BK117" i="13"/>
  <c r="J117" i="13" s="1"/>
  <c r="J30" i="13" s="1"/>
  <c r="AG107" i="1" s="1"/>
  <c r="BK126" i="12"/>
  <c r="J126" i="12" s="1"/>
  <c r="J97" i="12" s="1"/>
  <c r="F35" i="2"/>
  <c r="AZ96" i="1"/>
  <c r="F35" i="4"/>
  <c r="AZ98" i="1"/>
  <c r="J35" i="6"/>
  <c r="AV100" i="1"/>
  <c r="AT100" i="1"/>
  <c r="J35" i="8"/>
  <c r="AV102" i="1" s="1"/>
  <c r="AT102" i="1" s="1"/>
  <c r="F35" i="10"/>
  <c r="AZ104" i="1"/>
  <c r="BD95" i="1"/>
  <c r="J33" i="12"/>
  <c r="AV106" i="1" s="1"/>
  <c r="AT106" i="1" s="1"/>
  <c r="F35" i="3"/>
  <c r="AZ97" i="1"/>
  <c r="F35" i="5"/>
  <c r="AZ99" i="1"/>
  <c r="J35" i="7"/>
  <c r="AV101" i="1"/>
  <c r="AT101" i="1" s="1"/>
  <c r="F35" i="9"/>
  <c r="AZ103" i="1" s="1"/>
  <c r="BB95" i="1"/>
  <c r="BC95" i="1"/>
  <c r="J35" i="11"/>
  <c r="AV105" i="1" s="1"/>
  <c r="AT105" i="1" s="1"/>
  <c r="J33" i="13"/>
  <c r="AV107" i="1"/>
  <c r="AT107" i="1" s="1"/>
  <c r="F33" i="13"/>
  <c r="AZ107" i="1" s="1"/>
  <c r="J33" i="14"/>
  <c r="AV108" i="1" s="1"/>
  <c r="AT108" i="1" s="1"/>
  <c r="J35" i="2"/>
  <c r="AV96" i="1" s="1"/>
  <c r="AT96" i="1" s="1"/>
  <c r="J35" i="4"/>
  <c r="AV98" i="1"/>
  <c r="AT98" i="1" s="1"/>
  <c r="F35" i="6"/>
  <c r="AZ100" i="1"/>
  <c r="F35" i="8"/>
  <c r="AZ102" i="1" s="1"/>
  <c r="J35" i="10"/>
  <c r="AV104" i="1"/>
  <c r="AT104" i="1"/>
  <c r="BA95" i="1"/>
  <c r="AW95" i="1"/>
  <c r="F33" i="12"/>
  <c r="AZ106" i="1"/>
  <c r="J35" i="3"/>
  <c r="AV97" i="1"/>
  <c r="AT97" i="1" s="1"/>
  <c r="J35" i="5"/>
  <c r="AV99" i="1"/>
  <c r="AT99" i="1"/>
  <c r="F35" i="7"/>
  <c r="AZ101" i="1"/>
  <c r="J35" i="9"/>
  <c r="AV103" i="1"/>
  <c r="AT103" i="1" s="1"/>
  <c r="F35" i="11"/>
  <c r="AZ105" i="1"/>
  <c r="F33" i="14"/>
  <c r="AZ108" i="1" s="1"/>
  <c r="AN108" i="1" l="1"/>
  <c r="BK130" i="3"/>
  <c r="J130" i="3"/>
  <c r="J98" i="3"/>
  <c r="BK129" i="4"/>
  <c r="J129" i="4"/>
  <c r="BK130" i="5"/>
  <c r="J130" i="5"/>
  <c r="J98" i="5" s="1"/>
  <c r="BK130" i="7"/>
  <c r="J130" i="7"/>
  <c r="J98" i="7"/>
  <c r="BK130" i="2"/>
  <c r="J130" i="2"/>
  <c r="J96" i="13"/>
  <c r="J131" i="6"/>
  <c r="J99" i="6" s="1"/>
  <c r="BK125" i="12"/>
  <c r="J125" i="12"/>
  <c r="BK130" i="11"/>
  <c r="J130" i="11" s="1"/>
  <c r="J98" i="11" s="1"/>
  <c r="BK130" i="9"/>
  <c r="J130" i="9"/>
  <c r="J32" i="9" s="1"/>
  <c r="AG103" i="1" s="1"/>
  <c r="BK130" i="8"/>
  <c r="J130" i="8"/>
  <c r="BK130" i="10"/>
  <c r="J130" i="10"/>
  <c r="J98" i="10" s="1"/>
  <c r="J39" i="14"/>
  <c r="J39" i="13"/>
  <c r="AN107" i="1"/>
  <c r="AU95" i="1"/>
  <c r="AU94" i="1"/>
  <c r="BC94" i="1"/>
  <c r="AY94" i="1"/>
  <c r="J32" i="4"/>
  <c r="AG98" i="1"/>
  <c r="AZ95" i="1"/>
  <c r="BB94" i="1"/>
  <c r="AX94" i="1"/>
  <c r="J30" i="12"/>
  <c r="AG106" i="1" s="1"/>
  <c r="J32" i="8"/>
  <c r="AG102" i="1"/>
  <c r="AX95" i="1"/>
  <c r="BD94" i="1"/>
  <c r="W33" i="1"/>
  <c r="J32" i="2"/>
  <c r="AG96" i="1"/>
  <c r="J32" i="6"/>
  <c r="AG100" i="1"/>
  <c r="BA94" i="1"/>
  <c r="W30" i="1"/>
  <c r="AY95" i="1"/>
  <c r="J41" i="4" l="1"/>
  <c r="J41" i="2"/>
  <c r="J41" i="6"/>
  <c r="J41" i="8"/>
  <c r="J39" i="12"/>
  <c r="J41" i="9"/>
  <c r="J96" i="12"/>
  <c r="J98" i="8"/>
  <c r="J98" i="2"/>
  <c r="J98" i="9"/>
  <c r="J98" i="4"/>
  <c r="AN100" i="1"/>
  <c r="AN102" i="1"/>
  <c r="AN106" i="1"/>
  <c r="AN96" i="1"/>
  <c r="AN98" i="1"/>
  <c r="AN103" i="1"/>
  <c r="AZ94" i="1"/>
  <c r="AV94" i="1"/>
  <c r="AK29" i="1"/>
  <c r="W31" i="1"/>
  <c r="J32" i="5"/>
  <c r="AG99" i="1"/>
  <c r="AW94" i="1"/>
  <c r="AK30" i="1" s="1"/>
  <c r="W32" i="1"/>
  <c r="J32" i="11"/>
  <c r="AG105" i="1"/>
  <c r="J32" i="7"/>
  <c r="AG101" i="1"/>
  <c r="J32" i="3"/>
  <c r="AG97" i="1"/>
  <c r="AV95" i="1"/>
  <c r="AT95" i="1"/>
  <c r="J32" i="10"/>
  <c r="AG104" i="1"/>
  <c r="AN104" i="1" s="1"/>
  <c r="J41" i="7" l="1"/>
  <c r="J41" i="10"/>
  <c r="J41" i="3"/>
  <c r="J41" i="11"/>
  <c r="J41" i="5"/>
  <c r="AN101" i="1"/>
  <c r="AN105" i="1"/>
  <c r="AN97" i="1"/>
  <c r="AN99" i="1"/>
  <c r="AG95" i="1"/>
  <c r="AG94" i="1"/>
  <c r="AK26" i="1"/>
  <c r="AK35" i="1" s="1"/>
  <c r="W29" i="1"/>
  <c r="AT94" i="1"/>
  <c r="AN94" i="1" l="1"/>
  <c r="AN95" i="1"/>
</calcChain>
</file>

<file path=xl/sharedStrings.xml><?xml version="1.0" encoding="utf-8"?>
<sst xmlns="http://schemas.openxmlformats.org/spreadsheetml/2006/main" count="26345" uniqueCount="1939">
  <si>
    <t>Export Komplet</t>
  </si>
  <si>
    <t/>
  </si>
  <si>
    <t>2.0</t>
  </si>
  <si>
    <t>False</t>
  </si>
  <si>
    <t>{d70019eb-f68a-4412-9bf4-727e4e1e5048}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</si>
  <si>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</si>
  <si>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</si>
  <si>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</si>
  <si>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</si>
  <si>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</si>
  <si>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</si>
  <si>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</si>
  <si>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</si>
  <si>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</si>
  <si>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20xx_2022_4_upr_Ieta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</si>
  <si>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</si>
  <si>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</si>
  <si>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Kanalizace Beroun - Zavadilka</t>
  </si>
  <si>
    <t>KSO:</t>
  </si>
  <si>
    <t>CC-CZ:</t>
  </si>
  <si>
    <t>Místo:</t>
  </si>
  <si>
    <t xml:space="preserve"> </t>
  </si>
  <si>
    <t>Datum:</t>
  </si>
  <si>
    <t>21. 4. 2022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</si>
  <si>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</si>
  <si>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</si>
  <si>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</si>
  <si>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</si>
  <si>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</si>
  <si>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</si>
  <si>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</si>
  <si>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</si>
  <si>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</si>
  <si>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</si>
  <si>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</si>
  <si>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</si>
  <si>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</si>
  <si>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</si>
  <si>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</si>
  <si>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</si>
  <si>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</si>
  <si>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</si>
  <si>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</si>
  <si>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</si>
  <si>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</si>
  <si>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</si>
  <si>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</si>
  <si>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</si>
  <si>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</si>
  <si>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</si>
  <si>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</si>
  <si>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</si>
  <si>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</si>
  <si>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</si>
  <si>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</si>
  <si>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</si>
  <si>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</si>
  <si>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</si>
  <si>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</si>
  <si>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</si>
  <si>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</si>
  <si>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</si>
  <si>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</si>
  <si>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</si>
  <si>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</si>
  <si>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</si>
  <si>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</si>
  <si>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</si>
  <si>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</si>
  <si>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</si>
  <si>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</si>
  <si>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</si>
  <si>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</si>
  <si>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</si>
  <si>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</si>
  <si>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</si>
  <si>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</si>
  <si>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01a</t>
  </si>
  <si>
    <t>SO 01a Kanalizace - 1. etapa</t>
  </si>
  <si>
    <t>STA</t>
  </si>
  <si>
    <t>1</t>
  </si>
  <si>
    <t>{7d753071-35bd-4c9c-a94f-88e8eefbdf91}</t>
  </si>
  <si>
    <t>2</t>
  </si>
  <si>
    <t>/</t>
  </si>
  <si>
    <t>01.01a</t>
  </si>
  <si>
    <t>SO 01.01a Stoka IG  (Š0 až Š5)</t>
  </si>
  <si>
    <t>Soupis</t>
  </si>
  <si>
    <t>{20628249-ad32-4733-8a92-d678201a6bde}</t>
  </si>
  <si>
    <t>01.02</t>
  </si>
  <si>
    <t>SO 01.02 stoka IG 2</t>
  </si>
  <si>
    <t>{28627453-5ce6-405a-9365-459f5c694e15}</t>
  </si>
  <si>
    <t>01.11a</t>
  </si>
  <si>
    <t>SO 01.11 stoka IG 1-A (část - SS1A až S13, propoj na IG1-A)</t>
  </si>
  <si>
    <t>{cfc7e4ef-c23f-4264-9749-1cb1575bded8}</t>
  </si>
  <si>
    <t>01.12</t>
  </si>
  <si>
    <t>SO 01.12 stoka IG 1-A-1</t>
  </si>
  <si>
    <t>{978f9625-b3a4-4c9c-8be0-f2c05c56fb83}</t>
  </si>
  <si>
    <t>01.16</t>
  </si>
  <si>
    <t>SO 01.16 stoka IG 1-B</t>
  </si>
  <si>
    <t>{07fab8b4-a76f-4490-912b-d8bd285499a4}</t>
  </si>
  <si>
    <t>01.17</t>
  </si>
  <si>
    <t>SO 01.17 stoka IG 1-B-1</t>
  </si>
  <si>
    <t>{285e28d1-9ee0-42ff-aac6-044fca69d3ac}</t>
  </si>
  <si>
    <t>01.18</t>
  </si>
  <si>
    <t>SO 01.18 stoka IG 1-B-2</t>
  </si>
  <si>
    <t>{01642659-809f-4bc1-b62a-356a1b2dfaa9}</t>
  </si>
  <si>
    <t>01.19</t>
  </si>
  <si>
    <t>SO 01.19 stoka IG 1-B-3</t>
  </si>
  <si>
    <t>{79c2a4f8-9d29-4276-907b-bbb11da410a5}</t>
  </si>
  <si>
    <t>01.20</t>
  </si>
  <si>
    <t>SO 01.20 stoka IG 1-B-4</t>
  </si>
  <si>
    <t>{725a0920-b961-4a4d-b975-f29015e1ce50}</t>
  </si>
  <si>
    <t>01.21</t>
  </si>
  <si>
    <t>SO 01.21 stoka IG 1-C</t>
  </si>
  <si>
    <t>{90a544ba-ab8a-4377-a73b-d6ce36023448}</t>
  </si>
  <si>
    <t>02a</t>
  </si>
  <si>
    <t>SO 02a Gravitační a tlakové přípojky - 1. etapa</t>
  </si>
  <si>
    <t>{69a37ab6-87bc-41fc-a89e-c361dcd7e701}</t>
  </si>
  <si>
    <t>101</t>
  </si>
  <si>
    <t>VON - Kanalizace 1. etapa</t>
  </si>
  <si>
    <t>VON</t>
  </si>
  <si>
    <t>{cbb35380-0be8-42f4-9d58-cf2becf56358}</t>
  </si>
  <si>
    <t>103</t>
  </si>
  <si>
    <t>VON - Gravitační a tlakové přípojky  - 1. etapa</t>
  </si>
  <si>
    <t>{6c81e55f-da35-4774-a0fc-0b039910d59d}</t>
  </si>
  <si>
    <t>KRYCÍ LIST SOUPISU PRACÍ</t>
  </si>
  <si>
    <t>Objekt:</t>
  </si>
  <si>
    <t>01a - SO 01a Kanalizace - 1. etapa</t>
  </si>
  <si>
    <t>Soupis:</t>
  </si>
  <si>
    <t>01.01a - SO 01.01a Stoka IG  (Š0 až Š5)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</si>
  <si>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</si>
  <si>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</si>
  <si>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</si>
  <si>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</si>
  <si>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</si>
  <si>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</si>
  <si>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</si>
  <si>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</si>
  <si>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</si>
  <si>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</si>
  <si>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</si>
  <si>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</si>
  <si>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</si>
  <si>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</si>
  <si>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</si>
  <si>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</si>
  <si>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</si>
  <si>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</si>
  <si>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</si>
  <si>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</si>
  <si>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</si>
  <si>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</si>
  <si>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</si>
  <si>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</si>
  <si>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</si>
  <si>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</si>
  <si>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</si>
  <si>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</si>
  <si>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</si>
  <si>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</si>
  <si>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</si>
  <si>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</si>
  <si>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</si>
  <si>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113107172</t>
  </si>
  <si>
    <t>Odstranění podkladu z betonu prostého tl 300 mm strojně pl přes 50 do 200 m2</t>
  </si>
  <si>
    <t>m2</t>
  </si>
  <si>
    <t>4</t>
  </si>
  <si>
    <t>-1532073506</t>
  </si>
  <si>
    <t>VV</t>
  </si>
  <si>
    <t>"komunikace III/1533 b (680 mm)" (1,2*110)</t>
  </si>
  <si>
    <t>Součet</t>
  </si>
  <si>
    <t>113107223</t>
  </si>
  <si>
    <t>Odstranění podkladu z kameniva drceného tl 300 mm strojně pl přes 200 m2</t>
  </si>
  <si>
    <t>742270071</t>
  </si>
  <si>
    <t>3</t>
  </si>
  <si>
    <t>113107242</t>
  </si>
  <si>
    <t>Odstranění podkladu živičného tl 100 mm strojně pl přes 200 m2</t>
  </si>
  <si>
    <t>-60008546</t>
  </si>
  <si>
    <t>113154335</t>
  </si>
  <si>
    <t>Frézování živičného krytu tl 200 mm pruh š 2 m pl do 10000 m2 bez překážek v trase</t>
  </si>
  <si>
    <t>934303884</t>
  </si>
  <si>
    <t>"komunikace III/1533 b (680 mm)" (6*110)</t>
  </si>
  <si>
    <t>5</t>
  </si>
  <si>
    <t>115101201</t>
  </si>
  <si>
    <t>Čerpání vody na dopravní výšku do 10 m průměrný přítok do 500 l/min</t>
  </si>
  <si>
    <t>hod</t>
  </si>
  <si>
    <t>1501404038</t>
  </si>
  <si>
    <t>24*4</t>
  </si>
  <si>
    <t>6</t>
  </si>
  <si>
    <t>115101301</t>
  </si>
  <si>
    <t>Pohotovost čerpací soupravy pro dopravní výšku do 10 m přítok do 500 l/min</t>
  </si>
  <si>
    <t>den</t>
  </si>
  <si>
    <t>-2090744909</t>
  </si>
  <si>
    <t>7</t>
  </si>
  <si>
    <t>119001401</t>
  </si>
  <si>
    <t>Dočasné zajištění potrubí ocelového nebo litinového DN do 200 mm</t>
  </si>
  <si>
    <t>m</t>
  </si>
  <si>
    <t>433194748</t>
  </si>
  <si>
    <t>1,1*2</t>
  </si>
  <si>
    <t>8</t>
  </si>
  <si>
    <t>119001421</t>
  </si>
  <si>
    <t>Dočasné zajištění kabelů a kabelových tratí ze 3 volně ložených kabelů</t>
  </si>
  <si>
    <t>295137077</t>
  </si>
  <si>
    <t>1,1*5</t>
  </si>
  <si>
    <t>9</t>
  </si>
  <si>
    <t>130001101</t>
  </si>
  <si>
    <t>Příplatek za ztížení vykopávky v blízkosti podzemního vedení</t>
  </si>
  <si>
    <t>m3</t>
  </si>
  <si>
    <t>1781546411</t>
  </si>
  <si>
    <t>(1,1*1,6*5,5)+(1,2*1,7*2,2)</t>
  </si>
  <si>
    <t>10</t>
  </si>
  <si>
    <t>132254207</t>
  </si>
  <si>
    <t>Hloubení zapažených rýh š do 2000 mm v hornině třídy těžitelnosti I, skupiny 3 objem přes 5000 m3</t>
  </si>
  <si>
    <t>-1615334842</t>
  </si>
  <si>
    <t>"D.1.1.3.1 až D.1.1.3.4, D.1.1.4</t>
  </si>
  <si>
    <t>"IG" (((33*3,45)+(22*3,15)+(36*2,65)+(19*2,54))*1,2)</t>
  </si>
  <si>
    <t xml:space="preserve">"rozšíření pro šachty" (2,5*1,3*24,04)                                                                                           </t>
  </si>
  <si>
    <t>"odpočet povrchů" -((1,2*0,68*110))</t>
  </si>
  <si>
    <t xml:space="preserve">Součet                                                                                                 </t>
  </si>
  <si>
    <t>"hor 3 60%" 380,542*0,6</t>
  </si>
  <si>
    <t>11</t>
  </si>
  <si>
    <t>132354207</t>
  </si>
  <si>
    <t>Hloubení zapažených rýh š do 2000 mm v hornině třídy těžitelnosti II, skupiny 4 objem přes 5000 m3</t>
  </si>
  <si>
    <t>-2103985253</t>
  </si>
  <si>
    <t>"hor 4 30%" 380,542*0,3</t>
  </si>
  <si>
    <t>12</t>
  </si>
  <si>
    <t>132454207</t>
  </si>
  <si>
    <t>Hloubení zapažených rýh š do 2000 mm v hornině třídy těžitelnosti II, skupiny 5 objem přes 5000 m3</t>
  </si>
  <si>
    <t>-1404548531</t>
  </si>
  <si>
    <t>"hor 5 10%" 380,542*0,1</t>
  </si>
  <si>
    <t>13</t>
  </si>
  <si>
    <t>151101102</t>
  </si>
  <si>
    <t>Zřízení příložného pažení a rozepření stěn rýh hl do 4 m</t>
  </si>
  <si>
    <t>436462426</t>
  </si>
  <si>
    <t>"IG" (((33*3,45)+(22*3,15)+(36*2,65)+(19*2,54))*2)</t>
  </si>
  <si>
    <t>"rozšíření pro šachty" (2*1,3*24,04)</t>
  </si>
  <si>
    <t>14</t>
  </si>
  <si>
    <t>151101112</t>
  </si>
  <si>
    <t>Odstranění příložného pažení a rozepření stěn rýh hl do 4 m</t>
  </si>
  <si>
    <t>-1113884173</t>
  </si>
  <si>
    <t>162451106</t>
  </si>
  <si>
    <t>Vodorovné přemístění do 2000 m výkopku/sypaniny z horniny třídy těžitelnosti I, skupiny 1 až 3</t>
  </si>
  <si>
    <t>1853702693</t>
  </si>
  <si>
    <t>"zásyp, obsyp" 221,848+70,365</t>
  </si>
  <si>
    <t>16</t>
  </si>
  <si>
    <t>162751117</t>
  </si>
  <si>
    <t>Vodorovné přemístění do 10000 m výkopku/sypaniny z horniny třídy těžitelnosti I, skupiny 1 až 3</t>
  </si>
  <si>
    <t>648186305</t>
  </si>
  <si>
    <t>228,325</t>
  </si>
  <si>
    <t>17</t>
  </si>
  <si>
    <t>162751119</t>
  </si>
  <si>
    <t>Příplatek k vodorovnému přemístění výkopku/sypaniny z horniny třídy těžitelnosti I, skupiny 1 až 3 ZKD 1000 m přes 10000 m</t>
  </si>
  <si>
    <t>960106867</t>
  </si>
  <si>
    <t>228,325*4 'Přepočtené koeficientem množství</t>
  </si>
  <si>
    <t>18</t>
  </si>
  <si>
    <t>162751137</t>
  </si>
  <si>
    <t>Vodorovné přemístění do 10000 m výkopku/sypaniny z horniny třídy těžitelnosti II, skupiny 4 a 5</t>
  </si>
  <si>
    <t>-1899117647</t>
  </si>
  <si>
    <t>114,163+38,054</t>
  </si>
  <si>
    <t>19</t>
  </si>
  <si>
    <t>162751139</t>
  </si>
  <si>
    <t>Příplatek k vodorovnému přemístění výkopku/sypaniny z horniny třídy těžitelnosti II, skupiny 4 a 5 ZKD 1000 m přes 10000 m</t>
  </si>
  <si>
    <t>-656532008</t>
  </si>
  <si>
    <t>152,217*4 'Přepočtené koeficientem množství</t>
  </si>
  <si>
    <t>20</t>
  </si>
  <si>
    <t>167151111</t>
  </si>
  <si>
    <t>Nakládání výkopku z hornin třídy těžitelnosti I, skupiny 1 až 3 přes 100 m3</t>
  </si>
  <si>
    <t>-414314631</t>
  </si>
  <si>
    <t>171201231</t>
  </si>
  <si>
    <t>Poplatek za uložení zeminy a kamení na recyklační skládce (skládkovné) kód odpadu 17 05 04</t>
  </si>
  <si>
    <t>t</t>
  </si>
  <si>
    <t>-659992928</t>
  </si>
  <si>
    <t>((228,325+114,163)*1,6)+(38,054*1,8)</t>
  </si>
  <si>
    <t>22</t>
  </si>
  <si>
    <t>174101101</t>
  </si>
  <si>
    <t>Zásyp jam, šachet rýh nebo kolem objektů sypaninou se zhutněním</t>
  </si>
  <si>
    <t>2101024303</t>
  </si>
  <si>
    <t>"výkop" 380,542</t>
  </si>
  <si>
    <t>"odpočet konstrukcí"</t>
  </si>
  <si>
    <t>"DN 400" -(1,2*0,99*109,5)</t>
  </si>
  <si>
    <t xml:space="preserve">" šachty" -((1,19*24,04))      </t>
  </si>
  <si>
    <t>23</t>
  </si>
  <si>
    <t>M</t>
  </si>
  <si>
    <t>58337331</t>
  </si>
  <si>
    <t>štěrkopísek frakce 0/22</t>
  </si>
  <si>
    <t>-1393847679</t>
  </si>
  <si>
    <t>221,848*1,67*1,23</t>
  </si>
  <si>
    <t>24</t>
  </si>
  <si>
    <t>175151101</t>
  </si>
  <si>
    <t>Obsypání potrubí strojně sypaninou bez prohození, uloženou do 3 m</t>
  </si>
  <si>
    <t>-1849786165</t>
  </si>
  <si>
    <t xml:space="preserve">"TZ D.1.1.1 str. 5, D.1.1.4"  </t>
  </si>
  <si>
    <t>"DN 400" ((1,2*0,668)-0,159)*109,5</t>
  </si>
  <si>
    <t>25</t>
  </si>
  <si>
    <t>583373480</t>
  </si>
  <si>
    <t>štěrkopísek frakce 0/40</t>
  </si>
  <si>
    <t>1176673363</t>
  </si>
  <si>
    <t>70,365*1,67*1,23</t>
  </si>
  <si>
    <t>26</t>
  </si>
  <si>
    <t>181951112</t>
  </si>
  <si>
    <t>Úprava pláně v hornině třídy těžitelnosti I, skupiny 1 až 3 se zhutněním strojně</t>
  </si>
  <si>
    <t>298629952</t>
  </si>
  <si>
    <t>Zakládání</t>
  </si>
  <si>
    <t>27</t>
  </si>
  <si>
    <t>212752101</t>
  </si>
  <si>
    <t>Trativod z drenážních trubek korugovaných PE-HD SN 4 perforace 360° včetně lože otevřený výkop DN 100 pro liniové stavby</t>
  </si>
  <si>
    <t>910555782</t>
  </si>
  <si>
    <t>"D.1.1.1, D.1.1.4" 109,5</t>
  </si>
  <si>
    <t>Svislé a kompletní konstrukce</t>
  </si>
  <si>
    <t>28</t>
  </si>
  <si>
    <t>358235R01</t>
  </si>
  <si>
    <t>Zrušení části stávajících revizních šachet (ubourání 1 m pod stávající úroveň komunikace), vč. odvozu a poplatku za skládku</t>
  </si>
  <si>
    <t>kus</t>
  </si>
  <si>
    <t>1248744993</t>
  </si>
  <si>
    <t>"odhad" 2</t>
  </si>
  <si>
    <t>29</t>
  </si>
  <si>
    <t>358235R02</t>
  </si>
  <si>
    <t>výplń stávající kanalizace popílkocementovou směsí</t>
  </si>
  <si>
    <t>1761890217</t>
  </si>
  <si>
    <t>"DN 400" 0,1256*77</t>
  </si>
  <si>
    <t>Vodorovné konstrukce</t>
  </si>
  <si>
    <t>30</t>
  </si>
  <si>
    <t>451573111</t>
  </si>
  <si>
    <t>Lože pod potrubí otevřený výkop ze štěrkopísku</t>
  </si>
  <si>
    <t>1856785498</t>
  </si>
  <si>
    <t>"šachty" 1,5*1,5*0,1*7</t>
  </si>
  <si>
    <t>"DN 400" 0,222*1,2*109,5</t>
  </si>
  <si>
    <t>31</t>
  </si>
  <si>
    <t>452311141</t>
  </si>
  <si>
    <t>Podkladní desky z betonu prostého tř. C 16/20 otevřený výkop</t>
  </si>
  <si>
    <t>-1723878415</t>
  </si>
  <si>
    <t>"šachty" 1,5*1,5*0,15*7</t>
  </si>
  <si>
    <t>Komunikace pozemní</t>
  </si>
  <si>
    <t>32</t>
  </si>
  <si>
    <t>564861113</t>
  </si>
  <si>
    <t>Podklad ze štěrkodrtě ŠD tl 220 mm</t>
  </si>
  <si>
    <t>-1693897255</t>
  </si>
  <si>
    <t>33</t>
  </si>
  <si>
    <t>565135111</t>
  </si>
  <si>
    <t>Asfaltový beton vrstva podkladní ACP 16 (obalované kamenivo OKS) tl 50 mm</t>
  </si>
  <si>
    <t>486835580</t>
  </si>
  <si>
    <t>"komunikace III/1533 b (680 mm)" (6,0*110)</t>
  </si>
  <si>
    <t>34</t>
  </si>
  <si>
    <t>567132112</t>
  </si>
  <si>
    <t>Podklad ze směsi stmelené cementem SC C 8/10 (KSC I) tl 170 mm</t>
  </si>
  <si>
    <t>1797319394</t>
  </si>
  <si>
    <t>35</t>
  </si>
  <si>
    <t>573191111</t>
  </si>
  <si>
    <t>Postřik infiltrační kationaktivní emulzí v množství 1 kg/m2</t>
  </si>
  <si>
    <t>-744700430</t>
  </si>
  <si>
    <t>36</t>
  </si>
  <si>
    <t>573231106</t>
  </si>
  <si>
    <t>Postřik živičný spojovací ze silniční emulze v množství 0,30 kg/m2</t>
  </si>
  <si>
    <t>-1016063890</t>
  </si>
  <si>
    <t>37</t>
  </si>
  <si>
    <t>577144111R</t>
  </si>
  <si>
    <t xml:space="preserve">Asfaltový beton vrstva obrusná ACO 11S  I tl 50 mm </t>
  </si>
  <si>
    <t>-922861269</t>
  </si>
  <si>
    <t>38</t>
  </si>
  <si>
    <t>577145112</t>
  </si>
  <si>
    <t xml:space="preserve">Asfaltový beton vrstva ložní ACL 16 (ABH) tl 50 mm </t>
  </si>
  <si>
    <t>469612523</t>
  </si>
  <si>
    <t>Trubní vedení</t>
  </si>
  <si>
    <t>39</t>
  </si>
  <si>
    <t>831392121</t>
  </si>
  <si>
    <t>Montáž potrubí z trub kameninových hrdlových s integrovaným těsněním výkop sklon do 20 % DN 400</t>
  </si>
  <si>
    <t>-1897791802</t>
  </si>
  <si>
    <t>"TZ D.1.1.1 str. 5"  109,5</t>
  </si>
  <si>
    <t>40</t>
  </si>
  <si>
    <t>59710706</t>
  </si>
  <si>
    <t xml:space="preserve">trouba kameninová glazovaná DN 400 </t>
  </si>
  <si>
    <t>1163559318</t>
  </si>
  <si>
    <t>109,5*1,015 'Přepočtené koeficientem množství</t>
  </si>
  <si>
    <t>41</t>
  </si>
  <si>
    <t>837312221</t>
  </si>
  <si>
    <t>Montáž kameninových tvarovek jednoosých s integrovaným těsněním otevřený výkop DN 150</t>
  </si>
  <si>
    <t>-148704579</t>
  </si>
  <si>
    <t>42</t>
  </si>
  <si>
    <t>59711852</t>
  </si>
  <si>
    <t>ucpávka kameninová glazovaná DN 150 spojovací systém F</t>
  </si>
  <si>
    <t>-1390413888</t>
  </si>
  <si>
    <t>1*1,015 'Přepočtené koeficientem množství</t>
  </si>
  <si>
    <t>43</t>
  </si>
  <si>
    <t>837391221</t>
  </si>
  <si>
    <t>Montáž kameninových tvarovek odbočných s integrovaným těsněním otevřený výkop DN 400</t>
  </si>
  <si>
    <t>2039540814</t>
  </si>
  <si>
    <t>44</t>
  </si>
  <si>
    <t>59711790</t>
  </si>
  <si>
    <t>odbočka kameninová glazovaná jednoduchá kolmá DN 400/150 dl 1000mm spojovací systém C/F tř.160/-</t>
  </si>
  <si>
    <t>-130617796</t>
  </si>
  <si>
    <t>45</t>
  </si>
  <si>
    <t>892362R</t>
  </si>
  <si>
    <t>Kamerová prohlídka potrubí</t>
  </si>
  <si>
    <t>1463472568</t>
  </si>
  <si>
    <t>109,5</t>
  </si>
  <si>
    <t>46</t>
  </si>
  <si>
    <t>892392121</t>
  </si>
  <si>
    <t>Tlaková zkouška vzduchem potrubí DN 400 těsnícím vakem ucpávkovým</t>
  </si>
  <si>
    <t>úsek</t>
  </si>
  <si>
    <t>193115096</t>
  </si>
  <si>
    <t>47</t>
  </si>
  <si>
    <t>894411231</t>
  </si>
  <si>
    <t>Zřízení šachet kanalizačních z betonových dílců na potrubí DN nad 300 do 400 dno kamenina</t>
  </si>
  <si>
    <t>-1407182540</t>
  </si>
  <si>
    <t>"D.1.1.6.2" 7</t>
  </si>
  <si>
    <t>48</t>
  </si>
  <si>
    <t>5922433R</t>
  </si>
  <si>
    <t xml:space="preserve">dno betonové šachty kanalizační přímé </t>
  </si>
  <si>
    <t>1707160772</t>
  </si>
  <si>
    <t>49</t>
  </si>
  <si>
    <t>59224187</t>
  </si>
  <si>
    <t>prstenec šachtový vyrovnávací betonový 625x120x100mm</t>
  </si>
  <si>
    <t>1111285868</t>
  </si>
  <si>
    <t>50</t>
  </si>
  <si>
    <t>59224185</t>
  </si>
  <si>
    <t>prstenec šachtový vyrovnávací betonový 625x120x60mm</t>
  </si>
  <si>
    <t>1911751064</t>
  </si>
  <si>
    <t>51</t>
  </si>
  <si>
    <t>59224160</t>
  </si>
  <si>
    <t>skruž kanalizační s ocelovými stupadly 100x25x12cm</t>
  </si>
  <si>
    <t>-1178786506</t>
  </si>
  <si>
    <t>52</t>
  </si>
  <si>
    <t>59224167</t>
  </si>
  <si>
    <t>skruž betonová přechodová 62,5/100x60x12cm, stupadla poplastovaná</t>
  </si>
  <si>
    <t>681578896</t>
  </si>
  <si>
    <t>53</t>
  </si>
  <si>
    <t>59224315R</t>
  </si>
  <si>
    <t>deska betonová zákrytová pro kruhové šachty 100/62,5x25cm</t>
  </si>
  <si>
    <t>-2146273741</t>
  </si>
  <si>
    <t>54</t>
  </si>
  <si>
    <t>59224348</t>
  </si>
  <si>
    <t>těsnění elastomerové pro spojení šachetních dílů DN 1000</t>
  </si>
  <si>
    <t>1822770586</t>
  </si>
  <si>
    <t>55</t>
  </si>
  <si>
    <t>899104112</t>
  </si>
  <si>
    <t>Osazení poklopů litinových nebo ocelových včetně rámů pro třídu zatížení D400, E600</t>
  </si>
  <si>
    <t>1416024722</t>
  </si>
  <si>
    <t>56</t>
  </si>
  <si>
    <t>552414R5</t>
  </si>
  <si>
    <t xml:space="preserve">poklop šachtový s rámem DN625 třída D 400, s odvětráním, se zámkem </t>
  </si>
  <si>
    <t>189134724</t>
  </si>
  <si>
    <t>Ostatní konstrukce a práce, bourání</t>
  </si>
  <si>
    <t>57</t>
  </si>
  <si>
    <t>919112212</t>
  </si>
  <si>
    <t>Řezání spár pro vytvoření komůrky š 10 mm hl 20 mm pro těsnící zálivku v živičném krytu</t>
  </si>
  <si>
    <t>1109581020</t>
  </si>
  <si>
    <t>"komunikace III/1533 b (680 mm)" (2*110)</t>
  </si>
  <si>
    <t>58</t>
  </si>
  <si>
    <t>919122111</t>
  </si>
  <si>
    <t>Těsnění spár zálivkou za tepla pro komůrky š 10 mm hl 20 mm s těsnicím profilem</t>
  </si>
  <si>
    <t>565983381</t>
  </si>
  <si>
    <t>59</t>
  </si>
  <si>
    <t>919721221</t>
  </si>
  <si>
    <t>Geomříž pro vyztužení asfaltového povrchu ze skelných vláken</t>
  </si>
  <si>
    <t>1864103750</t>
  </si>
  <si>
    <t>60</t>
  </si>
  <si>
    <t>919735113</t>
  </si>
  <si>
    <t>Řezání stávajícího živičného krytu hl do 150 mm</t>
  </si>
  <si>
    <t>1447365656</t>
  </si>
  <si>
    <t>997</t>
  </si>
  <si>
    <t>Přesun sutě</t>
  </si>
  <si>
    <t>61</t>
  </si>
  <si>
    <t>997221551</t>
  </si>
  <si>
    <t>Vodorovná doprava suti ze sypkých materiálů do 1 km</t>
  </si>
  <si>
    <t>23134075</t>
  </si>
  <si>
    <t>"kamenivo" 82,5</t>
  </si>
  <si>
    <t>"frézování" 337,92</t>
  </si>
  <si>
    <t>62</t>
  </si>
  <si>
    <t>997221559</t>
  </si>
  <si>
    <t>Příplatek ZKD 1 km u vodorovné dopravy suti ze sypkých materiálů</t>
  </si>
  <si>
    <t>-1609881054</t>
  </si>
  <si>
    <t>420,42*13 'Přepočtené koeficientem množství</t>
  </si>
  <si>
    <t>63</t>
  </si>
  <si>
    <t>997221561</t>
  </si>
  <si>
    <t>Vodorovná doprava suti z kusových materiálů do 1 km</t>
  </si>
  <si>
    <t>1708181166</t>
  </si>
  <si>
    <t>"beton" 58,08</t>
  </si>
  <si>
    <t>"asfalt" 29,04</t>
  </si>
  <si>
    <t>64</t>
  </si>
  <si>
    <t>997221569</t>
  </si>
  <si>
    <t>Příplatek ZKD 1 km u vodorovné dopravy suti z kusových materiálů</t>
  </si>
  <si>
    <t>-446208357</t>
  </si>
  <si>
    <t>87,12*13 'Přepočtené koeficientem množství</t>
  </si>
  <si>
    <t>65</t>
  </si>
  <si>
    <t>997221861</t>
  </si>
  <si>
    <t>Poplatek za uložení stavebního odpadu na recyklační skládce (skládkovné) z prostého betonu pod kódem 17 01 01</t>
  </si>
  <si>
    <t>-1366568886</t>
  </si>
  <si>
    <t>66</t>
  </si>
  <si>
    <t>997221873</t>
  </si>
  <si>
    <t>Poplatek za uložení stavebního odpadu na recyklační skládce (skládkovné) zeminy a kamení zatříděného do Katalogu odpadů pod kódem 17 05 04</t>
  </si>
  <si>
    <t>1395052944</t>
  </si>
  <si>
    <t>67</t>
  </si>
  <si>
    <t>997221875</t>
  </si>
  <si>
    <t>Poplatek za uložení stavebního odpadu na recyklační skládce (skládkovné) asfaltového bez obsahu dehtu zatříděného do Katalogu odpadů pod kódem 17 03 02</t>
  </si>
  <si>
    <t>704625102</t>
  </si>
  <si>
    <t>998</t>
  </si>
  <si>
    <t>Přesun hmot</t>
  </si>
  <si>
    <t>68</t>
  </si>
  <si>
    <t>998275101</t>
  </si>
  <si>
    <t>Přesun hmot pro trubní vedení z trub kameninových otevřený výkop</t>
  </si>
  <si>
    <t>-79082459</t>
  </si>
  <si>
    <t>01.02 - SO 01.02 stoka IG 2</t>
  </si>
  <si>
    <t>113107222</t>
  </si>
  <si>
    <t>Odstranění podkladu z kameniva drceného tl 200 mm strojně pl přes 200 m2</t>
  </si>
  <si>
    <t>-576630545</t>
  </si>
  <si>
    <t>"MK (460 mm)" (1,1*174,3)+(9,0*3,0)+(2,0*2,0)</t>
  </si>
  <si>
    <t>Odstranění podkladu pl přes 200 m2 z kameniva drceného tl 300 mm</t>
  </si>
  <si>
    <t>-659815777</t>
  </si>
  <si>
    <t>"komunikace III/1533 a (520 mm)" 1,1*50</t>
  </si>
  <si>
    <t>113107231</t>
  </si>
  <si>
    <t>Odstranění podkladu z betonu prostého tl 150 mm strojně pl přes 200 m2</t>
  </si>
  <si>
    <t>428169462</t>
  </si>
  <si>
    <t>1924419018</t>
  </si>
  <si>
    <t>113154333</t>
  </si>
  <si>
    <t>Frézování živičného krytu tl 50 mm pruh š 2 m pl do 10000 m2 bez překážek v trase</t>
  </si>
  <si>
    <t>877274924</t>
  </si>
  <si>
    <t>"MK (460 mm)" (1,7*174,3)+(3,6*9,6)+(2,6*2,6)</t>
  </si>
  <si>
    <t>1321992119</t>
  </si>
  <si>
    <t>"komunikace III/1533 a (520 mm)" 6,0*50</t>
  </si>
  <si>
    <t>307405676</t>
  </si>
  <si>
    <t>24*8</t>
  </si>
  <si>
    <t>1860665698</t>
  </si>
  <si>
    <t>78594220</t>
  </si>
  <si>
    <t>1,1*8</t>
  </si>
  <si>
    <t>384187427</t>
  </si>
  <si>
    <t>1,1*6</t>
  </si>
  <si>
    <t>626620475</t>
  </si>
  <si>
    <t>(1,1*1,6*6,6)+(1,2*1,7*8,8)</t>
  </si>
  <si>
    <t>131251203</t>
  </si>
  <si>
    <t>Hloubení jam zapažených v hornině třídy těžitelnosti I, skupiny 3 objem do 100 m3 strojně</t>
  </si>
  <si>
    <t>-988658287</t>
  </si>
  <si>
    <t xml:space="preserve">"D.1.1.9" </t>
  </si>
  <si>
    <t>"startovací a cílová jáma" (9,0*3,0*3,4)+(2,0*2,0*3,5)</t>
  </si>
  <si>
    <t>"odpočet povrchů" -((3,0*9,0*0,46)+(2,0*2,0*0,46))</t>
  </si>
  <si>
    <t>"hor 3 60%" 91,54*0,6</t>
  </si>
  <si>
    <t>131351203</t>
  </si>
  <si>
    <t>Hloubení jam zapažených v hornině třídy těžitelnosti II, skupiny 4 objem do 100 m3 strojně</t>
  </si>
  <si>
    <t>953838281</t>
  </si>
  <si>
    <t>"hor 4 30%" 91,54*0,3</t>
  </si>
  <si>
    <t>131451203</t>
  </si>
  <si>
    <t>Hloubení jam zapažených v hornině třídy těžitelnosti II, skupiny 5 objem do 100 m3 strojně</t>
  </si>
  <si>
    <t>-1061898304</t>
  </si>
  <si>
    <t>"hor 5 10%" 91,54*0,1</t>
  </si>
  <si>
    <t>-574945667</t>
  </si>
  <si>
    <t>"IG  2" (243,3-19)*2,55*1,1</t>
  </si>
  <si>
    <t>"rozšíření pro šachty" (2,5*1,4*35,08)</t>
  </si>
  <si>
    <t>"odpočet povrchů" -(1,1*0,46*224,3)</t>
  </si>
  <si>
    <t>"hor 3 60%" 638,446*0,6</t>
  </si>
  <si>
    <t>1364875519</t>
  </si>
  <si>
    <t>"hor 4 30%" 638,446*0,3</t>
  </si>
  <si>
    <t>-572823679</t>
  </si>
  <si>
    <t>"hor 5 10%" 638,446*0,1</t>
  </si>
  <si>
    <t>141721218</t>
  </si>
  <si>
    <t>Řízený zemní protlak délky do 50 m hloubky do 6 m s protlačením potrubí vnějšího průměru vrtu do 315 mm v hornině třídy těžitelnosti I a II, skupiny 1 až 4</t>
  </si>
  <si>
    <t>138293361</t>
  </si>
  <si>
    <t>8,0</t>
  </si>
  <si>
    <t>59710707R1</t>
  </si>
  <si>
    <t>trouba kameninová  DN 300mm pro protlak</t>
  </si>
  <si>
    <t>1768426523</t>
  </si>
  <si>
    <t>1063125945</t>
  </si>
  <si>
    <t>"IG 2" (224,3*2,55*2)</t>
  </si>
  <si>
    <t>"rozšíření pro šachty" (2*1,4*14,26)</t>
  </si>
  <si>
    <t>846944683</t>
  </si>
  <si>
    <t>151101201</t>
  </si>
  <si>
    <t>Zřízení příložného pažení stěn výkopu hl do 4 m</t>
  </si>
  <si>
    <t>168633462</t>
  </si>
  <si>
    <t>"startovací a cílová jáma" ((9,0+3,0)*2*3,4)+((2,0+2,0)*2*3,5)</t>
  </si>
  <si>
    <t>151101211</t>
  </si>
  <si>
    <t>Odstranění příložného pažení stěn hl do 4 m</t>
  </si>
  <si>
    <t>882737746</t>
  </si>
  <si>
    <t>151101301</t>
  </si>
  <si>
    <t>Zřízení rozepření stěn při pažení příložném hl do 4 m</t>
  </si>
  <si>
    <t>420345276</t>
  </si>
  <si>
    <t>151101311</t>
  </si>
  <si>
    <t>Odstranění rozepření stěn při pažení příložném hl do 4 m</t>
  </si>
  <si>
    <t>1391121554</t>
  </si>
  <si>
    <t>-221413476</t>
  </si>
  <si>
    <t>"zásyp, obsyp" 463,841+123,909</t>
  </si>
  <si>
    <t>-934694857</t>
  </si>
  <si>
    <t>"výkop hor 3" 383,68+54,924</t>
  </si>
  <si>
    <t>-1979930890</t>
  </si>
  <si>
    <t>438,604*4 'Přepočtené koeficientem množství</t>
  </si>
  <si>
    <t>-42410151</t>
  </si>
  <si>
    <t>(191,534+27,462)+(63,845+9,154)</t>
  </si>
  <si>
    <t>-2042436362</t>
  </si>
  <si>
    <t>291,995*4 'Přepočtené koeficientem množství</t>
  </si>
  <si>
    <t>539285888</t>
  </si>
  <si>
    <t>1696244866</t>
  </si>
  <si>
    <t>(438,604*1,6)+(291,995*1,8)</t>
  </si>
  <si>
    <t>-2066121063</t>
  </si>
  <si>
    <t>"výkop" 638,446+91,54</t>
  </si>
  <si>
    <t>"DN 300" -(1,1*0,855*235,3)</t>
  </si>
  <si>
    <t>"podklad pod jámy" -(3,1)</t>
  </si>
  <si>
    <t xml:space="preserve">" šachty" -((1,19*35,08))                                                            </t>
  </si>
  <si>
    <t>-2098970303</t>
  </si>
  <si>
    <t>463,841*1,67*1,23</t>
  </si>
  <si>
    <t>1503214908</t>
  </si>
  <si>
    <t>"DN 300" ((1,1*0,566)-0,096)*235,3</t>
  </si>
  <si>
    <t>-1376918542</t>
  </si>
  <si>
    <t>123,909*1,67*1,23</t>
  </si>
  <si>
    <t>1538062905</t>
  </si>
  <si>
    <t>"MK (460 mm)" (1,1*224,3)+(9,0*3,0)+(2,0*2,0)</t>
  </si>
  <si>
    <t>1053784154</t>
  </si>
  <si>
    <t>"D.1.1.1, D.1.1.4" 235,3</t>
  </si>
  <si>
    <t>1615163989</t>
  </si>
  <si>
    <t>1237988154</t>
  </si>
  <si>
    <t>"DN 400" 0,1256*168</t>
  </si>
  <si>
    <t>358236R01</t>
  </si>
  <si>
    <t>vybourání stávající stoky PVC DN 250 vč. odvozu a poplatku za skládku</t>
  </si>
  <si>
    <t>1475974505</t>
  </si>
  <si>
    <t>23,6</t>
  </si>
  <si>
    <t>451541111</t>
  </si>
  <si>
    <t>Lože pod potrubí otevřený výkop ze štěrkodrtě</t>
  </si>
  <si>
    <t>720041884</t>
  </si>
  <si>
    <t>"startovací a cílová jáma" (9,0*3,0*0,1)+(2,0*2,0*0,1)</t>
  </si>
  <si>
    <t>-696473501</t>
  </si>
  <si>
    <t>"šachty" 1,5*1,5*0,1*13</t>
  </si>
  <si>
    <t>"DN 300" 0,189*1,1*224,3</t>
  </si>
  <si>
    <t>1529187058</t>
  </si>
  <si>
    <t>"šachty" 1,5*1,5*0,15*13</t>
  </si>
  <si>
    <t>564861111</t>
  </si>
  <si>
    <t>Podklad ze štěrkodrtě ŠD tl 200 mm</t>
  </si>
  <si>
    <t>-454321114</t>
  </si>
  <si>
    <t>1033059096</t>
  </si>
  <si>
    <t>"komunikace III/1533 a (520 mm)" ((1,1*50))</t>
  </si>
  <si>
    <t>1571640437</t>
  </si>
  <si>
    <t>"komunikace III/1533 a (520 mm)" ((6,0*50))</t>
  </si>
  <si>
    <t>565145111</t>
  </si>
  <si>
    <t>Asfaltový beton vrstva podkladní ACP 16 (obalované kamenivo OKS) tl 60 mm š do 3 m</t>
  </si>
  <si>
    <t>-344130090</t>
  </si>
  <si>
    <t>567122114</t>
  </si>
  <si>
    <t>Podklad ze směsi stmelené cementem SC C 8/10 (KSC I) tl 150 mm</t>
  </si>
  <si>
    <t>1349423833</t>
  </si>
  <si>
    <t>982688</t>
  </si>
  <si>
    <t>"komunikace III/1533 b (680 mm)" (1,1*50)</t>
  </si>
  <si>
    <t>Nátěr infiltrační kationaktivní v množství emulzí 1 kg/m2</t>
  </si>
  <si>
    <t>1037833516</t>
  </si>
  <si>
    <t>-914684351</t>
  </si>
  <si>
    <t>577144111</t>
  </si>
  <si>
    <t>Asfaltový beton vrstva obrusná ACO 11 (ABS) tř. I tl 50 mm š do 3 m z nemodifikovaného asfaltu</t>
  </si>
  <si>
    <t>-377449011</t>
  </si>
  <si>
    <t>600730327</t>
  </si>
  <si>
    <t>"komunikace III/1533 b (680 mm)" (6*50)</t>
  </si>
  <si>
    <t>-1240972160</t>
  </si>
  <si>
    <t>831372121</t>
  </si>
  <si>
    <t>Montáž potrubí z trub kameninových hrdlových s integrovaným těsněním výkop sklon do 20 % DN 300</t>
  </si>
  <si>
    <t>1105631799</t>
  </si>
  <si>
    <t>"TZ D.1.1.1 str. 5"  243,3</t>
  </si>
  <si>
    <t>"odpočet protlak" -8,0</t>
  </si>
  <si>
    <t>59710707</t>
  </si>
  <si>
    <t>trouba kameninová glazovaná DN 300</t>
  </si>
  <si>
    <t>2134571614</t>
  </si>
  <si>
    <t>235,3*1,015 'Přepočtené koeficientem množství</t>
  </si>
  <si>
    <t>2033533285</t>
  </si>
  <si>
    <t>-1397600545</t>
  </si>
  <si>
    <t>5*1,015 'Přepočtené koeficientem množství</t>
  </si>
  <si>
    <t>837371221</t>
  </si>
  <si>
    <t>Montáž kameninových tvarovek odbočných s integrovaným těsněním otevřený výkop DN 300</t>
  </si>
  <si>
    <t>149085348</t>
  </si>
  <si>
    <t>59711770</t>
  </si>
  <si>
    <t>odbočka kameninová glazovaná jednoduchá kolmá DN 300/150 dl 500mm spojovací systém C/F tř.160/-</t>
  </si>
  <si>
    <t>-215135178</t>
  </si>
  <si>
    <t>-2114863287</t>
  </si>
  <si>
    <t>243,3</t>
  </si>
  <si>
    <t>892372121</t>
  </si>
  <si>
    <t>Tlaková zkouška vzduchem potrubí DN 300 těsnícím vakem ucpávkovým</t>
  </si>
  <si>
    <t>41913572</t>
  </si>
  <si>
    <t>894411221</t>
  </si>
  <si>
    <t>Zřízení šachet kanalizačních z betonových dílců na potrubí DN nad 200 do 300 dno kamenina</t>
  </si>
  <si>
    <t>670483552</t>
  </si>
  <si>
    <t>1786715122</t>
  </si>
  <si>
    <t>-976874076</t>
  </si>
  <si>
    <t>-1325945025</t>
  </si>
  <si>
    <t>59224184</t>
  </si>
  <si>
    <t>prstenec šachtový vyrovnávací betonový 625x120x40mm</t>
  </si>
  <si>
    <t>-1527431359</t>
  </si>
  <si>
    <t>69</t>
  </si>
  <si>
    <t>592241600</t>
  </si>
  <si>
    <t>skruž betonová s ocelová se stupadly +PE povlakem TBS-Q 1000/250/120 SP 100x25x12 cm</t>
  </si>
  <si>
    <t>-1924782628</t>
  </si>
  <si>
    <t>70</t>
  </si>
  <si>
    <t>-1285261039</t>
  </si>
  <si>
    <t>71</t>
  </si>
  <si>
    <t>-887230434</t>
  </si>
  <si>
    <t>72</t>
  </si>
  <si>
    <t>78297529</t>
  </si>
  <si>
    <t>73</t>
  </si>
  <si>
    <t>1165785519</t>
  </si>
  <si>
    <t>74</t>
  </si>
  <si>
    <t>-25559257</t>
  </si>
  <si>
    <t>75</t>
  </si>
  <si>
    <t>-1412624961</t>
  </si>
  <si>
    <t>"MK (460 mm)" (2*224,3)+((3,6+9,6)*2)+((2,6+2,6)*2)</t>
  </si>
  <si>
    <t>76</t>
  </si>
  <si>
    <t>-218724480</t>
  </si>
  <si>
    <t>77</t>
  </si>
  <si>
    <t>919735112</t>
  </si>
  <si>
    <t>Řezání stávajícího živičného krytu hl do 100 mm</t>
  </si>
  <si>
    <t>-1534467882</t>
  </si>
  <si>
    <t>78</t>
  </si>
  <si>
    <t>-1287998799</t>
  </si>
  <si>
    <t>"kamenivo" 80,542</t>
  </si>
  <si>
    <t>"frézování" 54,097</t>
  </si>
  <si>
    <t>79</t>
  </si>
  <si>
    <t>-1472954671</t>
  </si>
  <si>
    <t>"kamenivo" 64,592+24,2</t>
  </si>
  <si>
    <t>"frézování" 43,217+153,6</t>
  </si>
  <si>
    <t>80</t>
  </si>
  <si>
    <t>1376303524</t>
  </si>
  <si>
    <t>81</t>
  </si>
  <si>
    <t>485739974</t>
  </si>
  <si>
    <t>285,609*13 'Přepočtené koeficientem množství</t>
  </si>
  <si>
    <t>82</t>
  </si>
  <si>
    <t>724872081</t>
  </si>
  <si>
    <t>83</t>
  </si>
  <si>
    <t>-1945799928</t>
  </si>
  <si>
    <t>"beton" 90,262</t>
  </si>
  <si>
    <t>"asfalt" 49,001</t>
  </si>
  <si>
    <t>84</t>
  </si>
  <si>
    <t>1688709877</t>
  </si>
  <si>
    <t>85</t>
  </si>
  <si>
    <t>-2084560052</t>
  </si>
  <si>
    <t>139,263*13 'Přepočtené koeficientem množství</t>
  </si>
  <si>
    <t>86</t>
  </si>
  <si>
    <t>-1249788378</t>
  </si>
  <si>
    <t>87</t>
  </si>
  <si>
    <t>997221815</t>
  </si>
  <si>
    <t>Poplatek za uložení betonového odpadu na skládce (skládkovné)</t>
  </si>
  <si>
    <t>-26319640</t>
  </si>
  <si>
    <t>88</t>
  </si>
  <si>
    <t>1796822486</t>
  </si>
  <si>
    <t>89</t>
  </si>
  <si>
    <t>997221845</t>
  </si>
  <si>
    <t>Poplatek za uložení odpadu z asfaltových povrchů na skládce (skládkovné)</t>
  </si>
  <si>
    <t>1101163920</t>
  </si>
  <si>
    <t>90</t>
  </si>
  <si>
    <t>-943000355</t>
  </si>
  <si>
    <t>91</t>
  </si>
  <si>
    <t>997221855</t>
  </si>
  <si>
    <t>Poplatek za uložení odpadu z kameniva na skládce (skládkovné)</t>
  </si>
  <si>
    <t>-794697169</t>
  </si>
  <si>
    <t>92</t>
  </si>
  <si>
    <t>1125721673</t>
  </si>
  <si>
    <t>93</t>
  </si>
  <si>
    <t>-1720784373</t>
  </si>
  <si>
    <t>01.11a - SO 01.11 stoka IG 1-A (část - SS1A až S13, propoj na IG1-A)</t>
  </si>
  <si>
    <t>-1940083476</t>
  </si>
  <si>
    <t>"MK (460 mm)" (1,2*10,26)</t>
  </si>
  <si>
    <t>-1343937936</t>
  </si>
  <si>
    <t>1022433424</t>
  </si>
  <si>
    <t>134271356</t>
  </si>
  <si>
    <t>"MK (460 mm)" (1,8*10,26)</t>
  </si>
  <si>
    <t>-1878749558</t>
  </si>
  <si>
    <t>24*1</t>
  </si>
  <si>
    <t>386836086</t>
  </si>
  <si>
    <t>1087069333</t>
  </si>
  <si>
    <t>1,2*1</t>
  </si>
  <si>
    <t>-986958915</t>
  </si>
  <si>
    <t>(1,2*1,7*1,2)</t>
  </si>
  <si>
    <t>-703818709</t>
  </si>
  <si>
    <t>"IG1-A" (1,2*2,2*10,26)</t>
  </si>
  <si>
    <t>"rozšíření pro šachty" (1,3*2,5*7,27)</t>
  </si>
  <si>
    <t>"odpočet povrchů" -((1,2*0,46*10,26))</t>
  </si>
  <si>
    <t>"hor 3 60%" 45,05*0,6</t>
  </si>
  <si>
    <t>-586417263</t>
  </si>
  <si>
    <t>"hor 4 30%" 45,05*0,3</t>
  </si>
  <si>
    <t>323283586</t>
  </si>
  <si>
    <t>"hor 5 10%" 45,05*0,1</t>
  </si>
  <si>
    <t>941562005</t>
  </si>
  <si>
    <t>"IG1-A" (2*2,2*10,26)</t>
  </si>
  <si>
    <t>"rozšíření pro šachty" (2*1,3*7,27)</t>
  </si>
  <si>
    <t>230626456</t>
  </si>
  <si>
    <t>-1492406870</t>
  </si>
  <si>
    <t>"zásyp, obsyp" 24,21+6,593</t>
  </si>
  <si>
    <t>628443267</t>
  </si>
  <si>
    <t>"výkop hor 3" 27,03</t>
  </si>
  <si>
    <t>-1099534509</t>
  </si>
  <si>
    <t>27,03*4 'Přepočtené koeficientem množství</t>
  </si>
  <si>
    <t>-1978503364</t>
  </si>
  <si>
    <t>13,515+4,505</t>
  </si>
  <si>
    <t>-253562367</t>
  </si>
  <si>
    <t>18,02*4 'Přepočtené koeficientem množství</t>
  </si>
  <si>
    <t>-1560221405</t>
  </si>
  <si>
    <t>-25762158</t>
  </si>
  <si>
    <t>(27,03*1,6)+(18,02*1,8)</t>
  </si>
  <si>
    <t>-1595769295</t>
  </si>
  <si>
    <t>"výkop" 45,05</t>
  </si>
  <si>
    <t>"DN 400" -(1,2*0,99*10,26)</t>
  </si>
  <si>
    <t>" šachty" -((1,19*7,27))</t>
  </si>
  <si>
    <t>1298908385</t>
  </si>
  <si>
    <t>24,210*1,67*1,23</t>
  </si>
  <si>
    <t>-423196938</t>
  </si>
  <si>
    <t>"DN 400" ((1,2*0,668)-0,159)*10,26</t>
  </si>
  <si>
    <t>390867291</t>
  </si>
  <si>
    <t>6,593*1,67*1,23</t>
  </si>
  <si>
    <t>1449486731</t>
  </si>
  <si>
    <t>-66420793</t>
  </si>
  <si>
    <t>"D.1.1.1, D.1.1.4" 10,26</t>
  </si>
  <si>
    <t>1302187106</t>
  </si>
  <si>
    <t>"šachty" 1,5*1,5*0,1*4</t>
  </si>
  <si>
    <t>"DN 400" 0,222*1,2*10,26</t>
  </si>
  <si>
    <t>1327567863</t>
  </si>
  <si>
    <t>"šachty" 1,5*1,5*0,15*4</t>
  </si>
  <si>
    <t>2065171734</t>
  </si>
  <si>
    <t>298773529</t>
  </si>
  <si>
    <t>-765678557</t>
  </si>
  <si>
    <t>-1005170400</t>
  </si>
  <si>
    <t>-318807358</t>
  </si>
  <si>
    <t>"TZ D.1.1.1 str. 5"  10,26</t>
  </si>
  <si>
    <t>1168631978</t>
  </si>
  <si>
    <t>10,26*1,015 'Přepočtené koeficientem množství</t>
  </si>
  <si>
    <t>495275818</t>
  </si>
  <si>
    <t>10,26</t>
  </si>
  <si>
    <t>-1827601439</t>
  </si>
  <si>
    <t>612784022</t>
  </si>
  <si>
    <t>"D.1.1.6.2" 4</t>
  </si>
  <si>
    <t>-2006384631</t>
  </si>
  <si>
    <t>59224176</t>
  </si>
  <si>
    <t>prstenec šachtový vyrovnávací betonový 625x120x80mm</t>
  </si>
  <si>
    <t>1722598600</t>
  </si>
  <si>
    <t>-2100696333</t>
  </si>
  <si>
    <t>656091541</t>
  </si>
  <si>
    <t>388644562</t>
  </si>
  <si>
    <t>-1751801481</t>
  </si>
  <si>
    <t>-1627379390</t>
  </si>
  <si>
    <t>1239452253</t>
  </si>
  <si>
    <t>"MK (460 mm)" (2*10,26)</t>
  </si>
  <si>
    <t>-2075297432</t>
  </si>
  <si>
    <t>-1396059199</t>
  </si>
  <si>
    <t>1101579421</t>
  </si>
  <si>
    <t>"kamenivo" 3,57</t>
  </si>
  <si>
    <t>"frézování" 2,364</t>
  </si>
  <si>
    <t>1356462947</t>
  </si>
  <si>
    <t>5,934*13 'Přepočtené koeficientem množství</t>
  </si>
  <si>
    <t>1503546954</t>
  </si>
  <si>
    <t>"beton" 4,001</t>
  </si>
  <si>
    <t>"asfalt" 2,709</t>
  </si>
  <si>
    <t>576909079</t>
  </si>
  <si>
    <t>6,71*13 'Přepočtené koeficientem množství</t>
  </si>
  <si>
    <t>5643137</t>
  </si>
  <si>
    <t>-601193148</t>
  </si>
  <si>
    <t>110164204</t>
  </si>
  <si>
    <t>-840605616</t>
  </si>
  <si>
    <t>01.12 - SO 01.12 stoka IG 1-A-1</t>
  </si>
  <si>
    <t>-250101465</t>
  </si>
  <si>
    <t>"MK (460 mm)" (1,1*177)</t>
  </si>
  <si>
    <t>629109553</t>
  </si>
  <si>
    <t>-1219574611</t>
  </si>
  <si>
    <t>659391628</t>
  </si>
  <si>
    <t>"MK (460 mm)" (1,7*177)</t>
  </si>
  <si>
    <t>-541535161</t>
  </si>
  <si>
    <t>24*6</t>
  </si>
  <si>
    <t>-231644260</t>
  </si>
  <si>
    <t>-563436120</t>
  </si>
  <si>
    <t>1,1*12</t>
  </si>
  <si>
    <t>-970177739</t>
  </si>
  <si>
    <t>1,1*4</t>
  </si>
  <si>
    <t>948641389</t>
  </si>
  <si>
    <t>(1,1*1,6*4,4)+(1,2*1,7*13,2)</t>
  </si>
  <si>
    <t>-1593978560</t>
  </si>
  <si>
    <t>"IG1-A-1" (177*2,5)*1,1</t>
  </si>
  <si>
    <t>"rozšíření pro šachty" (2,5*1,4*19,32)</t>
  </si>
  <si>
    <t>"odpočet povrchů" -(1,1*0,46*177)</t>
  </si>
  <si>
    <t>"hor 3 60%" 464,808*0,6</t>
  </si>
  <si>
    <t>-1086342020</t>
  </si>
  <si>
    <t>"hor 4 30%" 464,808*0,3</t>
  </si>
  <si>
    <t>-1438654833</t>
  </si>
  <si>
    <t>"hor 5 10%" 464,808*0,1</t>
  </si>
  <si>
    <t>378530864</t>
  </si>
  <si>
    <t>"IG1-A-1" (177*2,5)*2</t>
  </si>
  <si>
    <t>"rozšíření pro šachty" (2*1,4*19,32)</t>
  </si>
  <si>
    <t>1095911223</t>
  </si>
  <si>
    <t>808479903</t>
  </si>
  <si>
    <t>"zásyp, obsyp" 275,348+93,208</t>
  </si>
  <si>
    <t>76575417</t>
  </si>
  <si>
    <t>"výkop hor 3" 278,885</t>
  </si>
  <si>
    <t>1230941444</t>
  </si>
  <si>
    <t>278,885*4 'Přepočtené koeficientem množství</t>
  </si>
  <si>
    <t>-968228146</t>
  </si>
  <si>
    <t>139,442+46,481</t>
  </si>
  <si>
    <t>-355853405</t>
  </si>
  <si>
    <t>185,923*4 'Přepočtené koeficientem množství</t>
  </si>
  <si>
    <t>-404522876</t>
  </si>
  <si>
    <t>-1432660350</t>
  </si>
  <si>
    <t>(418,327*1,6)+(46,481*1,8)</t>
  </si>
  <si>
    <t>-521477913</t>
  </si>
  <si>
    <t>"výkop" 464,808</t>
  </si>
  <si>
    <t>"DN 300" -(1,1*0,855*177)</t>
  </si>
  <si>
    <t xml:space="preserve">" šachty" -((1,19*19,32))                                                            </t>
  </si>
  <si>
    <t>-231080075</t>
  </si>
  <si>
    <t>275,348*1,67*1,23</t>
  </si>
  <si>
    <t>769586480</t>
  </si>
  <si>
    <t>"DN 300" ((1,1*0,566)-0,096)*177</t>
  </si>
  <si>
    <t>-1401902453</t>
  </si>
  <si>
    <t>93,208*1,67*1,23</t>
  </si>
  <si>
    <t>-1392987798</t>
  </si>
  <si>
    <t>-1945826191</t>
  </si>
  <si>
    <t>"D.1.1.1, D.1.1.4" 177</t>
  </si>
  <si>
    <t>161644099</t>
  </si>
  <si>
    <t>554064550</t>
  </si>
  <si>
    <t>"DN 400" 0,1256*124</t>
  </si>
  <si>
    <t>754896650</t>
  </si>
  <si>
    <t>"DN 300" 0,189*1,1*177</t>
  </si>
  <si>
    <t>"šachty" 1,5*1,5*0,1*8</t>
  </si>
  <si>
    <t>-1027566898</t>
  </si>
  <si>
    <t>"šachty" 1,5*1,5*0,15*8</t>
  </si>
  <si>
    <t>-1822473212</t>
  </si>
  <si>
    <t>-1975839758</t>
  </si>
  <si>
    <t>1850938750</t>
  </si>
  <si>
    <t>1409155913</t>
  </si>
  <si>
    <t>1129633246</t>
  </si>
  <si>
    <t>"TZ D.1.1.1 str. 5"  177</t>
  </si>
  <si>
    <t xml:space="preserve">trouba kameninová glazovaná DN 300 </t>
  </si>
  <si>
    <t>626299417</t>
  </si>
  <si>
    <t>177*1,015 'Přepočtené koeficientem množství</t>
  </si>
  <si>
    <t>-379921870</t>
  </si>
  <si>
    <t>2002910249</t>
  </si>
  <si>
    <t>10*1,015 'Přepočtené koeficientem množství</t>
  </si>
  <si>
    <t>1567458338</t>
  </si>
  <si>
    <t>-1746857152</t>
  </si>
  <si>
    <t>-245963243</t>
  </si>
  <si>
    <t>177</t>
  </si>
  <si>
    <t>1986563962</t>
  </si>
  <si>
    <t>-51519009</t>
  </si>
  <si>
    <t>109616639</t>
  </si>
  <si>
    <t>-707424291</t>
  </si>
  <si>
    <t>-1988775028</t>
  </si>
  <si>
    <t>-2081098390</t>
  </si>
  <si>
    <t>1811933551</t>
  </si>
  <si>
    <t>-364301755</t>
  </si>
  <si>
    <t>-1063968439</t>
  </si>
  <si>
    <t>1853161202</t>
  </si>
  <si>
    <t>536425027</t>
  </si>
  <si>
    <t>329474227</t>
  </si>
  <si>
    <t>"MK (460 mm)" (2*177)</t>
  </si>
  <si>
    <t>1723968603</t>
  </si>
  <si>
    <t>354045327</t>
  </si>
  <si>
    <t>1452910449</t>
  </si>
  <si>
    <t>"kamenivo" 56,463</t>
  </si>
  <si>
    <t>"frézování" 38,515</t>
  </si>
  <si>
    <t>-289996146</t>
  </si>
  <si>
    <t>94,978*13 'Přepočtené koeficientem množství</t>
  </si>
  <si>
    <t>1339285742</t>
  </si>
  <si>
    <t>"beton" 63,278</t>
  </si>
  <si>
    <t>"asfalt" 42,834</t>
  </si>
  <si>
    <t>-199239584</t>
  </si>
  <si>
    <t>106,112*13 'Přepočtené koeficientem množství</t>
  </si>
  <si>
    <t>718250263</t>
  </si>
  <si>
    <t>1236253431</t>
  </si>
  <si>
    <t>1682562669</t>
  </si>
  <si>
    <t>-1916048571</t>
  </si>
  <si>
    <t>01.16 - SO 01.16 stoka IG 1-B</t>
  </si>
  <si>
    <t>-237965016</t>
  </si>
  <si>
    <t>"MK (460 mm)" (1,1*263,5)</t>
  </si>
  <si>
    <t>1548242522</t>
  </si>
  <si>
    <t>"komunikace III/1533 a (520 mm)" (1,1*119,5)</t>
  </si>
  <si>
    <t>-526121310</t>
  </si>
  <si>
    <t>525364557</t>
  </si>
  <si>
    <t>-2145876878</t>
  </si>
  <si>
    <t>"MK (460 mm)" (1,7*263,5)</t>
  </si>
  <si>
    <t>2128040272</t>
  </si>
  <si>
    <t>"komunikace III/1533 a (520 mm)" (6,0*119,5)</t>
  </si>
  <si>
    <t>-521391075</t>
  </si>
  <si>
    <t>24*15</t>
  </si>
  <si>
    <t>-1154704370</t>
  </si>
  <si>
    <t>-1725449096</t>
  </si>
  <si>
    <t>119001412</t>
  </si>
  <si>
    <t>Dočasné zajištění potrubí betonového, ŽB nebo kameninového DN do 500 mm</t>
  </si>
  <si>
    <t>-700295096</t>
  </si>
  <si>
    <t>883160218</t>
  </si>
  <si>
    <t>497748487</t>
  </si>
  <si>
    <t>(1,1*1,6*4,4)+(1,2*1,7*6,6)+(1,7*2,0*2,2)</t>
  </si>
  <si>
    <t>87996680</t>
  </si>
  <si>
    <t>"IG1-B" ((4*2,75)+(149,5*2,6)+(46*3,15)+(30*2,92)+(34*2,58)+(119,5*2,25))*1,1</t>
  </si>
  <si>
    <t>"rozšíření pro šachty" (2,5*1,4*36,11)</t>
  </si>
  <si>
    <t>"odpočet povrchů" -((1,1*0,46*262,5)+(1,1*119,5))</t>
  </si>
  <si>
    <t>"hor 3 60%" 949,785*0,6</t>
  </si>
  <si>
    <t>2118811026</t>
  </si>
  <si>
    <t>"hor 4 30%" 949,785*0,3</t>
  </si>
  <si>
    <t>-49601223</t>
  </si>
  <si>
    <t>"hor 5 10%"949,785*0,1</t>
  </si>
  <si>
    <t>-1084287255</t>
  </si>
  <si>
    <t>"IG1-B" ((4*2,75)+(149,5*2,6)+(46*3,15)+(30*2,92)+(34*2,58)+(119,5*2,25))*2</t>
  </si>
  <si>
    <t>"rozšíření pro šachty" (2*1,4*36,11)</t>
  </si>
  <si>
    <t>231536675</t>
  </si>
  <si>
    <t>-110170179</t>
  </si>
  <si>
    <t>"zásyp, obsyp" 546,602+201,688</t>
  </si>
  <si>
    <t>729912115</t>
  </si>
  <si>
    <t>"výkop hor 3" 569,871</t>
  </si>
  <si>
    <t>-857790571</t>
  </si>
  <si>
    <t>569,871*4 'Přepočtené koeficientem množství</t>
  </si>
  <si>
    <t>1134551517</t>
  </si>
  <si>
    <t>284,936+94,979</t>
  </si>
  <si>
    <t>-1402273776</t>
  </si>
  <si>
    <t>379,915*4 'Přepočtené koeficientem množství</t>
  </si>
  <si>
    <t>1378344995</t>
  </si>
  <si>
    <t>-1140516114</t>
  </si>
  <si>
    <t>(854,807*1,6)+(94,979*1,8)</t>
  </si>
  <si>
    <t>417789461</t>
  </si>
  <si>
    <t>"výkop" 949,785</t>
  </si>
  <si>
    <t>"DN 300" -(1,1*0,855*383)</t>
  </si>
  <si>
    <t xml:space="preserve">" šachty" -((1,19*36,11))                                                            </t>
  </si>
  <si>
    <t>980813747</t>
  </si>
  <si>
    <t>546,602*1,67*1,23</t>
  </si>
  <si>
    <t>-148146389</t>
  </si>
  <si>
    <t>"DN 300" ((1,1*0,566)-0,096)*383</t>
  </si>
  <si>
    <t>709651816</t>
  </si>
  <si>
    <t>201,688*1,67*1,23</t>
  </si>
  <si>
    <t>409778374</t>
  </si>
  <si>
    <t>-537954214</t>
  </si>
  <si>
    <t>"D.1.1.1, D.1.1.4" 338</t>
  </si>
  <si>
    <t>-851358277</t>
  </si>
  <si>
    <t>"odhad" 3</t>
  </si>
  <si>
    <t>1210141669</t>
  </si>
  <si>
    <t>"DN 400" 0,1256*268</t>
  </si>
  <si>
    <t>1467360538</t>
  </si>
  <si>
    <t>"DN 300" 0,189*1,1*383</t>
  </si>
  <si>
    <t>"šachty" 1,5*1,5*0,1*14</t>
  </si>
  <si>
    <t>-1904303251</t>
  </si>
  <si>
    <t>"šachty" 1,5*1,5*0,15*14</t>
  </si>
  <si>
    <t>1857625269</t>
  </si>
  <si>
    <t>1640933973</t>
  </si>
  <si>
    <t>1460657583</t>
  </si>
  <si>
    <t>"komunikace III/1533 a (520 mm)" (1,2*119,5)</t>
  </si>
  <si>
    <t>-2116737035</t>
  </si>
  <si>
    <t>-1928540979</t>
  </si>
  <si>
    <t>-779224544</t>
  </si>
  <si>
    <t>-1818190774</t>
  </si>
  <si>
    <t>448206805</t>
  </si>
  <si>
    <t>-456132968</t>
  </si>
  <si>
    <t>-760157949</t>
  </si>
  <si>
    <t>"komunikace III/1533 a (520 mm)" ((6,0*119,5))</t>
  </si>
  <si>
    <t>-121543422</t>
  </si>
  <si>
    <t>1310295937</t>
  </si>
  <si>
    <t>"TZ D.1.1.1 str. 5" 383</t>
  </si>
  <si>
    <t>1919887132</t>
  </si>
  <si>
    <t>383*1,015 'Přepočtené koeficientem množství</t>
  </si>
  <si>
    <t>-1140387203</t>
  </si>
  <si>
    <t>1359421388</t>
  </si>
  <si>
    <t>22*1,015 'Přepočtené koeficientem množství</t>
  </si>
  <si>
    <t>-1487555328</t>
  </si>
  <si>
    <t>1836305176</t>
  </si>
  <si>
    <t>877265513</t>
  </si>
  <si>
    <t>Montáž odboček na potrubí z PE trub d 63</t>
  </si>
  <si>
    <t>-1439969405</t>
  </si>
  <si>
    <t>286149581</t>
  </si>
  <si>
    <t>odbočka PE d 63/40</t>
  </si>
  <si>
    <t>2100907034</t>
  </si>
  <si>
    <t>1*1,01 'Přepočtené koeficientem množství</t>
  </si>
  <si>
    <t>-465562875</t>
  </si>
  <si>
    <t>383</t>
  </si>
  <si>
    <t>960679905</t>
  </si>
  <si>
    <t>1501412434</t>
  </si>
  <si>
    <t>"D.1.1.6.2" 14</t>
  </si>
  <si>
    <t>1722077184</t>
  </si>
  <si>
    <t>1031277238</t>
  </si>
  <si>
    <t>-1745706573</t>
  </si>
  <si>
    <t>-549323198</t>
  </si>
  <si>
    <t>2717876</t>
  </si>
  <si>
    <t>526381442</t>
  </si>
  <si>
    <t>947293796</t>
  </si>
  <si>
    <t>-619848493</t>
  </si>
  <si>
    <t>449377747</t>
  </si>
  <si>
    <t>-1389063768</t>
  </si>
  <si>
    <t>"MK (460 mm)" (2*263,5)</t>
  </si>
  <si>
    <t>"komunikace III/1533 a (520 mm)" (2*119,5)</t>
  </si>
  <si>
    <t>1910587627</t>
  </si>
  <si>
    <t>1858076320</t>
  </si>
  <si>
    <t>919735114</t>
  </si>
  <si>
    <t>Řezání stávajícího živičného krytu hl do 200 mm</t>
  </si>
  <si>
    <t>-362360855</t>
  </si>
  <si>
    <t>-788142790</t>
  </si>
  <si>
    <t>"kamenivo" 84,057+57,838</t>
  </si>
  <si>
    <t>"frézování" 57,338+367,104</t>
  </si>
  <si>
    <t>1225931205</t>
  </si>
  <si>
    <t>566,337*13 'Přepočtené koeficientem množství</t>
  </si>
  <si>
    <t>-700710674</t>
  </si>
  <si>
    <t>"beton" 138,923</t>
  </si>
  <si>
    <t>"asfalt" 63,767</t>
  </si>
  <si>
    <t>1476747830</t>
  </si>
  <si>
    <t>202,69*13 'Přepočtené koeficientem množství</t>
  </si>
  <si>
    <t>-1065559187</t>
  </si>
  <si>
    <t>-456902889</t>
  </si>
  <si>
    <t>-1796953549</t>
  </si>
  <si>
    <t>-1600431314</t>
  </si>
  <si>
    <t>01.17 - SO 01.17 stoka IG 1-B-1</t>
  </si>
  <si>
    <t>623751567</t>
  </si>
  <si>
    <t>"MK (460 mm)" (1,1*66)</t>
  </si>
  <si>
    <t>-769540996</t>
  </si>
  <si>
    <t>521413185</t>
  </si>
  <si>
    <t>-40658949</t>
  </si>
  <si>
    <t>"MK (460 mm)" (1,7*66)</t>
  </si>
  <si>
    <t>-145257870</t>
  </si>
  <si>
    <t>24*2</t>
  </si>
  <si>
    <t>-1317621812</t>
  </si>
  <si>
    <t>1984410275</t>
  </si>
  <si>
    <t>1,1*1</t>
  </si>
  <si>
    <t>946841720</t>
  </si>
  <si>
    <t>1876309729</t>
  </si>
  <si>
    <t>(1,1*1,6*2,2)+(1,2*1,7*1,1)</t>
  </si>
  <si>
    <t>-1992315029</t>
  </si>
  <si>
    <t>"IG1-B-1" ((35*2,48)+(31*2,43))*1,1</t>
  </si>
  <si>
    <t>"rozšíření pro šachty" (2,5*1,4*4,86)</t>
  </si>
  <si>
    <t>"odpočet povrchů" -(1,1*0,46*66)</t>
  </si>
  <si>
    <t>"hor 3 60%" 161,957*0,6</t>
  </si>
  <si>
    <t>421430703</t>
  </si>
  <si>
    <t>"hor 4 30%" 161,957*0,3</t>
  </si>
  <si>
    <t>619013090</t>
  </si>
  <si>
    <t>"hor 5 10%" 161,957*0,1</t>
  </si>
  <si>
    <t>-826795189</t>
  </si>
  <si>
    <t>"IG1-B-1" ((35*2,48)+(31*2,43))*2</t>
  </si>
  <si>
    <t>"rozšíření pro šachty" (2*1,4*4,86)</t>
  </si>
  <si>
    <t>879543334</t>
  </si>
  <si>
    <t>1886493919</t>
  </si>
  <si>
    <t>"zásyp, obsyp" 94,101+34,756</t>
  </si>
  <si>
    <t>1089706089</t>
  </si>
  <si>
    <t>"výkop hor 3" 97,174</t>
  </si>
  <si>
    <t>-797107361</t>
  </si>
  <si>
    <t>97,174*4 'Přepočtené koeficientem množství</t>
  </si>
  <si>
    <t>815382950</t>
  </si>
  <si>
    <t>48,587+16,196</t>
  </si>
  <si>
    <t>1581289980</t>
  </si>
  <si>
    <t>64,783*4 'Přepočtené koeficientem množství</t>
  </si>
  <si>
    <t>-1001070617</t>
  </si>
  <si>
    <t>-2029295085</t>
  </si>
  <si>
    <t>(145,761*1,6)+(16,196*1,8)</t>
  </si>
  <si>
    <t>110233714</t>
  </si>
  <si>
    <t>"výkop" 161,957</t>
  </si>
  <si>
    <t>"DN 300" -(1,1*0,855*66)</t>
  </si>
  <si>
    <t xml:space="preserve">" šachty" -((1,19*4,86))                                                            </t>
  </si>
  <si>
    <t>-1176766673</t>
  </si>
  <si>
    <t>94,101*1,67*1,23</t>
  </si>
  <si>
    <t>2046954396</t>
  </si>
  <si>
    <t>"DN 300" ((1,1*0,566)-0,096)*66</t>
  </si>
  <si>
    <t>-1598186925</t>
  </si>
  <si>
    <t>34,756*1,67*1,23</t>
  </si>
  <si>
    <t>-1240212407</t>
  </si>
  <si>
    <t>1099876386</t>
  </si>
  <si>
    <t>"D.1.1.1, D.1.1.4" 66</t>
  </si>
  <si>
    <t>1998664345</t>
  </si>
  <si>
    <t>-24768037</t>
  </si>
  <si>
    <t>"DN 400" 0,1256*46</t>
  </si>
  <si>
    <t>-392687141</t>
  </si>
  <si>
    <t>"DN 300" 0,189*1,1*66</t>
  </si>
  <si>
    <t>"šachty" 1,5*1,5*0,1*2</t>
  </si>
  <si>
    <t>-2090896950</t>
  </si>
  <si>
    <t>"šachty" 1,5*1,5*0,15*2</t>
  </si>
  <si>
    <t>-1797194987</t>
  </si>
  <si>
    <t>1965197154</t>
  </si>
  <si>
    <t>1722093104</t>
  </si>
  <si>
    <t>-212967598</t>
  </si>
  <si>
    <t>1875470914</t>
  </si>
  <si>
    <t>"TZ D.1.1.1 str. 5"  66</t>
  </si>
  <si>
    <t>1958581598</t>
  </si>
  <si>
    <t>66*1,015 'Přepočtené koeficientem množství</t>
  </si>
  <si>
    <t>1215068692</t>
  </si>
  <si>
    <t>-1838816231</t>
  </si>
  <si>
    <t>3*1,015 'Přepočtené koeficientem množství</t>
  </si>
  <si>
    <t>888095190</t>
  </si>
  <si>
    <t>-1679758643</t>
  </si>
  <si>
    <t>-898488109</t>
  </si>
  <si>
    <t>795767034</t>
  </si>
  <si>
    <t>-198560695</t>
  </si>
  <si>
    <t>1081979912</t>
  </si>
  <si>
    <t>-114782466</t>
  </si>
  <si>
    <t>1871652099</t>
  </si>
  <si>
    <t>-582728481</t>
  </si>
  <si>
    <t>1846060055</t>
  </si>
  <si>
    <t>504042133</t>
  </si>
  <si>
    <t>-1975716258</t>
  </si>
  <si>
    <t>-2103470492</t>
  </si>
  <si>
    <t>"MK (460 mm)" (2*66)</t>
  </si>
  <si>
    <t>1946705834</t>
  </si>
  <si>
    <t>-2112902150</t>
  </si>
  <si>
    <t>2017849050</t>
  </si>
  <si>
    <t>"kamenivo" 21,054</t>
  </si>
  <si>
    <t>"frézování" 14,362</t>
  </si>
  <si>
    <t>2087068643</t>
  </si>
  <si>
    <t>35,416*13 'Přepočtené koeficientem množství</t>
  </si>
  <si>
    <t>-1114429536</t>
  </si>
  <si>
    <t>"beton" 23,595</t>
  </si>
  <si>
    <t>"asfalt" 15,972</t>
  </si>
  <si>
    <t>573417079</t>
  </si>
  <si>
    <t>39,567*13 'Přepočtené koeficientem množství</t>
  </si>
  <si>
    <t>398084806</t>
  </si>
  <si>
    <t>1412080178</t>
  </si>
  <si>
    <t>-1977888777</t>
  </si>
  <si>
    <t>486145609</t>
  </si>
  <si>
    <t>01.18 - SO 01.18 stoka IG 1-B-2</t>
  </si>
  <si>
    <t>1851206037</t>
  </si>
  <si>
    <t>"MK (460 mm)" (1,1*33,5)</t>
  </si>
  <si>
    <t>-1269339556</t>
  </si>
  <si>
    <t>-1682831645</t>
  </si>
  <si>
    <t>-2057605346</t>
  </si>
  <si>
    <t>"MK (460 mm)" (1,7*33,5)</t>
  </si>
  <si>
    <t>-255112076</t>
  </si>
  <si>
    <t>-1715894850</t>
  </si>
  <si>
    <t>-13925567</t>
  </si>
  <si>
    <t>-1091205368</t>
  </si>
  <si>
    <t>-444928220</t>
  </si>
  <si>
    <t>690532694</t>
  </si>
  <si>
    <t>"IG1-B-2" (33,5*2,6)*1,1</t>
  </si>
  <si>
    <t>"rozšíření pro šachty" (2,5*1,4*2,3)</t>
  </si>
  <si>
    <t>"odpočet povrchů" -(1,1*0,46*33,5)</t>
  </si>
  <si>
    <t>"hor 3 60%" 86,909*0,6</t>
  </si>
  <si>
    <t>480692613</t>
  </si>
  <si>
    <t>"hor 4 30%" 86,909*0,3</t>
  </si>
  <si>
    <t>1058119954</t>
  </si>
  <si>
    <t>"hor 5 10%" 86,909*0,1</t>
  </si>
  <si>
    <t>-560638513</t>
  </si>
  <si>
    <t>"IG1-B-2" (33,5*2,6)*2</t>
  </si>
  <si>
    <t>"rozšíření pro šachty" (2*1,4*2,3)</t>
  </si>
  <si>
    <t>-97218239</t>
  </si>
  <si>
    <t>-1425766847</t>
  </si>
  <si>
    <t>"zásyp, obsyp" 52,665+17,641</t>
  </si>
  <si>
    <t>1492319792</t>
  </si>
  <si>
    <t>"výkop hor 3" 52,145</t>
  </si>
  <si>
    <t>-493080145</t>
  </si>
  <si>
    <t>52,145*4 'Přepočtené koeficientem množství</t>
  </si>
  <si>
    <t>1122142545</t>
  </si>
  <si>
    <t>26,073+8,691</t>
  </si>
  <si>
    <t>-1911133698</t>
  </si>
  <si>
    <t>34,764*4 'Přepočtené koeficientem množství</t>
  </si>
  <si>
    <t>-2047615295</t>
  </si>
  <si>
    <t>-322608806</t>
  </si>
  <si>
    <t>(78,218*1,6)+(8,691*1,8)</t>
  </si>
  <si>
    <t>-1867689055</t>
  </si>
  <si>
    <t>"výkop" 86,909</t>
  </si>
  <si>
    <t>"DN 300" -(1,1*0,855*33,5)</t>
  </si>
  <si>
    <t xml:space="preserve">" šachty" -((1,19*2,3))                                                            </t>
  </si>
  <si>
    <t>-276104421</t>
  </si>
  <si>
    <t>52,655*1,67*1,23</t>
  </si>
  <si>
    <t>-8366970</t>
  </si>
  <si>
    <t>"DN 300" ((1,1*0,566)-0,096)*33,5</t>
  </si>
  <si>
    <t>857496061</t>
  </si>
  <si>
    <t>17,641*1,67*1,23</t>
  </si>
  <si>
    <t>1388729313</t>
  </si>
  <si>
    <t>2083612091</t>
  </si>
  <si>
    <t>"D.1.1.1, D.1.1.4" 33,5</t>
  </si>
  <si>
    <t>1798337185</t>
  </si>
  <si>
    <t>1301895832</t>
  </si>
  <si>
    <t>"DN 400" 0,1256*23</t>
  </si>
  <si>
    <t>146077155</t>
  </si>
  <si>
    <t>"DN 300" 0,189*1,1*33,5</t>
  </si>
  <si>
    <t>"šachty" 1,5*1,5*0,1*1</t>
  </si>
  <si>
    <t>1972940858</t>
  </si>
  <si>
    <t>"šachty" 1,5*1,5*0,15*1</t>
  </si>
  <si>
    <t>632100979</t>
  </si>
  <si>
    <t>-707156085</t>
  </si>
  <si>
    <t>-851475564</t>
  </si>
  <si>
    <t>-1776725209</t>
  </si>
  <si>
    <t>1802049071</t>
  </si>
  <si>
    <t>"TZ D.1.1.1 str. 5"  33,5</t>
  </si>
  <si>
    <t>-396034438</t>
  </si>
  <si>
    <t>-1164117716</t>
  </si>
  <si>
    <t>-719988526</t>
  </si>
  <si>
    <t>2*1,015 'Přepočtené koeficientem množství</t>
  </si>
  <si>
    <t>1138926663</t>
  </si>
  <si>
    <t>-1825905137</t>
  </si>
  <si>
    <t>-1538423719</t>
  </si>
  <si>
    <t>33,5</t>
  </si>
  <si>
    <t>556124881</t>
  </si>
  <si>
    <t>2009985889</t>
  </si>
  <si>
    <t>-79391217</t>
  </si>
  <si>
    <t>-283665954</t>
  </si>
  <si>
    <t>1105092659</t>
  </si>
  <si>
    <t>-1239624600</t>
  </si>
  <si>
    <t>1573923841</t>
  </si>
  <si>
    <t>-120379695</t>
  </si>
  <si>
    <t>1470640719</t>
  </si>
  <si>
    <t>515230323</t>
  </si>
  <si>
    <t>938811978</t>
  </si>
  <si>
    <t>"MK (460 mm)" (2*33,5)</t>
  </si>
  <si>
    <t>-1144975471</t>
  </si>
  <si>
    <t>-823940867</t>
  </si>
  <si>
    <t>344649574</t>
  </si>
  <si>
    <t>"kamenivo" 10,687</t>
  </si>
  <si>
    <t>"frézování" 7,29</t>
  </si>
  <si>
    <t>-434022112</t>
  </si>
  <si>
    <t>17,977*13 'Přepočtené koeficientem množství</t>
  </si>
  <si>
    <t>85682357</t>
  </si>
  <si>
    <t>"beton" 11,976</t>
  </si>
  <si>
    <t>"asfalt" 8,107</t>
  </si>
  <si>
    <t>-731707706</t>
  </si>
  <si>
    <t>20,083*13 'Přepočtené koeficientem množství</t>
  </si>
  <si>
    <t>-580760017</t>
  </si>
  <si>
    <t>-963099723</t>
  </si>
  <si>
    <t>2147214956</t>
  </si>
  <si>
    <t>1910293348</t>
  </si>
  <si>
    <t>01.19 - SO 01.19 stoka IG 1-B-3</t>
  </si>
  <si>
    <t>890099461</t>
  </si>
  <si>
    <t>"MK (460 mm)" (1,1*104)</t>
  </si>
  <si>
    <t>1942359898</t>
  </si>
  <si>
    <t>-426602255</t>
  </si>
  <si>
    <t>-1799314822</t>
  </si>
  <si>
    <t>"MK (460 mm)" (1,7*104)</t>
  </si>
  <si>
    <t>1222050480</t>
  </si>
  <si>
    <t>24*3</t>
  </si>
  <si>
    <t>-244960555</t>
  </si>
  <si>
    <t>277824903</t>
  </si>
  <si>
    <t>-290336393</t>
  </si>
  <si>
    <t>1462833175</t>
  </si>
  <si>
    <t>-1766861839</t>
  </si>
  <si>
    <t>(1,1*1,6*2,2)+(1,2*1,7*4,4)+(1,7*2,0*1,1)</t>
  </si>
  <si>
    <t>1519280785</t>
  </si>
  <si>
    <t>"IG1-B-3" ((6*3,51)+(49*3,24)+(49*2,58))*1,1</t>
  </si>
  <si>
    <t>"rozšíření pro šachty" (2,5*1,4*8,77)</t>
  </si>
  <si>
    <t>"odpočet povrchů" -(1,1*0,46*104)</t>
  </si>
  <si>
    <t>"hor 3 60%" 314,935*0,6</t>
  </si>
  <si>
    <t>1438713888</t>
  </si>
  <si>
    <t>"hor 4 30%" 314,935*0,3</t>
  </si>
  <si>
    <t>1057142929</t>
  </si>
  <si>
    <t>"hor 5 10%" 314,935*0,1</t>
  </si>
  <si>
    <t>-1295359086</t>
  </si>
  <si>
    <t>"IG1-B-3" ((6*3,51)+(49*3,24)+(49*2,58))*2</t>
  </si>
  <si>
    <t>"rozšíření pro šachty" (2*1,4*8,77)</t>
  </si>
  <si>
    <t>-1630408217</t>
  </si>
  <si>
    <t>-191841043</t>
  </si>
  <si>
    <t>"zásyp, obsyp" 206,687+54,766</t>
  </si>
  <si>
    <t>-1959193091</t>
  </si>
  <si>
    <t>"výkop hor 3" 188,961</t>
  </si>
  <si>
    <t>-145159260</t>
  </si>
  <si>
    <t>188,961*4 'Přepočtené koeficientem množství</t>
  </si>
  <si>
    <t>1316133107</t>
  </si>
  <si>
    <t>94,481+31,494</t>
  </si>
  <si>
    <t>-903763511</t>
  </si>
  <si>
    <t>125,975*4 'Přepočtené koeficientem množství</t>
  </si>
  <si>
    <t>577845404</t>
  </si>
  <si>
    <t>970413974</t>
  </si>
  <si>
    <t>(283,442*1,6)+(31,494*1,8)</t>
  </si>
  <si>
    <t>-252032014</t>
  </si>
  <si>
    <t>"výkop" 314,935</t>
  </si>
  <si>
    <t>"DN 300" -(1,1*0,855*104)</t>
  </si>
  <si>
    <t xml:space="preserve">" šachty" -((1,19*8,77))                                                            </t>
  </si>
  <si>
    <t>2120372633</t>
  </si>
  <si>
    <t>206,687*1,67*1,23</t>
  </si>
  <si>
    <t>-1690545919</t>
  </si>
  <si>
    <t>"DN 300" ((1,1*0,566)-0,096)*104</t>
  </si>
  <si>
    <t>-153274956</t>
  </si>
  <si>
    <t>54,766*1,67*1,23</t>
  </si>
  <si>
    <t>558598967</t>
  </si>
  <si>
    <t>-1963374285</t>
  </si>
  <si>
    <t>"D.1.1.1, D.1.1.4" 104</t>
  </si>
  <si>
    <t>196759766</t>
  </si>
  <si>
    <t>368393835</t>
  </si>
  <si>
    <t>"DN 400" 0,1256*73</t>
  </si>
  <si>
    <t>-520720396</t>
  </si>
  <si>
    <t>"DN 300" 0,189*1,1*104</t>
  </si>
  <si>
    <t>"šachty" 1,5*1,5*0,1*3</t>
  </si>
  <si>
    <t>-1797621351</t>
  </si>
  <si>
    <t>"šachty" 1,5*1,5*0,15*3</t>
  </si>
  <si>
    <t>-1318293241</t>
  </si>
  <si>
    <t>1699932235</t>
  </si>
  <si>
    <t>2071289263</t>
  </si>
  <si>
    <t>1277065248</t>
  </si>
  <si>
    <t>-898699723</t>
  </si>
  <si>
    <t>"TZ D.1.1.1 str. 5"  104</t>
  </si>
  <si>
    <t>445295820</t>
  </si>
  <si>
    <t>104*1,015 'Přepočtené koeficientem množství</t>
  </si>
  <si>
    <t>-825795464</t>
  </si>
  <si>
    <t>-1341537198</t>
  </si>
  <si>
    <t>4*1,015 'Přepočtené koeficientem množství</t>
  </si>
  <si>
    <t>-1501114590</t>
  </si>
  <si>
    <t>-505578623</t>
  </si>
  <si>
    <t>-1577385397</t>
  </si>
  <si>
    <t>1802664713</t>
  </si>
  <si>
    <t>918838646</t>
  </si>
  <si>
    <t>104</t>
  </si>
  <si>
    <t>799732687</t>
  </si>
  <si>
    <t>341605629</t>
  </si>
  <si>
    <t>-1358256912</t>
  </si>
  <si>
    <t>-1067984170</t>
  </si>
  <si>
    <t>-2037634877</t>
  </si>
  <si>
    <t>-83540918</t>
  </si>
  <si>
    <t>1031656780</t>
  </si>
  <si>
    <t>2029185434</t>
  </si>
  <si>
    <t>1418114378</t>
  </si>
  <si>
    <t>-1920364450</t>
  </si>
  <si>
    <t>1594559768</t>
  </si>
  <si>
    <t>-78064714</t>
  </si>
  <si>
    <t>-1260815975</t>
  </si>
  <si>
    <t>"MK (460 mm)" (2*104)</t>
  </si>
  <si>
    <t>-956540566</t>
  </si>
  <si>
    <t>-2135456114</t>
  </si>
  <si>
    <t>-863245356</t>
  </si>
  <si>
    <t>"kamenivo" 33,176</t>
  </si>
  <si>
    <t>"frézování" 22,63</t>
  </si>
  <si>
    <t>-1636232665</t>
  </si>
  <si>
    <t>55,806*13 'Přepočtené koeficientem množství</t>
  </si>
  <si>
    <t>1502607598</t>
  </si>
  <si>
    <t>"beton" 37,18</t>
  </si>
  <si>
    <t>"asfalt" 25,168</t>
  </si>
  <si>
    <t>1046690812</t>
  </si>
  <si>
    <t>62,348*13 'Přepočtené koeficientem množství</t>
  </si>
  <si>
    <t>224839894</t>
  </si>
  <si>
    <t>-149734103</t>
  </si>
  <si>
    <t>1338249977</t>
  </si>
  <si>
    <t>943878578</t>
  </si>
  <si>
    <t>01.20 - SO 01.20 stoka IG 1-B-4</t>
  </si>
  <si>
    <t>2128303137</t>
  </si>
  <si>
    <t>"MK (460 mm)" (1,1*28)+(0,9*42)</t>
  </si>
  <si>
    <t>90657658</t>
  </si>
  <si>
    <t>-952945018</t>
  </si>
  <si>
    <t>624406957</t>
  </si>
  <si>
    <t>"MK (460 mm)" (1,7*28)+(1,5*42)</t>
  </si>
  <si>
    <t>-46494904</t>
  </si>
  <si>
    <t>-1182808093</t>
  </si>
  <si>
    <t>-411182306</t>
  </si>
  <si>
    <t>659421020</t>
  </si>
  <si>
    <t>636434089</t>
  </si>
  <si>
    <t>(1,1*1,6*2,2)+(1,2*1,7*2,2)</t>
  </si>
  <si>
    <t>72318886</t>
  </si>
  <si>
    <t>"IG1-B-3" (28*2,29*1,1)+(42*1,5*0,9)</t>
  </si>
  <si>
    <t>"rozšíření pro šachty" (2,5*1,4*4,5)</t>
  </si>
  <si>
    <t>"odpočet povrchů" -((1,1*0,46*28)+(0,9*0,46*42))</t>
  </si>
  <si>
    <t>"hor 3 60%" 111,426*0,6</t>
  </si>
  <si>
    <t>528349886</t>
  </si>
  <si>
    <t>"hor 4 30%" 111,426*0,3</t>
  </si>
  <si>
    <t>-581579116</t>
  </si>
  <si>
    <t>"hor 5 10%" 111,426*0,1</t>
  </si>
  <si>
    <t>415024388</t>
  </si>
  <si>
    <t>"IG1-B-3" (28*2,29*2)+(42*1,5*2)</t>
  </si>
  <si>
    <t>"rozšíření pro šachty" (2*1,4*4,5)</t>
  </si>
  <si>
    <t>-1899269011</t>
  </si>
  <si>
    <t>830252312</t>
  </si>
  <si>
    <t>"zásyp, obsyp" 61,971+13,986+14,745</t>
  </si>
  <si>
    <t>-1151879870</t>
  </si>
  <si>
    <t>"výkop hor 3" 66,856</t>
  </si>
  <si>
    <t>1751107311</t>
  </si>
  <si>
    <t>66,856*4 'Přepočtené koeficientem množství</t>
  </si>
  <si>
    <t>1130509505</t>
  </si>
  <si>
    <t>33,428+11,143</t>
  </si>
  <si>
    <t>1383515701</t>
  </si>
  <si>
    <t>44,571*4 'Přepočtené koeficientem množství</t>
  </si>
  <si>
    <t>847429905</t>
  </si>
  <si>
    <t>-1929698881</t>
  </si>
  <si>
    <t>(100,284*1,6)+(11,143*1,8)</t>
  </si>
  <si>
    <t>-1263266684</t>
  </si>
  <si>
    <t>"výkop" 111,426</t>
  </si>
  <si>
    <t>"DN 300" -(1,1*0,855*28)</t>
  </si>
  <si>
    <t>"DN 63" -(0,9*0,47*42)</t>
  </si>
  <si>
    <t xml:space="preserve">" šachty" -((1,19*4,5))             </t>
  </si>
  <si>
    <t>-288429667</t>
  </si>
  <si>
    <t>61,971*1,67*1,23</t>
  </si>
  <si>
    <t>-1056919430</t>
  </si>
  <si>
    <t>"DN 63" 0,9*0,37*42</t>
  </si>
  <si>
    <t>-1923477001</t>
  </si>
  <si>
    <t>13,968*1,67*1,23</t>
  </si>
  <si>
    <t>1020985970</t>
  </si>
  <si>
    <t>"DN 300" ((1,1*0,566)-0,096)*28</t>
  </si>
  <si>
    <t>1623049904</t>
  </si>
  <si>
    <t>14,745*1,67*1,23</t>
  </si>
  <si>
    <t>2106224541</t>
  </si>
  <si>
    <t>1406410123</t>
  </si>
  <si>
    <t>"D.1.1.1, D.1.1.4" 70</t>
  </si>
  <si>
    <t>2135253934</t>
  </si>
  <si>
    <t>"odhad" 1</t>
  </si>
  <si>
    <t>-2024856763</t>
  </si>
  <si>
    <t>"DN 400" 0,1256*20</t>
  </si>
  <si>
    <t>2061442375</t>
  </si>
  <si>
    <t>"DN 300" 0,198*1,1*28</t>
  </si>
  <si>
    <t>"DN 63" 0,9*0,1*42</t>
  </si>
  <si>
    <t>-1492952099</t>
  </si>
  <si>
    <t>1643893297</t>
  </si>
  <si>
    <t>-1725644548</t>
  </si>
  <si>
    <t>1914320454</t>
  </si>
  <si>
    <t>-1726906623</t>
  </si>
  <si>
    <t>784651879</t>
  </si>
  <si>
    <t>"TZ D.1.1.1 str. 5"  28</t>
  </si>
  <si>
    <t>2125975230</t>
  </si>
  <si>
    <t>28*1,015 'Přepočtené koeficientem množství</t>
  </si>
  <si>
    <t>2007012183</t>
  </si>
  <si>
    <t>-1101959999</t>
  </si>
  <si>
    <t>1909123879</t>
  </si>
  <si>
    <t>480680706</t>
  </si>
  <si>
    <t>871224201</t>
  </si>
  <si>
    <t>Montáž kanalizačního potrubí z PE SDR11 otevřený výkop sklon do 20 % svařovaných na tupo D 63x5,8 mm</t>
  </si>
  <si>
    <t>-511465399</t>
  </si>
  <si>
    <t>"TZ D.1.1.1 str. 5"  42</t>
  </si>
  <si>
    <t>28613382</t>
  </si>
  <si>
    <t>potrubí kanalizační tlakové PE100 SDR11 návin se signalizační vrstvou 63x5,8mm</t>
  </si>
  <si>
    <t>1877713994</t>
  </si>
  <si>
    <t>42*1,01 'Přepočtené koeficientem množství</t>
  </si>
  <si>
    <t>-641711550</t>
  </si>
  <si>
    <t>-194812382</t>
  </si>
  <si>
    <t>2*1,01 'Přepočtené koeficientem množství</t>
  </si>
  <si>
    <t>892241111</t>
  </si>
  <si>
    <t>Tlaková zkouška vodou potrubí do 80</t>
  </si>
  <si>
    <t>-138850958</t>
  </si>
  <si>
    <t>1785919209</t>
  </si>
  <si>
    <t>24+42</t>
  </si>
  <si>
    <t>892372111</t>
  </si>
  <si>
    <t>Zabezpečení konců potrubí DN do 300 při tlakových zkouškách vodou</t>
  </si>
  <si>
    <t>-878315608</t>
  </si>
  <si>
    <t>1376988064</t>
  </si>
  <si>
    <t>633387922</t>
  </si>
  <si>
    <t>1882736797</t>
  </si>
  <si>
    <t>71833485</t>
  </si>
  <si>
    <t>144690770</t>
  </si>
  <si>
    <t>1273824049</t>
  </si>
  <si>
    <t>-1365614239</t>
  </si>
  <si>
    <t>-389937995</t>
  </si>
  <si>
    <t>1172563401</t>
  </si>
  <si>
    <t>664910903</t>
  </si>
  <si>
    <t>"MK (460 mm)" (2*70)</t>
  </si>
  <si>
    <t>-1604232964</t>
  </si>
  <si>
    <t>-1154209639</t>
  </si>
  <si>
    <t>-2017514503</t>
  </si>
  <si>
    <t>"kamenivo" 19,894</t>
  </si>
  <si>
    <t>"frézování" 14,157</t>
  </si>
  <si>
    <t>-307396472</t>
  </si>
  <si>
    <t>34,051*13 'Přepočtené koeficientem množství</t>
  </si>
  <si>
    <t>1145397063</t>
  </si>
  <si>
    <t>"beton" 22,295</t>
  </si>
  <si>
    <t>"asfalt" 15,092</t>
  </si>
  <si>
    <t>2011770984</t>
  </si>
  <si>
    <t>37,387*13 'Přepočtené koeficientem množství</t>
  </si>
  <si>
    <t>39951480</t>
  </si>
  <si>
    <t>50549275</t>
  </si>
  <si>
    <t>-31552031</t>
  </si>
  <si>
    <t>-929941676</t>
  </si>
  <si>
    <t>01.21 - SO 01.21 stoka IG 1-C</t>
  </si>
  <si>
    <t>1357587628</t>
  </si>
  <si>
    <t>"komunikace III/1533 a (520 mm)" 1,1*140</t>
  </si>
  <si>
    <t>-1677293733</t>
  </si>
  <si>
    <t>1342914168</t>
  </si>
  <si>
    <t>"komunikace III/1533 a (520 mm)" 6,0*140</t>
  </si>
  <si>
    <t>-691615646</t>
  </si>
  <si>
    <t>24*5</t>
  </si>
  <si>
    <t>819714950</t>
  </si>
  <si>
    <t>-1455167951</t>
  </si>
  <si>
    <t>1,1*3</t>
  </si>
  <si>
    <t>-1115602408</t>
  </si>
  <si>
    <t>-571748882</t>
  </si>
  <si>
    <t>(1,1*1,6*5,5)+(1,2*1,7*3,3)</t>
  </si>
  <si>
    <t>-2086724338</t>
  </si>
  <si>
    <t>"IG 1-C" 140*2,35*1,1</t>
  </si>
  <si>
    <t>"rozšíření pro šachty" (2,5*1,4*14,26)</t>
  </si>
  <si>
    <t>"odpočet povrchů" -(1,1*0,52*140)</t>
  </si>
  <si>
    <t>"hor 3 60%" 331,73*0,6</t>
  </si>
  <si>
    <t>1322556100</t>
  </si>
  <si>
    <t>"hor 4 30%" 331,73*0,3</t>
  </si>
  <si>
    <t>-2136002866</t>
  </si>
  <si>
    <t>"hor 5 10%" 331,73*0,1</t>
  </si>
  <si>
    <t>-1661021397</t>
  </si>
  <si>
    <t>"IG 1-C" (140*2,35*2)</t>
  </si>
  <si>
    <t>665268527</t>
  </si>
  <si>
    <t>1085862198</t>
  </si>
  <si>
    <t>"zásyp, obsyp" 183,091+73,724</t>
  </si>
  <si>
    <t>763398916</t>
  </si>
  <si>
    <t>"výkop hor 3" 199,038</t>
  </si>
  <si>
    <t>477602082</t>
  </si>
  <si>
    <t>199,038*4 'Přepočtené koeficientem množství</t>
  </si>
  <si>
    <t>-1385354627</t>
  </si>
  <si>
    <t>99,519+33,173</t>
  </si>
  <si>
    <t>-1364169486</t>
  </si>
  <si>
    <t>132,692*4 'Přepočtené koeficientem množství</t>
  </si>
  <si>
    <t>-2144901417</t>
  </si>
  <si>
    <t>-1345217850</t>
  </si>
  <si>
    <t>(298,557*1,6)+(33,103*1,8)</t>
  </si>
  <si>
    <t>1043346317</t>
  </si>
  <si>
    <t>"výkop" 331,73</t>
  </si>
  <si>
    <t>"DN 300" -(1,1*0,855*140)</t>
  </si>
  <si>
    <t xml:space="preserve">" šachty" -((1,19*14,26))                                                            </t>
  </si>
  <si>
    <t>1663006317</t>
  </si>
  <si>
    <t>183,091*1,67*1,23</t>
  </si>
  <si>
    <t>932465444</t>
  </si>
  <si>
    <t>"DN 300" ((1,1*0,566)-0,096)*140</t>
  </si>
  <si>
    <t>1859469433</t>
  </si>
  <si>
    <t>73,724*1,67*1,23</t>
  </si>
  <si>
    <t>108553402</t>
  </si>
  <si>
    <t>"komunikace III/1533 a (520 mm)" ((1,1*140))</t>
  </si>
  <si>
    <t>136731480</t>
  </si>
  <si>
    <t>"D.1.1.1, D.1.1.4" 140</t>
  </si>
  <si>
    <t>728439641</t>
  </si>
  <si>
    <t>-491863643</t>
  </si>
  <si>
    <t>"DN 400" 0,1256*98</t>
  </si>
  <si>
    <t>172190226</t>
  </si>
  <si>
    <t>"DN 300" 0,189*1,1*140</t>
  </si>
  <si>
    <t>"šachty" 1,5*1,5*0,1*6</t>
  </si>
  <si>
    <t>1309489842</t>
  </si>
  <si>
    <t>"šachty" 1,5*1,5*0,15*6</t>
  </si>
  <si>
    <t>-1025066978</t>
  </si>
  <si>
    <t>275451732</t>
  </si>
  <si>
    <t>"komunikace III/1533 a (520 mm)" ((1,2*140))</t>
  </si>
  <si>
    <t>-269228611</t>
  </si>
  <si>
    <t>"komunikace III/1533 b (680 mm)" (1,1*140)</t>
  </si>
  <si>
    <t>1055826423</t>
  </si>
  <si>
    <t>"komunikace III/1533 a (520 mm)" ((6,0*140))</t>
  </si>
  <si>
    <t>1719759107</t>
  </si>
  <si>
    <t>-579324475</t>
  </si>
  <si>
    <t>"komunikace III/1533 b (680 mm)" (6*140)</t>
  </si>
  <si>
    <t>-1352698933</t>
  </si>
  <si>
    <t>-1108695189</t>
  </si>
  <si>
    <t>"TZ D.1.1.1 str. 5"  140</t>
  </si>
  <si>
    <t>trouba kameninová glazovaná DN 300 mm</t>
  </si>
  <si>
    <t>447803660</t>
  </si>
  <si>
    <t>140*1,015 'Přepočtené koeficientem množství</t>
  </si>
  <si>
    <t>-1942425316</t>
  </si>
  <si>
    <t>377024023</t>
  </si>
  <si>
    <t>-1234961601</t>
  </si>
  <si>
    <t>-530013928</t>
  </si>
  <si>
    <t>600662080</t>
  </si>
  <si>
    <t>140</t>
  </si>
  <si>
    <t>1230350577</t>
  </si>
  <si>
    <t>-154454164</t>
  </si>
  <si>
    <t>252954095</t>
  </si>
  <si>
    <t>294595069</t>
  </si>
  <si>
    <t>2038913733</t>
  </si>
  <si>
    <t>1313360056</t>
  </si>
  <si>
    <t>1893083399</t>
  </si>
  <si>
    <t>2036953815</t>
  </si>
  <si>
    <t>-487730618</t>
  </si>
  <si>
    <t>-1795463948</t>
  </si>
  <si>
    <t>-1815738150</t>
  </si>
  <si>
    <t>863278261</t>
  </si>
  <si>
    <t>"komunikace III/1533 a (520 mm)" ((2*140))</t>
  </si>
  <si>
    <t>-1545917731</t>
  </si>
  <si>
    <t>24918458</t>
  </si>
  <si>
    <t>-2020817364</t>
  </si>
  <si>
    <t>1551416756</t>
  </si>
  <si>
    <t>"kamenivo" 62,76</t>
  </si>
  <si>
    <t>"frézování" 430,08</t>
  </si>
  <si>
    <t>1600490012</t>
  </si>
  <si>
    <t>492,84*13 'Přepočtené koeficientem množství</t>
  </si>
  <si>
    <t>1510639028</t>
  </si>
  <si>
    <t>"beton" 50,05</t>
  </si>
  <si>
    <t>813973447</t>
  </si>
  <si>
    <t>50,05*13 'Přepočtené koeficientem množství</t>
  </si>
  <si>
    <t>937678251</t>
  </si>
  <si>
    <t>1462478603</t>
  </si>
  <si>
    <t>"kamenivo" 62,06</t>
  </si>
  <si>
    <t>916381429</t>
  </si>
  <si>
    <t>-1188634047</t>
  </si>
  <si>
    <t>02a - SO 02a Gravitační a tlakové přípojky - 1. etapa</t>
  </si>
  <si>
    <t>113107163</t>
  </si>
  <si>
    <t>Odstranění podkladu z kameniva drceného tl 300 mm strojně pl přes 50 do 200 m2</t>
  </si>
  <si>
    <t>1840045921</t>
  </si>
  <si>
    <t>"komunikace III/1533 a (520 mm)" (1,0*5)</t>
  </si>
  <si>
    <t>113107171</t>
  </si>
  <si>
    <t>Odstranění podkladu z betonu prostého tl 150 mm strojně pl přes 50 do 200 m2</t>
  </si>
  <si>
    <t>254225673</t>
  </si>
  <si>
    <t>-1728368925</t>
  </si>
  <si>
    <t>"MK (460 mm)" (1,0*105)+(0,9*37)</t>
  </si>
  <si>
    <t>489964729</t>
  </si>
  <si>
    <t>1291174648</t>
  </si>
  <si>
    <t>113154115</t>
  </si>
  <si>
    <t>Frézování živičného krytu tl do 150 mm pruh š 0,5 m pl do 500 m2 bez překážek v trase</t>
  </si>
  <si>
    <t>1833240652</t>
  </si>
  <si>
    <t>"komunikace III/1533 a (520 mm)" (1,6*5)</t>
  </si>
  <si>
    <t>113154234</t>
  </si>
  <si>
    <t>Frézování živičného krytu tl 100 mm pruh š 2 m pl do 1000 m2 bez překážek v trase</t>
  </si>
  <si>
    <t>-1252077619</t>
  </si>
  <si>
    <t>"MK (460 mm)" (1,6*105)+(1,5*37)</t>
  </si>
  <si>
    <t>1699259823</t>
  </si>
  <si>
    <t>24*25</t>
  </si>
  <si>
    <t>547963551</t>
  </si>
  <si>
    <t>1196963644</t>
  </si>
  <si>
    <t>1,0*200</t>
  </si>
  <si>
    <t>2057868631</t>
  </si>
  <si>
    <t>1,0*15</t>
  </si>
  <si>
    <t>-930188571</t>
  </si>
  <si>
    <t>121151103</t>
  </si>
  <si>
    <t>Sejmutí ornice plochy do 100 m2 tl vrstvy do 200 mm strojně</t>
  </si>
  <si>
    <t>-2047521331</t>
  </si>
  <si>
    <t>((1,0*109)+(0,9*37))</t>
  </si>
  <si>
    <t>242761129</t>
  </si>
  <si>
    <t>(1,0*1,6*200)+(1,2*1,7*200)+(1,4*1,9*15)</t>
  </si>
  <si>
    <t>-732668648</t>
  </si>
  <si>
    <t>" přípojky" (0,9*2,4*348,9)+(1,0*2,2*23,1)+(0,9*2,2*119,5)+(2,5*2,5*2,5*4)</t>
  </si>
  <si>
    <t>"odpočet povrchů" -((1,0*0,52*5)+(0,9*0,46*348,9)+(0,9*0,46*37)+(1,0*0,2*109)+(0,9*0,2*37))</t>
  </si>
  <si>
    <t>"hor 3 60%" 912,731*0,6</t>
  </si>
  <si>
    <t>-2025001491</t>
  </si>
  <si>
    <t>"hor 4 30%" 912,731*0,3</t>
  </si>
  <si>
    <t>-1752248258</t>
  </si>
  <si>
    <t>"hor 5 10%" 912,731*0,1</t>
  </si>
  <si>
    <t>1633569086</t>
  </si>
  <si>
    <t>" přípojky" (2*2,4*348,9)+(2*2,2*23,1)+(2*2,2*119,5)+(2,5*4*2,5*4)</t>
  </si>
  <si>
    <t>-1192628245</t>
  </si>
  <si>
    <t>-2125147646</t>
  </si>
  <si>
    <t>"obsyp, zásyp, ornice"  189,422+647,354+(28,46*2)</t>
  </si>
  <si>
    <t>-654460412</t>
  </si>
  <si>
    <t>"výkop hor 3" 547,639</t>
  </si>
  <si>
    <t>699656847</t>
  </si>
  <si>
    <t>547,639*4 'Přepočtené koeficientem množství</t>
  </si>
  <si>
    <t>1556558361</t>
  </si>
  <si>
    <t>273,819+91,273</t>
  </si>
  <si>
    <t>-415991103</t>
  </si>
  <si>
    <t>365,092*4 'Přepočtené koeficientem množství</t>
  </si>
  <si>
    <t>258817852</t>
  </si>
  <si>
    <t>"obsyp, zásyp, ornice"  189,422+647,354+28,46</t>
  </si>
  <si>
    <t>1766580043</t>
  </si>
  <si>
    <t>(821,458*1,6)+(91,273*1,8)</t>
  </si>
  <si>
    <t>-787742288</t>
  </si>
  <si>
    <t>"výkop" 912,731</t>
  </si>
  <si>
    <t>"DN 150" -(0,9*0,55*348,9)</t>
  </si>
  <si>
    <t>"DN 200" -(0,9*0,6*23,1)</t>
  </si>
  <si>
    <t>"DN 40" -(0,9*0,44*119,5)</t>
  </si>
  <si>
    <t>"revizní šachty" -(0,4*45)</t>
  </si>
  <si>
    <t xml:space="preserve">"DČS" -(1,19*2,5*5)                                                                                 </t>
  </si>
  <si>
    <t>1339209259</t>
  </si>
  <si>
    <t>647,354*1,67*1,23</t>
  </si>
  <si>
    <t>1744873994</t>
  </si>
  <si>
    <t>"DN 40" 0,9*0,34*119,5</t>
  </si>
  <si>
    <t>"DN 150" 0,9*0,45*348,9</t>
  </si>
  <si>
    <t>"DN 200" 1,0*0,5*23,1</t>
  </si>
  <si>
    <t>1949843020</t>
  </si>
  <si>
    <t>189,422*1,67*1,23</t>
  </si>
  <si>
    <t>181351103</t>
  </si>
  <si>
    <t>Rozprostření ornice tl vrstvy do 200 mm pl do 500 m2 v rovině nebo ve svahu do 1:5 strojně</t>
  </si>
  <si>
    <t>-403013481</t>
  </si>
  <si>
    <t>"zeleň" (1,0*109)+(0,9*37)</t>
  </si>
  <si>
    <t>181411131</t>
  </si>
  <si>
    <t>Založení parkového trávníku výsevem plochy do 1000 m2 v rovině a ve svahu do 1:5</t>
  </si>
  <si>
    <t>2002695687</t>
  </si>
  <si>
    <t>005724700</t>
  </si>
  <si>
    <t>osivo směs travní univerzál</t>
  </si>
  <si>
    <t>kg</t>
  </si>
  <si>
    <t>738420665</t>
  </si>
  <si>
    <t>142,3*0,015 'Přepočtené koeficientem množství</t>
  </si>
  <si>
    <t>181951111</t>
  </si>
  <si>
    <t>Úprava pláně v hornině třídy těžitelnosti I, skupiny 1 až 3 bez zhutnění strojně</t>
  </si>
  <si>
    <t>1201168663</t>
  </si>
  <si>
    <t>-268448409</t>
  </si>
  <si>
    <t>-1357430337</t>
  </si>
  <si>
    <t>"D.1.1.1, D.1.1.4" 23,1</t>
  </si>
  <si>
    <t>1531332467</t>
  </si>
  <si>
    <t>"DN 40" 0,9*0,1*119,5</t>
  </si>
  <si>
    <t>"DN 150" 0,9*0,1*348,9</t>
  </si>
  <si>
    <t>"DN 200" 1,0*0,1*23,1</t>
  </si>
  <si>
    <t>"DČS" 1,5*1,5*0,1*5</t>
  </si>
  <si>
    <t>1504385524</t>
  </si>
  <si>
    <t>"DČS" 1,5*1,5*0,15*5</t>
  </si>
  <si>
    <t>692436535</t>
  </si>
  <si>
    <t>564871111</t>
  </si>
  <si>
    <t>Podklad ze štěrkodrtě ŠD tl 250 mm</t>
  </si>
  <si>
    <t>-890298736</t>
  </si>
  <si>
    <t>212610788</t>
  </si>
  <si>
    <t>344099471</t>
  </si>
  <si>
    <t>652366739</t>
  </si>
  <si>
    <t>1700807997</t>
  </si>
  <si>
    <t>271443147</t>
  </si>
  <si>
    <t>577155121</t>
  </si>
  <si>
    <t>Asfaltový beton vrstva obrusná ACO 16 (ABH) tl 60 mm š přes 3 m z nemodifikovaného asfaltu</t>
  </si>
  <si>
    <t>-663381645</t>
  </si>
  <si>
    <t>577155122</t>
  </si>
  <si>
    <t>Asfaltový beton vrstva ložní ACL 16 (ABH) tl 60 mm š přes 3 m z nemodifikovaného asfaltu</t>
  </si>
  <si>
    <t>-1408984125</t>
  </si>
  <si>
    <t>831263195</t>
  </si>
  <si>
    <t>Příplatek za zřízení kanalizační přípojky DN 100 až 300</t>
  </si>
  <si>
    <t>-1648947545</t>
  </si>
  <si>
    <t>831312121</t>
  </si>
  <si>
    <t>Montáž potrubí z trub kameninových hrdlových s integrovaným těsněním výkop sklon do 20 % DN 150</t>
  </si>
  <si>
    <t>-1459153852</t>
  </si>
  <si>
    <t xml:space="preserve">"TZ D.1.1.1 str. 5"  </t>
  </si>
  <si>
    <t>"IG" 9,5</t>
  </si>
  <si>
    <t>"IG2" 27,1</t>
  </si>
  <si>
    <t>"IG1-A" 55,4</t>
  </si>
  <si>
    <t>"IG1-B" 149,4+10,3</t>
  </si>
  <si>
    <t>"IG1-B-1" 18,3</t>
  </si>
  <si>
    <t>"IG1-B-2" 9,7</t>
  </si>
  <si>
    <t>"IG1-B-3" 30,6</t>
  </si>
  <si>
    <t>"IG1-B-4" 17,2</t>
  </si>
  <si>
    <t>"IG1-C" 21,4</t>
  </si>
  <si>
    <t>59710675</t>
  </si>
  <si>
    <t xml:space="preserve">trouba kameninová glazovaná DN 150 </t>
  </si>
  <si>
    <t>-706302689</t>
  </si>
  <si>
    <t>831352121</t>
  </si>
  <si>
    <t>Montáž potrubí z trub kameninových hrdlových s integrovaným těsněním výkop sklon do 20 % DN 200</t>
  </si>
  <si>
    <t>-1272055133</t>
  </si>
  <si>
    <t>"IG" 7,5</t>
  </si>
  <si>
    <t>"IG1-A-1" 6,4</t>
  </si>
  <si>
    <t>"IG1-B" 9,2</t>
  </si>
  <si>
    <t>59710633</t>
  </si>
  <si>
    <t xml:space="preserve">trouba kameninová glazovaná DN 200 </t>
  </si>
  <si>
    <t>-1543005214</t>
  </si>
  <si>
    <t>23,1*1,015 'Přepočtené koeficientem množství</t>
  </si>
  <si>
    <t>1545591497</t>
  </si>
  <si>
    <t>" přípojky" 55*2</t>
  </si>
  <si>
    <t>59710984</t>
  </si>
  <si>
    <t>koleno kameninové glazované DN 150 45° spojovací systém F</t>
  </si>
  <si>
    <t>833517539</t>
  </si>
  <si>
    <t>55*1,015 'Přepočtené koeficientem množství</t>
  </si>
  <si>
    <t>59710944</t>
  </si>
  <si>
    <t>koleno kameninové glazované DN 150 15° spojovací systém F</t>
  </si>
  <si>
    <t>1185792488</t>
  </si>
  <si>
    <t>837352221</t>
  </si>
  <si>
    <t>Montáž kameninových tvarovek jednoosých s integrovaným těsněním otevřený výkop DN 200</t>
  </si>
  <si>
    <t>1034781180</t>
  </si>
  <si>
    <t>" přípojky UV" 4*2</t>
  </si>
  <si>
    <t>59710947</t>
  </si>
  <si>
    <t xml:space="preserve">koleno kameninové glazované DN 200 15° </t>
  </si>
  <si>
    <t>328790500</t>
  </si>
  <si>
    <t>59710843</t>
  </si>
  <si>
    <t>trouba kameninová glazovaná zkrácená DN 200 dl 60(75)cm</t>
  </si>
  <si>
    <t>1891371333</t>
  </si>
  <si>
    <t>871184201</t>
  </si>
  <si>
    <t>Montáž kanalizačního potrubí z PE SDR11 otevřený výkop sklon do 20 % svařovaných na tupo D 40x3,7 mm</t>
  </si>
  <si>
    <t>148509406</t>
  </si>
  <si>
    <t>"IG1-B" 16,4</t>
  </si>
  <si>
    <t>"IG1-B-3" 24,2</t>
  </si>
  <si>
    <t>"IG1-B-4" 42,9</t>
  </si>
  <si>
    <t>"IG1-C" 36</t>
  </si>
  <si>
    <t>286133800</t>
  </si>
  <si>
    <t>potrubí kanalizační tlakové PE100 SDR 11, návin se signalizační vrstvou  40 x 3,7 mm</t>
  </si>
  <si>
    <t>1101078553</t>
  </si>
  <si>
    <t>119,5*1,01 'Přepočtené koeficientem množství</t>
  </si>
  <si>
    <t>877265208</t>
  </si>
  <si>
    <t>Montáž kolen 45° na potrubí z PE trub d 40</t>
  </si>
  <si>
    <t>2025032891</t>
  </si>
  <si>
    <t>286148371</t>
  </si>
  <si>
    <t>koleno 45° PE d 40</t>
  </si>
  <si>
    <t>-300150256</t>
  </si>
  <si>
    <t>4*1,01 'Přepočtené koeficientem množství</t>
  </si>
  <si>
    <t>877315211R</t>
  </si>
  <si>
    <t>Montáž tvarovek z tvrdého PVC DN 150</t>
  </si>
  <si>
    <t>1431155268</t>
  </si>
  <si>
    <t>"čistící kus" 11</t>
  </si>
  <si>
    <t>28614463R</t>
  </si>
  <si>
    <t>čistící kus  DN 150</t>
  </si>
  <si>
    <t>-294004761</t>
  </si>
  <si>
    <t>89441111R</t>
  </si>
  <si>
    <t xml:space="preserve">Zřízení šachet z betonových dílců </t>
  </si>
  <si>
    <t>-337002327</t>
  </si>
  <si>
    <t>"DČS" 5</t>
  </si>
  <si>
    <t>592240631</t>
  </si>
  <si>
    <t>dno betonové 1000 x 1000, 100 x 115 x 15 cm</t>
  </si>
  <si>
    <t>-701293284</t>
  </si>
  <si>
    <t>592240701</t>
  </si>
  <si>
    <t xml:space="preserve">skruž betonová 1000x1000  100x100x15 cm, </t>
  </si>
  <si>
    <t>-607799930</t>
  </si>
  <si>
    <t>592240681</t>
  </si>
  <si>
    <t>skruž betonová 1000x500 100x50x15 cm,</t>
  </si>
  <si>
    <t>-1037026414</t>
  </si>
  <si>
    <t>592240651</t>
  </si>
  <si>
    <t>skruž betonová  1000x250, 100x25x15 cm</t>
  </si>
  <si>
    <t>2024634029</t>
  </si>
  <si>
    <t>592241751</t>
  </si>
  <si>
    <t>prstenec betonový vyrovnávací  625/60/150 62,5x6x15 cm</t>
  </si>
  <si>
    <t>-1994729091</t>
  </si>
  <si>
    <t>894812201</t>
  </si>
  <si>
    <t>Revizní a čistící šachta z PP šachtové dno DN 425/150</t>
  </si>
  <si>
    <t>2076997821</t>
  </si>
  <si>
    <t>"revizní šachta" 45</t>
  </si>
  <si>
    <t>894812232</t>
  </si>
  <si>
    <t>Revizní a čistící šachta z PP DN 425 šachtová roura korugovaná bez hrdla světlé hloubky 2000 mm</t>
  </si>
  <si>
    <t>1950758582</t>
  </si>
  <si>
    <t>894812241</t>
  </si>
  <si>
    <t>Revizní a čistící šachta z PP DN 425 šachtová roura teleskopická světlé hloubky 375 mm</t>
  </si>
  <si>
    <t>-748351377</t>
  </si>
  <si>
    <t>894812249</t>
  </si>
  <si>
    <t>Příplatek k rourám revizní a čistící šachty z PP DN 425 za uříznutí šachtové roury</t>
  </si>
  <si>
    <t>1731127881</t>
  </si>
  <si>
    <t>894812262</t>
  </si>
  <si>
    <t>Revizní a čistící šachta z PP DN 425 poklop litinový plný do teleskopické trubky pro třídu zatížení D400</t>
  </si>
  <si>
    <t>-242497290</t>
  </si>
  <si>
    <t>899103112</t>
  </si>
  <si>
    <t>Osazení poklopů litinových nebo ocelových včetně rámů pro třídu zatížení B125, C250</t>
  </si>
  <si>
    <t>-1122282983</t>
  </si>
  <si>
    <t>552410111</t>
  </si>
  <si>
    <t>poklop třída B 125, kruhový rám, vstup 600 mm</t>
  </si>
  <si>
    <t>-710366817</t>
  </si>
  <si>
    <t>89932R</t>
  </si>
  <si>
    <t>Vystrojení DČS (čerpadlo, potrubí atd)</t>
  </si>
  <si>
    <t>-144695751</t>
  </si>
  <si>
    <t>899620132</t>
  </si>
  <si>
    <t>Obetonování šachty  betonem prostým tř. C 16/20 otevřený výkop</t>
  </si>
  <si>
    <t>1341600443</t>
  </si>
  <si>
    <t>"DČS" (6,28*0,65*2,0*0,15*5)</t>
  </si>
  <si>
    <t>899623141</t>
  </si>
  <si>
    <t>Obetonování potrubí nebo zdiva stok betonem prostým tř. C 12/15 otevřený výkop</t>
  </si>
  <si>
    <t>-2025330776</t>
  </si>
  <si>
    <t>"DN 150" 0,9*0,24*338,6</t>
  </si>
  <si>
    <t>"DN 200" 1,0*0,35*23,1</t>
  </si>
  <si>
    <t>"odpočet beton. sedel" -0,442</t>
  </si>
  <si>
    <t>899721111</t>
  </si>
  <si>
    <t>Signalizační vodič DN do 150 mm na potrubí</t>
  </si>
  <si>
    <t>-466685380</t>
  </si>
  <si>
    <t>"DN 40" 73,9</t>
  </si>
  <si>
    <t>899722113</t>
  </si>
  <si>
    <t>Krytí potrubí z plastů výstražnou fólií z PVC 34cm</t>
  </si>
  <si>
    <t>-551884273</t>
  </si>
  <si>
    <t>-1856118030</t>
  </si>
  <si>
    <t>"MK (460 mm)" (2*105)+(2*37)</t>
  </si>
  <si>
    <t>"komunikace III/1533 a (520 mm)" 2*5</t>
  </si>
  <si>
    <t>-1071429980</t>
  </si>
  <si>
    <t>-1710637864</t>
  </si>
  <si>
    <t>"komunikace III/1533 a (520 mm)"(1,6*5)</t>
  </si>
  <si>
    <t>423717845</t>
  </si>
  <si>
    <t>86118983</t>
  </si>
  <si>
    <t>-473781677</t>
  </si>
  <si>
    <t>"kamenivo" 2,2+40,107</t>
  </si>
  <si>
    <t>"frézování" 2,36+57,216</t>
  </si>
  <si>
    <t>-1993735101</t>
  </si>
  <si>
    <t>101,883*13 'Přepočtené koeficientem množství</t>
  </si>
  <si>
    <t>-1550244494</t>
  </si>
  <si>
    <t>"beton" 1,625+44,148</t>
  </si>
  <si>
    <t>"asfalt" 30,426</t>
  </si>
  <si>
    <t>-1208176178</t>
  </si>
  <si>
    <t>76,199*13 'Přepočtené koeficientem množství</t>
  </si>
  <si>
    <t>-910127914</t>
  </si>
  <si>
    <t>829490311</t>
  </si>
  <si>
    <t>94</t>
  </si>
  <si>
    <t>1187147850</t>
  </si>
  <si>
    <t>95</t>
  </si>
  <si>
    <t>-1069696222</t>
  </si>
  <si>
    <t>101 - VON - Kanalizace 1. etapa</t>
  </si>
  <si>
    <t>VRN - Vedlejší rozpočtové náklady</t>
  </si>
  <si>
    <t>VRN</t>
  </si>
  <si>
    <t>Vedlejší rozpočtové náklady</t>
  </si>
  <si>
    <t>00001</t>
  </si>
  <si>
    <t>Zařízení staveniště</t>
  </si>
  <si>
    <t>kpl</t>
  </si>
  <si>
    <t>-945793604</t>
  </si>
  <si>
    <t>00002</t>
  </si>
  <si>
    <t>Dokumentace skutečného provedení stavby</t>
  </si>
  <si>
    <t>-30487823</t>
  </si>
  <si>
    <t>00004</t>
  </si>
  <si>
    <t>DIO (dopravní opatření, uzavírky, dopravní značení aj.</t>
  </si>
  <si>
    <t>-1547913052</t>
  </si>
  <si>
    <t>00007</t>
  </si>
  <si>
    <t>Vytýčení sítí</t>
  </si>
  <si>
    <t>418628074</t>
  </si>
  <si>
    <t>00011</t>
  </si>
  <si>
    <t>Zkoušky hutnění</t>
  </si>
  <si>
    <t>112305396</t>
  </si>
  <si>
    <t>00015</t>
  </si>
  <si>
    <t>geodetické práce</t>
  </si>
  <si>
    <t>-1346477184</t>
  </si>
  <si>
    <t>103 - VON - Gravitační a tlakové přípojky  - 1. etapa</t>
  </si>
  <si>
    <t>279390980</t>
  </si>
  <si>
    <t>801845521</t>
  </si>
  <si>
    <t>598487152</t>
  </si>
  <si>
    <t>666223904</t>
  </si>
  <si>
    <t>713046331</t>
  </si>
  <si>
    <t>1893717041</t>
  </si>
  <si>
    <t>00101</t>
  </si>
  <si>
    <t>přejezdové mosty (dimenzované i pro autobusy)</t>
  </si>
  <si>
    <t>-703095936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</si>
</sst>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5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7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22" fillId="5" borderId="0" xfId="0" applyFont="1" applyFill="1" applyAlignment="1">
      <alignment horizontal="center" vertical="center"/>
    </xf>
    <xf numFmtId="0" fontId="23" fillId="0" borderId="16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0" fillId="0" borderId="14" xfId="0" applyNumberFormat="1" applyFont="1" applyBorder="1" applyAlignment="1">
      <alignment vertical="center"/>
    </xf>
    <xf numFmtId="4" fontId="20" fillId="0" borderId="0" xfId="0" applyNumberFormat="1" applyFont="1" applyBorder="1" applyAlignment="1">
      <alignment vertical="center"/>
    </xf>
    <xf numFmtId="166" fontId="20" fillId="0" borderId="0" xfId="0" applyNumberFormat="1" applyFont="1" applyBorder="1" applyAlignment="1">
      <alignment vertical="center"/>
    </xf>
    <xf numFmtId="4" fontId="20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5" fillId="0" borderId="3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8" fillId="0" borderId="14" xfId="0" applyNumberFormat="1" applyFont="1" applyBorder="1" applyAlignment="1">
      <alignment vertical="center"/>
    </xf>
    <xf numFmtId="4" fontId="28" fillId="0" borderId="0" xfId="0" applyNumberFormat="1" applyFont="1" applyBorder="1" applyAlignment="1">
      <alignment vertical="center"/>
    </xf>
    <xf numFmtId="166" fontId="28" fillId="0" borderId="0" xfId="0" applyNumberFormat="1" applyFont="1" applyBorder="1" applyAlignment="1">
      <alignment vertical="center"/>
    </xf>
    <xf numFmtId="4" fontId="28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9" fillId="0" borderId="0" xfId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4" fontId="1" fillId="0" borderId="14" xfId="0" applyNumberFormat="1" applyFont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166" fontId="1" fillId="0" borderId="0" xfId="0" applyNumberFormat="1" applyFont="1" applyBorder="1" applyAlignment="1">
      <alignment vertical="center"/>
    </xf>
    <xf numFmtId="4" fontId="1" fillId="0" borderId="15" xfId="0" applyNumberFormat="1" applyFont="1" applyBorder="1" applyAlignment="1">
      <alignment vertical="center"/>
    </xf>
    <xf numFmtId="4" fontId="28" fillId="0" borderId="19" xfId="0" applyNumberFormat="1" applyFont="1" applyBorder="1" applyAlignment="1">
      <alignment vertical="center"/>
    </xf>
    <xf numFmtId="4" fontId="28" fillId="0" borderId="20" xfId="0" applyNumberFormat="1" applyFont="1" applyBorder="1" applyAlignment="1">
      <alignment vertical="center"/>
    </xf>
    <xf numFmtId="166" fontId="28" fillId="0" borderId="20" xfId="0" applyNumberFormat="1" applyFont="1" applyBorder="1" applyAlignment="1">
      <alignment vertical="center"/>
    </xf>
    <xf numFmtId="4" fontId="28" fillId="0" borderId="21" xfId="0" applyNumberFormat="1" applyFont="1" applyBorder="1" applyAlignment="1">
      <alignment vertical="center"/>
    </xf>
    <xf numFmtId="0" fontId="31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7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2" fillId="5" borderId="0" xfId="0" applyFont="1" applyFill="1" applyAlignment="1">
      <alignment horizontal="left" vertical="center"/>
    </xf>
    <xf numFmtId="0" fontId="22" fillId="5" borderId="0" xfId="0" applyFont="1" applyFill="1" applyAlignment="1">
      <alignment horizontal="right" vertical="center"/>
    </xf>
    <xf numFmtId="0" fontId="32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2" fillId="5" borderId="16" xfId="0" applyFont="1" applyFill="1" applyBorder="1" applyAlignment="1">
      <alignment horizontal="center" vertical="center" wrapText="1"/>
    </xf>
    <xf numFmtId="0" fontId="22" fillId="5" borderId="17" xfId="0" applyFont="1" applyFill="1" applyBorder="1" applyAlignment="1">
      <alignment horizontal="center" vertical="center" wrapText="1"/>
    </xf>
    <xf numFmtId="0" fontId="22" fillId="5" borderId="18" xfId="0" applyFont="1" applyFill="1" applyBorder="1" applyAlignment="1">
      <alignment horizontal="center" vertical="center" wrapText="1"/>
    </xf>
    <xf numFmtId="0" fontId="22" fillId="5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/>
    <xf numFmtId="166" fontId="33" fillId="0" borderId="12" xfId="0" applyNumberFormat="1" applyFont="1" applyBorder="1" applyAlignment="1"/>
    <xf numFmtId="166" fontId="33" fillId="0" borderId="13" xfId="0" applyNumberFormat="1" applyFont="1" applyBorder="1" applyAlignment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2" fillId="0" borderId="22" xfId="0" applyFont="1" applyBorder="1" applyAlignment="1" applyProtection="1">
      <alignment horizontal="center" vertical="center"/>
      <protection locked="0"/>
    </xf>
    <xf numFmtId="49" fontId="22" fillId="0" borderId="22" xfId="0" applyNumberFormat="1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center" vertical="center" wrapText="1"/>
      <protection locked="0"/>
    </xf>
    <xf numFmtId="167" fontId="22" fillId="0" borderId="22" xfId="0" applyNumberFormat="1" applyFont="1" applyBorder="1" applyAlignment="1" applyProtection="1">
      <alignment vertical="center"/>
      <protection locked="0"/>
    </xf>
    <xf numFmtId="4" fontId="22" fillId="3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3" fillId="3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>
      <alignment horizontal="center" vertical="center"/>
    </xf>
    <xf numFmtId="166" fontId="23" fillId="0" borderId="0" xfId="0" applyNumberFormat="1" applyFont="1" applyBorder="1" applyAlignment="1">
      <alignment vertical="center"/>
    </xf>
    <xf numFmtId="166" fontId="23" fillId="0" borderId="15" xfId="0" applyNumberFormat="1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35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36" fillId="0" borderId="22" xfId="0" applyFont="1" applyBorder="1" applyAlignment="1" applyProtection="1">
      <alignment horizontal="center" vertical="center"/>
      <protection locked="0"/>
    </xf>
    <xf numFmtId="49" fontId="36" fillId="0" borderId="22" xfId="0" applyNumberFormat="1" applyFont="1" applyBorder="1" applyAlignment="1" applyProtection="1">
      <alignment horizontal="left" vertical="center" wrapText="1"/>
      <protection locked="0"/>
    </xf>
    <xf numFmtId="0" fontId="36" fillId="0" borderId="22" xfId="0" applyFont="1" applyBorder="1" applyAlignment="1" applyProtection="1">
      <alignment horizontal="left" vertical="center" wrapText="1"/>
      <protection locked="0"/>
    </xf>
    <xf numFmtId="0" fontId="36" fillId="0" borderId="22" xfId="0" applyFont="1" applyBorder="1" applyAlignment="1" applyProtection="1">
      <alignment horizontal="center" vertical="center" wrapText="1"/>
      <protection locked="0"/>
    </xf>
    <xf numFmtId="167" fontId="36" fillId="0" borderId="22" xfId="0" applyNumberFormat="1" applyFont="1" applyBorder="1" applyAlignment="1" applyProtection="1">
      <alignment vertical="center"/>
      <protection locked="0"/>
    </xf>
    <xf numFmtId="4" fontId="36" fillId="3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  <protection locked="0"/>
    </xf>
    <xf numFmtId="0" fontId="37" fillId="0" borderId="22" xfId="0" applyFont="1" applyBorder="1" applyAlignment="1" applyProtection="1">
      <alignment vertical="center"/>
      <protection locked="0"/>
    </xf>
    <xf numFmtId="0" fontId="37" fillId="0" borderId="3" xfId="0" applyFont="1" applyBorder="1" applyAlignment="1">
      <alignment vertical="center"/>
    </xf>
    <xf numFmtId="0" fontId="36" fillId="3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>
      <alignment horizontal="center" vertical="center"/>
    </xf>
    <xf numFmtId="0" fontId="23" fillId="3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3" fillId="0" borderId="20" xfId="0" applyNumberFormat="1" applyFont="1" applyBorder="1" applyAlignment="1">
      <alignment vertical="center"/>
    </xf>
    <xf numFmtId="166" fontId="23" fillId="0" borderId="21" xfId="0" applyNumberFormat="1" applyFont="1" applyBorder="1" applyAlignment="1">
      <alignment vertical="center"/>
    </xf>
    <xf numFmtId="4" fontId="27" fillId="0" borderId="0" xfId="0" applyNumberFormat="1" applyFont="1" applyAlignment="1">
      <alignment vertical="center"/>
    </xf>
    <xf numFmtId="0" fontId="27" fillId="0" borderId="0" xfId="0" applyFont="1" applyAlignment="1">
      <alignment vertical="center"/>
    </xf>
    <xf numFmtId="4" fontId="24" fillId="0" borderId="0" xfId="0" applyNumberFormat="1" applyFont="1" applyAlignment="1">
      <alignment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4" fontId="7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0" fontId="13" fillId="2" borderId="0" xfId="0" applyFont="1" applyFill="1" applyAlignment="1">
      <alignment horizontal="center" vertical="center"/>
    </xf>
    <xf numFmtId="0" fontId="0" fillId="0" borderId="0" xfId="0"/>
    <xf numFmtId="0" fontId="22" fillId="5" borderId="7" xfId="0" applyFont="1" applyFill="1" applyBorder="1" applyAlignment="1">
      <alignment horizontal="right" vertical="center"/>
    </xf>
    <xf numFmtId="0" fontId="22" fillId="5" borderId="7" xfId="0" applyFont="1" applyFill="1" applyBorder="1" applyAlignment="1">
      <alignment horizontal="left" vertical="center"/>
    </xf>
    <xf numFmtId="4" fontId="27" fillId="0" borderId="0" xfId="0" applyNumberFormat="1" applyFont="1" applyAlignment="1">
      <alignment horizontal="right"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vertical="center"/>
    </xf>
    <xf numFmtId="4" fontId="18" fillId="0" borderId="0" xfId="0" applyNumberFormat="1" applyFont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7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26" fillId="0" borderId="0" xfId="0" applyFont="1" applyAlignment="1">
      <alignment horizontal="left" vertical="center" wrapText="1"/>
    </xf>
    <xf numFmtId="4" fontId="24" fillId="0" borderId="0" xfId="0" applyNumberFormat="1" applyFont="1" applyAlignment="1">
      <alignment horizontal="righ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30" fillId="0" borderId="0" xfId="0" applyFont="1" applyAlignment="1">
      <alignment horizontal="left" vertical="center" wrapText="1"/>
    </xf>
    <xf numFmtId="0" fontId="22" fillId="5" borderId="7" xfId="0" applyFont="1" applyFill="1" applyBorder="1" applyAlignment="1">
      <alignment horizontal="center" vertical="center"/>
    </xf>
    <xf numFmtId="0" fontId="22" fillId="5" borderId="8" xfId="0" applyFont="1" applyFill="1" applyBorder="1" applyAlignment="1">
      <alignment horizontal="left" vertical="center"/>
    </xf>
    <xf numFmtId="0" fontId="22" fillId="5" borderId="6" xfId="0" applyFont="1" applyFill="1" applyBorder="1" applyAlignment="1">
      <alignment horizontal="center"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D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110"/>
  <sheetViews>
    <sheetView showGridLines="0" tabSelected="1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6" t="s">
        <v>0</v>
      </c>
      <c r="AZ1" s="16" t="s">
        <v>1</v>
      </c>
      <c r="BA1" s="16" t="s">
        <v>2</v>
      </c>
      <c r="BB1" s="16" t="s">
        <v>1</v>
      </c>
      <c r="BT1" s="16" t="s">
        <v>3</v>
      </c>
      <c r="BU1" s="16" t="s">
        <v>3</v>
      </c>
      <c r="BV1" s="16" t="s">
        <v>4</v>
      </c>
    </row>
    <row r="2" spans="1:74" s="1" customFormat="1" ht="36.950000000000003" customHeight="1">
      <c r="AR2" s="213" t="s">
        <v>5</v>
      </c>
      <c r="AS2" s="214"/>
      <c r="AT2" s="214"/>
      <c r="AU2" s="214"/>
      <c r="AV2" s="214"/>
      <c r="AW2" s="214"/>
      <c r="AX2" s="214"/>
      <c r="AY2" s="214"/>
      <c r="AZ2" s="214"/>
      <c r="BA2" s="214"/>
      <c r="BB2" s="214"/>
      <c r="BC2" s="214"/>
      <c r="BD2" s="214"/>
      <c r="BE2" s="214"/>
      <c r="BS2" s="17" t="s">
        <v>6</v>
      </c>
      <c r="BT2" s="17" t="s">
        <v>7</v>
      </c>
    </row>
    <row r="3" spans="1:74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s="1" customFormat="1" ht="24.95" customHeight="1">
      <c r="B4" s="20"/>
      <c r="D4" s="21" t="s">
        <v>9</v>
      </c>
      <c r="AR4" s="20"/>
      <c r="AS4" s="22" t="s">
        <v>10</v>
      </c>
      <c r="BE4" s="23" t="s">
        <v>11</v>
      </c>
      <c r="BS4" s="17" t="s">
        <v>12</v>
      </c>
    </row>
    <row r="5" spans="1:74" s="1" customFormat="1" ht="12" customHeight="1">
      <c r="B5" s="20"/>
      <c r="D5" s="24" t="s">
        <v>13</v>
      </c>
      <c r="K5" s="231" t="s">
        <v>14</v>
      </c>
      <c r="L5" s="214"/>
      <c r="M5" s="214"/>
      <c r="N5" s="214"/>
      <c r="O5" s="214"/>
      <c r="P5" s="214"/>
      <c r="Q5" s="214"/>
      <c r="R5" s="214"/>
      <c r="S5" s="214"/>
      <c r="T5" s="214"/>
      <c r="U5" s="214"/>
      <c r="V5" s="214"/>
      <c r="W5" s="214"/>
      <c r="X5" s="214"/>
      <c r="Y5" s="214"/>
      <c r="Z5" s="214"/>
      <c r="AA5" s="214"/>
      <c r="AB5" s="214"/>
      <c r="AC5" s="214"/>
      <c r="AD5" s="214"/>
      <c r="AE5" s="214"/>
      <c r="AF5" s="214"/>
      <c r="AG5" s="214"/>
      <c r="AH5" s="214"/>
      <c r="AI5" s="214"/>
      <c r="AJ5" s="214"/>
      <c r="AK5" s="214"/>
      <c r="AL5" s="214"/>
      <c r="AM5" s="214"/>
      <c r="AN5" s="214"/>
      <c r="AO5" s="214"/>
      <c r="AR5" s="20"/>
      <c r="BE5" s="228" t="s">
        <v>15</v>
      </c>
      <c r="BS5" s="17" t="s">
        <v>6</v>
      </c>
    </row>
    <row r="6" spans="1:74" s="1" customFormat="1" ht="36.950000000000003" customHeight="1">
      <c r="B6" s="20"/>
      <c r="D6" s="26" t="s">
        <v>16</v>
      </c>
      <c r="K6" s="232" t="s">
        <v>17</v>
      </c>
      <c r="L6" s="214"/>
      <c r="M6" s="214"/>
      <c r="N6" s="214"/>
      <c r="O6" s="214"/>
      <c r="P6" s="214"/>
      <c r="Q6" s="214"/>
      <c r="R6" s="214"/>
      <c r="S6" s="214"/>
      <c r="T6" s="214"/>
      <c r="U6" s="214"/>
      <c r="V6" s="214"/>
      <c r="W6" s="214"/>
      <c r="X6" s="214"/>
      <c r="Y6" s="214"/>
      <c r="Z6" s="214"/>
      <c r="AA6" s="214"/>
      <c r="AB6" s="214"/>
      <c r="AC6" s="214"/>
      <c r="AD6" s="214"/>
      <c r="AE6" s="214"/>
      <c r="AF6" s="214"/>
      <c r="AG6" s="214"/>
      <c r="AH6" s="214"/>
      <c r="AI6" s="214"/>
      <c r="AJ6" s="214"/>
      <c r="AK6" s="214"/>
      <c r="AL6" s="214"/>
      <c r="AM6" s="214"/>
      <c r="AN6" s="214"/>
      <c r="AO6" s="214"/>
      <c r="AR6" s="20"/>
      <c r="BE6" s="229"/>
      <c r="BS6" s="17" t="s">
        <v>6</v>
      </c>
    </row>
    <row r="7" spans="1:74" s="1" customFormat="1" ht="12" customHeight="1">
      <c r="B7" s="20"/>
      <c r="D7" s="27" t="s">
        <v>18</v>
      </c>
      <c r="K7" s="25" t="s">
        <v>1</v>
      </c>
      <c r="AK7" s="27" t="s">
        <v>19</v>
      </c>
      <c r="AN7" s="25" t="s">
        <v>1</v>
      </c>
      <c r="AR7" s="20"/>
      <c r="BE7" s="229"/>
      <c r="BS7" s="17" t="s">
        <v>6</v>
      </c>
    </row>
    <row r="8" spans="1:74" s="1" customFormat="1" ht="12" customHeight="1">
      <c r="B8" s="20"/>
      <c r="D8" s="27" t="s">
        <v>20</v>
      </c>
      <c r="K8" s="25" t="s">
        <v>21</v>
      </c>
      <c r="AK8" s="27" t="s">
        <v>22</v>
      </c>
      <c r="AN8" s="28" t="s">
        <v>23</v>
      </c>
      <c r="AR8" s="20"/>
      <c r="BE8" s="229"/>
      <c r="BS8" s="17" t="s">
        <v>6</v>
      </c>
    </row>
    <row r="9" spans="1:74" s="1" customFormat="1" ht="14.45" customHeight="1">
      <c r="B9" s="20"/>
      <c r="AR9" s="20"/>
      <c r="BE9" s="229"/>
      <c r="BS9" s="17" t="s">
        <v>6</v>
      </c>
    </row>
    <row r="10" spans="1:74" s="1" customFormat="1" ht="12" customHeight="1">
      <c r="B10" s="20"/>
      <c r="D10" s="27" t="s">
        <v>24</v>
      </c>
      <c r="AK10" s="27" t="s">
        <v>25</v>
      </c>
      <c r="AN10" s="25" t="s">
        <v>1</v>
      </c>
      <c r="AR10" s="20"/>
      <c r="BE10" s="229"/>
      <c r="BS10" s="17" t="s">
        <v>6</v>
      </c>
    </row>
    <row r="11" spans="1:74" s="1" customFormat="1" ht="18.399999999999999" customHeight="1">
      <c r="B11" s="20"/>
      <c r="E11" s="25" t="s">
        <v>21</v>
      </c>
      <c r="AK11" s="27" t="s">
        <v>26</v>
      </c>
      <c r="AN11" s="25" t="s">
        <v>1</v>
      </c>
      <c r="AR11" s="20"/>
      <c r="BE11" s="229"/>
      <c r="BS11" s="17" t="s">
        <v>6</v>
      </c>
    </row>
    <row r="12" spans="1:74" s="1" customFormat="1" ht="6.95" customHeight="1">
      <c r="B12" s="20"/>
      <c r="AR12" s="20"/>
      <c r="BE12" s="229"/>
      <c r="BS12" s="17" t="s">
        <v>6</v>
      </c>
    </row>
    <row r="13" spans="1:74" s="1" customFormat="1" ht="12" customHeight="1">
      <c r="B13" s="20"/>
      <c r="D13" s="27" t="s">
        <v>27</v>
      </c>
      <c r="AK13" s="27" t="s">
        <v>25</v>
      </c>
      <c r="AN13" s="29" t="s">
        <v>28</v>
      </c>
      <c r="AR13" s="20"/>
      <c r="BE13" s="229"/>
      <c r="BS13" s="17" t="s">
        <v>6</v>
      </c>
    </row>
    <row r="14" spans="1:74" ht="12.75">
      <c r="B14" s="20"/>
      <c r="E14" s="233" t="s">
        <v>28</v>
      </c>
      <c r="F14" s="234"/>
      <c r="G14" s="234"/>
      <c r="H14" s="234"/>
      <c r="I14" s="234"/>
      <c r="J14" s="234"/>
      <c r="K14" s="234"/>
      <c r="L14" s="234"/>
      <c r="M14" s="234"/>
      <c r="N14" s="234"/>
      <c r="O14" s="234"/>
      <c r="P14" s="234"/>
      <c r="Q14" s="234"/>
      <c r="R14" s="234"/>
      <c r="S14" s="234"/>
      <c r="T14" s="234"/>
      <c r="U14" s="234"/>
      <c r="V14" s="234"/>
      <c r="W14" s="234"/>
      <c r="X14" s="234"/>
      <c r="Y14" s="234"/>
      <c r="Z14" s="234"/>
      <c r="AA14" s="234"/>
      <c r="AB14" s="234"/>
      <c r="AC14" s="234"/>
      <c r="AD14" s="234"/>
      <c r="AE14" s="234"/>
      <c r="AF14" s="234"/>
      <c r="AG14" s="234"/>
      <c r="AH14" s="234"/>
      <c r="AI14" s="234"/>
      <c r="AJ14" s="234"/>
      <c r="AK14" s="27" t="s">
        <v>26</v>
      </c>
      <c r="AN14" s="29" t="s">
        <v>28</v>
      </c>
      <c r="AR14" s="20"/>
      <c r="BE14" s="229"/>
      <c r="BS14" s="17" t="s">
        <v>6</v>
      </c>
    </row>
    <row r="15" spans="1:74" s="1" customFormat="1" ht="6.95" customHeight="1">
      <c r="B15" s="20"/>
      <c r="AR15" s="20"/>
      <c r="BE15" s="229"/>
      <c r="BS15" s="17" t="s">
        <v>3</v>
      </c>
    </row>
    <row r="16" spans="1:74" s="1" customFormat="1" ht="12" customHeight="1">
      <c r="B16" s="20"/>
      <c r="D16" s="27" t="s">
        <v>29</v>
      </c>
      <c r="AK16" s="27" t="s">
        <v>25</v>
      </c>
      <c r="AN16" s="25" t="s">
        <v>1</v>
      </c>
      <c r="AR16" s="20"/>
      <c r="BE16" s="229"/>
      <c r="BS16" s="17" t="s">
        <v>3</v>
      </c>
    </row>
    <row r="17" spans="1:71" s="1" customFormat="1" ht="18.399999999999999" customHeight="1">
      <c r="B17" s="20"/>
      <c r="E17" s="25" t="s">
        <v>21</v>
      </c>
      <c r="AK17" s="27" t="s">
        <v>26</v>
      </c>
      <c r="AN17" s="25" t="s">
        <v>1</v>
      </c>
      <c r="AR17" s="20"/>
      <c r="BE17" s="229"/>
      <c r="BS17" s="17" t="s">
        <v>30</v>
      </c>
    </row>
    <row r="18" spans="1:71" s="1" customFormat="1" ht="6.95" customHeight="1">
      <c r="B18" s="20"/>
      <c r="AR18" s="20"/>
      <c r="BE18" s="229"/>
      <c r="BS18" s="17" t="s">
        <v>6</v>
      </c>
    </row>
    <row r="19" spans="1:71" s="1" customFormat="1" ht="12" customHeight="1">
      <c r="B19" s="20"/>
      <c r="D19" s="27" t="s">
        <v>31</v>
      </c>
      <c r="AK19" s="27" t="s">
        <v>25</v>
      </c>
      <c r="AN19" s="25" t="s">
        <v>1</v>
      </c>
      <c r="AR19" s="20"/>
      <c r="BE19" s="229"/>
      <c r="BS19" s="17" t="s">
        <v>6</v>
      </c>
    </row>
    <row r="20" spans="1:71" s="1" customFormat="1" ht="18.399999999999999" customHeight="1">
      <c r="B20" s="20"/>
      <c r="E20" s="25" t="s">
        <v>21</v>
      </c>
      <c r="AK20" s="27" t="s">
        <v>26</v>
      </c>
      <c r="AN20" s="25" t="s">
        <v>1</v>
      </c>
      <c r="AR20" s="20"/>
      <c r="BE20" s="229"/>
      <c r="BS20" s="17" t="s">
        <v>30</v>
      </c>
    </row>
    <row r="21" spans="1:71" s="1" customFormat="1" ht="6.95" customHeight="1">
      <c r="B21" s="20"/>
      <c r="AR21" s="20"/>
      <c r="BE21" s="229"/>
    </row>
    <row r="22" spans="1:71" s="1" customFormat="1" ht="12" customHeight="1">
      <c r="B22" s="20"/>
      <c r="D22" s="27" t="s">
        <v>32</v>
      </c>
      <c r="AR22" s="20"/>
      <c r="BE22" s="229"/>
    </row>
    <row r="23" spans="1:71" s="1" customFormat="1" ht="16.5" customHeight="1">
      <c r="B23" s="20"/>
      <c r="E23" s="235" t="s">
        <v>1</v>
      </c>
      <c r="F23" s="235"/>
      <c r="G23" s="235"/>
      <c r="H23" s="235"/>
      <c r="I23" s="235"/>
      <c r="J23" s="235"/>
      <c r="K23" s="235"/>
      <c r="L23" s="235"/>
      <c r="M23" s="235"/>
      <c r="N23" s="235"/>
      <c r="O23" s="235"/>
      <c r="P23" s="235"/>
      <c r="Q23" s="235"/>
      <c r="R23" s="235"/>
      <c r="S23" s="235"/>
      <c r="T23" s="235"/>
      <c r="U23" s="235"/>
      <c r="V23" s="235"/>
      <c r="W23" s="235"/>
      <c r="X23" s="235"/>
      <c r="Y23" s="235"/>
      <c r="Z23" s="235"/>
      <c r="AA23" s="235"/>
      <c r="AB23" s="235"/>
      <c r="AC23" s="235"/>
      <c r="AD23" s="235"/>
      <c r="AE23" s="235"/>
      <c r="AF23" s="235"/>
      <c r="AG23" s="235"/>
      <c r="AH23" s="235"/>
      <c r="AI23" s="235"/>
      <c r="AJ23" s="235"/>
      <c r="AK23" s="235"/>
      <c r="AL23" s="235"/>
      <c r="AM23" s="235"/>
      <c r="AN23" s="235"/>
      <c r="AR23" s="20"/>
      <c r="BE23" s="229"/>
    </row>
    <row r="24" spans="1:71" s="1" customFormat="1" ht="6.95" customHeight="1">
      <c r="B24" s="20"/>
      <c r="AR24" s="20"/>
      <c r="BE24" s="229"/>
    </row>
    <row r="25" spans="1:71" s="1" customFormat="1" ht="6.95" customHeight="1">
      <c r="B25" s="20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R25" s="20"/>
      <c r="BE25" s="229"/>
    </row>
    <row r="26" spans="1:71" s="2" customFormat="1" ht="25.9" customHeight="1">
      <c r="A26" s="32"/>
      <c r="B26" s="33"/>
      <c r="C26" s="32"/>
      <c r="D26" s="34" t="s">
        <v>33</v>
      </c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236">
        <f>ROUND(AG94,2)</f>
        <v>0</v>
      </c>
      <c r="AL26" s="237"/>
      <c r="AM26" s="237"/>
      <c r="AN26" s="237"/>
      <c r="AO26" s="237"/>
      <c r="AP26" s="32"/>
      <c r="AQ26" s="32"/>
      <c r="AR26" s="33"/>
      <c r="BE26" s="229"/>
    </row>
    <row r="27" spans="1:71" s="2" customFormat="1" ht="6.95" customHeight="1">
      <c r="A27" s="32"/>
      <c r="B27" s="33"/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2"/>
      <c r="AI27" s="32"/>
      <c r="AJ27" s="32"/>
      <c r="AK27" s="32"/>
      <c r="AL27" s="32"/>
      <c r="AM27" s="32"/>
      <c r="AN27" s="32"/>
      <c r="AO27" s="32"/>
      <c r="AP27" s="32"/>
      <c r="AQ27" s="32"/>
      <c r="AR27" s="33"/>
      <c r="BE27" s="229"/>
    </row>
    <row r="28" spans="1:71" s="2" customFormat="1" ht="12.75">
      <c r="A28" s="32"/>
      <c r="B28" s="33"/>
      <c r="C28" s="32"/>
      <c r="D28" s="32"/>
      <c r="E28" s="32"/>
      <c r="F28" s="32"/>
      <c r="G28" s="32"/>
      <c r="H28" s="32"/>
      <c r="I28" s="32"/>
      <c r="J28" s="32"/>
      <c r="K28" s="32"/>
      <c r="L28" s="238" t="s">
        <v>34</v>
      </c>
      <c r="M28" s="238"/>
      <c r="N28" s="238"/>
      <c r="O28" s="238"/>
      <c r="P28" s="238"/>
      <c r="Q28" s="32"/>
      <c r="R28" s="32"/>
      <c r="S28" s="32"/>
      <c r="T28" s="32"/>
      <c r="U28" s="32"/>
      <c r="V28" s="32"/>
      <c r="W28" s="238" t="s">
        <v>35</v>
      </c>
      <c r="X28" s="238"/>
      <c r="Y28" s="238"/>
      <c r="Z28" s="238"/>
      <c r="AA28" s="238"/>
      <c r="AB28" s="238"/>
      <c r="AC28" s="238"/>
      <c r="AD28" s="238"/>
      <c r="AE28" s="238"/>
      <c r="AF28" s="32"/>
      <c r="AG28" s="32"/>
      <c r="AH28" s="32"/>
      <c r="AI28" s="32"/>
      <c r="AJ28" s="32"/>
      <c r="AK28" s="238" t="s">
        <v>36</v>
      </c>
      <c r="AL28" s="238"/>
      <c r="AM28" s="238"/>
      <c r="AN28" s="238"/>
      <c r="AO28" s="238"/>
      <c r="AP28" s="32"/>
      <c r="AQ28" s="32"/>
      <c r="AR28" s="33"/>
      <c r="BE28" s="229"/>
    </row>
    <row r="29" spans="1:71" s="3" customFormat="1" ht="14.45" customHeight="1">
      <c r="B29" s="37"/>
      <c r="D29" s="27" t="s">
        <v>37</v>
      </c>
      <c r="F29" s="27" t="s">
        <v>38</v>
      </c>
      <c r="L29" s="221">
        <v>0.21</v>
      </c>
      <c r="M29" s="222"/>
      <c r="N29" s="222"/>
      <c r="O29" s="222"/>
      <c r="P29" s="222"/>
      <c r="W29" s="223">
        <f>ROUND(AZ94, 2)</f>
        <v>0</v>
      </c>
      <c r="X29" s="222"/>
      <c r="Y29" s="222"/>
      <c r="Z29" s="222"/>
      <c r="AA29" s="222"/>
      <c r="AB29" s="222"/>
      <c r="AC29" s="222"/>
      <c r="AD29" s="222"/>
      <c r="AE29" s="222"/>
      <c r="AK29" s="223">
        <f>ROUND(AV94, 2)</f>
        <v>0</v>
      </c>
      <c r="AL29" s="222"/>
      <c r="AM29" s="222"/>
      <c r="AN29" s="222"/>
      <c r="AO29" s="222"/>
      <c r="AR29" s="37"/>
      <c r="BE29" s="230"/>
    </row>
    <row r="30" spans="1:71" s="3" customFormat="1" ht="14.45" customHeight="1">
      <c r="B30" s="37"/>
      <c r="F30" s="27" t="s">
        <v>39</v>
      </c>
      <c r="L30" s="221">
        <v>0.15</v>
      </c>
      <c r="M30" s="222"/>
      <c r="N30" s="222"/>
      <c r="O30" s="222"/>
      <c r="P30" s="222"/>
      <c r="W30" s="223">
        <f>ROUND(BA94, 2)</f>
        <v>0</v>
      </c>
      <c r="X30" s="222"/>
      <c r="Y30" s="222"/>
      <c r="Z30" s="222"/>
      <c r="AA30" s="222"/>
      <c r="AB30" s="222"/>
      <c r="AC30" s="222"/>
      <c r="AD30" s="222"/>
      <c r="AE30" s="222"/>
      <c r="AK30" s="223">
        <f>ROUND(AW94, 2)</f>
        <v>0</v>
      </c>
      <c r="AL30" s="222"/>
      <c r="AM30" s="222"/>
      <c r="AN30" s="222"/>
      <c r="AO30" s="222"/>
      <c r="AR30" s="37"/>
      <c r="BE30" s="230"/>
    </row>
    <row r="31" spans="1:71" s="3" customFormat="1" ht="14.45" hidden="1" customHeight="1">
      <c r="B31" s="37"/>
      <c r="F31" s="27" t="s">
        <v>40</v>
      </c>
      <c r="L31" s="221">
        <v>0.21</v>
      </c>
      <c r="M31" s="222"/>
      <c r="N31" s="222"/>
      <c r="O31" s="222"/>
      <c r="P31" s="222"/>
      <c r="W31" s="223">
        <f>ROUND(BB94, 2)</f>
        <v>0</v>
      </c>
      <c r="X31" s="222"/>
      <c r="Y31" s="222"/>
      <c r="Z31" s="222"/>
      <c r="AA31" s="222"/>
      <c r="AB31" s="222"/>
      <c r="AC31" s="222"/>
      <c r="AD31" s="222"/>
      <c r="AE31" s="222"/>
      <c r="AK31" s="223">
        <v>0</v>
      </c>
      <c r="AL31" s="222"/>
      <c r="AM31" s="222"/>
      <c r="AN31" s="222"/>
      <c r="AO31" s="222"/>
      <c r="AR31" s="37"/>
      <c r="BE31" s="230"/>
    </row>
    <row r="32" spans="1:71" s="3" customFormat="1" ht="14.45" hidden="1" customHeight="1">
      <c r="B32" s="37"/>
      <c r="F32" s="27" t="s">
        <v>41</v>
      </c>
      <c r="L32" s="221">
        <v>0.15</v>
      </c>
      <c r="M32" s="222"/>
      <c r="N32" s="222"/>
      <c r="O32" s="222"/>
      <c r="P32" s="222"/>
      <c r="W32" s="223">
        <f>ROUND(BC94, 2)</f>
        <v>0</v>
      </c>
      <c r="X32" s="222"/>
      <c r="Y32" s="222"/>
      <c r="Z32" s="222"/>
      <c r="AA32" s="222"/>
      <c r="AB32" s="222"/>
      <c r="AC32" s="222"/>
      <c r="AD32" s="222"/>
      <c r="AE32" s="222"/>
      <c r="AK32" s="223">
        <v>0</v>
      </c>
      <c r="AL32" s="222"/>
      <c r="AM32" s="222"/>
      <c r="AN32" s="222"/>
      <c r="AO32" s="222"/>
      <c r="AR32" s="37"/>
      <c r="BE32" s="230"/>
    </row>
    <row r="33" spans="1:57" s="3" customFormat="1" ht="14.45" hidden="1" customHeight="1">
      <c r="B33" s="37"/>
      <c r="F33" s="27" t="s">
        <v>42</v>
      </c>
      <c r="L33" s="221">
        <v>0</v>
      </c>
      <c r="M33" s="222"/>
      <c r="N33" s="222"/>
      <c r="O33" s="222"/>
      <c r="P33" s="222"/>
      <c r="W33" s="223">
        <f>ROUND(BD94, 2)</f>
        <v>0</v>
      </c>
      <c r="X33" s="222"/>
      <c r="Y33" s="222"/>
      <c r="Z33" s="222"/>
      <c r="AA33" s="222"/>
      <c r="AB33" s="222"/>
      <c r="AC33" s="222"/>
      <c r="AD33" s="222"/>
      <c r="AE33" s="222"/>
      <c r="AK33" s="223">
        <v>0</v>
      </c>
      <c r="AL33" s="222"/>
      <c r="AM33" s="222"/>
      <c r="AN33" s="222"/>
      <c r="AO33" s="222"/>
      <c r="AR33" s="37"/>
      <c r="BE33" s="230"/>
    </row>
    <row r="34" spans="1:57" s="2" customFormat="1" ht="6.95" customHeight="1">
      <c r="A34" s="32"/>
      <c r="B34" s="33"/>
      <c r="C34" s="32"/>
      <c r="D34" s="32"/>
      <c r="E34" s="32"/>
      <c r="F34" s="32"/>
      <c r="G34" s="32"/>
      <c r="H34" s="32"/>
      <c r="I34" s="32"/>
      <c r="J34" s="32"/>
      <c r="K34" s="32"/>
      <c r="L34" s="32"/>
      <c r="M34" s="32"/>
      <c r="N34" s="32"/>
      <c r="O34" s="32"/>
      <c r="P34" s="32"/>
      <c r="Q34" s="32"/>
      <c r="R34" s="3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  <c r="AF34" s="32"/>
      <c r="AG34" s="32"/>
      <c r="AH34" s="32"/>
      <c r="AI34" s="32"/>
      <c r="AJ34" s="32"/>
      <c r="AK34" s="32"/>
      <c r="AL34" s="32"/>
      <c r="AM34" s="32"/>
      <c r="AN34" s="32"/>
      <c r="AO34" s="32"/>
      <c r="AP34" s="32"/>
      <c r="AQ34" s="32"/>
      <c r="AR34" s="33"/>
      <c r="BE34" s="229"/>
    </row>
    <row r="35" spans="1:57" s="2" customFormat="1" ht="25.9" customHeight="1">
      <c r="A35" s="32"/>
      <c r="B35" s="33"/>
      <c r="C35" s="38"/>
      <c r="D35" s="39" t="s">
        <v>43</v>
      </c>
      <c r="E35" s="40"/>
      <c r="F35" s="40"/>
      <c r="G35" s="40"/>
      <c r="H35" s="40"/>
      <c r="I35" s="40"/>
      <c r="J35" s="40"/>
      <c r="K35" s="40"/>
      <c r="L35" s="40"/>
      <c r="M35" s="40"/>
      <c r="N35" s="40"/>
      <c r="O35" s="40"/>
      <c r="P35" s="40"/>
      <c r="Q35" s="40"/>
      <c r="R35" s="40"/>
      <c r="S35" s="40"/>
      <c r="T35" s="41" t="s">
        <v>44</v>
      </c>
      <c r="U35" s="40"/>
      <c r="V35" s="40"/>
      <c r="W35" s="40"/>
      <c r="X35" s="227" t="s">
        <v>45</v>
      </c>
      <c r="Y35" s="225"/>
      <c r="Z35" s="225"/>
      <c r="AA35" s="225"/>
      <c r="AB35" s="225"/>
      <c r="AC35" s="40"/>
      <c r="AD35" s="40"/>
      <c r="AE35" s="40"/>
      <c r="AF35" s="40"/>
      <c r="AG35" s="40"/>
      <c r="AH35" s="40"/>
      <c r="AI35" s="40"/>
      <c r="AJ35" s="40"/>
      <c r="AK35" s="224">
        <f>SUM(AK26:AK33)</f>
        <v>0</v>
      </c>
      <c r="AL35" s="225"/>
      <c r="AM35" s="225"/>
      <c r="AN35" s="225"/>
      <c r="AO35" s="226"/>
      <c r="AP35" s="38"/>
      <c r="AQ35" s="38"/>
      <c r="AR35" s="33"/>
      <c r="BE35" s="32"/>
    </row>
    <row r="36" spans="1:57" s="2" customFormat="1" ht="6.95" customHeight="1">
      <c r="A36" s="32"/>
      <c r="B36" s="33"/>
      <c r="C36" s="32"/>
      <c r="D36" s="32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32"/>
      <c r="AI36" s="32"/>
      <c r="AJ36" s="32"/>
      <c r="AK36" s="32"/>
      <c r="AL36" s="32"/>
      <c r="AM36" s="32"/>
      <c r="AN36" s="32"/>
      <c r="AO36" s="32"/>
      <c r="AP36" s="32"/>
      <c r="AQ36" s="32"/>
      <c r="AR36" s="33"/>
      <c r="BE36" s="32"/>
    </row>
    <row r="37" spans="1:57" s="2" customFormat="1" ht="14.45" customHeight="1">
      <c r="A37" s="32"/>
      <c r="B37" s="33"/>
      <c r="C37" s="32"/>
      <c r="D37" s="32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  <c r="AF37" s="32"/>
      <c r="AG37" s="32"/>
      <c r="AH37" s="32"/>
      <c r="AI37" s="32"/>
      <c r="AJ37" s="32"/>
      <c r="AK37" s="32"/>
      <c r="AL37" s="32"/>
      <c r="AM37" s="32"/>
      <c r="AN37" s="32"/>
      <c r="AO37" s="32"/>
      <c r="AP37" s="32"/>
      <c r="AQ37" s="32"/>
      <c r="AR37" s="33"/>
      <c r="BE37" s="32"/>
    </row>
    <row r="38" spans="1:57" s="1" customFormat="1" ht="14.45" customHeight="1">
      <c r="B38" s="20"/>
      <c r="AR38" s="20"/>
    </row>
    <row r="39" spans="1:57" s="1" customFormat="1" ht="14.45" customHeight="1">
      <c r="B39" s="20"/>
      <c r="AR39" s="20"/>
    </row>
    <row r="40" spans="1:57" s="1" customFormat="1" ht="14.45" customHeight="1">
      <c r="B40" s="20"/>
      <c r="AR40" s="20"/>
    </row>
    <row r="41" spans="1:57" s="1" customFormat="1" ht="14.45" customHeight="1">
      <c r="B41" s="20"/>
      <c r="AR41" s="20"/>
    </row>
    <row r="42" spans="1:57" s="1" customFormat="1" ht="14.45" customHeight="1">
      <c r="B42" s="20"/>
      <c r="AR42" s="20"/>
    </row>
    <row r="43" spans="1:57" s="1" customFormat="1" ht="14.45" customHeight="1">
      <c r="B43" s="20"/>
      <c r="AR43" s="20"/>
    </row>
    <row r="44" spans="1:57" s="1" customFormat="1" ht="14.45" customHeight="1">
      <c r="B44" s="20"/>
      <c r="AR44" s="20"/>
    </row>
    <row r="45" spans="1:57" s="1" customFormat="1" ht="14.45" customHeight="1">
      <c r="B45" s="20"/>
      <c r="AR45" s="20"/>
    </row>
    <row r="46" spans="1:57" s="1" customFormat="1" ht="14.45" customHeight="1">
      <c r="B46" s="20"/>
      <c r="AR46" s="20"/>
    </row>
    <row r="47" spans="1:57" s="1" customFormat="1" ht="14.45" customHeight="1">
      <c r="B47" s="20"/>
      <c r="AR47" s="20"/>
    </row>
    <row r="48" spans="1:57" s="1" customFormat="1" ht="14.45" customHeight="1">
      <c r="B48" s="20"/>
      <c r="AR48" s="20"/>
    </row>
    <row r="49" spans="1:57" s="2" customFormat="1" ht="14.45" customHeight="1">
      <c r="B49" s="42"/>
      <c r="D49" s="43" t="s">
        <v>46</v>
      </c>
      <c r="E49" s="44"/>
      <c r="F49" s="44"/>
      <c r="G49" s="44"/>
      <c r="H49" s="44"/>
      <c r="I49" s="44"/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44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3" t="s">
        <v>47</v>
      </c>
      <c r="AI49" s="44"/>
      <c r="AJ49" s="44"/>
      <c r="AK49" s="44"/>
      <c r="AL49" s="44"/>
      <c r="AM49" s="44"/>
      <c r="AN49" s="44"/>
      <c r="AO49" s="44"/>
      <c r="AR49" s="42"/>
    </row>
    <row r="50" spans="1:57">
      <c r="B50" s="20"/>
      <c r="AR50" s="20"/>
    </row>
    <row r="51" spans="1:57">
      <c r="B51" s="20"/>
      <c r="AR51" s="20"/>
    </row>
    <row r="52" spans="1:57">
      <c r="B52" s="20"/>
      <c r="AR52" s="20"/>
    </row>
    <row r="53" spans="1:57">
      <c r="B53" s="20"/>
      <c r="AR53" s="20"/>
    </row>
    <row r="54" spans="1:57">
      <c r="B54" s="20"/>
      <c r="AR54" s="20"/>
    </row>
    <row r="55" spans="1:57">
      <c r="B55" s="20"/>
      <c r="AR55" s="20"/>
    </row>
    <row r="56" spans="1:57">
      <c r="B56" s="20"/>
      <c r="AR56" s="20"/>
    </row>
    <row r="57" spans="1:57">
      <c r="B57" s="20"/>
      <c r="AR57" s="20"/>
    </row>
    <row r="58" spans="1:57">
      <c r="B58" s="20"/>
      <c r="AR58" s="20"/>
    </row>
    <row r="59" spans="1:57">
      <c r="B59" s="20"/>
      <c r="AR59" s="20"/>
    </row>
    <row r="60" spans="1:57" s="2" customFormat="1" ht="12.75">
      <c r="A60" s="32"/>
      <c r="B60" s="33"/>
      <c r="C60" s="32"/>
      <c r="D60" s="45" t="s">
        <v>48</v>
      </c>
      <c r="E60" s="35"/>
      <c r="F60" s="35"/>
      <c r="G60" s="35"/>
      <c r="H60" s="35"/>
      <c r="I60" s="35"/>
      <c r="J60" s="35"/>
      <c r="K60" s="35"/>
      <c r="L60" s="35"/>
      <c r="M60" s="35"/>
      <c r="N60" s="35"/>
      <c r="O60" s="35"/>
      <c r="P60" s="35"/>
      <c r="Q60" s="35"/>
      <c r="R60" s="35"/>
      <c r="S60" s="35"/>
      <c r="T60" s="35"/>
      <c r="U60" s="35"/>
      <c r="V60" s="45" t="s">
        <v>49</v>
      </c>
      <c r="W60" s="35"/>
      <c r="X60" s="35"/>
      <c r="Y60" s="35"/>
      <c r="Z60" s="35"/>
      <c r="AA60" s="35"/>
      <c r="AB60" s="35"/>
      <c r="AC60" s="35"/>
      <c r="AD60" s="35"/>
      <c r="AE60" s="35"/>
      <c r="AF60" s="35"/>
      <c r="AG60" s="35"/>
      <c r="AH60" s="45" t="s">
        <v>48</v>
      </c>
      <c r="AI60" s="35"/>
      <c r="AJ60" s="35"/>
      <c r="AK60" s="35"/>
      <c r="AL60" s="35"/>
      <c r="AM60" s="45" t="s">
        <v>49</v>
      </c>
      <c r="AN60" s="35"/>
      <c r="AO60" s="35"/>
      <c r="AP60" s="32"/>
      <c r="AQ60" s="32"/>
      <c r="AR60" s="33"/>
      <c r="BE60" s="32"/>
    </row>
    <row r="61" spans="1:57">
      <c r="B61" s="20"/>
      <c r="AR61" s="20"/>
    </row>
    <row r="62" spans="1:57">
      <c r="B62" s="20"/>
      <c r="AR62" s="20"/>
    </row>
    <row r="63" spans="1:57">
      <c r="B63" s="20"/>
      <c r="AR63" s="20"/>
    </row>
    <row r="64" spans="1:57" s="2" customFormat="1" ht="12.75">
      <c r="A64" s="32"/>
      <c r="B64" s="33"/>
      <c r="C64" s="32"/>
      <c r="D64" s="43" t="s">
        <v>50</v>
      </c>
      <c r="E64" s="46"/>
      <c r="F64" s="46"/>
      <c r="G64" s="46"/>
      <c r="H64" s="46"/>
      <c r="I64" s="46"/>
      <c r="J64" s="46"/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3" t="s">
        <v>51</v>
      </c>
      <c r="AI64" s="46"/>
      <c r="AJ64" s="46"/>
      <c r="AK64" s="46"/>
      <c r="AL64" s="46"/>
      <c r="AM64" s="46"/>
      <c r="AN64" s="46"/>
      <c r="AO64" s="46"/>
      <c r="AP64" s="32"/>
      <c r="AQ64" s="32"/>
      <c r="AR64" s="33"/>
      <c r="BE64" s="32"/>
    </row>
    <row r="65" spans="1:57">
      <c r="B65" s="20"/>
      <c r="AR65" s="20"/>
    </row>
    <row r="66" spans="1:57">
      <c r="B66" s="20"/>
      <c r="AR66" s="20"/>
    </row>
    <row r="67" spans="1:57">
      <c r="B67" s="20"/>
      <c r="AR67" s="20"/>
    </row>
    <row r="68" spans="1:57">
      <c r="B68" s="20"/>
      <c r="AR68" s="20"/>
    </row>
    <row r="69" spans="1:57">
      <c r="B69" s="20"/>
      <c r="AR69" s="20"/>
    </row>
    <row r="70" spans="1:57">
      <c r="B70" s="20"/>
      <c r="AR70" s="20"/>
    </row>
    <row r="71" spans="1:57">
      <c r="B71" s="20"/>
      <c r="AR71" s="20"/>
    </row>
    <row r="72" spans="1:57">
      <c r="B72" s="20"/>
      <c r="AR72" s="20"/>
    </row>
    <row r="73" spans="1:57">
      <c r="B73" s="20"/>
      <c r="AR73" s="20"/>
    </row>
    <row r="74" spans="1:57">
      <c r="B74" s="20"/>
      <c r="AR74" s="20"/>
    </row>
    <row r="75" spans="1:57" s="2" customFormat="1" ht="12.75">
      <c r="A75" s="32"/>
      <c r="B75" s="33"/>
      <c r="C75" s="32"/>
      <c r="D75" s="45" t="s">
        <v>48</v>
      </c>
      <c r="E75" s="35"/>
      <c r="F75" s="35"/>
      <c r="G75" s="35"/>
      <c r="H75" s="35"/>
      <c r="I75" s="35"/>
      <c r="J75" s="35"/>
      <c r="K75" s="35"/>
      <c r="L75" s="35"/>
      <c r="M75" s="35"/>
      <c r="N75" s="35"/>
      <c r="O75" s="35"/>
      <c r="P75" s="35"/>
      <c r="Q75" s="35"/>
      <c r="R75" s="35"/>
      <c r="S75" s="35"/>
      <c r="T75" s="35"/>
      <c r="U75" s="35"/>
      <c r="V75" s="45" t="s">
        <v>49</v>
      </c>
      <c r="W75" s="35"/>
      <c r="X75" s="35"/>
      <c r="Y75" s="35"/>
      <c r="Z75" s="35"/>
      <c r="AA75" s="35"/>
      <c r="AB75" s="35"/>
      <c r="AC75" s="35"/>
      <c r="AD75" s="35"/>
      <c r="AE75" s="35"/>
      <c r="AF75" s="35"/>
      <c r="AG75" s="35"/>
      <c r="AH75" s="45" t="s">
        <v>48</v>
      </c>
      <c r="AI75" s="35"/>
      <c r="AJ75" s="35"/>
      <c r="AK75" s="35"/>
      <c r="AL75" s="35"/>
      <c r="AM75" s="45" t="s">
        <v>49</v>
      </c>
      <c r="AN75" s="35"/>
      <c r="AO75" s="35"/>
      <c r="AP75" s="32"/>
      <c r="AQ75" s="32"/>
      <c r="AR75" s="33"/>
      <c r="BE75" s="32"/>
    </row>
    <row r="76" spans="1:57" s="2" customFormat="1">
      <c r="A76" s="32"/>
      <c r="B76" s="33"/>
      <c r="C76" s="32"/>
      <c r="D76" s="32"/>
      <c r="E76" s="32"/>
      <c r="F76" s="32"/>
      <c r="G76" s="32"/>
      <c r="H76" s="32"/>
      <c r="I76" s="32"/>
      <c r="J76" s="32"/>
      <c r="K76" s="32"/>
      <c r="L76" s="32"/>
      <c r="M76" s="32"/>
      <c r="N76" s="32"/>
      <c r="O76" s="32"/>
      <c r="P76" s="32"/>
      <c r="Q76" s="32"/>
      <c r="R76" s="3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  <c r="AF76" s="32"/>
      <c r="AG76" s="32"/>
      <c r="AH76" s="32"/>
      <c r="AI76" s="32"/>
      <c r="AJ76" s="32"/>
      <c r="AK76" s="32"/>
      <c r="AL76" s="32"/>
      <c r="AM76" s="32"/>
      <c r="AN76" s="32"/>
      <c r="AO76" s="32"/>
      <c r="AP76" s="32"/>
      <c r="AQ76" s="32"/>
      <c r="AR76" s="33"/>
      <c r="BE76" s="32"/>
    </row>
    <row r="77" spans="1:57" s="2" customFormat="1" ht="6.95" customHeight="1">
      <c r="A77" s="32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33"/>
      <c r="BE77" s="32"/>
    </row>
    <row r="81" spans="1:91" s="2" customFormat="1" ht="6.95" customHeight="1">
      <c r="A81" s="32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50"/>
      <c r="M81" s="50"/>
      <c r="N81" s="50"/>
      <c r="O81" s="50"/>
      <c r="P81" s="50"/>
      <c r="Q81" s="50"/>
      <c r="R81" s="50"/>
      <c r="S81" s="50"/>
      <c r="T81" s="50"/>
      <c r="U81" s="50"/>
      <c r="V81" s="50"/>
      <c r="W81" s="50"/>
      <c r="X81" s="50"/>
      <c r="Y81" s="50"/>
      <c r="Z81" s="50"/>
      <c r="AA81" s="50"/>
      <c r="AB81" s="50"/>
      <c r="AC81" s="50"/>
      <c r="AD81" s="50"/>
      <c r="AE81" s="50"/>
      <c r="AF81" s="50"/>
      <c r="AG81" s="50"/>
      <c r="AH81" s="50"/>
      <c r="AI81" s="50"/>
      <c r="AJ81" s="50"/>
      <c r="AK81" s="50"/>
      <c r="AL81" s="50"/>
      <c r="AM81" s="50"/>
      <c r="AN81" s="50"/>
      <c r="AO81" s="50"/>
      <c r="AP81" s="50"/>
      <c r="AQ81" s="50"/>
      <c r="AR81" s="33"/>
      <c r="BE81" s="32"/>
    </row>
    <row r="82" spans="1:91" s="2" customFormat="1" ht="24.95" customHeight="1">
      <c r="A82" s="32"/>
      <c r="B82" s="33"/>
      <c r="C82" s="21" t="s">
        <v>52</v>
      </c>
      <c r="D82" s="32"/>
      <c r="E82" s="32"/>
      <c r="F82" s="32"/>
      <c r="G82" s="32"/>
      <c r="H82" s="32"/>
      <c r="I82" s="32"/>
      <c r="J82" s="32"/>
      <c r="K82" s="32"/>
      <c r="L82" s="32"/>
      <c r="M82" s="32"/>
      <c r="N82" s="32"/>
      <c r="O82" s="32"/>
      <c r="P82" s="32"/>
      <c r="Q82" s="32"/>
      <c r="R82" s="3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  <c r="AF82" s="32"/>
      <c r="AG82" s="32"/>
      <c r="AH82" s="32"/>
      <c r="AI82" s="32"/>
      <c r="AJ82" s="32"/>
      <c r="AK82" s="32"/>
      <c r="AL82" s="32"/>
      <c r="AM82" s="32"/>
      <c r="AN82" s="32"/>
      <c r="AO82" s="32"/>
      <c r="AP82" s="32"/>
      <c r="AQ82" s="32"/>
      <c r="AR82" s="33"/>
      <c r="BE82" s="32"/>
    </row>
    <row r="83" spans="1:91" s="2" customFormat="1" ht="6.95" customHeight="1">
      <c r="A83" s="32"/>
      <c r="B83" s="33"/>
      <c r="C83" s="32"/>
      <c r="D83" s="32"/>
      <c r="E83" s="32"/>
      <c r="F83" s="32"/>
      <c r="G83" s="32"/>
      <c r="H83" s="32"/>
      <c r="I83" s="32"/>
      <c r="J83" s="32"/>
      <c r="K83" s="32"/>
      <c r="L83" s="32"/>
      <c r="M83" s="32"/>
      <c r="N83" s="32"/>
      <c r="O83" s="32"/>
      <c r="P83" s="32"/>
      <c r="Q83" s="32"/>
      <c r="R83" s="3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  <c r="AF83" s="32"/>
      <c r="AG83" s="32"/>
      <c r="AH83" s="32"/>
      <c r="AI83" s="32"/>
      <c r="AJ83" s="32"/>
      <c r="AK83" s="32"/>
      <c r="AL83" s="32"/>
      <c r="AM83" s="32"/>
      <c r="AN83" s="32"/>
      <c r="AO83" s="32"/>
      <c r="AP83" s="32"/>
      <c r="AQ83" s="32"/>
      <c r="AR83" s="33"/>
      <c r="BE83" s="32"/>
    </row>
    <row r="84" spans="1:91" s="4" customFormat="1" ht="12" customHeight="1">
      <c r="B84" s="51"/>
      <c r="C84" s="27" t="s">
        <v>13</v>
      </c>
      <c r="L84" s="4" t="str">
        <f>K5</f>
        <v>20xx_2022_4_upr_Ieta</v>
      </c>
      <c r="AR84" s="51"/>
    </row>
    <row r="85" spans="1:91" s="5" customFormat="1" ht="36.950000000000003" customHeight="1">
      <c r="B85" s="52"/>
      <c r="C85" s="53" t="s">
        <v>16</v>
      </c>
      <c r="L85" s="241" t="str">
        <f>K6</f>
        <v>Kanalizace Beroun - Zavadilka</v>
      </c>
      <c r="M85" s="242"/>
      <c r="N85" s="242"/>
      <c r="O85" s="242"/>
      <c r="P85" s="242"/>
      <c r="Q85" s="242"/>
      <c r="R85" s="242"/>
      <c r="S85" s="242"/>
      <c r="T85" s="242"/>
      <c r="U85" s="242"/>
      <c r="V85" s="242"/>
      <c r="W85" s="242"/>
      <c r="X85" s="242"/>
      <c r="Y85" s="242"/>
      <c r="Z85" s="242"/>
      <c r="AA85" s="242"/>
      <c r="AB85" s="242"/>
      <c r="AC85" s="242"/>
      <c r="AD85" s="242"/>
      <c r="AE85" s="242"/>
      <c r="AF85" s="242"/>
      <c r="AG85" s="242"/>
      <c r="AH85" s="242"/>
      <c r="AI85" s="242"/>
      <c r="AJ85" s="242"/>
      <c r="AK85" s="242"/>
      <c r="AL85" s="242"/>
      <c r="AM85" s="242"/>
      <c r="AN85" s="242"/>
      <c r="AO85" s="242"/>
      <c r="AR85" s="52"/>
    </row>
    <row r="86" spans="1:91" s="2" customFormat="1" ht="6.95" customHeight="1">
      <c r="A86" s="32"/>
      <c r="B86" s="33"/>
      <c r="C86" s="32"/>
      <c r="D86" s="32"/>
      <c r="E86" s="32"/>
      <c r="F86" s="32"/>
      <c r="G86" s="32"/>
      <c r="H86" s="32"/>
      <c r="I86" s="32"/>
      <c r="J86" s="32"/>
      <c r="K86" s="32"/>
      <c r="L86" s="32"/>
      <c r="M86" s="32"/>
      <c r="N86" s="32"/>
      <c r="O86" s="32"/>
      <c r="P86" s="32"/>
      <c r="Q86" s="32"/>
      <c r="R86" s="3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  <c r="AF86" s="32"/>
      <c r="AG86" s="32"/>
      <c r="AH86" s="32"/>
      <c r="AI86" s="32"/>
      <c r="AJ86" s="32"/>
      <c r="AK86" s="32"/>
      <c r="AL86" s="32"/>
      <c r="AM86" s="32"/>
      <c r="AN86" s="32"/>
      <c r="AO86" s="32"/>
      <c r="AP86" s="32"/>
      <c r="AQ86" s="32"/>
      <c r="AR86" s="33"/>
      <c r="BE86" s="32"/>
    </row>
    <row r="87" spans="1:91" s="2" customFormat="1" ht="12" customHeight="1">
      <c r="A87" s="32"/>
      <c r="B87" s="33"/>
      <c r="C87" s="27" t="s">
        <v>20</v>
      </c>
      <c r="D87" s="32"/>
      <c r="E87" s="32"/>
      <c r="F87" s="32"/>
      <c r="G87" s="32"/>
      <c r="H87" s="32"/>
      <c r="I87" s="32"/>
      <c r="J87" s="32"/>
      <c r="K87" s="32"/>
      <c r="L87" s="54" t="str">
        <f>IF(K8="","",K8)</f>
        <v xml:space="preserve"> </v>
      </c>
      <c r="M87" s="32"/>
      <c r="N87" s="32"/>
      <c r="O87" s="32"/>
      <c r="P87" s="32"/>
      <c r="Q87" s="32"/>
      <c r="R87" s="3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  <c r="AF87" s="32"/>
      <c r="AG87" s="32"/>
      <c r="AH87" s="32"/>
      <c r="AI87" s="27" t="s">
        <v>22</v>
      </c>
      <c r="AJ87" s="32"/>
      <c r="AK87" s="32"/>
      <c r="AL87" s="32"/>
      <c r="AM87" s="218" t="str">
        <f>IF(AN8= "","",AN8)</f>
        <v>21. 4. 2022</v>
      </c>
      <c r="AN87" s="218"/>
      <c r="AO87" s="32"/>
      <c r="AP87" s="32"/>
      <c r="AQ87" s="32"/>
      <c r="AR87" s="33"/>
      <c r="BE87" s="32"/>
    </row>
    <row r="88" spans="1:91" s="2" customFormat="1" ht="6.95" customHeight="1">
      <c r="A88" s="32"/>
      <c r="B88" s="33"/>
      <c r="C88" s="32"/>
      <c r="D88" s="32"/>
      <c r="E88" s="32"/>
      <c r="F88" s="32"/>
      <c r="G88" s="32"/>
      <c r="H88" s="32"/>
      <c r="I88" s="32"/>
      <c r="J88" s="32"/>
      <c r="K88" s="32"/>
      <c r="L88" s="32"/>
      <c r="M88" s="32"/>
      <c r="N88" s="32"/>
      <c r="O88" s="32"/>
      <c r="P88" s="32"/>
      <c r="Q88" s="32"/>
      <c r="R88" s="3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  <c r="AF88" s="32"/>
      <c r="AG88" s="32"/>
      <c r="AH88" s="32"/>
      <c r="AI88" s="32"/>
      <c r="AJ88" s="32"/>
      <c r="AK88" s="32"/>
      <c r="AL88" s="32"/>
      <c r="AM88" s="32"/>
      <c r="AN88" s="32"/>
      <c r="AO88" s="32"/>
      <c r="AP88" s="32"/>
      <c r="AQ88" s="32"/>
      <c r="AR88" s="33"/>
      <c r="BE88" s="32"/>
    </row>
    <row r="89" spans="1:91" s="2" customFormat="1" ht="15.2" customHeight="1">
      <c r="A89" s="32"/>
      <c r="B89" s="33"/>
      <c r="C89" s="27" t="s">
        <v>24</v>
      </c>
      <c r="D89" s="32"/>
      <c r="E89" s="32"/>
      <c r="F89" s="32"/>
      <c r="G89" s="32"/>
      <c r="H89" s="32"/>
      <c r="I89" s="32"/>
      <c r="J89" s="32"/>
      <c r="K89" s="32"/>
      <c r="L89" s="4" t="str">
        <f>IF(E11= "","",E11)</f>
        <v xml:space="preserve"> </v>
      </c>
      <c r="M89" s="32"/>
      <c r="N89" s="32"/>
      <c r="O89" s="32"/>
      <c r="P89" s="32"/>
      <c r="Q89" s="32"/>
      <c r="R89" s="3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  <c r="AF89" s="32"/>
      <c r="AG89" s="32"/>
      <c r="AH89" s="32"/>
      <c r="AI89" s="27" t="s">
        <v>29</v>
      </c>
      <c r="AJ89" s="32"/>
      <c r="AK89" s="32"/>
      <c r="AL89" s="32"/>
      <c r="AM89" s="219" t="str">
        <f>IF(E17="","",E17)</f>
        <v xml:space="preserve"> </v>
      </c>
      <c r="AN89" s="220"/>
      <c r="AO89" s="220"/>
      <c r="AP89" s="220"/>
      <c r="AQ89" s="32"/>
      <c r="AR89" s="33"/>
      <c r="AS89" s="207" t="s">
        <v>53</v>
      </c>
      <c r="AT89" s="208"/>
      <c r="AU89" s="56"/>
      <c r="AV89" s="56"/>
      <c r="AW89" s="56"/>
      <c r="AX89" s="56"/>
      <c r="AY89" s="56"/>
      <c r="AZ89" s="56"/>
      <c r="BA89" s="56"/>
      <c r="BB89" s="56"/>
      <c r="BC89" s="56"/>
      <c r="BD89" s="57"/>
      <c r="BE89" s="32"/>
    </row>
    <row r="90" spans="1:91" s="2" customFormat="1" ht="15.2" customHeight="1">
      <c r="A90" s="32"/>
      <c r="B90" s="33"/>
      <c r="C90" s="27" t="s">
        <v>27</v>
      </c>
      <c r="D90" s="32"/>
      <c r="E90" s="32"/>
      <c r="F90" s="32"/>
      <c r="G90" s="32"/>
      <c r="H90" s="32"/>
      <c r="I90" s="32"/>
      <c r="J90" s="32"/>
      <c r="K90" s="32"/>
      <c r="L90" s="4" t="str">
        <f>IF(E14= "Vyplň údaj","",E14)</f>
        <v/>
      </c>
      <c r="M90" s="32"/>
      <c r="N90" s="32"/>
      <c r="O90" s="32"/>
      <c r="P90" s="32"/>
      <c r="Q90" s="32"/>
      <c r="R90" s="3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  <c r="AF90" s="32"/>
      <c r="AG90" s="32"/>
      <c r="AH90" s="32"/>
      <c r="AI90" s="27" t="s">
        <v>31</v>
      </c>
      <c r="AJ90" s="32"/>
      <c r="AK90" s="32"/>
      <c r="AL90" s="32"/>
      <c r="AM90" s="219" t="str">
        <f>IF(E20="","",E20)</f>
        <v xml:space="preserve"> </v>
      </c>
      <c r="AN90" s="220"/>
      <c r="AO90" s="220"/>
      <c r="AP90" s="220"/>
      <c r="AQ90" s="32"/>
      <c r="AR90" s="33"/>
      <c r="AS90" s="209"/>
      <c r="AT90" s="210"/>
      <c r="AU90" s="58"/>
      <c r="AV90" s="58"/>
      <c r="AW90" s="58"/>
      <c r="AX90" s="58"/>
      <c r="AY90" s="58"/>
      <c r="AZ90" s="58"/>
      <c r="BA90" s="58"/>
      <c r="BB90" s="58"/>
      <c r="BC90" s="58"/>
      <c r="BD90" s="59"/>
      <c r="BE90" s="32"/>
    </row>
    <row r="91" spans="1:91" s="2" customFormat="1" ht="10.9" customHeight="1">
      <c r="A91" s="32"/>
      <c r="B91" s="33"/>
      <c r="C91" s="32"/>
      <c r="D91" s="32"/>
      <c r="E91" s="32"/>
      <c r="F91" s="32"/>
      <c r="G91" s="32"/>
      <c r="H91" s="32"/>
      <c r="I91" s="32"/>
      <c r="J91" s="32"/>
      <c r="K91" s="32"/>
      <c r="L91" s="32"/>
      <c r="M91" s="32"/>
      <c r="N91" s="32"/>
      <c r="O91" s="32"/>
      <c r="P91" s="32"/>
      <c r="Q91" s="32"/>
      <c r="R91" s="3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  <c r="AF91" s="32"/>
      <c r="AG91" s="32"/>
      <c r="AH91" s="32"/>
      <c r="AI91" s="32"/>
      <c r="AJ91" s="32"/>
      <c r="AK91" s="32"/>
      <c r="AL91" s="32"/>
      <c r="AM91" s="32"/>
      <c r="AN91" s="32"/>
      <c r="AO91" s="32"/>
      <c r="AP91" s="32"/>
      <c r="AQ91" s="32"/>
      <c r="AR91" s="33"/>
      <c r="AS91" s="209"/>
      <c r="AT91" s="210"/>
      <c r="AU91" s="58"/>
      <c r="AV91" s="58"/>
      <c r="AW91" s="58"/>
      <c r="AX91" s="58"/>
      <c r="AY91" s="58"/>
      <c r="AZ91" s="58"/>
      <c r="BA91" s="58"/>
      <c r="BB91" s="58"/>
      <c r="BC91" s="58"/>
      <c r="BD91" s="59"/>
      <c r="BE91" s="32"/>
    </row>
    <row r="92" spans="1:91" s="2" customFormat="1" ht="29.25" customHeight="1">
      <c r="A92" s="32"/>
      <c r="B92" s="33"/>
      <c r="C92" s="246" t="s">
        <v>54</v>
      </c>
      <c r="D92" s="216"/>
      <c r="E92" s="216"/>
      <c r="F92" s="216"/>
      <c r="G92" s="216"/>
      <c r="H92" s="60"/>
      <c r="I92" s="244" t="s">
        <v>55</v>
      </c>
      <c r="J92" s="216"/>
      <c r="K92" s="216"/>
      <c r="L92" s="216"/>
      <c r="M92" s="216"/>
      <c r="N92" s="216"/>
      <c r="O92" s="216"/>
      <c r="P92" s="216"/>
      <c r="Q92" s="216"/>
      <c r="R92" s="216"/>
      <c r="S92" s="216"/>
      <c r="T92" s="216"/>
      <c r="U92" s="216"/>
      <c r="V92" s="216"/>
      <c r="W92" s="216"/>
      <c r="X92" s="216"/>
      <c r="Y92" s="216"/>
      <c r="Z92" s="216"/>
      <c r="AA92" s="216"/>
      <c r="AB92" s="216"/>
      <c r="AC92" s="216"/>
      <c r="AD92" s="216"/>
      <c r="AE92" s="216"/>
      <c r="AF92" s="216"/>
      <c r="AG92" s="215" t="s">
        <v>56</v>
      </c>
      <c r="AH92" s="216"/>
      <c r="AI92" s="216"/>
      <c r="AJ92" s="216"/>
      <c r="AK92" s="216"/>
      <c r="AL92" s="216"/>
      <c r="AM92" s="216"/>
      <c r="AN92" s="244" t="s">
        <v>57</v>
      </c>
      <c r="AO92" s="216"/>
      <c r="AP92" s="245"/>
      <c r="AQ92" s="61" t="s">
        <v>58</v>
      </c>
      <c r="AR92" s="33"/>
      <c r="AS92" s="62" t="s">
        <v>59</v>
      </c>
      <c r="AT92" s="63" t="s">
        <v>60</v>
      </c>
      <c r="AU92" s="63" t="s">
        <v>61</v>
      </c>
      <c r="AV92" s="63" t="s">
        <v>62</v>
      </c>
      <c r="AW92" s="63" t="s">
        <v>63</v>
      </c>
      <c r="AX92" s="63" t="s">
        <v>64</v>
      </c>
      <c r="AY92" s="63" t="s">
        <v>65</v>
      </c>
      <c r="AZ92" s="63" t="s">
        <v>66</v>
      </c>
      <c r="BA92" s="63" t="s">
        <v>67</v>
      </c>
      <c r="BB92" s="63" t="s">
        <v>68</v>
      </c>
      <c r="BC92" s="63" t="s">
        <v>69</v>
      </c>
      <c r="BD92" s="64" t="s">
        <v>70</v>
      </c>
      <c r="BE92" s="32"/>
    </row>
    <row r="93" spans="1:91" s="2" customFormat="1" ht="10.9" customHeight="1">
      <c r="A93" s="32"/>
      <c r="B93" s="33"/>
      <c r="C93" s="32"/>
      <c r="D93" s="32"/>
      <c r="E93" s="32"/>
      <c r="F93" s="32"/>
      <c r="G93" s="32"/>
      <c r="H93" s="32"/>
      <c r="I93" s="32"/>
      <c r="J93" s="32"/>
      <c r="K93" s="32"/>
      <c r="L93" s="32"/>
      <c r="M93" s="32"/>
      <c r="N93" s="32"/>
      <c r="O93" s="32"/>
      <c r="P93" s="32"/>
      <c r="Q93" s="32"/>
      <c r="R93" s="3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  <c r="AF93" s="32"/>
      <c r="AG93" s="32"/>
      <c r="AH93" s="32"/>
      <c r="AI93" s="32"/>
      <c r="AJ93" s="32"/>
      <c r="AK93" s="32"/>
      <c r="AL93" s="32"/>
      <c r="AM93" s="32"/>
      <c r="AN93" s="32"/>
      <c r="AO93" s="32"/>
      <c r="AP93" s="32"/>
      <c r="AQ93" s="32"/>
      <c r="AR93" s="33"/>
      <c r="AS93" s="65"/>
      <c r="AT93" s="66"/>
      <c r="AU93" s="66"/>
      <c r="AV93" s="66"/>
      <c r="AW93" s="66"/>
      <c r="AX93" s="66"/>
      <c r="AY93" s="66"/>
      <c r="AZ93" s="66"/>
      <c r="BA93" s="66"/>
      <c r="BB93" s="66"/>
      <c r="BC93" s="66"/>
      <c r="BD93" s="67"/>
      <c r="BE93" s="32"/>
    </row>
    <row r="94" spans="1:91" s="6" customFormat="1" ht="32.450000000000003" customHeight="1">
      <c r="B94" s="68"/>
      <c r="C94" s="69" t="s">
        <v>71</v>
      </c>
      <c r="D94" s="70"/>
      <c r="E94" s="70"/>
      <c r="F94" s="70"/>
      <c r="G94" s="70"/>
      <c r="H94" s="70"/>
      <c r="I94" s="70"/>
      <c r="J94" s="70"/>
      <c r="K94" s="70"/>
      <c r="L94" s="70"/>
      <c r="M94" s="70"/>
      <c r="N94" s="70"/>
      <c r="O94" s="70"/>
      <c r="P94" s="70"/>
      <c r="Q94" s="70"/>
      <c r="R94" s="70"/>
      <c r="S94" s="70"/>
      <c r="T94" s="70"/>
      <c r="U94" s="70"/>
      <c r="V94" s="70"/>
      <c r="W94" s="70"/>
      <c r="X94" s="70"/>
      <c r="Y94" s="70"/>
      <c r="Z94" s="70"/>
      <c r="AA94" s="70"/>
      <c r="AB94" s="70"/>
      <c r="AC94" s="70"/>
      <c r="AD94" s="70"/>
      <c r="AE94" s="70"/>
      <c r="AF94" s="70"/>
      <c r="AG94" s="240">
        <f>ROUND(AG95+SUM(AG106:AG108),2)</f>
        <v>0</v>
      </c>
      <c r="AH94" s="240"/>
      <c r="AI94" s="240"/>
      <c r="AJ94" s="240"/>
      <c r="AK94" s="240"/>
      <c r="AL94" s="240"/>
      <c r="AM94" s="240"/>
      <c r="AN94" s="206">
        <f t="shared" ref="AN94:AN108" si="0">SUM(AG94,AT94)</f>
        <v>0</v>
      </c>
      <c r="AO94" s="206"/>
      <c r="AP94" s="206"/>
      <c r="AQ94" s="72" t="s">
        <v>1</v>
      </c>
      <c r="AR94" s="68"/>
      <c r="AS94" s="73">
        <f>ROUND(AS95+SUM(AS106:AS108),2)</f>
        <v>0</v>
      </c>
      <c r="AT94" s="74">
        <f t="shared" ref="AT94:AT108" si="1">ROUND(SUM(AV94:AW94),2)</f>
        <v>0</v>
      </c>
      <c r="AU94" s="75">
        <f>ROUND(AU95+SUM(AU106:AU108),5)</f>
        <v>0</v>
      </c>
      <c r="AV94" s="74">
        <f>ROUND(AZ94*L29,2)</f>
        <v>0</v>
      </c>
      <c r="AW94" s="74">
        <f>ROUND(BA94*L30,2)</f>
        <v>0</v>
      </c>
      <c r="AX94" s="74">
        <f>ROUND(BB94*L29,2)</f>
        <v>0</v>
      </c>
      <c r="AY94" s="74">
        <f>ROUND(BC94*L30,2)</f>
        <v>0</v>
      </c>
      <c r="AZ94" s="74">
        <f>ROUND(AZ95+SUM(AZ106:AZ108),2)</f>
        <v>0</v>
      </c>
      <c r="BA94" s="74">
        <f>ROUND(BA95+SUM(BA106:BA108),2)</f>
        <v>0</v>
      </c>
      <c r="BB94" s="74">
        <f>ROUND(BB95+SUM(BB106:BB108),2)</f>
        <v>0</v>
      </c>
      <c r="BC94" s="74">
        <f>ROUND(BC95+SUM(BC106:BC108),2)</f>
        <v>0</v>
      </c>
      <c r="BD94" s="76">
        <f>ROUND(BD95+SUM(BD106:BD108),2)</f>
        <v>0</v>
      </c>
      <c r="BS94" s="77" t="s">
        <v>72</v>
      </c>
      <c r="BT94" s="77" t="s">
        <v>73</v>
      </c>
      <c r="BU94" s="78" t="s">
        <v>74</v>
      </c>
      <c r="BV94" s="77" t="s">
        <v>75</v>
      </c>
      <c r="BW94" s="77" t="s">
        <v>4</v>
      </c>
      <c r="BX94" s="77" t="s">
        <v>76</v>
      </c>
      <c r="CL94" s="77" t="s">
        <v>1</v>
      </c>
    </row>
    <row r="95" spans="1:91" s="7" customFormat="1" ht="16.5" customHeight="1">
      <c r="B95" s="79"/>
      <c r="C95" s="80"/>
      <c r="D95" s="239" t="s">
        <v>77</v>
      </c>
      <c r="E95" s="239"/>
      <c r="F95" s="239"/>
      <c r="G95" s="239"/>
      <c r="H95" s="239"/>
      <c r="I95" s="81"/>
      <c r="J95" s="239" t="s">
        <v>78</v>
      </c>
      <c r="K95" s="239"/>
      <c r="L95" s="239"/>
      <c r="M95" s="239"/>
      <c r="N95" s="239"/>
      <c r="O95" s="239"/>
      <c r="P95" s="239"/>
      <c r="Q95" s="239"/>
      <c r="R95" s="239"/>
      <c r="S95" s="239"/>
      <c r="T95" s="239"/>
      <c r="U95" s="239"/>
      <c r="V95" s="239"/>
      <c r="W95" s="239"/>
      <c r="X95" s="239"/>
      <c r="Y95" s="239"/>
      <c r="Z95" s="239"/>
      <c r="AA95" s="239"/>
      <c r="AB95" s="239"/>
      <c r="AC95" s="239"/>
      <c r="AD95" s="239"/>
      <c r="AE95" s="239"/>
      <c r="AF95" s="239"/>
      <c r="AG95" s="217">
        <f>ROUND(SUM(AG96:AG105),2)</f>
        <v>0</v>
      </c>
      <c r="AH95" s="205"/>
      <c r="AI95" s="205"/>
      <c r="AJ95" s="205"/>
      <c r="AK95" s="205"/>
      <c r="AL95" s="205"/>
      <c r="AM95" s="205"/>
      <c r="AN95" s="204">
        <f t="shared" si="0"/>
        <v>0</v>
      </c>
      <c r="AO95" s="205"/>
      <c r="AP95" s="205"/>
      <c r="AQ95" s="82" t="s">
        <v>79</v>
      </c>
      <c r="AR95" s="79"/>
      <c r="AS95" s="83">
        <f>ROUND(SUM(AS96:AS105),2)</f>
        <v>0</v>
      </c>
      <c r="AT95" s="84">
        <f t="shared" si="1"/>
        <v>0</v>
      </c>
      <c r="AU95" s="85">
        <f>ROUND(SUM(AU96:AU105),5)</f>
        <v>0</v>
      </c>
      <c r="AV95" s="84">
        <f>ROUND(AZ95*L29,2)</f>
        <v>0</v>
      </c>
      <c r="AW95" s="84">
        <f>ROUND(BA95*L30,2)</f>
        <v>0</v>
      </c>
      <c r="AX95" s="84">
        <f>ROUND(BB95*L29,2)</f>
        <v>0</v>
      </c>
      <c r="AY95" s="84">
        <f>ROUND(BC95*L30,2)</f>
        <v>0</v>
      </c>
      <c r="AZ95" s="84">
        <f>ROUND(SUM(AZ96:AZ105),2)</f>
        <v>0</v>
      </c>
      <c r="BA95" s="84">
        <f>ROUND(SUM(BA96:BA105),2)</f>
        <v>0</v>
      </c>
      <c r="BB95" s="84">
        <f>ROUND(SUM(BB96:BB105),2)</f>
        <v>0</v>
      </c>
      <c r="BC95" s="84">
        <f>ROUND(SUM(BC96:BC105),2)</f>
        <v>0</v>
      </c>
      <c r="BD95" s="86">
        <f>ROUND(SUM(BD96:BD105),2)</f>
        <v>0</v>
      </c>
      <c r="BS95" s="87" t="s">
        <v>72</v>
      </c>
      <c r="BT95" s="87" t="s">
        <v>80</v>
      </c>
      <c r="BU95" s="87" t="s">
        <v>74</v>
      </c>
      <c r="BV95" s="87" t="s">
        <v>75</v>
      </c>
      <c r="BW95" s="87" t="s">
        <v>81</v>
      </c>
      <c r="BX95" s="87" t="s">
        <v>4</v>
      </c>
      <c r="CL95" s="87" t="s">
        <v>1</v>
      </c>
      <c r="CM95" s="87" t="s">
        <v>82</v>
      </c>
    </row>
    <row r="96" spans="1:91" s="4" customFormat="1" ht="16.5" customHeight="1">
      <c r="A96" s="88" t="s">
        <v>83</v>
      </c>
      <c r="B96" s="51"/>
      <c r="C96" s="10"/>
      <c r="D96" s="10"/>
      <c r="E96" s="243" t="s">
        <v>84</v>
      </c>
      <c r="F96" s="243"/>
      <c r="G96" s="243"/>
      <c r="H96" s="243"/>
      <c r="I96" s="243"/>
      <c r="J96" s="10"/>
      <c r="K96" s="243" t="s">
        <v>85</v>
      </c>
      <c r="L96" s="243"/>
      <c r="M96" s="243"/>
      <c r="N96" s="243"/>
      <c r="O96" s="243"/>
      <c r="P96" s="243"/>
      <c r="Q96" s="243"/>
      <c r="R96" s="243"/>
      <c r="S96" s="243"/>
      <c r="T96" s="243"/>
      <c r="U96" s="243"/>
      <c r="V96" s="243"/>
      <c r="W96" s="243"/>
      <c r="X96" s="243"/>
      <c r="Y96" s="243"/>
      <c r="Z96" s="243"/>
      <c r="AA96" s="243"/>
      <c r="AB96" s="243"/>
      <c r="AC96" s="243"/>
      <c r="AD96" s="243"/>
      <c r="AE96" s="243"/>
      <c r="AF96" s="243"/>
      <c r="AG96" s="211">
        <f>'01.01a - SO 01.01a Stoka ...'!J32</f>
        <v>0</v>
      </c>
      <c r="AH96" s="212"/>
      <c r="AI96" s="212"/>
      <c r="AJ96" s="212"/>
      <c r="AK96" s="212"/>
      <c r="AL96" s="212"/>
      <c r="AM96" s="212"/>
      <c r="AN96" s="211">
        <f t="shared" si="0"/>
        <v>0</v>
      </c>
      <c r="AO96" s="212"/>
      <c r="AP96" s="212"/>
      <c r="AQ96" s="89" t="s">
        <v>86</v>
      </c>
      <c r="AR96" s="51"/>
      <c r="AS96" s="90">
        <v>0</v>
      </c>
      <c r="AT96" s="91">
        <f t="shared" si="1"/>
        <v>0</v>
      </c>
      <c r="AU96" s="92">
        <f>'01.01a - SO 01.01a Stoka ...'!P130</f>
        <v>0</v>
      </c>
      <c r="AV96" s="91">
        <f>'01.01a - SO 01.01a Stoka ...'!J35</f>
        <v>0</v>
      </c>
      <c r="AW96" s="91">
        <f>'01.01a - SO 01.01a Stoka ...'!J36</f>
        <v>0</v>
      </c>
      <c r="AX96" s="91">
        <f>'01.01a - SO 01.01a Stoka ...'!J37</f>
        <v>0</v>
      </c>
      <c r="AY96" s="91">
        <f>'01.01a - SO 01.01a Stoka ...'!J38</f>
        <v>0</v>
      </c>
      <c r="AZ96" s="91">
        <f>'01.01a - SO 01.01a Stoka ...'!F35</f>
        <v>0</v>
      </c>
      <c r="BA96" s="91">
        <f>'01.01a - SO 01.01a Stoka ...'!F36</f>
        <v>0</v>
      </c>
      <c r="BB96" s="91">
        <f>'01.01a - SO 01.01a Stoka ...'!F37</f>
        <v>0</v>
      </c>
      <c r="BC96" s="91">
        <f>'01.01a - SO 01.01a Stoka ...'!F38</f>
        <v>0</v>
      </c>
      <c r="BD96" s="93">
        <f>'01.01a - SO 01.01a Stoka ...'!F39</f>
        <v>0</v>
      </c>
      <c r="BT96" s="25" t="s">
        <v>82</v>
      </c>
      <c r="BV96" s="25" t="s">
        <v>75</v>
      </c>
      <c r="BW96" s="25" t="s">
        <v>87</v>
      </c>
      <c r="BX96" s="25" t="s">
        <v>81</v>
      </c>
      <c r="CL96" s="25" t="s">
        <v>1</v>
      </c>
    </row>
    <row r="97" spans="1:91" s="4" customFormat="1" ht="16.5" customHeight="1">
      <c r="A97" s="88" t="s">
        <v>83</v>
      </c>
      <c r="B97" s="51"/>
      <c r="C97" s="10"/>
      <c r="D97" s="10"/>
      <c r="E97" s="243" t="s">
        <v>88</v>
      </c>
      <c r="F97" s="243"/>
      <c r="G97" s="243"/>
      <c r="H97" s="243"/>
      <c r="I97" s="243"/>
      <c r="J97" s="10"/>
      <c r="K97" s="243" t="s">
        <v>89</v>
      </c>
      <c r="L97" s="243"/>
      <c r="M97" s="243"/>
      <c r="N97" s="243"/>
      <c r="O97" s="243"/>
      <c r="P97" s="243"/>
      <c r="Q97" s="243"/>
      <c r="R97" s="243"/>
      <c r="S97" s="243"/>
      <c r="T97" s="243"/>
      <c r="U97" s="243"/>
      <c r="V97" s="243"/>
      <c r="W97" s="243"/>
      <c r="X97" s="243"/>
      <c r="Y97" s="243"/>
      <c r="Z97" s="243"/>
      <c r="AA97" s="243"/>
      <c r="AB97" s="243"/>
      <c r="AC97" s="243"/>
      <c r="AD97" s="243"/>
      <c r="AE97" s="243"/>
      <c r="AF97" s="243"/>
      <c r="AG97" s="211">
        <f>'01.02 - SO 01.02 stoka IG 2'!J32</f>
        <v>0</v>
      </c>
      <c r="AH97" s="212"/>
      <c r="AI97" s="212"/>
      <c r="AJ97" s="212"/>
      <c r="AK97" s="212"/>
      <c r="AL97" s="212"/>
      <c r="AM97" s="212"/>
      <c r="AN97" s="211">
        <f t="shared" si="0"/>
        <v>0</v>
      </c>
      <c r="AO97" s="212"/>
      <c r="AP97" s="212"/>
      <c r="AQ97" s="89" t="s">
        <v>86</v>
      </c>
      <c r="AR97" s="51"/>
      <c r="AS97" s="90">
        <v>0</v>
      </c>
      <c r="AT97" s="91">
        <f t="shared" si="1"/>
        <v>0</v>
      </c>
      <c r="AU97" s="92">
        <f>'01.02 - SO 01.02 stoka IG 2'!P130</f>
        <v>0</v>
      </c>
      <c r="AV97" s="91">
        <f>'01.02 - SO 01.02 stoka IG 2'!J35</f>
        <v>0</v>
      </c>
      <c r="AW97" s="91">
        <f>'01.02 - SO 01.02 stoka IG 2'!J36</f>
        <v>0</v>
      </c>
      <c r="AX97" s="91">
        <f>'01.02 - SO 01.02 stoka IG 2'!J37</f>
        <v>0</v>
      </c>
      <c r="AY97" s="91">
        <f>'01.02 - SO 01.02 stoka IG 2'!J38</f>
        <v>0</v>
      </c>
      <c r="AZ97" s="91">
        <f>'01.02 - SO 01.02 stoka IG 2'!F35</f>
        <v>0</v>
      </c>
      <c r="BA97" s="91">
        <f>'01.02 - SO 01.02 stoka IG 2'!F36</f>
        <v>0</v>
      </c>
      <c r="BB97" s="91">
        <f>'01.02 - SO 01.02 stoka IG 2'!F37</f>
        <v>0</v>
      </c>
      <c r="BC97" s="91">
        <f>'01.02 - SO 01.02 stoka IG 2'!F38</f>
        <v>0</v>
      </c>
      <c r="BD97" s="93">
        <f>'01.02 - SO 01.02 stoka IG 2'!F39</f>
        <v>0</v>
      </c>
      <c r="BT97" s="25" t="s">
        <v>82</v>
      </c>
      <c r="BV97" s="25" t="s">
        <v>75</v>
      </c>
      <c r="BW97" s="25" t="s">
        <v>90</v>
      </c>
      <c r="BX97" s="25" t="s">
        <v>81</v>
      </c>
      <c r="CL97" s="25" t="s">
        <v>1</v>
      </c>
    </row>
    <row r="98" spans="1:91" s="4" customFormat="1" ht="23.25" customHeight="1">
      <c r="A98" s="88" t="s">
        <v>83</v>
      </c>
      <c r="B98" s="51"/>
      <c r="C98" s="10"/>
      <c r="D98" s="10"/>
      <c r="E98" s="243" t="s">
        <v>91</v>
      </c>
      <c r="F98" s="243"/>
      <c r="G98" s="243"/>
      <c r="H98" s="243"/>
      <c r="I98" s="243"/>
      <c r="J98" s="10"/>
      <c r="K98" s="243" t="s">
        <v>92</v>
      </c>
      <c r="L98" s="243"/>
      <c r="M98" s="243"/>
      <c r="N98" s="243"/>
      <c r="O98" s="243"/>
      <c r="P98" s="243"/>
      <c r="Q98" s="243"/>
      <c r="R98" s="243"/>
      <c r="S98" s="243"/>
      <c r="T98" s="243"/>
      <c r="U98" s="243"/>
      <c r="V98" s="243"/>
      <c r="W98" s="243"/>
      <c r="X98" s="243"/>
      <c r="Y98" s="243"/>
      <c r="Z98" s="243"/>
      <c r="AA98" s="243"/>
      <c r="AB98" s="243"/>
      <c r="AC98" s="243"/>
      <c r="AD98" s="243"/>
      <c r="AE98" s="243"/>
      <c r="AF98" s="243"/>
      <c r="AG98" s="211">
        <f>'01.11a - SO 01.11 stoka I...'!J32</f>
        <v>0</v>
      </c>
      <c r="AH98" s="212"/>
      <c r="AI98" s="212"/>
      <c r="AJ98" s="212"/>
      <c r="AK98" s="212"/>
      <c r="AL98" s="212"/>
      <c r="AM98" s="212"/>
      <c r="AN98" s="211">
        <f t="shared" si="0"/>
        <v>0</v>
      </c>
      <c r="AO98" s="212"/>
      <c r="AP98" s="212"/>
      <c r="AQ98" s="89" t="s">
        <v>86</v>
      </c>
      <c r="AR98" s="51"/>
      <c r="AS98" s="90">
        <v>0</v>
      </c>
      <c r="AT98" s="91">
        <f t="shared" si="1"/>
        <v>0</v>
      </c>
      <c r="AU98" s="92">
        <f>'01.11a - SO 01.11 stoka I...'!P129</f>
        <v>0</v>
      </c>
      <c r="AV98" s="91">
        <f>'01.11a - SO 01.11 stoka I...'!J35</f>
        <v>0</v>
      </c>
      <c r="AW98" s="91">
        <f>'01.11a - SO 01.11 stoka I...'!J36</f>
        <v>0</v>
      </c>
      <c r="AX98" s="91">
        <f>'01.11a - SO 01.11 stoka I...'!J37</f>
        <v>0</v>
      </c>
      <c r="AY98" s="91">
        <f>'01.11a - SO 01.11 stoka I...'!J38</f>
        <v>0</v>
      </c>
      <c r="AZ98" s="91">
        <f>'01.11a - SO 01.11 stoka I...'!F35</f>
        <v>0</v>
      </c>
      <c r="BA98" s="91">
        <f>'01.11a - SO 01.11 stoka I...'!F36</f>
        <v>0</v>
      </c>
      <c r="BB98" s="91">
        <f>'01.11a - SO 01.11 stoka I...'!F37</f>
        <v>0</v>
      </c>
      <c r="BC98" s="91">
        <f>'01.11a - SO 01.11 stoka I...'!F38</f>
        <v>0</v>
      </c>
      <c r="BD98" s="93">
        <f>'01.11a - SO 01.11 stoka I...'!F39</f>
        <v>0</v>
      </c>
      <c r="BT98" s="25" t="s">
        <v>82</v>
      </c>
      <c r="BV98" s="25" t="s">
        <v>75</v>
      </c>
      <c r="BW98" s="25" t="s">
        <v>93</v>
      </c>
      <c r="BX98" s="25" t="s">
        <v>81</v>
      </c>
      <c r="CL98" s="25" t="s">
        <v>1</v>
      </c>
    </row>
    <row r="99" spans="1:91" s="4" customFormat="1" ht="16.5" customHeight="1">
      <c r="A99" s="88" t="s">
        <v>83</v>
      </c>
      <c r="B99" s="51"/>
      <c r="C99" s="10"/>
      <c r="D99" s="10"/>
      <c r="E99" s="243" t="s">
        <v>94</v>
      </c>
      <c r="F99" s="243"/>
      <c r="G99" s="243"/>
      <c r="H99" s="243"/>
      <c r="I99" s="243"/>
      <c r="J99" s="10"/>
      <c r="K99" s="243" t="s">
        <v>95</v>
      </c>
      <c r="L99" s="243"/>
      <c r="M99" s="243"/>
      <c r="N99" s="243"/>
      <c r="O99" s="243"/>
      <c r="P99" s="243"/>
      <c r="Q99" s="243"/>
      <c r="R99" s="243"/>
      <c r="S99" s="243"/>
      <c r="T99" s="243"/>
      <c r="U99" s="243"/>
      <c r="V99" s="243"/>
      <c r="W99" s="243"/>
      <c r="X99" s="243"/>
      <c r="Y99" s="243"/>
      <c r="Z99" s="243"/>
      <c r="AA99" s="243"/>
      <c r="AB99" s="243"/>
      <c r="AC99" s="243"/>
      <c r="AD99" s="243"/>
      <c r="AE99" s="243"/>
      <c r="AF99" s="243"/>
      <c r="AG99" s="211">
        <f>'01.12 - SO 01.12 stoka IG...'!J32</f>
        <v>0</v>
      </c>
      <c r="AH99" s="212"/>
      <c r="AI99" s="212"/>
      <c r="AJ99" s="212"/>
      <c r="AK99" s="212"/>
      <c r="AL99" s="212"/>
      <c r="AM99" s="212"/>
      <c r="AN99" s="211">
        <f t="shared" si="0"/>
        <v>0</v>
      </c>
      <c r="AO99" s="212"/>
      <c r="AP99" s="212"/>
      <c r="AQ99" s="89" t="s">
        <v>86</v>
      </c>
      <c r="AR99" s="51"/>
      <c r="AS99" s="90">
        <v>0</v>
      </c>
      <c r="AT99" s="91">
        <f t="shared" si="1"/>
        <v>0</v>
      </c>
      <c r="AU99" s="92">
        <f>'01.12 - SO 01.12 stoka IG...'!P130</f>
        <v>0</v>
      </c>
      <c r="AV99" s="91">
        <f>'01.12 - SO 01.12 stoka IG...'!J35</f>
        <v>0</v>
      </c>
      <c r="AW99" s="91">
        <f>'01.12 - SO 01.12 stoka IG...'!J36</f>
        <v>0</v>
      </c>
      <c r="AX99" s="91">
        <f>'01.12 - SO 01.12 stoka IG...'!J37</f>
        <v>0</v>
      </c>
      <c r="AY99" s="91">
        <f>'01.12 - SO 01.12 stoka IG...'!J38</f>
        <v>0</v>
      </c>
      <c r="AZ99" s="91">
        <f>'01.12 - SO 01.12 stoka IG...'!F35</f>
        <v>0</v>
      </c>
      <c r="BA99" s="91">
        <f>'01.12 - SO 01.12 stoka IG...'!F36</f>
        <v>0</v>
      </c>
      <c r="BB99" s="91">
        <f>'01.12 - SO 01.12 stoka IG...'!F37</f>
        <v>0</v>
      </c>
      <c r="BC99" s="91">
        <f>'01.12 - SO 01.12 stoka IG...'!F38</f>
        <v>0</v>
      </c>
      <c r="BD99" s="93">
        <f>'01.12 - SO 01.12 stoka IG...'!F39</f>
        <v>0</v>
      </c>
      <c r="BT99" s="25" t="s">
        <v>82</v>
      </c>
      <c r="BV99" s="25" t="s">
        <v>75</v>
      </c>
      <c r="BW99" s="25" t="s">
        <v>96</v>
      </c>
      <c r="BX99" s="25" t="s">
        <v>81</v>
      </c>
      <c r="CL99" s="25" t="s">
        <v>1</v>
      </c>
    </row>
    <row r="100" spans="1:91" s="4" customFormat="1" ht="16.5" customHeight="1">
      <c r="A100" s="88" t="s">
        <v>83</v>
      </c>
      <c r="B100" s="51"/>
      <c r="C100" s="10"/>
      <c r="D100" s="10"/>
      <c r="E100" s="243" t="s">
        <v>97</v>
      </c>
      <c r="F100" s="243"/>
      <c r="G100" s="243"/>
      <c r="H100" s="243"/>
      <c r="I100" s="243"/>
      <c r="J100" s="10"/>
      <c r="K100" s="243" t="s">
        <v>98</v>
      </c>
      <c r="L100" s="243"/>
      <c r="M100" s="243"/>
      <c r="N100" s="243"/>
      <c r="O100" s="243"/>
      <c r="P100" s="243"/>
      <c r="Q100" s="243"/>
      <c r="R100" s="243"/>
      <c r="S100" s="243"/>
      <c r="T100" s="243"/>
      <c r="U100" s="243"/>
      <c r="V100" s="243"/>
      <c r="W100" s="243"/>
      <c r="X100" s="243"/>
      <c r="Y100" s="243"/>
      <c r="Z100" s="243"/>
      <c r="AA100" s="243"/>
      <c r="AB100" s="243"/>
      <c r="AC100" s="243"/>
      <c r="AD100" s="243"/>
      <c r="AE100" s="243"/>
      <c r="AF100" s="243"/>
      <c r="AG100" s="211">
        <f>'01.16 - SO 01.16 stoka IG...'!J32</f>
        <v>0</v>
      </c>
      <c r="AH100" s="212"/>
      <c r="AI100" s="212"/>
      <c r="AJ100" s="212"/>
      <c r="AK100" s="212"/>
      <c r="AL100" s="212"/>
      <c r="AM100" s="212"/>
      <c r="AN100" s="211">
        <f t="shared" si="0"/>
        <v>0</v>
      </c>
      <c r="AO100" s="212"/>
      <c r="AP100" s="212"/>
      <c r="AQ100" s="89" t="s">
        <v>86</v>
      </c>
      <c r="AR100" s="51"/>
      <c r="AS100" s="90">
        <v>0</v>
      </c>
      <c r="AT100" s="91">
        <f t="shared" si="1"/>
        <v>0</v>
      </c>
      <c r="AU100" s="92">
        <f>'01.16 - SO 01.16 stoka IG...'!P130</f>
        <v>0</v>
      </c>
      <c r="AV100" s="91">
        <f>'01.16 - SO 01.16 stoka IG...'!J35</f>
        <v>0</v>
      </c>
      <c r="AW100" s="91">
        <f>'01.16 - SO 01.16 stoka IG...'!J36</f>
        <v>0</v>
      </c>
      <c r="AX100" s="91">
        <f>'01.16 - SO 01.16 stoka IG...'!J37</f>
        <v>0</v>
      </c>
      <c r="AY100" s="91">
        <f>'01.16 - SO 01.16 stoka IG...'!J38</f>
        <v>0</v>
      </c>
      <c r="AZ100" s="91">
        <f>'01.16 - SO 01.16 stoka IG...'!F35</f>
        <v>0</v>
      </c>
      <c r="BA100" s="91">
        <f>'01.16 - SO 01.16 stoka IG...'!F36</f>
        <v>0</v>
      </c>
      <c r="BB100" s="91">
        <f>'01.16 - SO 01.16 stoka IG...'!F37</f>
        <v>0</v>
      </c>
      <c r="BC100" s="91">
        <f>'01.16 - SO 01.16 stoka IG...'!F38</f>
        <v>0</v>
      </c>
      <c r="BD100" s="93">
        <f>'01.16 - SO 01.16 stoka IG...'!F39</f>
        <v>0</v>
      </c>
      <c r="BT100" s="25" t="s">
        <v>82</v>
      </c>
      <c r="BV100" s="25" t="s">
        <v>75</v>
      </c>
      <c r="BW100" s="25" t="s">
        <v>99</v>
      </c>
      <c r="BX100" s="25" t="s">
        <v>81</v>
      </c>
      <c r="CL100" s="25" t="s">
        <v>1</v>
      </c>
    </row>
    <row r="101" spans="1:91" s="4" customFormat="1" ht="16.5" customHeight="1">
      <c r="A101" s="88" t="s">
        <v>83</v>
      </c>
      <c r="B101" s="51"/>
      <c r="C101" s="10"/>
      <c r="D101" s="10"/>
      <c r="E101" s="243" t="s">
        <v>100</v>
      </c>
      <c r="F101" s="243"/>
      <c r="G101" s="243"/>
      <c r="H101" s="243"/>
      <c r="I101" s="243"/>
      <c r="J101" s="10"/>
      <c r="K101" s="243" t="s">
        <v>101</v>
      </c>
      <c r="L101" s="243"/>
      <c r="M101" s="243"/>
      <c r="N101" s="243"/>
      <c r="O101" s="243"/>
      <c r="P101" s="243"/>
      <c r="Q101" s="243"/>
      <c r="R101" s="243"/>
      <c r="S101" s="243"/>
      <c r="T101" s="243"/>
      <c r="U101" s="243"/>
      <c r="V101" s="243"/>
      <c r="W101" s="243"/>
      <c r="X101" s="243"/>
      <c r="Y101" s="243"/>
      <c r="Z101" s="243"/>
      <c r="AA101" s="243"/>
      <c r="AB101" s="243"/>
      <c r="AC101" s="243"/>
      <c r="AD101" s="243"/>
      <c r="AE101" s="243"/>
      <c r="AF101" s="243"/>
      <c r="AG101" s="211">
        <f>'01.17 - SO 01.17 stoka IG...'!J32</f>
        <v>0</v>
      </c>
      <c r="AH101" s="212"/>
      <c r="AI101" s="212"/>
      <c r="AJ101" s="212"/>
      <c r="AK101" s="212"/>
      <c r="AL101" s="212"/>
      <c r="AM101" s="212"/>
      <c r="AN101" s="211">
        <f t="shared" si="0"/>
        <v>0</v>
      </c>
      <c r="AO101" s="212"/>
      <c r="AP101" s="212"/>
      <c r="AQ101" s="89" t="s">
        <v>86</v>
      </c>
      <c r="AR101" s="51"/>
      <c r="AS101" s="90">
        <v>0</v>
      </c>
      <c r="AT101" s="91">
        <f t="shared" si="1"/>
        <v>0</v>
      </c>
      <c r="AU101" s="92">
        <f>'01.17 - SO 01.17 stoka IG...'!P130</f>
        <v>0</v>
      </c>
      <c r="AV101" s="91">
        <f>'01.17 - SO 01.17 stoka IG...'!J35</f>
        <v>0</v>
      </c>
      <c r="AW101" s="91">
        <f>'01.17 - SO 01.17 stoka IG...'!J36</f>
        <v>0</v>
      </c>
      <c r="AX101" s="91">
        <f>'01.17 - SO 01.17 stoka IG...'!J37</f>
        <v>0</v>
      </c>
      <c r="AY101" s="91">
        <f>'01.17 - SO 01.17 stoka IG...'!J38</f>
        <v>0</v>
      </c>
      <c r="AZ101" s="91">
        <f>'01.17 - SO 01.17 stoka IG...'!F35</f>
        <v>0</v>
      </c>
      <c r="BA101" s="91">
        <f>'01.17 - SO 01.17 stoka IG...'!F36</f>
        <v>0</v>
      </c>
      <c r="BB101" s="91">
        <f>'01.17 - SO 01.17 stoka IG...'!F37</f>
        <v>0</v>
      </c>
      <c r="BC101" s="91">
        <f>'01.17 - SO 01.17 stoka IG...'!F38</f>
        <v>0</v>
      </c>
      <c r="BD101" s="93">
        <f>'01.17 - SO 01.17 stoka IG...'!F39</f>
        <v>0</v>
      </c>
      <c r="BT101" s="25" t="s">
        <v>82</v>
      </c>
      <c r="BV101" s="25" t="s">
        <v>75</v>
      </c>
      <c r="BW101" s="25" t="s">
        <v>102</v>
      </c>
      <c r="BX101" s="25" t="s">
        <v>81</v>
      </c>
      <c r="CL101" s="25" t="s">
        <v>1</v>
      </c>
    </row>
    <row r="102" spans="1:91" s="4" customFormat="1" ht="16.5" customHeight="1">
      <c r="A102" s="88" t="s">
        <v>83</v>
      </c>
      <c r="B102" s="51"/>
      <c r="C102" s="10"/>
      <c r="D102" s="10"/>
      <c r="E102" s="243" t="s">
        <v>103</v>
      </c>
      <c r="F102" s="243"/>
      <c r="G102" s="243"/>
      <c r="H102" s="243"/>
      <c r="I102" s="243"/>
      <c r="J102" s="10"/>
      <c r="K102" s="243" t="s">
        <v>104</v>
      </c>
      <c r="L102" s="243"/>
      <c r="M102" s="243"/>
      <c r="N102" s="243"/>
      <c r="O102" s="243"/>
      <c r="P102" s="243"/>
      <c r="Q102" s="243"/>
      <c r="R102" s="243"/>
      <c r="S102" s="243"/>
      <c r="T102" s="243"/>
      <c r="U102" s="243"/>
      <c r="V102" s="243"/>
      <c r="W102" s="243"/>
      <c r="X102" s="243"/>
      <c r="Y102" s="243"/>
      <c r="Z102" s="243"/>
      <c r="AA102" s="243"/>
      <c r="AB102" s="243"/>
      <c r="AC102" s="243"/>
      <c r="AD102" s="243"/>
      <c r="AE102" s="243"/>
      <c r="AF102" s="243"/>
      <c r="AG102" s="211">
        <f>'01.18 - SO 01.18 stoka IG...'!J32</f>
        <v>0</v>
      </c>
      <c r="AH102" s="212"/>
      <c r="AI102" s="212"/>
      <c r="AJ102" s="212"/>
      <c r="AK102" s="212"/>
      <c r="AL102" s="212"/>
      <c r="AM102" s="212"/>
      <c r="AN102" s="211">
        <f t="shared" si="0"/>
        <v>0</v>
      </c>
      <c r="AO102" s="212"/>
      <c r="AP102" s="212"/>
      <c r="AQ102" s="89" t="s">
        <v>86</v>
      </c>
      <c r="AR102" s="51"/>
      <c r="AS102" s="90">
        <v>0</v>
      </c>
      <c r="AT102" s="91">
        <f t="shared" si="1"/>
        <v>0</v>
      </c>
      <c r="AU102" s="92">
        <f>'01.18 - SO 01.18 stoka IG...'!P130</f>
        <v>0</v>
      </c>
      <c r="AV102" s="91">
        <f>'01.18 - SO 01.18 stoka IG...'!J35</f>
        <v>0</v>
      </c>
      <c r="AW102" s="91">
        <f>'01.18 - SO 01.18 stoka IG...'!J36</f>
        <v>0</v>
      </c>
      <c r="AX102" s="91">
        <f>'01.18 - SO 01.18 stoka IG...'!J37</f>
        <v>0</v>
      </c>
      <c r="AY102" s="91">
        <f>'01.18 - SO 01.18 stoka IG...'!J38</f>
        <v>0</v>
      </c>
      <c r="AZ102" s="91">
        <f>'01.18 - SO 01.18 stoka IG...'!F35</f>
        <v>0</v>
      </c>
      <c r="BA102" s="91">
        <f>'01.18 - SO 01.18 stoka IG...'!F36</f>
        <v>0</v>
      </c>
      <c r="BB102" s="91">
        <f>'01.18 - SO 01.18 stoka IG...'!F37</f>
        <v>0</v>
      </c>
      <c r="BC102" s="91">
        <f>'01.18 - SO 01.18 stoka IG...'!F38</f>
        <v>0</v>
      </c>
      <c r="BD102" s="93">
        <f>'01.18 - SO 01.18 stoka IG...'!F39</f>
        <v>0</v>
      </c>
      <c r="BT102" s="25" t="s">
        <v>82</v>
      </c>
      <c r="BV102" s="25" t="s">
        <v>75</v>
      </c>
      <c r="BW102" s="25" t="s">
        <v>105</v>
      </c>
      <c r="BX102" s="25" t="s">
        <v>81</v>
      </c>
      <c r="CL102" s="25" t="s">
        <v>1</v>
      </c>
    </row>
    <row r="103" spans="1:91" s="4" customFormat="1" ht="16.5" customHeight="1">
      <c r="A103" s="88" t="s">
        <v>83</v>
      </c>
      <c r="B103" s="51"/>
      <c r="C103" s="10"/>
      <c r="D103" s="10"/>
      <c r="E103" s="243" t="s">
        <v>106</v>
      </c>
      <c r="F103" s="243"/>
      <c r="G103" s="243"/>
      <c r="H103" s="243"/>
      <c r="I103" s="243"/>
      <c r="J103" s="10"/>
      <c r="K103" s="243" t="s">
        <v>107</v>
      </c>
      <c r="L103" s="243"/>
      <c r="M103" s="243"/>
      <c r="N103" s="243"/>
      <c r="O103" s="243"/>
      <c r="P103" s="243"/>
      <c r="Q103" s="243"/>
      <c r="R103" s="243"/>
      <c r="S103" s="243"/>
      <c r="T103" s="243"/>
      <c r="U103" s="243"/>
      <c r="V103" s="243"/>
      <c r="W103" s="243"/>
      <c r="X103" s="243"/>
      <c r="Y103" s="243"/>
      <c r="Z103" s="243"/>
      <c r="AA103" s="243"/>
      <c r="AB103" s="243"/>
      <c r="AC103" s="243"/>
      <c r="AD103" s="243"/>
      <c r="AE103" s="243"/>
      <c r="AF103" s="243"/>
      <c r="AG103" s="211">
        <f>'01.19 - SO 01.19 stoka IG...'!J32</f>
        <v>0</v>
      </c>
      <c r="AH103" s="212"/>
      <c r="AI103" s="212"/>
      <c r="AJ103" s="212"/>
      <c r="AK103" s="212"/>
      <c r="AL103" s="212"/>
      <c r="AM103" s="212"/>
      <c r="AN103" s="211">
        <f t="shared" si="0"/>
        <v>0</v>
      </c>
      <c r="AO103" s="212"/>
      <c r="AP103" s="212"/>
      <c r="AQ103" s="89" t="s">
        <v>86</v>
      </c>
      <c r="AR103" s="51"/>
      <c r="AS103" s="90">
        <v>0</v>
      </c>
      <c r="AT103" s="91">
        <f t="shared" si="1"/>
        <v>0</v>
      </c>
      <c r="AU103" s="92">
        <f>'01.19 - SO 01.19 stoka IG...'!P130</f>
        <v>0</v>
      </c>
      <c r="AV103" s="91">
        <f>'01.19 - SO 01.19 stoka IG...'!J35</f>
        <v>0</v>
      </c>
      <c r="AW103" s="91">
        <f>'01.19 - SO 01.19 stoka IG...'!J36</f>
        <v>0</v>
      </c>
      <c r="AX103" s="91">
        <f>'01.19 - SO 01.19 stoka IG...'!J37</f>
        <v>0</v>
      </c>
      <c r="AY103" s="91">
        <f>'01.19 - SO 01.19 stoka IG...'!J38</f>
        <v>0</v>
      </c>
      <c r="AZ103" s="91">
        <f>'01.19 - SO 01.19 stoka IG...'!F35</f>
        <v>0</v>
      </c>
      <c r="BA103" s="91">
        <f>'01.19 - SO 01.19 stoka IG...'!F36</f>
        <v>0</v>
      </c>
      <c r="BB103" s="91">
        <f>'01.19 - SO 01.19 stoka IG...'!F37</f>
        <v>0</v>
      </c>
      <c r="BC103" s="91">
        <f>'01.19 - SO 01.19 stoka IG...'!F38</f>
        <v>0</v>
      </c>
      <c r="BD103" s="93">
        <f>'01.19 - SO 01.19 stoka IG...'!F39</f>
        <v>0</v>
      </c>
      <c r="BT103" s="25" t="s">
        <v>82</v>
      </c>
      <c r="BV103" s="25" t="s">
        <v>75</v>
      </c>
      <c r="BW103" s="25" t="s">
        <v>108</v>
      </c>
      <c r="BX103" s="25" t="s">
        <v>81</v>
      </c>
      <c r="CL103" s="25" t="s">
        <v>1</v>
      </c>
    </row>
    <row r="104" spans="1:91" s="4" customFormat="1" ht="16.5" customHeight="1">
      <c r="A104" s="88" t="s">
        <v>83</v>
      </c>
      <c r="B104" s="51"/>
      <c r="C104" s="10"/>
      <c r="D104" s="10"/>
      <c r="E104" s="243" t="s">
        <v>109</v>
      </c>
      <c r="F104" s="243"/>
      <c r="G104" s="243"/>
      <c r="H104" s="243"/>
      <c r="I104" s="243"/>
      <c r="J104" s="10"/>
      <c r="K104" s="243" t="s">
        <v>110</v>
      </c>
      <c r="L104" s="243"/>
      <c r="M104" s="243"/>
      <c r="N104" s="243"/>
      <c r="O104" s="243"/>
      <c r="P104" s="243"/>
      <c r="Q104" s="243"/>
      <c r="R104" s="243"/>
      <c r="S104" s="243"/>
      <c r="T104" s="243"/>
      <c r="U104" s="243"/>
      <c r="V104" s="243"/>
      <c r="W104" s="243"/>
      <c r="X104" s="243"/>
      <c r="Y104" s="243"/>
      <c r="Z104" s="243"/>
      <c r="AA104" s="243"/>
      <c r="AB104" s="243"/>
      <c r="AC104" s="243"/>
      <c r="AD104" s="243"/>
      <c r="AE104" s="243"/>
      <c r="AF104" s="243"/>
      <c r="AG104" s="211">
        <f>'01.20 - SO 01.20 stoka IG...'!J32</f>
        <v>0</v>
      </c>
      <c r="AH104" s="212"/>
      <c r="AI104" s="212"/>
      <c r="AJ104" s="212"/>
      <c r="AK104" s="212"/>
      <c r="AL104" s="212"/>
      <c r="AM104" s="212"/>
      <c r="AN104" s="211">
        <f t="shared" si="0"/>
        <v>0</v>
      </c>
      <c r="AO104" s="212"/>
      <c r="AP104" s="212"/>
      <c r="AQ104" s="89" t="s">
        <v>86</v>
      </c>
      <c r="AR104" s="51"/>
      <c r="AS104" s="90">
        <v>0</v>
      </c>
      <c r="AT104" s="91">
        <f t="shared" si="1"/>
        <v>0</v>
      </c>
      <c r="AU104" s="92">
        <f>'01.20 - SO 01.20 stoka IG...'!P130</f>
        <v>0</v>
      </c>
      <c r="AV104" s="91">
        <f>'01.20 - SO 01.20 stoka IG...'!J35</f>
        <v>0</v>
      </c>
      <c r="AW104" s="91">
        <f>'01.20 - SO 01.20 stoka IG...'!J36</f>
        <v>0</v>
      </c>
      <c r="AX104" s="91">
        <f>'01.20 - SO 01.20 stoka IG...'!J37</f>
        <v>0</v>
      </c>
      <c r="AY104" s="91">
        <f>'01.20 - SO 01.20 stoka IG...'!J38</f>
        <v>0</v>
      </c>
      <c r="AZ104" s="91">
        <f>'01.20 - SO 01.20 stoka IG...'!F35</f>
        <v>0</v>
      </c>
      <c r="BA104" s="91">
        <f>'01.20 - SO 01.20 stoka IG...'!F36</f>
        <v>0</v>
      </c>
      <c r="BB104" s="91">
        <f>'01.20 - SO 01.20 stoka IG...'!F37</f>
        <v>0</v>
      </c>
      <c r="BC104" s="91">
        <f>'01.20 - SO 01.20 stoka IG...'!F38</f>
        <v>0</v>
      </c>
      <c r="BD104" s="93">
        <f>'01.20 - SO 01.20 stoka IG...'!F39</f>
        <v>0</v>
      </c>
      <c r="BT104" s="25" t="s">
        <v>82</v>
      </c>
      <c r="BV104" s="25" t="s">
        <v>75</v>
      </c>
      <c r="BW104" s="25" t="s">
        <v>111</v>
      </c>
      <c r="BX104" s="25" t="s">
        <v>81</v>
      </c>
      <c r="CL104" s="25" t="s">
        <v>1</v>
      </c>
    </row>
    <row r="105" spans="1:91" s="4" customFormat="1" ht="16.5" customHeight="1">
      <c r="A105" s="88" t="s">
        <v>83</v>
      </c>
      <c r="B105" s="51"/>
      <c r="C105" s="10"/>
      <c r="D105" s="10"/>
      <c r="E105" s="243" t="s">
        <v>112</v>
      </c>
      <c r="F105" s="243"/>
      <c r="G105" s="243"/>
      <c r="H105" s="243"/>
      <c r="I105" s="243"/>
      <c r="J105" s="10"/>
      <c r="K105" s="243" t="s">
        <v>113</v>
      </c>
      <c r="L105" s="243"/>
      <c r="M105" s="243"/>
      <c r="N105" s="243"/>
      <c r="O105" s="243"/>
      <c r="P105" s="243"/>
      <c r="Q105" s="243"/>
      <c r="R105" s="243"/>
      <c r="S105" s="243"/>
      <c r="T105" s="243"/>
      <c r="U105" s="243"/>
      <c r="V105" s="243"/>
      <c r="W105" s="243"/>
      <c r="X105" s="243"/>
      <c r="Y105" s="243"/>
      <c r="Z105" s="243"/>
      <c r="AA105" s="243"/>
      <c r="AB105" s="243"/>
      <c r="AC105" s="243"/>
      <c r="AD105" s="243"/>
      <c r="AE105" s="243"/>
      <c r="AF105" s="243"/>
      <c r="AG105" s="211">
        <f>'01.21 - SO 01.21 stoka IG...'!J32</f>
        <v>0</v>
      </c>
      <c r="AH105" s="212"/>
      <c r="AI105" s="212"/>
      <c r="AJ105" s="212"/>
      <c r="AK105" s="212"/>
      <c r="AL105" s="212"/>
      <c r="AM105" s="212"/>
      <c r="AN105" s="211">
        <f t="shared" si="0"/>
        <v>0</v>
      </c>
      <c r="AO105" s="212"/>
      <c r="AP105" s="212"/>
      <c r="AQ105" s="89" t="s">
        <v>86</v>
      </c>
      <c r="AR105" s="51"/>
      <c r="AS105" s="90">
        <v>0</v>
      </c>
      <c r="AT105" s="91">
        <f t="shared" si="1"/>
        <v>0</v>
      </c>
      <c r="AU105" s="92">
        <f>'01.21 - SO 01.21 stoka IG...'!P130</f>
        <v>0</v>
      </c>
      <c r="AV105" s="91">
        <f>'01.21 - SO 01.21 stoka IG...'!J35</f>
        <v>0</v>
      </c>
      <c r="AW105" s="91">
        <f>'01.21 - SO 01.21 stoka IG...'!J36</f>
        <v>0</v>
      </c>
      <c r="AX105" s="91">
        <f>'01.21 - SO 01.21 stoka IG...'!J37</f>
        <v>0</v>
      </c>
      <c r="AY105" s="91">
        <f>'01.21 - SO 01.21 stoka IG...'!J38</f>
        <v>0</v>
      </c>
      <c r="AZ105" s="91">
        <f>'01.21 - SO 01.21 stoka IG...'!F35</f>
        <v>0</v>
      </c>
      <c r="BA105" s="91">
        <f>'01.21 - SO 01.21 stoka IG...'!F36</f>
        <v>0</v>
      </c>
      <c r="BB105" s="91">
        <f>'01.21 - SO 01.21 stoka IG...'!F37</f>
        <v>0</v>
      </c>
      <c r="BC105" s="91">
        <f>'01.21 - SO 01.21 stoka IG...'!F38</f>
        <v>0</v>
      </c>
      <c r="BD105" s="93">
        <f>'01.21 - SO 01.21 stoka IG...'!F39</f>
        <v>0</v>
      </c>
      <c r="BT105" s="25" t="s">
        <v>82</v>
      </c>
      <c r="BV105" s="25" t="s">
        <v>75</v>
      </c>
      <c r="BW105" s="25" t="s">
        <v>114</v>
      </c>
      <c r="BX105" s="25" t="s">
        <v>81</v>
      </c>
      <c r="CL105" s="25" t="s">
        <v>1</v>
      </c>
    </row>
    <row r="106" spans="1:91" s="7" customFormat="1" ht="24.75" customHeight="1">
      <c r="A106" s="88" t="s">
        <v>83</v>
      </c>
      <c r="B106" s="79"/>
      <c r="C106" s="80"/>
      <c r="D106" s="239" t="s">
        <v>115</v>
      </c>
      <c r="E106" s="239"/>
      <c r="F106" s="239"/>
      <c r="G106" s="239"/>
      <c r="H106" s="239"/>
      <c r="I106" s="81"/>
      <c r="J106" s="239" t="s">
        <v>116</v>
      </c>
      <c r="K106" s="239"/>
      <c r="L106" s="239"/>
      <c r="M106" s="239"/>
      <c r="N106" s="239"/>
      <c r="O106" s="239"/>
      <c r="P106" s="239"/>
      <c r="Q106" s="239"/>
      <c r="R106" s="239"/>
      <c r="S106" s="239"/>
      <c r="T106" s="239"/>
      <c r="U106" s="239"/>
      <c r="V106" s="239"/>
      <c r="W106" s="239"/>
      <c r="X106" s="239"/>
      <c r="Y106" s="239"/>
      <c r="Z106" s="239"/>
      <c r="AA106" s="239"/>
      <c r="AB106" s="239"/>
      <c r="AC106" s="239"/>
      <c r="AD106" s="239"/>
      <c r="AE106" s="239"/>
      <c r="AF106" s="239"/>
      <c r="AG106" s="204">
        <f>'02a - SO 02a Gravitační a...'!J30</f>
        <v>0</v>
      </c>
      <c r="AH106" s="205"/>
      <c r="AI106" s="205"/>
      <c r="AJ106" s="205"/>
      <c r="AK106" s="205"/>
      <c r="AL106" s="205"/>
      <c r="AM106" s="205"/>
      <c r="AN106" s="204">
        <f t="shared" si="0"/>
        <v>0</v>
      </c>
      <c r="AO106" s="205"/>
      <c r="AP106" s="205"/>
      <c r="AQ106" s="82" t="s">
        <v>79</v>
      </c>
      <c r="AR106" s="79"/>
      <c r="AS106" s="83">
        <v>0</v>
      </c>
      <c r="AT106" s="84">
        <f t="shared" si="1"/>
        <v>0</v>
      </c>
      <c r="AU106" s="85">
        <f>'02a - SO 02a Gravitační a...'!P125</f>
        <v>0</v>
      </c>
      <c r="AV106" s="84">
        <f>'02a - SO 02a Gravitační a...'!J33</f>
        <v>0</v>
      </c>
      <c r="AW106" s="84">
        <f>'02a - SO 02a Gravitační a...'!J34</f>
        <v>0</v>
      </c>
      <c r="AX106" s="84">
        <f>'02a - SO 02a Gravitační a...'!J35</f>
        <v>0</v>
      </c>
      <c r="AY106" s="84">
        <f>'02a - SO 02a Gravitační a...'!J36</f>
        <v>0</v>
      </c>
      <c r="AZ106" s="84">
        <f>'02a - SO 02a Gravitační a...'!F33</f>
        <v>0</v>
      </c>
      <c r="BA106" s="84">
        <f>'02a - SO 02a Gravitační a...'!F34</f>
        <v>0</v>
      </c>
      <c r="BB106" s="84">
        <f>'02a - SO 02a Gravitační a...'!F35</f>
        <v>0</v>
      </c>
      <c r="BC106" s="84">
        <f>'02a - SO 02a Gravitační a...'!F36</f>
        <v>0</v>
      </c>
      <c r="BD106" s="86">
        <f>'02a - SO 02a Gravitační a...'!F37</f>
        <v>0</v>
      </c>
      <c r="BT106" s="87" t="s">
        <v>80</v>
      </c>
      <c r="BV106" s="87" t="s">
        <v>75</v>
      </c>
      <c r="BW106" s="87" t="s">
        <v>117</v>
      </c>
      <c r="BX106" s="87" t="s">
        <v>4</v>
      </c>
      <c r="CL106" s="87" t="s">
        <v>1</v>
      </c>
      <c r="CM106" s="87" t="s">
        <v>82</v>
      </c>
    </row>
    <row r="107" spans="1:91" s="7" customFormat="1" ht="16.5" customHeight="1">
      <c r="A107" s="88" t="s">
        <v>83</v>
      </c>
      <c r="B107" s="79"/>
      <c r="C107" s="80"/>
      <c r="D107" s="239" t="s">
        <v>118</v>
      </c>
      <c r="E107" s="239"/>
      <c r="F107" s="239"/>
      <c r="G107" s="239"/>
      <c r="H107" s="239"/>
      <c r="I107" s="81"/>
      <c r="J107" s="239" t="s">
        <v>119</v>
      </c>
      <c r="K107" s="239"/>
      <c r="L107" s="239"/>
      <c r="M107" s="239"/>
      <c r="N107" s="239"/>
      <c r="O107" s="239"/>
      <c r="P107" s="239"/>
      <c r="Q107" s="239"/>
      <c r="R107" s="239"/>
      <c r="S107" s="239"/>
      <c r="T107" s="239"/>
      <c r="U107" s="239"/>
      <c r="V107" s="239"/>
      <c r="W107" s="239"/>
      <c r="X107" s="239"/>
      <c r="Y107" s="239"/>
      <c r="Z107" s="239"/>
      <c r="AA107" s="239"/>
      <c r="AB107" s="239"/>
      <c r="AC107" s="239"/>
      <c r="AD107" s="239"/>
      <c r="AE107" s="239"/>
      <c r="AF107" s="239"/>
      <c r="AG107" s="204">
        <f>'101 - VON - Kanalizace 1....'!J30</f>
        <v>0</v>
      </c>
      <c r="AH107" s="205"/>
      <c r="AI107" s="205"/>
      <c r="AJ107" s="205"/>
      <c r="AK107" s="205"/>
      <c r="AL107" s="205"/>
      <c r="AM107" s="205"/>
      <c r="AN107" s="204">
        <f t="shared" si="0"/>
        <v>0</v>
      </c>
      <c r="AO107" s="205"/>
      <c r="AP107" s="205"/>
      <c r="AQ107" s="82" t="s">
        <v>120</v>
      </c>
      <c r="AR107" s="79"/>
      <c r="AS107" s="83">
        <v>0</v>
      </c>
      <c r="AT107" s="84">
        <f t="shared" si="1"/>
        <v>0</v>
      </c>
      <c r="AU107" s="85">
        <f>'101 - VON - Kanalizace 1....'!P117</f>
        <v>0</v>
      </c>
      <c r="AV107" s="84">
        <f>'101 - VON - Kanalizace 1....'!J33</f>
        <v>0</v>
      </c>
      <c r="AW107" s="84">
        <f>'101 - VON - Kanalizace 1....'!J34</f>
        <v>0</v>
      </c>
      <c r="AX107" s="84">
        <f>'101 - VON - Kanalizace 1....'!J35</f>
        <v>0</v>
      </c>
      <c r="AY107" s="84">
        <f>'101 - VON - Kanalizace 1....'!J36</f>
        <v>0</v>
      </c>
      <c r="AZ107" s="84">
        <f>'101 - VON - Kanalizace 1....'!F33</f>
        <v>0</v>
      </c>
      <c r="BA107" s="84">
        <f>'101 - VON - Kanalizace 1....'!F34</f>
        <v>0</v>
      </c>
      <c r="BB107" s="84">
        <f>'101 - VON - Kanalizace 1....'!F35</f>
        <v>0</v>
      </c>
      <c r="BC107" s="84">
        <f>'101 - VON - Kanalizace 1....'!F36</f>
        <v>0</v>
      </c>
      <c r="BD107" s="86">
        <f>'101 - VON - Kanalizace 1....'!F37</f>
        <v>0</v>
      </c>
      <c r="BT107" s="87" t="s">
        <v>80</v>
      </c>
      <c r="BV107" s="87" t="s">
        <v>75</v>
      </c>
      <c r="BW107" s="87" t="s">
        <v>121</v>
      </c>
      <c r="BX107" s="87" t="s">
        <v>4</v>
      </c>
      <c r="CL107" s="87" t="s">
        <v>1</v>
      </c>
      <c r="CM107" s="87" t="s">
        <v>82</v>
      </c>
    </row>
    <row r="108" spans="1:91" s="7" customFormat="1" ht="24.75" customHeight="1">
      <c r="A108" s="88" t="s">
        <v>83</v>
      </c>
      <c r="B108" s="79"/>
      <c r="C108" s="80"/>
      <c r="D108" s="239" t="s">
        <v>122</v>
      </c>
      <c r="E108" s="239"/>
      <c r="F108" s="239"/>
      <c r="G108" s="239"/>
      <c r="H108" s="239"/>
      <c r="I108" s="81"/>
      <c r="J108" s="239" t="s">
        <v>123</v>
      </c>
      <c r="K108" s="239"/>
      <c r="L108" s="239"/>
      <c r="M108" s="239"/>
      <c r="N108" s="239"/>
      <c r="O108" s="239"/>
      <c r="P108" s="239"/>
      <c r="Q108" s="239"/>
      <c r="R108" s="239"/>
      <c r="S108" s="239"/>
      <c r="T108" s="239"/>
      <c r="U108" s="239"/>
      <c r="V108" s="239"/>
      <c r="W108" s="239"/>
      <c r="X108" s="239"/>
      <c r="Y108" s="239"/>
      <c r="Z108" s="239"/>
      <c r="AA108" s="239"/>
      <c r="AB108" s="239"/>
      <c r="AC108" s="239"/>
      <c r="AD108" s="239"/>
      <c r="AE108" s="239"/>
      <c r="AF108" s="239"/>
      <c r="AG108" s="204">
        <f>'103 - VON - Gravitační a ...'!J30</f>
        <v>0</v>
      </c>
      <c r="AH108" s="205"/>
      <c r="AI108" s="205"/>
      <c r="AJ108" s="205"/>
      <c r="AK108" s="205"/>
      <c r="AL108" s="205"/>
      <c r="AM108" s="205"/>
      <c r="AN108" s="204">
        <f t="shared" si="0"/>
        <v>0</v>
      </c>
      <c r="AO108" s="205"/>
      <c r="AP108" s="205"/>
      <c r="AQ108" s="82" t="s">
        <v>120</v>
      </c>
      <c r="AR108" s="79"/>
      <c r="AS108" s="94">
        <v>0</v>
      </c>
      <c r="AT108" s="95">
        <f t="shared" si="1"/>
        <v>0</v>
      </c>
      <c r="AU108" s="96">
        <f>'103 - VON - Gravitační a ...'!P117</f>
        <v>0</v>
      </c>
      <c r="AV108" s="95">
        <f>'103 - VON - Gravitační a ...'!J33</f>
        <v>0</v>
      </c>
      <c r="AW108" s="95">
        <f>'103 - VON - Gravitační a ...'!J34</f>
        <v>0</v>
      </c>
      <c r="AX108" s="95">
        <f>'103 - VON - Gravitační a ...'!J35</f>
        <v>0</v>
      </c>
      <c r="AY108" s="95">
        <f>'103 - VON - Gravitační a ...'!J36</f>
        <v>0</v>
      </c>
      <c r="AZ108" s="95">
        <f>'103 - VON - Gravitační a ...'!F33</f>
        <v>0</v>
      </c>
      <c r="BA108" s="95">
        <f>'103 - VON - Gravitační a ...'!F34</f>
        <v>0</v>
      </c>
      <c r="BB108" s="95">
        <f>'103 - VON - Gravitační a ...'!F35</f>
        <v>0</v>
      </c>
      <c r="BC108" s="95">
        <f>'103 - VON - Gravitační a ...'!F36</f>
        <v>0</v>
      </c>
      <c r="BD108" s="97">
        <f>'103 - VON - Gravitační a ...'!F37</f>
        <v>0</v>
      </c>
      <c r="BT108" s="87" t="s">
        <v>80</v>
      </c>
      <c r="BV108" s="87" t="s">
        <v>75</v>
      </c>
      <c r="BW108" s="87" t="s">
        <v>124</v>
      </c>
      <c r="BX108" s="87" t="s">
        <v>4</v>
      </c>
      <c r="CL108" s="87" t="s">
        <v>1</v>
      </c>
      <c r="CM108" s="87" t="s">
        <v>82</v>
      </c>
    </row>
    <row r="109" spans="1:91" s="2" customFormat="1" ht="30" customHeight="1">
      <c r="A109" s="32"/>
      <c r="B109" s="33"/>
      <c r="C109" s="32"/>
      <c r="D109" s="32"/>
      <c r="E109" s="32"/>
      <c r="F109" s="32"/>
      <c r="G109" s="32"/>
      <c r="H109" s="32"/>
      <c r="I109" s="32"/>
      <c r="J109" s="32"/>
      <c r="K109" s="32"/>
      <c r="L109" s="32"/>
      <c r="M109" s="32"/>
      <c r="N109" s="32"/>
      <c r="O109" s="32"/>
      <c r="P109" s="32"/>
      <c r="Q109" s="32"/>
      <c r="R109" s="32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  <c r="AF109" s="32"/>
      <c r="AG109" s="32"/>
      <c r="AH109" s="32"/>
      <c r="AI109" s="32"/>
      <c r="AJ109" s="32"/>
      <c r="AK109" s="32"/>
      <c r="AL109" s="32"/>
      <c r="AM109" s="32"/>
      <c r="AN109" s="32"/>
      <c r="AO109" s="32"/>
      <c r="AP109" s="32"/>
      <c r="AQ109" s="32"/>
      <c r="AR109" s="33"/>
      <c r="AS109" s="32"/>
      <c r="AT109" s="32"/>
      <c r="AU109" s="32"/>
      <c r="AV109" s="32"/>
      <c r="AW109" s="32"/>
      <c r="AX109" s="32"/>
      <c r="AY109" s="32"/>
      <c r="AZ109" s="32"/>
      <c r="BA109" s="32"/>
      <c r="BB109" s="32"/>
      <c r="BC109" s="32"/>
      <c r="BD109" s="32"/>
      <c r="BE109" s="32"/>
    </row>
    <row r="110" spans="1:91" s="2" customFormat="1" ht="6.95" customHeight="1">
      <c r="A110" s="32"/>
      <c r="B110" s="47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33"/>
      <c r="AS110" s="32"/>
      <c r="AT110" s="32"/>
      <c r="AU110" s="32"/>
      <c r="AV110" s="32"/>
      <c r="AW110" s="32"/>
      <c r="AX110" s="32"/>
      <c r="AY110" s="32"/>
      <c r="AZ110" s="32"/>
      <c r="BA110" s="32"/>
      <c r="BB110" s="32"/>
      <c r="BC110" s="32"/>
      <c r="BD110" s="32"/>
      <c r="BE110" s="32"/>
    </row>
  </sheetData>
  <mergeCells count="94">
    <mergeCell ref="C92:G92"/>
    <mergeCell ref="D95:H95"/>
    <mergeCell ref="E97:I97"/>
    <mergeCell ref="E104:I104"/>
    <mergeCell ref="E98:I98"/>
    <mergeCell ref="E103:I103"/>
    <mergeCell ref="E102:I102"/>
    <mergeCell ref="E101:I101"/>
    <mergeCell ref="E99:I99"/>
    <mergeCell ref="E100:I100"/>
    <mergeCell ref="E96:I96"/>
    <mergeCell ref="I92:AF92"/>
    <mergeCell ref="J95:AF95"/>
    <mergeCell ref="K96:AF96"/>
    <mergeCell ref="K104:AF104"/>
    <mergeCell ref="K100:AF100"/>
    <mergeCell ref="L85:AO85"/>
    <mergeCell ref="E105:I105"/>
    <mergeCell ref="K105:AF105"/>
    <mergeCell ref="D106:H106"/>
    <mergeCell ref="J106:AF106"/>
    <mergeCell ref="AN104:AP104"/>
    <mergeCell ref="AN96:AP96"/>
    <mergeCell ref="AN92:AP92"/>
    <mergeCell ref="AN101:AP101"/>
    <mergeCell ref="AN97:AP97"/>
    <mergeCell ref="AN100:AP100"/>
    <mergeCell ref="AN95:AP95"/>
    <mergeCell ref="AN102:AP102"/>
    <mergeCell ref="AN98:AP98"/>
    <mergeCell ref="K97:AF97"/>
    <mergeCell ref="K101:AF101"/>
    <mergeCell ref="D107:H107"/>
    <mergeCell ref="J107:AF107"/>
    <mergeCell ref="D108:H108"/>
    <mergeCell ref="J108:AF108"/>
    <mergeCell ref="AG94:AM94"/>
    <mergeCell ref="AG104:AM104"/>
    <mergeCell ref="K102:AF102"/>
    <mergeCell ref="K103:AF103"/>
    <mergeCell ref="K99:AF99"/>
    <mergeCell ref="K98:AF98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W31:AE31"/>
    <mergeCell ref="L31:P31"/>
    <mergeCell ref="L32:P32"/>
    <mergeCell ref="W32:AE32"/>
    <mergeCell ref="AK32:AO32"/>
    <mergeCell ref="L33:P33"/>
    <mergeCell ref="AK33:AO33"/>
    <mergeCell ref="W33:AE33"/>
    <mergeCell ref="AK35:AO35"/>
    <mergeCell ref="X35:AB35"/>
    <mergeCell ref="AR2:BE2"/>
    <mergeCell ref="AG101:AM101"/>
    <mergeCell ref="AG103:AM103"/>
    <mergeCell ref="AG102:AM102"/>
    <mergeCell ref="AG92:AM92"/>
    <mergeCell ref="AG100:AM100"/>
    <mergeCell ref="AG99:AM99"/>
    <mergeCell ref="AG96:AM96"/>
    <mergeCell ref="AG97:AM97"/>
    <mergeCell ref="AG98:AM98"/>
    <mergeCell ref="AG95:AM95"/>
    <mergeCell ref="AM87:AN87"/>
    <mergeCell ref="AM89:AP89"/>
    <mergeCell ref="AM90:AP90"/>
    <mergeCell ref="AN99:AP99"/>
    <mergeCell ref="AN103:AP103"/>
    <mergeCell ref="AS89:AT91"/>
    <mergeCell ref="AN105:AP105"/>
    <mergeCell ref="AG105:AM105"/>
    <mergeCell ref="AN106:AP106"/>
    <mergeCell ref="AG106:AM106"/>
    <mergeCell ref="AN107:AP107"/>
    <mergeCell ref="AG107:AM107"/>
    <mergeCell ref="AN108:AP108"/>
    <mergeCell ref="AG108:AM108"/>
    <mergeCell ref="AN94:AP94"/>
  </mergeCells>
  <hyperlinks>
    <hyperlink ref="A96" location="'01.01a - SO 01.01a Stoka ...'!C2" display="/" xr:uid="{00000000-0004-0000-0000-000000000000}"/>
    <hyperlink ref="A97" location="'01.02 - SO 01.02 stoka IG 2'!C2" display="/" xr:uid="{00000000-0004-0000-0000-000001000000}"/>
    <hyperlink ref="A98" location="'01.11a - SO 01.11 stoka I...'!C2" display="/" xr:uid="{00000000-0004-0000-0000-000002000000}"/>
    <hyperlink ref="A99" location="'01.12 - SO 01.12 stoka IG...'!C2" display="/" xr:uid="{00000000-0004-0000-0000-000003000000}"/>
    <hyperlink ref="A100" location="'01.16 - SO 01.16 stoka IG...'!C2" display="/" xr:uid="{00000000-0004-0000-0000-000004000000}"/>
    <hyperlink ref="A101" location="'01.17 - SO 01.17 stoka IG...'!C2" display="/" xr:uid="{00000000-0004-0000-0000-000005000000}"/>
    <hyperlink ref="A102" location="'01.18 - SO 01.18 stoka IG...'!C2" display="/" xr:uid="{00000000-0004-0000-0000-000006000000}"/>
    <hyperlink ref="A103" location="'01.19 - SO 01.19 stoka IG...'!C2" display="/" xr:uid="{00000000-0004-0000-0000-000007000000}"/>
    <hyperlink ref="A104" location="'01.20 - SO 01.20 stoka IG...'!C2" display="/" xr:uid="{00000000-0004-0000-0000-000008000000}"/>
    <hyperlink ref="A105" location="'01.21 - SO 01.21 stoka IG...'!C2" display="/" xr:uid="{00000000-0004-0000-0000-000009000000}"/>
    <hyperlink ref="A106" location="'02a - SO 02a Gravitační a...'!C2" display="/" xr:uid="{00000000-0004-0000-0000-00000A000000}"/>
    <hyperlink ref="A107" location="'101 - VON - Kanalizace 1....'!C2" display="/" xr:uid="{00000000-0004-0000-0000-00000B000000}"/>
    <hyperlink ref="A108" location="'103 - VON - Gravitační a ...'!C2" display="/" xr:uid="{00000000-0004-0000-0000-00000C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2:BM337"/>
  <sheetViews>
    <sheetView showGridLines="0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13" t="s">
        <v>5</v>
      </c>
      <c r="M2" s="214"/>
      <c r="N2" s="214"/>
      <c r="O2" s="214"/>
      <c r="P2" s="214"/>
      <c r="Q2" s="214"/>
      <c r="R2" s="214"/>
      <c r="S2" s="214"/>
      <c r="T2" s="214"/>
      <c r="U2" s="214"/>
      <c r="V2" s="214"/>
      <c r="AT2" s="17" t="s">
        <v>111</v>
      </c>
    </row>
    <row r="3" spans="1:46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82</v>
      </c>
    </row>
    <row r="4" spans="1:46" s="1" customFormat="1" ht="24.95" customHeight="1">
      <c r="B4" s="20"/>
      <c r="D4" s="21" t="s">
        <v>125</v>
      </c>
      <c r="L4" s="20"/>
      <c r="M4" s="98" t="s">
        <v>10</v>
      </c>
      <c r="AT4" s="17" t="s">
        <v>3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27" t="s">
        <v>16</v>
      </c>
      <c r="L6" s="20"/>
    </row>
    <row r="7" spans="1:46" s="1" customFormat="1" ht="16.5" customHeight="1">
      <c r="B7" s="20"/>
      <c r="E7" s="248" t="str">
        <f>'Rekapitulace stavby'!K6</f>
        <v>Kanalizace Beroun - Zavadilka</v>
      </c>
      <c r="F7" s="249"/>
      <c r="G7" s="249"/>
      <c r="H7" s="249"/>
      <c r="L7" s="20"/>
    </row>
    <row r="8" spans="1:46" s="1" customFormat="1" ht="12" customHeight="1">
      <c r="B8" s="20"/>
      <c r="D8" s="27" t="s">
        <v>126</v>
      </c>
      <c r="L8" s="20"/>
    </row>
    <row r="9" spans="1:46" s="2" customFormat="1" ht="16.5" customHeight="1">
      <c r="A9" s="32"/>
      <c r="B9" s="33"/>
      <c r="C9" s="32"/>
      <c r="D9" s="32"/>
      <c r="E9" s="248" t="s">
        <v>127</v>
      </c>
      <c r="F9" s="247"/>
      <c r="G9" s="247"/>
      <c r="H9" s="247"/>
      <c r="I9" s="32"/>
      <c r="J9" s="32"/>
      <c r="K9" s="32"/>
      <c r="L9" s="4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2" customHeight="1">
      <c r="A10" s="32"/>
      <c r="B10" s="33"/>
      <c r="C10" s="32"/>
      <c r="D10" s="27" t="s">
        <v>128</v>
      </c>
      <c r="E10" s="32"/>
      <c r="F10" s="32"/>
      <c r="G10" s="32"/>
      <c r="H10" s="32"/>
      <c r="I10" s="32"/>
      <c r="J10" s="32"/>
      <c r="K10" s="32"/>
      <c r="L10" s="4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6.5" customHeight="1">
      <c r="A11" s="32"/>
      <c r="B11" s="33"/>
      <c r="C11" s="32"/>
      <c r="D11" s="32"/>
      <c r="E11" s="241" t="s">
        <v>1398</v>
      </c>
      <c r="F11" s="247"/>
      <c r="G11" s="247"/>
      <c r="H11" s="247"/>
      <c r="I11" s="32"/>
      <c r="J11" s="32"/>
      <c r="K11" s="32"/>
      <c r="L11" s="4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>
      <c r="A12" s="32"/>
      <c r="B12" s="33"/>
      <c r="C12" s="32"/>
      <c r="D12" s="32"/>
      <c r="E12" s="32"/>
      <c r="F12" s="32"/>
      <c r="G12" s="32"/>
      <c r="H12" s="32"/>
      <c r="I12" s="32"/>
      <c r="J12" s="32"/>
      <c r="K12" s="32"/>
      <c r="L12" s="4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2" customHeight="1">
      <c r="A13" s="32"/>
      <c r="B13" s="33"/>
      <c r="C13" s="32"/>
      <c r="D13" s="27" t="s">
        <v>18</v>
      </c>
      <c r="E13" s="32"/>
      <c r="F13" s="25" t="s">
        <v>1</v>
      </c>
      <c r="G13" s="32"/>
      <c r="H13" s="32"/>
      <c r="I13" s="27" t="s">
        <v>19</v>
      </c>
      <c r="J13" s="25" t="s">
        <v>1</v>
      </c>
      <c r="K13" s="32"/>
      <c r="L13" s="4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3"/>
      <c r="C14" s="32"/>
      <c r="D14" s="27" t="s">
        <v>20</v>
      </c>
      <c r="E14" s="32"/>
      <c r="F14" s="25" t="s">
        <v>21</v>
      </c>
      <c r="G14" s="32"/>
      <c r="H14" s="32"/>
      <c r="I14" s="27" t="s">
        <v>22</v>
      </c>
      <c r="J14" s="55" t="str">
        <f>'Rekapitulace stavby'!AN8</f>
        <v>21. 4. 2022</v>
      </c>
      <c r="K14" s="32"/>
      <c r="L14" s="4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0.9" customHeight="1">
      <c r="A15" s="32"/>
      <c r="B15" s="33"/>
      <c r="C15" s="32"/>
      <c r="D15" s="32"/>
      <c r="E15" s="32"/>
      <c r="F15" s="32"/>
      <c r="G15" s="32"/>
      <c r="H15" s="32"/>
      <c r="I15" s="32"/>
      <c r="J15" s="32"/>
      <c r="K15" s="32"/>
      <c r="L15" s="4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12" customHeight="1">
      <c r="A16" s="32"/>
      <c r="B16" s="33"/>
      <c r="C16" s="32"/>
      <c r="D16" s="27" t="s">
        <v>24</v>
      </c>
      <c r="E16" s="32"/>
      <c r="F16" s="32"/>
      <c r="G16" s="32"/>
      <c r="H16" s="32"/>
      <c r="I16" s="27" t="s">
        <v>25</v>
      </c>
      <c r="J16" s="25" t="str">
        <f>IF('Rekapitulace stavby'!AN10="","",'Rekapitulace stavby'!AN10)</f>
        <v/>
      </c>
      <c r="K16" s="32"/>
      <c r="L16" s="4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8" customHeight="1">
      <c r="A17" s="32"/>
      <c r="B17" s="33"/>
      <c r="C17" s="32"/>
      <c r="D17" s="32"/>
      <c r="E17" s="25" t="str">
        <f>IF('Rekapitulace stavby'!E11="","",'Rekapitulace stavby'!E11)</f>
        <v xml:space="preserve"> </v>
      </c>
      <c r="F17" s="32"/>
      <c r="G17" s="32"/>
      <c r="H17" s="32"/>
      <c r="I17" s="27" t="s">
        <v>26</v>
      </c>
      <c r="J17" s="25" t="str">
        <f>IF('Rekapitulace stavby'!AN11="","",'Rekapitulace stavby'!AN11)</f>
        <v/>
      </c>
      <c r="K17" s="32"/>
      <c r="L17" s="4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6.95" customHeight="1">
      <c r="A18" s="32"/>
      <c r="B18" s="33"/>
      <c r="C18" s="32"/>
      <c r="D18" s="32"/>
      <c r="E18" s="32"/>
      <c r="F18" s="32"/>
      <c r="G18" s="32"/>
      <c r="H18" s="32"/>
      <c r="I18" s="32"/>
      <c r="J18" s="32"/>
      <c r="K18" s="32"/>
      <c r="L18" s="4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12" customHeight="1">
      <c r="A19" s="32"/>
      <c r="B19" s="33"/>
      <c r="C19" s="32"/>
      <c r="D19" s="27" t="s">
        <v>27</v>
      </c>
      <c r="E19" s="32"/>
      <c r="F19" s="32"/>
      <c r="G19" s="32"/>
      <c r="H19" s="32"/>
      <c r="I19" s="27" t="s">
        <v>25</v>
      </c>
      <c r="J19" s="28" t="str">
        <f>'Rekapitulace stavby'!AN13</f>
        <v>Vyplň údaj</v>
      </c>
      <c r="K19" s="32"/>
      <c r="L19" s="4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8" customHeight="1">
      <c r="A20" s="32"/>
      <c r="B20" s="33"/>
      <c r="C20" s="32"/>
      <c r="D20" s="32"/>
      <c r="E20" s="250" t="str">
        <f>'Rekapitulace stavby'!E14</f>
        <v>Vyplň údaj</v>
      </c>
      <c r="F20" s="231"/>
      <c r="G20" s="231"/>
      <c r="H20" s="231"/>
      <c r="I20" s="27" t="s">
        <v>26</v>
      </c>
      <c r="J20" s="28" t="str">
        <f>'Rekapitulace stavby'!AN14</f>
        <v>Vyplň údaj</v>
      </c>
      <c r="K20" s="32"/>
      <c r="L20" s="4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6.95" customHeight="1">
      <c r="A21" s="32"/>
      <c r="B21" s="33"/>
      <c r="C21" s="32"/>
      <c r="D21" s="32"/>
      <c r="E21" s="32"/>
      <c r="F21" s="32"/>
      <c r="G21" s="32"/>
      <c r="H21" s="32"/>
      <c r="I21" s="32"/>
      <c r="J21" s="32"/>
      <c r="K21" s="32"/>
      <c r="L21" s="4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12" customHeight="1">
      <c r="A22" s="32"/>
      <c r="B22" s="33"/>
      <c r="C22" s="32"/>
      <c r="D22" s="27" t="s">
        <v>29</v>
      </c>
      <c r="E22" s="32"/>
      <c r="F22" s="32"/>
      <c r="G22" s="32"/>
      <c r="H22" s="32"/>
      <c r="I22" s="27" t="s">
        <v>25</v>
      </c>
      <c r="J22" s="25" t="str">
        <f>IF('Rekapitulace stavby'!AN16="","",'Rekapitulace stavby'!AN16)</f>
        <v/>
      </c>
      <c r="K22" s="32"/>
      <c r="L22" s="4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8" customHeight="1">
      <c r="A23" s="32"/>
      <c r="B23" s="33"/>
      <c r="C23" s="32"/>
      <c r="D23" s="32"/>
      <c r="E23" s="25" t="str">
        <f>IF('Rekapitulace stavby'!E17="","",'Rekapitulace stavby'!E17)</f>
        <v xml:space="preserve"> </v>
      </c>
      <c r="F23" s="32"/>
      <c r="G23" s="32"/>
      <c r="H23" s="32"/>
      <c r="I23" s="27" t="s">
        <v>26</v>
      </c>
      <c r="J23" s="25" t="str">
        <f>IF('Rekapitulace stavby'!AN17="","",'Rekapitulace stavby'!AN17)</f>
        <v/>
      </c>
      <c r="K23" s="32"/>
      <c r="L23" s="4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6.95" customHeight="1">
      <c r="A24" s="32"/>
      <c r="B24" s="33"/>
      <c r="C24" s="32"/>
      <c r="D24" s="32"/>
      <c r="E24" s="32"/>
      <c r="F24" s="32"/>
      <c r="G24" s="32"/>
      <c r="H24" s="32"/>
      <c r="I24" s="32"/>
      <c r="J24" s="32"/>
      <c r="K24" s="32"/>
      <c r="L24" s="4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12" customHeight="1">
      <c r="A25" s="32"/>
      <c r="B25" s="33"/>
      <c r="C25" s="32"/>
      <c r="D25" s="27" t="s">
        <v>31</v>
      </c>
      <c r="E25" s="32"/>
      <c r="F25" s="32"/>
      <c r="G25" s="32"/>
      <c r="H25" s="32"/>
      <c r="I25" s="27" t="s">
        <v>25</v>
      </c>
      <c r="J25" s="25" t="str">
        <f>IF('Rekapitulace stavby'!AN19="","",'Rekapitulace stavby'!AN19)</f>
        <v/>
      </c>
      <c r="K25" s="32"/>
      <c r="L25" s="4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8" customHeight="1">
      <c r="A26" s="32"/>
      <c r="B26" s="33"/>
      <c r="C26" s="32"/>
      <c r="D26" s="32"/>
      <c r="E26" s="25" t="str">
        <f>IF('Rekapitulace stavby'!E20="","",'Rekapitulace stavby'!E20)</f>
        <v xml:space="preserve"> </v>
      </c>
      <c r="F26" s="32"/>
      <c r="G26" s="32"/>
      <c r="H26" s="32"/>
      <c r="I26" s="27" t="s">
        <v>26</v>
      </c>
      <c r="J26" s="25" t="str">
        <f>IF('Rekapitulace stavby'!AN20="","",'Rekapitulace stavby'!AN20)</f>
        <v/>
      </c>
      <c r="K26" s="32"/>
      <c r="L26" s="4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2" customFormat="1" ht="6.95" customHeight="1">
      <c r="A27" s="32"/>
      <c r="B27" s="33"/>
      <c r="C27" s="32"/>
      <c r="D27" s="32"/>
      <c r="E27" s="32"/>
      <c r="F27" s="32"/>
      <c r="G27" s="32"/>
      <c r="H27" s="32"/>
      <c r="I27" s="32"/>
      <c r="J27" s="32"/>
      <c r="K27" s="32"/>
      <c r="L27" s="4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</row>
    <row r="28" spans="1:31" s="2" customFormat="1" ht="12" customHeight="1">
      <c r="A28" s="32"/>
      <c r="B28" s="33"/>
      <c r="C28" s="32"/>
      <c r="D28" s="27" t="s">
        <v>32</v>
      </c>
      <c r="E28" s="32"/>
      <c r="F28" s="32"/>
      <c r="G28" s="32"/>
      <c r="H28" s="32"/>
      <c r="I28" s="32"/>
      <c r="J28" s="32"/>
      <c r="K28" s="32"/>
      <c r="L28" s="4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8" customFormat="1" ht="16.5" customHeight="1">
      <c r="A29" s="99"/>
      <c r="B29" s="100"/>
      <c r="C29" s="99"/>
      <c r="D29" s="99"/>
      <c r="E29" s="235" t="s">
        <v>1</v>
      </c>
      <c r="F29" s="235"/>
      <c r="G29" s="235"/>
      <c r="H29" s="235"/>
      <c r="I29" s="99"/>
      <c r="J29" s="99"/>
      <c r="K29" s="99"/>
      <c r="L29" s="101"/>
      <c r="S29" s="99"/>
      <c r="T29" s="99"/>
      <c r="U29" s="99"/>
      <c r="V29" s="99"/>
      <c r="W29" s="99"/>
      <c r="X29" s="99"/>
      <c r="Y29" s="99"/>
      <c r="Z29" s="99"/>
      <c r="AA29" s="99"/>
      <c r="AB29" s="99"/>
      <c r="AC29" s="99"/>
      <c r="AD29" s="99"/>
      <c r="AE29" s="99"/>
    </row>
    <row r="30" spans="1:31" s="2" customFormat="1" ht="6.95" customHeight="1">
      <c r="A30" s="32"/>
      <c r="B30" s="33"/>
      <c r="C30" s="32"/>
      <c r="D30" s="32"/>
      <c r="E30" s="32"/>
      <c r="F30" s="32"/>
      <c r="G30" s="32"/>
      <c r="H30" s="32"/>
      <c r="I30" s="32"/>
      <c r="J30" s="32"/>
      <c r="K30" s="32"/>
      <c r="L30" s="4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5" customHeight="1">
      <c r="A31" s="32"/>
      <c r="B31" s="33"/>
      <c r="C31" s="32"/>
      <c r="D31" s="66"/>
      <c r="E31" s="66"/>
      <c r="F31" s="66"/>
      <c r="G31" s="66"/>
      <c r="H31" s="66"/>
      <c r="I31" s="66"/>
      <c r="J31" s="66"/>
      <c r="K31" s="66"/>
      <c r="L31" s="4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25.35" customHeight="1">
      <c r="A32" s="32"/>
      <c r="B32" s="33"/>
      <c r="C32" s="32"/>
      <c r="D32" s="102" t="s">
        <v>33</v>
      </c>
      <c r="E32" s="32"/>
      <c r="F32" s="32"/>
      <c r="G32" s="32"/>
      <c r="H32" s="32"/>
      <c r="I32" s="32"/>
      <c r="J32" s="71">
        <f>ROUND(J130, 2)</f>
        <v>0</v>
      </c>
      <c r="K32" s="32"/>
      <c r="L32" s="42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6.95" customHeight="1">
      <c r="A33" s="32"/>
      <c r="B33" s="33"/>
      <c r="C33" s="32"/>
      <c r="D33" s="66"/>
      <c r="E33" s="66"/>
      <c r="F33" s="66"/>
      <c r="G33" s="66"/>
      <c r="H33" s="66"/>
      <c r="I33" s="66"/>
      <c r="J33" s="66"/>
      <c r="K33" s="66"/>
      <c r="L33" s="42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>
      <c r="A34" s="32"/>
      <c r="B34" s="33"/>
      <c r="C34" s="32"/>
      <c r="D34" s="32"/>
      <c r="E34" s="32"/>
      <c r="F34" s="36" t="s">
        <v>35</v>
      </c>
      <c r="G34" s="32"/>
      <c r="H34" s="32"/>
      <c r="I34" s="36" t="s">
        <v>34</v>
      </c>
      <c r="J34" s="36" t="s">
        <v>36</v>
      </c>
      <c r="K34" s="32"/>
      <c r="L34" s="4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customHeight="1">
      <c r="A35" s="32"/>
      <c r="B35" s="33"/>
      <c r="C35" s="32"/>
      <c r="D35" s="103" t="s">
        <v>37</v>
      </c>
      <c r="E35" s="27" t="s">
        <v>38</v>
      </c>
      <c r="F35" s="104">
        <f>ROUND((SUM(BE130:BE336)),  2)</f>
        <v>0</v>
      </c>
      <c r="G35" s="32"/>
      <c r="H35" s="32"/>
      <c r="I35" s="105">
        <v>0.21</v>
      </c>
      <c r="J35" s="104">
        <f>ROUND(((SUM(BE130:BE336))*I35),  2)</f>
        <v>0</v>
      </c>
      <c r="K35" s="32"/>
      <c r="L35" s="42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customHeight="1">
      <c r="A36" s="32"/>
      <c r="B36" s="33"/>
      <c r="C36" s="32"/>
      <c r="D36" s="32"/>
      <c r="E36" s="27" t="s">
        <v>39</v>
      </c>
      <c r="F36" s="104">
        <f>ROUND((SUM(BF130:BF336)),  2)</f>
        <v>0</v>
      </c>
      <c r="G36" s="32"/>
      <c r="H36" s="32"/>
      <c r="I36" s="105">
        <v>0.15</v>
      </c>
      <c r="J36" s="104">
        <f>ROUND(((SUM(BF130:BF336))*I36),  2)</f>
        <v>0</v>
      </c>
      <c r="K36" s="32"/>
      <c r="L36" s="4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>
      <c r="A37" s="32"/>
      <c r="B37" s="33"/>
      <c r="C37" s="32"/>
      <c r="D37" s="32"/>
      <c r="E37" s="27" t="s">
        <v>40</v>
      </c>
      <c r="F37" s="104">
        <f>ROUND((SUM(BG130:BG336)),  2)</f>
        <v>0</v>
      </c>
      <c r="G37" s="32"/>
      <c r="H37" s="32"/>
      <c r="I37" s="105">
        <v>0.21</v>
      </c>
      <c r="J37" s="104">
        <f>0</f>
        <v>0</v>
      </c>
      <c r="K37" s="32"/>
      <c r="L37" s="4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14.45" hidden="1" customHeight="1">
      <c r="A38" s="32"/>
      <c r="B38" s="33"/>
      <c r="C38" s="32"/>
      <c r="D38" s="32"/>
      <c r="E38" s="27" t="s">
        <v>41</v>
      </c>
      <c r="F38" s="104">
        <f>ROUND((SUM(BH130:BH336)),  2)</f>
        <v>0</v>
      </c>
      <c r="G38" s="32"/>
      <c r="H38" s="32"/>
      <c r="I38" s="105">
        <v>0.15</v>
      </c>
      <c r="J38" s="104">
        <f>0</f>
        <v>0</v>
      </c>
      <c r="K38" s="32"/>
      <c r="L38" s="4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14.45" hidden="1" customHeight="1">
      <c r="A39" s="32"/>
      <c r="B39" s="33"/>
      <c r="C39" s="32"/>
      <c r="D39" s="32"/>
      <c r="E39" s="27" t="s">
        <v>42</v>
      </c>
      <c r="F39" s="104">
        <f>ROUND((SUM(BI130:BI336)),  2)</f>
        <v>0</v>
      </c>
      <c r="G39" s="32"/>
      <c r="H39" s="32"/>
      <c r="I39" s="105">
        <v>0</v>
      </c>
      <c r="J39" s="104">
        <f>0</f>
        <v>0</v>
      </c>
      <c r="K39" s="32"/>
      <c r="L39" s="42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6.95" customHeight="1">
      <c r="A40" s="32"/>
      <c r="B40" s="33"/>
      <c r="C40" s="32"/>
      <c r="D40" s="32"/>
      <c r="E40" s="32"/>
      <c r="F40" s="32"/>
      <c r="G40" s="32"/>
      <c r="H40" s="32"/>
      <c r="I40" s="32"/>
      <c r="J40" s="32"/>
      <c r="K40" s="32"/>
      <c r="L40" s="42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2" customFormat="1" ht="25.35" customHeight="1">
      <c r="A41" s="32"/>
      <c r="B41" s="33"/>
      <c r="C41" s="106"/>
      <c r="D41" s="107" t="s">
        <v>43</v>
      </c>
      <c r="E41" s="60"/>
      <c r="F41" s="60"/>
      <c r="G41" s="108" t="s">
        <v>44</v>
      </c>
      <c r="H41" s="109" t="s">
        <v>45</v>
      </c>
      <c r="I41" s="60"/>
      <c r="J41" s="110">
        <f>SUM(J32:J39)</f>
        <v>0</v>
      </c>
      <c r="K41" s="111"/>
      <c r="L41" s="42"/>
      <c r="S41" s="32"/>
      <c r="T41" s="32"/>
      <c r="U41" s="32"/>
      <c r="V41" s="32"/>
      <c r="W41" s="32"/>
      <c r="X41" s="32"/>
      <c r="Y41" s="32"/>
      <c r="Z41" s="32"/>
      <c r="AA41" s="32"/>
      <c r="AB41" s="32"/>
      <c r="AC41" s="32"/>
      <c r="AD41" s="32"/>
      <c r="AE41" s="32"/>
    </row>
    <row r="42" spans="1:31" s="2" customFormat="1" ht="14.45" customHeight="1">
      <c r="A42" s="32"/>
      <c r="B42" s="33"/>
      <c r="C42" s="32"/>
      <c r="D42" s="32"/>
      <c r="E42" s="32"/>
      <c r="F42" s="32"/>
      <c r="G42" s="32"/>
      <c r="H42" s="32"/>
      <c r="I42" s="32"/>
      <c r="J42" s="32"/>
      <c r="K42" s="32"/>
      <c r="L42" s="42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42"/>
      <c r="D50" s="43" t="s">
        <v>46</v>
      </c>
      <c r="E50" s="44"/>
      <c r="F50" s="44"/>
      <c r="G50" s="43" t="s">
        <v>47</v>
      </c>
      <c r="H50" s="44"/>
      <c r="I50" s="44"/>
      <c r="J50" s="44"/>
      <c r="K50" s="44"/>
      <c r="L50" s="42"/>
    </row>
    <row r="51" spans="1:31">
      <c r="B51" s="20"/>
      <c r="L51" s="20"/>
    </row>
    <row r="52" spans="1:31">
      <c r="B52" s="20"/>
      <c r="L52" s="20"/>
    </row>
    <row r="53" spans="1:31">
      <c r="B53" s="20"/>
      <c r="L53" s="20"/>
    </row>
    <row r="54" spans="1:31">
      <c r="B54" s="20"/>
      <c r="L54" s="20"/>
    </row>
    <row r="55" spans="1:31">
      <c r="B55" s="20"/>
      <c r="L55" s="20"/>
    </row>
    <row r="56" spans="1:31">
      <c r="B56" s="20"/>
      <c r="L56" s="20"/>
    </row>
    <row r="57" spans="1:31">
      <c r="B57" s="20"/>
      <c r="L57" s="20"/>
    </row>
    <row r="58" spans="1:31">
      <c r="B58" s="20"/>
      <c r="L58" s="20"/>
    </row>
    <row r="59" spans="1:31">
      <c r="B59" s="20"/>
      <c r="L59" s="20"/>
    </row>
    <row r="60" spans="1:31">
      <c r="B60" s="20"/>
      <c r="L60" s="20"/>
    </row>
    <row r="61" spans="1:31" s="2" customFormat="1" ht="12.75">
      <c r="A61" s="32"/>
      <c r="B61" s="33"/>
      <c r="C61" s="32"/>
      <c r="D61" s="45" t="s">
        <v>48</v>
      </c>
      <c r="E61" s="35"/>
      <c r="F61" s="112" t="s">
        <v>49</v>
      </c>
      <c r="G61" s="45" t="s">
        <v>48</v>
      </c>
      <c r="H61" s="35"/>
      <c r="I61" s="35"/>
      <c r="J61" s="113" t="s">
        <v>49</v>
      </c>
      <c r="K61" s="35"/>
      <c r="L61" s="42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>
      <c r="B62" s="20"/>
      <c r="L62" s="20"/>
    </row>
    <row r="63" spans="1:31">
      <c r="B63" s="20"/>
      <c r="L63" s="20"/>
    </row>
    <row r="64" spans="1:31">
      <c r="B64" s="20"/>
      <c r="L64" s="20"/>
    </row>
    <row r="65" spans="1:31" s="2" customFormat="1" ht="12.75">
      <c r="A65" s="32"/>
      <c r="B65" s="33"/>
      <c r="C65" s="32"/>
      <c r="D65" s="43" t="s">
        <v>50</v>
      </c>
      <c r="E65" s="46"/>
      <c r="F65" s="46"/>
      <c r="G65" s="43" t="s">
        <v>51</v>
      </c>
      <c r="H65" s="46"/>
      <c r="I65" s="46"/>
      <c r="J65" s="46"/>
      <c r="K65" s="46"/>
      <c r="L65" s="42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>
      <c r="B66" s="20"/>
      <c r="L66" s="20"/>
    </row>
    <row r="67" spans="1:31">
      <c r="B67" s="20"/>
      <c r="L67" s="20"/>
    </row>
    <row r="68" spans="1:31">
      <c r="B68" s="20"/>
      <c r="L68" s="20"/>
    </row>
    <row r="69" spans="1:31">
      <c r="B69" s="20"/>
      <c r="L69" s="20"/>
    </row>
    <row r="70" spans="1:31">
      <c r="B70" s="20"/>
      <c r="L70" s="20"/>
    </row>
    <row r="71" spans="1:31">
      <c r="B71" s="20"/>
      <c r="L71" s="20"/>
    </row>
    <row r="72" spans="1:31">
      <c r="B72" s="20"/>
      <c r="L72" s="20"/>
    </row>
    <row r="73" spans="1:31">
      <c r="B73" s="20"/>
      <c r="L73" s="20"/>
    </row>
    <row r="74" spans="1:31">
      <c r="B74" s="20"/>
      <c r="L74" s="20"/>
    </row>
    <row r="75" spans="1:31">
      <c r="B75" s="20"/>
      <c r="L75" s="20"/>
    </row>
    <row r="76" spans="1:31" s="2" customFormat="1" ht="12.75">
      <c r="A76" s="32"/>
      <c r="B76" s="33"/>
      <c r="C76" s="32"/>
      <c r="D76" s="45" t="s">
        <v>48</v>
      </c>
      <c r="E76" s="35"/>
      <c r="F76" s="112" t="s">
        <v>49</v>
      </c>
      <c r="G76" s="45" t="s">
        <v>48</v>
      </c>
      <c r="H76" s="35"/>
      <c r="I76" s="35"/>
      <c r="J76" s="113" t="s">
        <v>49</v>
      </c>
      <c r="K76" s="35"/>
      <c r="L76" s="4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45" customHeight="1">
      <c r="A77" s="32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2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31" s="2" customFormat="1" ht="6.95" customHeight="1">
      <c r="A81" s="32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42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31" s="2" customFormat="1" ht="24.95" customHeight="1">
      <c r="A82" s="32"/>
      <c r="B82" s="33"/>
      <c r="C82" s="21" t="s">
        <v>130</v>
      </c>
      <c r="D82" s="32"/>
      <c r="E82" s="32"/>
      <c r="F82" s="32"/>
      <c r="G82" s="32"/>
      <c r="H82" s="32"/>
      <c r="I82" s="32"/>
      <c r="J82" s="32"/>
      <c r="K82" s="32"/>
      <c r="L82" s="4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31" s="2" customFormat="1" ht="6.95" customHeight="1">
      <c r="A83" s="32"/>
      <c r="B83" s="33"/>
      <c r="C83" s="32"/>
      <c r="D83" s="32"/>
      <c r="E83" s="32"/>
      <c r="F83" s="32"/>
      <c r="G83" s="32"/>
      <c r="H83" s="32"/>
      <c r="I83" s="32"/>
      <c r="J83" s="32"/>
      <c r="K83" s="32"/>
      <c r="L83" s="4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31" s="2" customFormat="1" ht="12" customHeight="1">
      <c r="A84" s="32"/>
      <c r="B84" s="33"/>
      <c r="C84" s="27" t="s">
        <v>16</v>
      </c>
      <c r="D84" s="32"/>
      <c r="E84" s="32"/>
      <c r="F84" s="32"/>
      <c r="G84" s="32"/>
      <c r="H84" s="32"/>
      <c r="I84" s="32"/>
      <c r="J84" s="32"/>
      <c r="K84" s="32"/>
      <c r="L84" s="42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31" s="2" customFormat="1" ht="16.5" customHeight="1">
      <c r="A85" s="32"/>
      <c r="B85" s="33"/>
      <c r="C85" s="32"/>
      <c r="D85" s="32"/>
      <c r="E85" s="248" t="str">
        <f>E7</f>
        <v>Kanalizace Beroun - Zavadilka</v>
      </c>
      <c r="F85" s="249"/>
      <c r="G85" s="249"/>
      <c r="H85" s="249"/>
      <c r="I85" s="32"/>
      <c r="J85" s="32"/>
      <c r="K85" s="32"/>
      <c r="L85" s="42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31" s="1" customFormat="1" ht="12" customHeight="1">
      <c r="B86" s="20"/>
      <c r="C86" s="27" t="s">
        <v>126</v>
      </c>
      <c r="L86" s="20"/>
    </row>
    <row r="87" spans="1:31" s="2" customFormat="1" ht="16.5" customHeight="1">
      <c r="A87" s="32"/>
      <c r="B87" s="33"/>
      <c r="C87" s="32"/>
      <c r="D87" s="32"/>
      <c r="E87" s="248" t="s">
        <v>127</v>
      </c>
      <c r="F87" s="247"/>
      <c r="G87" s="247"/>
      <c r="H87" s="247"/>
      <c r="I87" s="32"/>
      <c r="J87" s="32"/>
      <c r="K87" s="32"/>
      <c r="L87" s="4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31" s="2" customFormat="1" ht="12" customHeight="1">
      <c r="A88" s="32"/>
      <c r="B88" s="33"/>
      <c r="C88" s="27" t="s">
        <v>128</v>
      </c>
      <c r="D88" s="32"/>
      <c r="E88" s="32"/>
      <c r="F88" s="32"/>
      <c r="G88" s="32"/>
      <c r="H88" s="32"/>
      <c r="I88" s="32"/>
      <c r="J88" s="32"/>
      <c r="K88" s="32"/>
      <c r="L88" s="4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31" s="2" customFormat="1" ht="16.5" customHeight="1">
      <c r="A89" s="32"/>
      <c r="B89" s="33"/>
      <c r="C89" s="32"/>
      <c r="D89" s="32"/>
      <c r="E89" s="241" t="str">
        <f>E11</f>
        <v>01.20 - SO 01.20 stoka IG 1-B-4</v>
      </c>
      <c r="F89" s="247"/>
      <c r="G89" s="247"/>
      <c r="H89" s="247"/>
      <c r="I89" s="32"/>
      <c r="J89" s="32"/>
      <c r="K89" s="32"/>
      <c r="L89" s="4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31" s="2" customFormat="1" ht="6.95" customHeight="1">
      <c r="A90" s="32"/>
      <c r="B90" s="33"/>
      <c r="C90" s="32"/>
      <c r="D90" s="32"/>
      <c r="E90" s="32"/>
      <c r="F90" s="32"/>
      <c r="G90" s="32"/>
      <c r="H90" s="32"/>
      <c r="I90" s="32"/>
      <c r="J90" s="32"/>
      <c r="K90" s="32"/>
      <c r="L90" s="4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31" s="2" customFormat="1" ht="12" customHeight="1">
      <c r="A91" s="32"/>
      <c r="B91" s="33"/>
      <c r="C91" s="27" t="s">
        <v>20</v>
      </c>
      <c r="D91" s="32"/>
      <c r="E91" s="32"/>
      <c r="F91" s="25" t="str">
        <f>F14</f>
        <v xml:space="preserve"> </v>
      </c>
      <c r="G91" s="32"/>
      <c r="H91" s="32"/>
      <c r="I91" s="27" t="s">
        <v>22</v>
      </c>
      <c r="J91" s="55" t="str">
        <f>IF(J14="","",J14)</f>
        <v>21. 4. 2022</v>
      </c>
      <c r="K91" s="32"/>
      <c r="L91" s="4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31" s="2" customFormat="1" ht="6.95" customHeight="1">
      <c r="A92" s="32"/>
      <c r="B92" s="33"/>
      <c r="C92" s="32"/>
      <c r="D92" s="32"/>
      <c r="E92" s="32"/>
      <c r="F92" s="32"/>
      <c r="G92" s="32"/>
      <c r="H92" s="32"/>
      <c r="I92" s="32"/>
      <c r="J92" s="32"/>
      <c r="K92" s="32"/>
      <c r="L92" s="42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31" s="2" customFormat="1" ht="15.2" customHeight="1">
      <c r="A93" s="32"/>
      <c r="B93" s="33"/>
      <c r="C93" s="27" t="s">
        <v>24</v>
      </c>
      <c r="D93" s="32"/>
      <c r="E93" s="32"/>
      <c r="F93" s="25" t="str">
        <f>E17</f>
        <v xml:space="preserve"> </v>
      </c>
      <c r="G93" s="32"/>
      <c r="H93" s="32"/>
      <c r="I93" s="27" t="s">
        <v>29</v>
      </c>
      <c r="J93" s="30" t="str">
        <f>E23</f>
        <v xml:space="preserve"> </v>
      </c>
      <c r="K93" s="32"/>
      <c r="L93" s="4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31" s="2" customFormat="1" ht="15.2" customHeight="1">
      <c r="A94" s="32"/>
      <c r="B94" s="33"/>
      <c r="C94" s="27" t="s">
        <v>27</v>
      </c>
      <c r="D94" s="32"/>
      <c r="E94" s="32"/>
      <c r="F94" s="25" t="str">
        <f>IF(E20="","",E20)</f>
        <v>Vyplň údaj</v>
      </c>
      <c r="G94" s="32"/>
      <c r="H94" s="32"/>
      <c r="I94" s="27" t="s">
        <v>31</v>
      </c>
      <c r="J94" s="30" t="str">
        <f>E26</f>
        <v xml:space="preserve"> </v>
      </c>
      <c r="K94" s="32"/>
      <c r="L94" s="42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31" s="2" customFormat="1" ht="10.35" customHeight="1">
      <c r="A95" s="32"/>
      <c r="B95" s="33"/>
      <c r="C95" s="32"/>
      <c r="D95" s="32"/>
      <c r="E95" s="32"/>
      <c r="F95" s="32"/>
      <c r="G95" s="32"/>
      <c r="H95" s="32"/>
      <c r="I95" s="32"/>
      <c r="J95" s="32"/>
      <c r="K95" s="32"/>
      <c r="L95" s="42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31" s="2" customFormat="1" ht="29.25" customHeight="1">
      <c r="A96" s="32"/>
      <c r="B96" s="33"/>
      <c r="C96" s="114" t="s">
        <v>131</v>
      </c>
      <c r="D96" s="106"/>
      <c r="E96" s="106"/>
      <c r="F96" s="106"/>
      <c r="G96" s="106"/>
      <c r="H96" s="106"/>
      <c r="I96" s="106"/>
      <c r="J96" s="115" t="s">
        <v>132</v>
      </c>
      <c r="K96" s="106"/>
      <c r="L96" s="42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</row>
    <row r="97" spans="1:47" s="2" customFormat="1" ht="10.35" customHeight="1">
      <c r="A97" s="32"/>
      <c r="B97" s="33"/>
      <c r="C97" s="32"/>
      <c r="D97" s="32"/>
      <c r="E97" s="32"/>
      <c r="F97" s="32"/>
      <c r="G97" s="32"/>
      <c r="H97" s="32"/>
      <c r="I97" s="32"/>
      <c r="J97" s="32"/>
      <c r="K97" s="32"/>
      <c r="L97" s="42"/>
      <c r="S97" s="32"/>
      <c r="T97" s="32"/>
      <c r="U97" s="32"/>
      <c r="V97" s="32"/>
      <c r="W97" s="32"/>
      <c r="X97" s="32"/>
      <c r="Y97" s="32"/>
      <c r="Z97" s="32"/>
      <c r="AA97" s="32"/>
      <c r="AB97" s="32"/>
      <c r="AC97" s="32"/>
      <c r="AD97" s="32"/>
      <c r="AE97" s="32"/>
    </row>
    <row r="98" spans="1:47" s="2" customFormat="1" ht="22.9" customHeight="1">
      <c r="A98" s="32"/>
      <c r="B98" s="33"/>
      <c r="C98" s="116" t="s">
        <v>133</v>
      </c>
      <c r="D98" s="32"/>
      <c r="E98" s="32"/>
      <c r="F98" s="32"/>
      <c r="G98" s="32"/>
      <c r="H98" s="32"/>
      <c r="I98" s="32"/>
      <c r="J98" s="71">
        <f>J130</f>
        <v>0</v>
      </c>
      <c r="K98" s="32"/>
      <c r="L98" s="42"/>
      <c r="S98" s="32"/>
      <c r="T98" s="32"/>
      <c r="U98" s="32"/>
      <c r="V98" s="32"/>
      <c r="W98" s="32"/>
      <c r="X98" s="32"/>
      <c r="Y98" s="32"/>
      <c r="Z98" s="32"/>
      <c r="AA98" s="32"/>
      <c r="AB98" s="32"/>
      <c r="AC98" s="32"/>
      <c r="AD98" s="32"/>
      <c r="AE98" s="32"/>
      <c r="AU98" s="17" t="s">
        <v>134</v>
      </c>
    </row>
    <row r="99" spans="1:47" s="9" customFormat="1" ht="24.95" customHeight="1">
      <c r="B99" s="117"/>
      <c r="D99" s="118" t="s">
        <v>135</v>
      </c>
      <c r="E99" s="119"/>
      <c r="F99" s="119"/>
      <c r="G99" s="119"/>
      <c r="H99" s="119"/>
      <c r="I99" s="119"/>
      <c r="J99" s="120">
        <f>J131</f>
        <v>0</v>
      </c>
      <c r="L99" s="117"/>
    </row>
    <row r="100" spans="1:47" s="10" customFormat="1" ht="19.899999999999999" customHeight="1">
      <c r="B100" s="121"/>
      <c r="D100" s="122" t="s">
        <v>136</v>
      </c>
      <c r="E100" s="123"/>
      <c r="F100" s="123"/>
      <c r="G100" s="123"/>
      <c r="H100" s="123"/>
      <c r="I100" s="123"/>
      <c r="J100" s="124">
        <f>J132</f>
        <v>0</v>
      </c>
      <c r="L100" s="121"/>
    </row>
    <row r="101" spans="1:47" s="10" customFormat="1" ht="19.899999999999999" customHeight="1">
      <c r="B101" s="121"/>
      <c r="D101" s="122" t="s">
        <v>137</v>
      </c>
      <c r="E101" s="123"/>
      <c r="F101" s="123"/>
      <c r="G101" s="123"/>
      <c r="H101" s="123"/>
      <c r="I101" s="123"/>
      <c r="J101" s="124">
        <f>J225</f>
        <v>0</v>
      </c>
      <c r="L101" s="121"/>
    </row>
    <row r="102" spans="1:47" s="10" customFormat="1" ht="19.899999999999999" customHeight="1">
      <c r="B102" s="121"/>
      <c r="D102" s="122" t="s">
        <v>138</v>
      </c>
      <c r="E102" s="123"/>
      <c r="F102" s="123"/>
      <c r="G102" s="123"/>
      <c r="H102" s="123"/>
      <c r="I102" s="123"/>
      <c r="J102" s="124">
        <f>J229</f>
        <v>0</v>
      </c>
      <c r="L102" s="121"/>
    </row>
    <row r="103" spans="1:47" s="10" customFormat="1" ht="19.899999999999999" customHeight="1">
      <c r="B103" s="121"/>
      <c r="D103" s="122" t="s">
        <v>139</v>
      </c>
      <c r="E103" s="123"/>
      <c r="F103" s="123"/>
      <c r="G103" s="123"/>
      <c r="H103" s="123"/>
      <c r="I103" s="123"/>
      <c r="J103" s="124">
        <f>J236</f>
        <v>0</v>
      </c>
      <c r="L103" s="121"/>
    </row>
    <row r="104" spans="1:47" s="10" customFormat="1" ht="19.899999999999999" customHeight="1">
      <c r="B104" s="121"/>
      <c r="D104" s="122" t="s">
        <v>140</v>
      </c>
      <c r="E104" s="123"/>
      <c r="F104" s="123"/>
      <c r="G104" s="123"/>
      <c r="H104" s="123"/>
      <c r="I104" s="123"/>
      <c r="J104" s="124">
        <f>J247</f>
        <v>0</v>
      </c>
      <c r="L104" s="121"/>
    </row>
    <row r="105" spans="1:47" s="10" customFormat="1" ht="19.899999999999999" customHeight="1">
      <c r="B105" s="121"/>
      <c r="D105" s="122" t="s">
        <v>141</v>
      </c>
      <c r="E105" s="123"/>
      <c r="F105" s="123"/>
      <c r="G105" s="123"/>
      <c r="H105" s="123"/>
      <c r="I105" s="123"/>
      <c r="J105" s="124">
        <f>J260</f>
        <v>0</v>
      </c>
      <c r="L105" s="121"/>
    </row>
    <row r="106" spans="1:47" s="10" customFormat="1" ht="19.899999999999999" customHeight="1">
      <c r="B106" s="121"/>
      <c r="D106" s="122" t="s">
        <v>142</v>
      </c>
      <c r="E106" s="123"/>
      <c r="F106" s="123"/>
      <c r="G106" s="123"/>
      <c r="H106" s="123"/>
      <c r="I106" s="123"/>
      <c r="J106" s="124">
        <f>J302</f>
        <v>0</v>
      </c>
      <c r="L106" s="121"/>
    </row>
    <row r="107" spans="1:47" s="10" customFormat="1" ht="19.899999999999999" customHeight="1">
      <c r="B107" s="121"/>
      <c r="D107" s="122" t="s">
        <v>143</v>
      </c>
      <c r="E107" s="123"/>
      <c r="F107" s="123"/>
      <c r="G107" s="123"/>
      <c r="H107" s="123"/>
      <c r="I107" s="123"/>
      <c r="J107" s="124">
        <f>J312</f>
        <v>0</v>
      </c>
      <c r="L107" s="121"/>
    </row>
    <row r="108" spans="1:47" s="10" customFormat="1" ht="19.899999999999999" customHeight="1">
      <c r="B108" s="121"/>
      <c r="D108" s="122" t="s">
        <v>144</v>
      </c>
      <c r="E108" s="123"/>
      <c r="F108" s="123"/>
      <c r="G108" s="123"/>
      <c r="H108" s="123"/>
      <c r="I108" s="123"/>
      <c r="J108" s="124">
        <f>J335</f>
        <v>0</v>
      </c>
      <c r="L108" s="121"/>
    </row>
    <row r="109" spans="1:47" s="2" customFormat="1" ht="21.75" customHeight="1">
      <c r="A109" s="32"/>
      <c r="B109" s="33"/>
      <c r="C109" s="32"/>
      <c r="D109" s="32"/>
      <c r="E109" s="32"/>
      <c r="F109" s="32"/>
      <c r="G109" s="32"/>
      <c r="H109" s="32"/>
      <c r="I109" s="32"/>
      <c r="J109" s="32"/>
      <c r="K109" s="32"/>
      <c r="L109" s="42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</row>
    <row r="110" spans="1:47" s="2" customFormat="1" ht="6.95" customHeight="1">
      <c r="A110" s="32"/>
      <c r="B110" s="47"/>
      <c r="C110" s="48"/>
      <c r="D110" s="48"/>
      <c r="E110" s="48"/>
      <c r="F110" s="48"/>
      <c r="G110" s="48"/>
      <c r="H110" s="48"/>
      <c r="I110" s="48"/>
      <c r="J110" s="48"/>
      <c r="K110" s="48"/>
      <c r="L110" s="42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</row>
    <row r="114" spans="1:31" s="2" customFormat="1" ht="6.95" customHeight="1">
      <c r="A114" s="32"/>
      <c r="B114" s="49"/>
      <c r="C114" s="50"/>
      <c r="D114" s="50"/>
      <c r="E114" s="50"/>
      <c r="F114" s="50"/>
      <c r="G114" s="50"/>
      <c r="H114" s="50"/>
      <c r="I114" s="50"/>
      <c r="J114" s="50"/>
      <c r="K114" s="50"/>
      <c r="L114" s="42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pans="1:31" s="2" customFormat="1" ht="24.95" customHeight="1">
      <c r="A115" s="32"/>
      <c r="B115" s="33"/>
      <c r="C115" s="21" t="s">
        <v>145</v>
      </c>
      <c r="D115" s="32"/>
      <c r="E115" s="32"/>
      <c r="F115" s="32"/>
      <c r="G115" s="32"/>
      <c r="H115" s="32"/>
      <c r="I115" s="32"/>
      <c r="J115" s="32"/>
      <c r="K115" s="32"/>
      <c r="L115" s="42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</row>
    <row r="116" spans="1:31" s="2" customFormat="1" ht="6.95" customHeight="1">
      <c r="A116" s="32"/>
      <c r="B116" s="33"/>
      <c r="C116" s="32"/>
      <c r="D116" s="32"/>
      <c r="E116" s="32"/>
      <c r="F116" s="32"/>
      <c r="G116" s="32"/>
      <c r="H116" s="32"/>
      <c r="I116" s="32"/>
      <c r="J116" s="32"/>
      <c r="K116" s="32"/>
      <c r="L116" s="42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</row>
    <row r="117" spans="1:31" s="2" customFormat="1" ht="12" customHeight="1">
      <c r="A117" s="32"/>
      <c r="B117" s="33"/>
      <c r="C117" s="27" t="s">
        <v>16</v>
      </c>
      <c r="D117" s="32"/>
      <c r="E117" s="32"/>
      <c r="F117" s="32"/>
      <c r="G117" s="32"/>
      <c r="H117" s="32"/>
      <c r="I117" s="32"/>
      <c r="J117" s="32"/>
      <c r="K117" s="32"/>
      <c r="L117" s="42"/>
      <c r="S117" s="32"/>
      <c r="T117" s="32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</row>
    <row r="118" spans="1:31" s="2" customFormat="1" ht="16.5" customHeight="1">
      <c r="A118" s="32"/>
      <c r="B118" s="33"/>
      <c r="C118" s="32"/>
      <c r="D118" s="32"/>
      <c r="E118" s="248" t="str">
        <f>E7</f>
        <v>Kanalizace Beroun - Zavadilka</v>
      </c>
      <c r="F118" s="249"/>
      <c r="G118" s="249"/>
      <c r="H118" s="249"/>
      <c r="I118" s="32"/>
      <c r="J118" s="32"/>
      <c r="K118" s="32"/>
      <c r="L118" s="42"/>
      <c r="S118" s="32"/>
      <c r="T118" s="32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</row>
    <row r="119" spans="1:31" s="1" customFormat="1" ht="12" customHeight="1">
      <c r="B119" s="20"/>
      <c r="C119" s="27" t="s">
        <v>126</v>
      </c>
      <c r="L119" s="20"/>
    </row>
    <row r="120" spans="1:31" s="2" customFormat="1" ht="16.5" customHeight="1">
      <c r="A120" s="32"/>
      <c r="B120" s="33"/>
      <c r="C120" s="32"/>
      <c r="D120" s="32"/>
      <c r="E120" s="248" t="s">
        <v>127</v>
      </c>
      <c r="F120" s="247"/>
      <c r="G120" s="247"/>
      <c r="H120" s="247"/>
      <c r="I120" s="32"/>
      <c r="J120" s="32"/>
      <c r="K120" s="32"/>
      <c r="L120" s="42"/>
      <c r="S120" s="32"/>
      <c r="T120" s="32"/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</row>
    <row r="121" spans="1:31" s="2" customFormat="1" ht="12" customHeight="1">
      <c r="A121" s="32"/>
      <c r="B121" s="33"/>
      <c r="C121" s="27" t="s">
        <v>128</v>
      </c>
      <c r="D121" s="32"/>
      <c r="E121" s="32"/>
      <c r="F121" s="32"/>
      <c r="G121" s="32"/>
      <c r="H121" s="32"/>
      <c r="I121" s="32"/>
      <c r="J121" s="32"/>
      <c r="K121" s="32"/>
      <c r="L121" s="42"/>
      <c r="S121" s="32"/>
      <c r="T121" s="32"/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</row>
    <row r="122" spans="1:31" s="2" customFormat="1" ht="16.5" customHeight="1">
      <c r="A122" s="32"/>
      <c r="B122" s="33"/>
      <c r="C122" s="32"/>
      <c r="D122" s="32"/>
      <c r="E122" s="241" t="str">
        <f>E11</f>
        <v>01.20 - SO 01.20 stoka IG 1-B-4</v>
      </c>
      <c r="F122" s="247"/>
      <c r="G122" s="247"/>
      <c r="H122" s="247"/>
      <c r="I122" s="32"/>
      <c r="J122" s="32"/>
      <c r="K122" s="32"/>
      <c r="L122" s="42"/>
      <c r="S122" s="32"/>
      <c r="T122" s="32"/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</row>
    <row r="123" spans="1:31" s="2" customFormat="1" ht="6.95" customHeight="1">
      <c r="A123" s="32"/>
      <c r="B123" s="33"/>
      <c r="C123" s="32"/>
      <c r="D123" s="32"/>
      <c r="E123" s="32"/>
      <c r="F123" s="32"/>
      <c r="G123" s="32"/>
      <c r="H123" s="32"/>
      <c r="I123" s="32"/>
      <c r="J123" s="32"/>
      <c r="K123" s="32"/>
      <c r="L123" s="42"/>
      <c r="S123" s="32"/>
      <c r="T123" s="32"/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</row>
    <row r="124" spans="1:31" s="2" customFormat="1" ht="12" customHeight="1">
      <c r="A124" s="32"/>
      <c r="B124" s="33"/>
      <c r="C124" s="27" t="s">
        <v>20</v>
      </c>
      <c r="D124" s="32"/>
      <c r="E124" s="32"/>
      <c r="F124" s="25" t="str">
        <f>F14</f>
        <v xml:space="preserve"> </v>
      </c>
      <c r="G124" s="32"/>
      <c r="H124" s="32"/>
      <c r="I124" s="27" t="s">
        <v>22</v>
      </c>
      <c r="J124" s="55" t="str">
        <f>IF(J14="","",J14)</f>
        <v>21. 4. 2022</v>
      </c>
      <c r="K124" s="32"/>
      <c r="L124" s="42"/>
      <c r="S124" s="32"/>
      <c r="T124" s="32"/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</row>
    <row r="125" spans="1:31" s="2" customFormat="1" ht="6.95" customHeight="1">
      <c r="A125" s="32"/>
      <c r="B125" s="33"/>
      <c r="C125" s="32"/>
      <c r="D125" s="32"/>
      <c r="E125" s="32"/>
      <c r="F125" s="32"/>
      <c r="G125" s="32"/>
      <c r="H125" s="32"/>
      <c r="I125" s="32"/>
      <c r="J125" s="32"/>
      <c r="K125" s="32"/>
      <c r="L125" s="42"/>
      <c r="S125" s="32"/>
      <c r="T125" s="32"/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</row>
    <row r="126" spans="1:31" s="2" customFormat="1" ht="15.2" customHeight="1">
      <c r="A126" s="32"/>
      <c r="B126" s="33"/>
      <c r="C126" s="27" t="s">
        <v>24</v>
      </c>
      <c r="D126" s="32"/>
      <c r="E126" s="32"/>
      <c r="F126" s="25" t="str">
        <f>E17</f>
        <v xml:space="preserve"> </v>
      </c>
      <c r="G126" s="32"/>
      <c r="H126" s="32"/>
      <c r="I126" s="27" t="s">
        <v>29</v>
      </c>
      <c r="J126" s="30" t="str">
        <f>E23</f>
        <v xml:space="preserve"> </v>
      </c>
      <c r="K126" s="32"/>
      <c r="L126" s="42"/>
      <c r="S126" s="32"/>
      <c r="T126" s="32"/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</row>
    <row r="127" spans="1:31" s="2" customFormat="1" ht="15.2" customHeight="1">
      <c r="A127" s="32"/>
      <c r="B127" s="33"/>
      <c r="C127" s="27" t="s">
        <v>27</v>
      </c>
      <c r="D127" s="32"/>
      <c r="E127" s="32"/>
      <c r="F127" s="25" t="str">
        <f>IF(E20="","",E20)</f>
        <v>Vyplň údaj</v>
      </c>
      <c r="G127" s="32"/>
      <c r="H127" s="32"/>
      <c r="I127" s="27" t="s">
        <v>31</v>
      </c>
      <c r="J127" s="30" t="str">
        <f>E26</f>
        <v xml:space="preserve"> </v>
      </c>
      <c r="K127" s="32"/>
      <c r="L127" s="42"/>
      <c r="S127" s="32"/>
      <c r="T127" s="32"/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</row>
    <row r="128" spans="1:31" s="2" customFormat="1" ht="10.35" customHeight="1">
      <c r="A128" s="32"/>
      <c r="B128" s="33"/>
      <c r="C128" s="32"/>
      <c r="D128" s="32"/>
      <c r="E128" s="32"/>
      <c r="F128" s="32"/>
      <c r="G128" s="32"/>
      <c r="H128" s="32"/>
      <c r="I128" s="32"/>
      <c r="J128" s="32"/>
      <c r="K128" s="32"/>
      <c r="L128" s="42"/>
      <c r="S128" s="32"/>
      <c r="T128" s="32"/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</row>
    <row r="129" spans="1:65" s="11" customFormat="1" ht="29.25" customHeight="1">
      <c r="A129" s="125"/>
      <c r="B129" s="126"/>
      <c r="C129" s="127" t="s">
        <v>146</v>
      </c>
      <c r="D129" s="128" t="s">
        <v>58</v>
      </c>
      <c r="E129" s="128" t="s">
        <v>54</v>
      </c>
      <c r="F129" s="128" t="s">
        <v>55</v>
      </c>
      <c r="G129" s="128" t="s">
        <v>147</v>
      </c>
      <c r="H129" s="128" t="s">
        <v>148</v>
      </c>
      <c r="I129" s="128" t="s">
        <v>149</v>
      </c>
      <c r="J129" s="129" t="s">
        <v>132</v>
      </c>
      <c r="K129" s="130" t="s">
        <v>150</v>
      </c>
      <c r="L129" s="131"/>
      <c r="M129" s="62" t="s">
        <v>1</v>
      </c>
      <c r="N129" s="63" t="s">
        <v>37</v>
      </c>
      <c r="O129" s="63" t="s">
        <v>151</v>
      </c>
      <c r="P129" s="63" t="s">
        <v>152</v>
      </c>
      <c r="Q129" s="63" t="s">
        <v>153</v>
      </c>
      <c r="R129" s="63" t="s">
        <v>154</v>
      </c>
      <c r="S129" s="63" t="s">
        <v>155</v>
      </c>
      <c r="T129" s="64" t="s">
        <v>156</v>
      </c>
      <c r="U129" s="125"/>
      <c r="V129" s="125"/>
      <c r="W129" s="125"/>
      <c r="X129" s="125"/>
      <c r="Y129" s="125"/>
      <c r="Z129" s="125"/>
      <c r="AA129" s="125"/>
      <c r="AB129" s="125"/>
      <c r="AC129" s="125"/>
      <c r="AD129" s="125"/>
      <c r="AE129" s="125"/>
    </row>
    <row r="130" spans="1:65" s="2" customFormat="1" ht="22.9" customHeight="1">
      <c r="A130" s="32"/>
      <c r="B130" s="33"/>
      <c r="C130" s="69" t="s">
        <v>157</v>
      </c>
      <c r="D130" s="32"/>
      <c r="E130" s="32"/>
      <c r="F130" s="32"/>
      <c r="G130" s="32"/>
      <c r="H130" s="32"/>
      <c r="I130" s="32"/>
      <c r="J130" s="132">
        <f>BK130</f>
        <v>0</v>
      </c>
      <c r="K130" s="32"/>
      <c r="L130" s="33"/>
      <c r="M130" s="65"/>
      <c r="N130" s="56"/>
      <c r="O130" s="66"/>
      <c r="P130" s="133">
        <f>P131</f>
        <v>0</v>
      </c>
      <c r="Q130" s="66"/>
      <c r="R130" s="133">
        <f>R131</f>
        <v>56.574010959999995</v>
      </c>
      <c r="S130" s="66"/>
      <c r="T130" s="134">
        <f>T131</f>
        <v>69.999999999999986</v>
      </c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  <c r="AT130" s="17" t="s">
        <v>72</v>
      </c>
      <c r="AU130" s="17" t="s">
        <v>134</v>
      </c>
      <c r="BK130" s="135">
        <f>BK131</f>
        <v>0</v>
      </c>
    </row>
    <row r="131" spans="1:65" s="12" customFormat="1" ht="25.9" customHeight="1">
      <c r="B131" s="136"/>
      <c r="D131" s="137" t="s">
        <v>72</v>
      </c>
      <c r="E131" s="138" t="s">
        <v>158</v>
      </c>
      <c r="F131" s="138" t="s">
        <v>159</v>
      </c>
      <c r="I131" s="139"/>
      <c r="J131" s="140">
        <f>BK131</f>
        <v>0</v>
      </c>
      <c r="L131" s="136"/>
      <c r="M131" s="141"/>
      <c r="N131" s="142"/>
      <c r="O131" s="142"/>
      <c r="P131" s="143">
        <f>P132+P225+P229+P236+P247+P260+P302+P312+P335</f>
        <v>0</v>
      </c>
      <c r="Q131" s="142"/>
      <c r="R131" s="143">
        <f>R132+R225+R229+R236+R247+R260+R302+R312+R335</f>
        <v>56.574010959999995</v>
      </c>
      <c r="S131" s="142"/>
      <c r="T131" s="144">
        <f>T132+T225+T229+T236+T247+T260+T302+T312+T335</f>
        <v>69.999999999999986</v>
      </c>
      <c r="AR131" s="137" t="s">
        <v>80</v>
      </c>
      <c r="AT131" s="145" t="s">
        <v>72</v>
      </c>
      <c r="AU131" s="145" t="s">
        <v>73</v>
      </c>
      <c r="AY131" s="137" t="s">
        <v>160</v>
      </c>
      <c r="BK131" s="146">
        <f>BK132+BK225+BK229+BK236+BK247+BK260+BK302+BK312+BK335</f>
        <v>0</v>
      </c>
    </row>
    <row r="132" spans="1:65" s="12" customFormat="1" ht="22.9" customHeight="1">
      <c r="B132" s="136"/>
      <c r="D132" s="137" t="s">
        <v>72</v>
      </c>
      <c r="E132" s="147" t="s">
        <v>80</v>
      </c>
      <c r="F132" s="147" t="s">
        <v>161</v>
      </c>
      <c r="I132" s="139"/>
      <c r="J132" s="148">
        <f>BK132</f>
        <v>0</v>
      </c>
      <c r="L132" s="136"/>
      <c r="M132" s="141"/>
      <c r="N132" s="142"/>
      <c r="O132" s="142"/>
      <c r="P132" s="143">
        <f>SUM(P133:P224)</f>
        <v>0</v>
      </c>
      <c r="Q132" s="142"/>
      <c r="R132" s="143">
        <f>SUM(R133:R224)</f>
        <v>0.33627199999999996</v>
      </c>
      <c r="S132" s="142"/>
      <c r="T132" s="144">
        <f>SUM(T133:T224)</f>
        <v>69.999999999999986</v>
      </c>
      <c r="AR132" s="137" t="s">
        <v>80</v>
      </c>
      <c r="AT132" s="145" t="s">
        <v>72</v>
      </c>
      <c r="AU132" s="145" t="s">
        <v>80</v>
      </c>
      <c r="AY132" s="137" t="s">
        <v>160</v>
      </c>
      <c r="BK132" s="146">
        <f>SUM(BK133:BK224)</f>
        <v>0</v>
      </c>
    </row>
    <row r="133" spans="1:65" s="2" customFormat="1" ht="24.2" customHeight="1">
      <c r="A133" s="32"/>
      <c r="B133" s="149"/>
      <c r="C133" s="150" t="s">
        <v>80</v>
      </c>
      <c r="D133" s="150" t="s">
        <v>162</v>
      </c>
      <c r="E133" s="151" t="s">
        <v>502</v>
      </c>
      <c r="F133" s="152" t="s">
        <v>503</v>
      </c>
      <c r="G133" s="153" t="s">
        <v>165</v>
      </c>
      <c r="H133" s="154">
        <v>68.599999999999994</v>
      </c>
      <c r="I133" s="155"/>
      <c r="J133" s="156">
        <f>ROUND(I133*H133,2)</f>
        <v>0</v>
      </c>
      <c r="K133" s="157"/>
      <c r="L133" s="33"/>
      <c r="M133" s="158" t="s">
        <v>1</v>
      </c>
      <c r="N133" s="159" t="s">
        <v>38</v>
      </c>
      <c r="O133" s="58"/>
      <c r="P133" s="160">
        <f>O133*H133</f>
        <v>0</v>
      </c>
      <c r="Q133" s="160">
        <v>0</v>
      </c>
      <c r="R133" s="160">
        <f>Q133*H133</f>
        <v>0</v>
      </c>
      <c r="S133" s="160">
        <v>0.28999999999999998</v>
      </c>
      <c r="T133" s="161">
        <f>S133*H133</f>
        <v>19.893999999999998</v>
      </c>
      <c r="U133" s="32"/>
      <c r="V133" s="32"/>
      <c r="W133" s="32"/>
      <c r="X133" s="32"/>
      <c r="Y133" s="32"/>
      <c r="Z133" s="32"/>
      <c r="AA133" s="32"/>
      <c r="AB133" s="32"/>
      <c r="AC133" s="32"/>
      <c r="AD133" s="32"/>
      <c r="AE133" s="32"/>
      <c r="AR133" s="162" t="s">
        <v>166</v>
      </c>
      <c r="AT133" s="162" t="s">
        <v>162</v>
      </c>
      <c r="AU133" s="162" t="s">
        <v>82</v>
      </c>
      <c r="AY133" s="17" t="s">
        <v>160</v>
      </c>
      <c r="BE133" s="163">
        <f>IF(N133="základní",J133,0)</f>
        <v>0</v>
      </c>
      <c r="BF133" s="163">
        <f>IF(N133="snížená",J133,0)</f>
        <v>0</v>
      </c>
      <c r="BG133" s="163">
        <f>IF(N133="zákl. přenesená",J133,0)</f>
        <v>0</v>
      </c>
      <c r="BH133" s="163">
        <f>IF(N133="sníž. přenesená",J133,0)</f>
        <v>0</v>
      </c>
      <c r="BI133" s="163">
        <f>IF(N133="nulová",J133,0)</f>
        <v>0</v>
      </c>
      <c r="BJ133" s="17" t="s">
        <v>80</v>
      </c>
      <c r="BK133" s="163">
        <f>ROUND(I133*H133,2)</f>
        <v>0</v>
      </c>
      <c r="BL133" s="17" t="s">
        <v>166</v>
      </c>
      <c r="BM133" s="162" t="s">
        <v>1399</v>
      </c>
    </row>
    <row r="134" spans="1:65" s="13" customFormat="1">
      <c r="B134" s="164"/>
      <c r="D134" s="165" t="s">
        <v>168</v>
      </c>
      <c r="E134" s="166" t="s">
        <v>1</v>
      </c>
      <c r="F134" s="167" t="s">
        <v>1400</v>
      </c>
      <c r="H134" s="168">
        <v>68.599999999999994</v>
      </c>
      <c r="I134" s="169"/>
      <c r="L134" s="164"/>
      <c r="M134" s="170"/>
      <c r="N134" s="171"/>
      <c r="O134" s="171"/>
      <c r="P134" s="171"/>
      <c r="Q134" s="171"/>
      <c r="R134" s="171"/>
      <c r="S134" s="171"/>
      <c r="T134" s="172"/>
      <c r="AT134" s="166" t="s">
        <v>168</v>
      </c>
      <c r="AU134" s="166" t="s">
        <v>82</v>
      </c>
      <c r="AV134" s="13" t="s">
        <v>82</v>
      </c>
      <c r="AW134" s="13" t="s">
        <v>30</v>
      </c>
      <c r="AX134" s="13" t="s">
        <v>73</v>
      </c>
      <c r="AY134" s="166" t="s">
        <v>160</v>
      </c>
    </row>
    <row r="135" spans="1:65" s="14" customFormat="1">
      <c r="B135" s="173"/>
      <c r="D135" s="165" t="s">
        <v>168</v>
      </c>
      <c r="E135" s="174" t="s">
        <v>1</v>
      </c>
      <c r="F135" s="175" t="s">
        <v>170</v>
      </c>
      <c r="H135" s="176">
        <v>68.599999999999994</v>
      </c>
      <c r="I135" s="177"/>
      <c r="L135" s="173"/>
      <c r="M135" s="178"/>
      <c r="N135" s="179"/>
      <c r="O135" s="179"/>
      <c r="P135" s="179"/>
      <c r="Q135" s="179"/>
      <c r="R135" s="179"/>
      <c r="S135" s="179"/>
      <c r="T135" s="180"/>
      <c r="AT135" s="174" t="s">
        <v>168</v>
      </c>
      <c r="AU135" s="174" t="s">
        <v>82</v>
      </c>
      <c r="AV135" s="14" t="s">
        <v>166</v>
      </c>
      <c r="AW135" s="14" t="s">
        <v>30</v>
      </c>
      <c r="AX135" s="14" t="s">
        <v>80</v>
      </c>
      <c r="AY135" s="174" t="s">
        <v>160</v>
      </c>
    </row>
    <row r="136" spans="1:65" s="2" customFormat="1" ht="24.2" customHeight="1">
      <c r="A136" s="32"/>
      <c r="B136" s="149"/>
      <c r="C136" s="150" t="s">
        <v>82</v>
      </c>
      <c r="D136" s="150" t="s">
        <v>162</v>
      </c>
      <c r="E136" s="151" t="s">
        <v>509</v>
      </c>
      <c r="F136" s="152" t="s">
        <v>510</v>
      </c>
      <c r="G136" s="153" t="s">
        <v>165</v>
      </c>
      <c r="H136" s="154">
        <v>68.599999999999994</v>
      </c>
      <c r="I136" s="155"/>
      <c r="J136" s="156">
        <f>ROUND(I136*H136,2)</f>
        <v>0</v>
      </c>
      <c r="K136" s="157"/>
      <c r="L136" s="33"/>
      <c r="M136" s="158" t="s">
        <v>1</v>
      </c>
      <c r="N136" s="159" t="s">
        <v>38</v>
      </c>
      <c r="O136" s="58"/>
      <c r="P136" s="160">
        <f>O136*H136</f>
        <v>0</v>
      </c>
      <c r="Q136" s="160">
        <v>0</v>
      </c>
      <c r="R136" s="160">
        <f>Q136*H136</f>
        <v>0</v>
      </c>
      <c r="S136" s="160">
        <v>0.32500000000000001</v>
      </c>
      <c r="T136" s="161">
        <f>S136*H136</f>
        <v>22.294999999999998</v>
      </c>
      <c r="U136" s="32"/>
      <c r="V136" s="32"/>
      <c r="W136" s="32"/>
      <c r="X136" s="32"/>
      <c r="Y136" s="32"/>
      <c r="Z136" s="32"/>
      <c r="AA136" s="32"/>
      <c r="AB136" s="32"/>
      <c r="AC136" s="32"/>
      <c r="AD136" s="32"/>
      <c r="AE136" s="32"/>
      <c r="AR136" s="162" t="s">
        <v>166</v>
      </c>
      <c r="AT136" s="162" t="s">
        <v>162</v>
      </c>
      <c r="AU136" s="162" t="s">
        <v>82</v>
      </c>
      <c r="AY136" s="17" t="s">
        <v>160</v>
      </c>
      <c r="BE136" s="163">
        <f>IF(N136="základní",J136,0)</f>
        <v>0</v>
      </c>
      <c r="BF136" s="163">
        <f>IF(N136="snížená",J136,0)</f>
        <v>0</v>
      </c>
      <c r="BG136" s="163">
        <f>IF(N136="zákl. přenesená",J136,0)</f>
        <v>0</v>
      </c>
      <c r="BH136" s="163">
        <f>IF(N136="sníž. přenesená",J136,0)</f>
        <v>0</v>
      </c>
      <c r="BI136" s="163">
        <f>IF(N136="nulová",J136,0)</f>
        <v>0</v>
      </c>
      <c r="BJ136" s="17" t="s">
        <v>80</v>
      </c>
      <c r="BK136" s="163">
        <f>ROUND(I136*H136,2)</f>
        <v>0</v>
      </c>
      <c r="BL136" s="17" t="s">
        <v>166</v>
      </c>
      <c r="BM136" s="162" t="s">
        <v>1401</v>
      </c>
    </row>
    <row r="137" spans="1:65" s="13" customFormat="1">
      <c r="B137" s="164"/>
      <c r="D137" s="165" t="s">
        <v>168</v>
      </c>
      <c r="E137" s="166" t="s">
        <v>1</v>
      </c>
      <c r="F137" s="167" t="s">
        <v>1400</v>
      </c>
      <c r="H137" s="168">
        <v>68.599999999999994</v>
      </c>
      <c r="I137" s="169"/>
      <c r="L137" s="164"/>
      <c r="M137" s="170"/>
      <c r="N137" s="171"/>
      <c r="O137" s="171"/>
      <c r="P137" s="171"/>
      <c r="Q137" s="171"/>
      <c r="R137" s="171"/>
      <c r="S137" s="171"/>
      <c r="T137" s="172"/>
      <c r="AT137" s="166" t="s">
        <v>168</v>
      </c>
      <c r="AU137" s="166" t="s">
        <v>82</v>
      </c>
      <c r="AV137" s="13" t="s">
        <v>82</v>
      </c>
      <c r="AW137" s="13" t="s">
        <v>30</v>
      </c>
      <c r="AX137" s="13" t="s">
        <v>73</v>
      </c>
      <c r="AY137" s="166" t="s">
        <v>160</v>
      </c>
    </row>
    <row r="138" spans="1:65" s="14" customFormat="1">
      <c r="B138" s="173"/>
      <c r="D138" s="165" t="s">
        <v>168</v>
      </c>
      <c r="E138" s="174" t="s">
        <v>1</v>
      </c>
      <c r="F138" s="175" t="s">
        <v>170</v>
      </c>
      <c r="H138" s="176">
        <v>68.599999999999994</v>
      </c>
      <c r="I138" s="177"/>
      <c r="L138" s="173"/>
      <c r="M138" s="178"/>
      <c r="N138" s="179"/>
      <c r="O138" s="179"/>
      <c r="P138" s="179"/>
      <c r="Q138" s="179"/>
      <c r="R138" s="179"/>
      <c r="S138" s="179"/>
      <c r="T138" s="180"/>
      <c r="AT138" s="174" t="s">
        <v>168</v>
      </c>
      <c r="AU138" s="174" t="s">
        <v>82</v>
      </c>
      <c r="AV138" s="14" t="s">
        <v>166</v>
      </c>
      <c r="AW138" s="14" t="s">
        <v>30</v>
      </c>
      <c r="AX138" s="14" t="s">
        <v>80</v>
      </c>
      <c r="AY138" s="174" t="s">
        <v>160</v>
      </c>
    </row>
    <row r="139" spans="1:65" s="2" customFormat="1" ht="24.2" customHeight="1">
      <c r="A139" s="32"/>
      <c r="B139" s="149"/>
      <c r="C139" s="150" t="s">
        <v>174</v>
      </c>
      <c r="D139" s="150" t="s">
        <v>162</v>
      </c>
      <c r="E139" s="151" t="s">
        <v>175</v>
      </c>
      <c r="F139" s="152" t="s">
        <v>176</v>
      </c>
      <c r="G139" s="153" t="s">
        <v>165</v>
      </c>
      <c r="H139" s="154">
        <v>68.599999999999994</v>
      </c>
      <c r="I139" s="155"/>
      <c r="J139" s="156">
        <f>ROUND(I139*H139,2)</f>
        <v>0</v>
      </c>
      <c r="K139" s="157"/>
      <c r="L139" s="33"/>
      <c r="M139" s="158" t="s">
        <v>1</v>
      </c>
      <c r="N139" s="159" t="s">
        <v>38</v>
      </c>
      <c r="O139" s="58"/>
      <c r="P139" s="160">
        <f>O139*H139</f>
        <v>0</v>
      </c>
      <c r="Q139" s="160">
        <v>0</v>
      </c>
      <c r="R139" s="160">
        <f>Q139*H139</f>
        <v>0</v>
      </c>
      <c r="S139" s="160">
        <v>0.22</v>
      </c>
      <c r="T139" s="161">
        <f>S139*H139</f>
        <v>15.091999999999999</v>
      </c>
      <c r="U139" s="32"/>
      <c r="V139" s="32"/>
      <c r="W139" s="32"/>
      <c r="X139" s="32"/>
      <c r="Y139" s="32"/>
      <c r="Z139" s="32"/>
      <c r="AA139" s="32"/>
      <c r="AB139" s="32"/>
      <c r="AC139" s="32"/>
      <c r="AD139" s="32"/>
      <c r="AE139" s="32"/>
      <c r="AR139" s="162" t="s">
        <v>166</v>
      </c>
      <c r="AT139" s="162" t="s">
        <v>162</v>
      </c>
      <c r="AU139" s="162" t="s">
        <v>82</v>
      </c>
      <c r="AY139" s="17" t="s">
        <v>160</v>
      </c>
      <c r="BE139" s="163">
        <f>IF(N139="základní",J139,0)</f>
        <v>0</v>
      </c>
      <c r="BF139" s="163">
        <f>IF(N139="snížená",J139,0)</f>
        <v>0</v>
      </c>
      <c r="BG139" s="163">
        <f>IF(N139="zákl. přenesená",J139,0)</f>
        <v>0</v>
      </c>
      <c r="BH139" s="163">
        <f>IF(N139="sníž. přenesená",J139,0)</f>
        <v>0</v>
      </c>
      <c r="BI139" s="163">
        <f>IF(N139="nulová",J139,0)</f>
        <v>0</v>
      </c>
      <c r="BJ139" s="17" t="s">
        <v>80</v>
      </c>
      <c r="BK139" s="163">
        <f>ROUND(I139*H139,2)</f>
        <v>0</v>
      </c>
      <c r="BL139" s="17" t="s">
        <v>166</v>
      </c>
      <c r="BM139" s="162" t="s">
        <v>1402</v>
      </c>
    </row>
    <row r="140" spans="1:65" s="13" customFormat="1">
      <c r="B140" s="164"/>
      <c r="D140" s="165" t="s">
        <v>168</v>
      </c>
      <c r="E140" s="166" t="s">
        <v>1</v>
      </c>
      <c r="F140" s="167" t="s">
        <v>1400</v>
      </c>
      <c r="H140" s="168">
        <v>68.599999999999994</v>
      </c>
      <c r="I140" s="169"/>
      <c r="L140" s="164"/>
      <c r="M140" s="170"/>
      <c r="N140" s="171"/>
      <c r="O140" s="171"/>
      <c r="P140" s="171"/>
      <c r="Q140" s="171"/>
      <c r="R140" s="171"/>
      <c r="S140" s="171"/>
      <c r="T140" s="172"/>
      <c r="AT140" s="166" t="s">
        <v>168</v>
      </c>
      <c r="AU140" s="166" t="s">
        <v>82</v>
      </c>
      <c r="AV140" s="13" t="s">
        <v>82</v>
      </c>
      <c r="AW140" s="13" t="s">
        <v>30</v>
      </c>
      <c r="AX140" s="13" t="s">
        <v>73</v>
      </c>
      <c r="AY140" s="166" t="s">
        <v>160</v>
      </c>
    </row>
    <row r="141" spans="1:65" s="14" customFormat="1">
      <c r="B141" s="173"/>
      <c r="D141" s="165" t="s">
        <v>168</v>
      </c>
      <c r="E141" s="174" t="s">
        <v>1</v>
      </c>
      <c r="F141" s="175" t="s">
        <v>170</v>
      </c>
      <c r="H141" s="176">
        <v>68.599999999999994</v>
      </c>
      <c r="I141" s="177"/>
      <c r="L141" s="173"/>
      <c r="M141" s="178"/>
      <c r="N141" s="179"/>
      <c r="O141" s="179"/>
      <c r="P141" s="179"/>
      <c r="Q141" s="179"/>
      <c r="R141" s="179"/>
      <c r="S141" s="179"/>
      <c r="T141" s="180"/>
      <c r="AT141" s="174" t="s">
        <v>168</v>
      </c>
      <c r="AU141" s="174" t="s">
        <v>82</v>
      </c>
      <c r="AV141" s="14" t="s">
        <v>166</v>
      </c>
      <c r="AW141" s="14" t="s">
        <v>30</v>
      </c>
      <c r="AX141" s="14" t="s">
        <v>80</v>
      </c>
      <c r="AY141" s="174" t="s">
        <v>160</v>
      </c>
    </row>
    <row r="142" spans="1:65" s="2" customFormat="1" ht="24.2" customHeight="1">
      <c r="A142" s="32"/>
      <c r="B142" s="149"/>
      <c r="C142" s="150" t="s">
        <v>166</v>
      </c>
      <c r="D142" s="150" t="s">
        <v>162</v>
      </c>
      <c r="E142" s="151" t="s">
        <v>513</v>
      </c>
      <c r="F142" s="152" t="s">
        <v>514</v>
      </c>
      <c r="G142" s="153" t="s">
        <v>165</v>
      </c>
      <c r="H142" s="154">
        <v>110.6</v>
      </c>
      <c r="I142" s="155"/>
      <c r="J142" s="156">
        <f>ROUND(I142*H142,2)</f>
        <v>0</v>
      </c>
      <c r="K142" s="157"/>
      <c r="L142" s="33"/>
      <c r="M142" s="158" t="s">
        <v>1</v>
      </c>
      <c r="N142" s="159" t="s">
        <v>38</v>
      </c>
      <c r="O142" s="58"/>
      <c r="P142" s="160">
        <f>O142*H142</f>
        <v>0</v>
      </c>
      <c r="Q142" s="160">
        <v>6.9999999999999994E-5</v>
      </c>
      <c r="R142" s="160">
        <f>Q142*H142</f>
        <v>7.7419999999999989E-3</v>
      </c>
      <c r="S142" s="160">
        <v>0.115</v>
      </c>
      <c r="T142" s="161">
        <f>S142*H142</f>
        <v>12.718999999999999</v>
      </c>
      <c r="U142" s="32"/>
      <c r="V142" s="32"/>
      <c r="W142" s="32"/>
      <c r="X142" s="32"/>
      <c r="Y142" s="32"/>
      <c r="Z142" s="32"/>
      <c r="AA142" s="32"/>
      <c r="AB142" s="32"/>
      <c r="AC142" s="32"/>
      <c r="AD142" s="32"/>
      <c r="AE142" s="32"/>
      <c r="AR142" s="162" t="s">
        <v>166</v>
      </c>
      <c r="AT142" s="162" t="s">
        <v>162</v>
      </c>
      <c r="AU142" s="162" t="s">
        <v>82</v>
      </c>
      <c r="AY142" s="17" t="s">
        <v>160</v>
      </c>
      <c r="BE142" s="163">
        <f>IF(N142="základní",J142,0)</f>
        <v>0</v>
      </c>
      <c r="BF142" s="163">
        <f>IF(N142="snížená",J142,0)</f>
        <v>0</v>
      </c>
      <c r="BG142" s="163">
        <f>IF(N142="zákl. přenesená",J142,0)</f>
        <v>0</v>
      </c>
      <c r="BH142" s="163">
        <f>IF(N142="sníž. přenesená",J142,0)</f>
        <v>0</v>
      </c>
      <c r="BI142" s="163">
        <f>IF(N142="nulová",J142,0)</f>
        <v>0</v>
      </c>
      <c r="BJ142" s="17" t="s">
        <v>80</v>
      </c>
      <c r="BK142" s="163">
        <f>ROUND(I142*H142,2)</f>
        <v>0</v>
      </c>
      <c r="BL142" s="17" t="s">
        <v>166</v>
      </c>
      <c r="BM142" s="162" t="s">
        <v>1403</v>
      </c>
    </row>
    <row r="143" spans="1:65" s="13" customFormat="1">
      <c r="B143" s="164"/>
      <c r="D143" s="165" t="s">
        <v>168</v>
      </c>
      <c r="E143" s="166" t="s">
        <v>1</v>
      </c>
      <c r="F143" s="167" t="s">
        <v>1404</v>
      </c>
      <c r="H143" s="168">
        <v>110.6</v>
      </c>
      <c r="I143" s="169"/>
      <c r="L143" s="164"/>
      <c r="M143" s="170"/>
      <c r="N143" s="171"/>
      <c r="O143" s="171"/>
      <c r="P143" s="171"/>
      <c r="Q143" s="171"/>
      <c r="R143" s="171"/>
      <c r="S143" s="171"/>
      <c r="T143" s="172"/>
      <c r="AT143" s="166" t="s">
        <v>168</v>
      </c>
      <c r="AU143" s="166" t="s">
        <v>82</v>
      </c>
      <c r="AV143" s="13" t="s">
        <v>82</v>
      </c>
      <c r="AW143" s="13" t="s">
        <v>30</v>
      </c>
      <c r="AX143" s="13" t="s">
        <v>73</v>
      </c>
      <c r="AY143" s="166" t="s">
        <v>160</v>
      </c>
    </row>
    <row r="144" spans="1:65" s="14" customFormat="1">
      <c r="B144" s="173"/>
      <c r="D144" s="165" t="s">
        <v>168</v>
      </c>
      <c r="E144" s="174" t="s">
        <v>1</v>
      </c>
      <c r="F144" s="175" t="s">
        <v>170</v>
      </c>
      <c r="H144" s="176">
        <v>110.6</v>
      </c>
      <c r="I144" s="177"/>
      <c r="L144" s="173"/>
      <c r="M144" s="178"/>
      <c r="N144" s="179"/>
      <c r="O144" s="179"/>
      <c r="P144" s="179"/>
      <c r="Q144" s="179"/>
      <c r="R144" s="179"/>
      <c r="S144" s="179"/>
      <c r="T144" s="180"/>
      <c r="AT144" s="174" t="s">
        <v>168</v>
      </c>
      <c r="AU144" s="174" t="s">
        <v>82</v>
      </c>
      <c r="AV144" s="14" t="s">
        <v>166</v>
      </c>
      <c r="AW144" s="14" t="s">
        <v>30</v>
      </c>
      <c r="AX144" s="14" t="s">
        <v>80</v>
      </c>
      <c r="AY144" s="174" t="s">
        <v>160</v>
      </c>
    </row>
    <row r="145" spans="1:65" s="2" customFormat="1" ht="24.2" customHeight="1">
      <c r="A145" s="32"/>
      <c r="B145" s="149"/>
      <c r="C145" s="150" t="s">
        <v>182</v>
      </c>
      <c r="D145" s="150" t="s">
        <v>162</v>
      </c>
      <c r="E145" s="151" t="s">
        <v>183</v>
      </c>
      <c r="F145" s="152" t="s">
        <v>184</v>
      </c>
      <c r="G145" s="153" t="s">
        <v>185</v>
      </c>
      <c r="H145" s="154">
        <v>48</v>
      </c>
      <c r="I145" s="155"/>
      <c r="J145" s="156">
        <f>ROUND(I145*H145,2)</f>
        <v>0</v>
      </c>
      <c r="K145" s="157"/>
      <c r="L145" s="33"/>
      <c r="M145" s="158" t="s">
        <v>1</v>
      </c>
      <c r="N145" s="159" t="s">
        <v>38</v>
      </c>
      <c r="O145" s="58"/>
      <c r="P145" s="160">
        <f>O145*H145</f>
        <v>0</v>
      </c>
      <c r="Q145" s="160">
        <v>3.0000000000000001E-5</v>
      </c>
      <c r="R145" s="160">
        <f>Q145*H145</f>
        <v>1.4400000000000001E-3</v>
      </c>
      <c r="S145" s="160">
        <v>0</v>
      </c>
      <c r="T145" s="161">
        <f>S145*H145</f>
        <v>0</v>
      </c>
      <c r="U145" s="32"/>
      <c r="V145" s="32"/>
      <c r="W145" s="32"/>
      <c r="X145" s="32"/>
      <c r="Y145" s="32"/>
      <c r="Z145" s="32"/>
      <c r="AA145" s="32"/>
      <c r="AB145" s="32"/>
      <c r="AC145" s="32"/>
      <c r="AD145" s="32"/>
      <c r="AE145" s="32"/>
      <c r="AR145" s="162" t="s">
        <v>166</v>
      </c>
      <c r="AT145" s="162" t="s">
        <v>162</v>
      </c>
      <c r="AU145" s="162" t="s">
        <v>82</v>
      </c>
      <c r="AY145" s="17" t="s">
        <v>160</v>
      </c>
      <c r="BE145" s="163">
        <f>IF(N145="základní",J145,0)</f>
        <v>0</v>
      </c>
      <c r="BF145" s="163">
        <f>IF(N145="snížená",J145,0)</f>
        <v>0</v>
      </c>
      <c r="BG145" s="163">
        <f>IF(N145="zákl. přenesená",J145,0)</f>
        <v>0</v>
      </c>
      <c r="BH145" s="163">
        <f>IF(N145="sníž. přenesená",J145,0)</f>
        <v>0</v>
      </c>
      <c r="BI145" s="163">
        <f>IF(N145="nulová",J145,0)</f>
        <v>0</v>
      </c>
      <c r="BJ145" s="17" t="s">
        <v>80</v>
      </c>
      <c r="BK145" s="163">
        <f>ROUND(I145*H145,2)</f>
        <v>0</v>
      </c>
      <c r="BL145" s="17" t="s">
        <v>166</v>
      </c>
      <c r="BM145" s="162" t="s">
        <v>1405</v>
      </c>
    </row>
    <row r="146" spans="1:65" s="13" customFormat="1">
      <c r="B146" s="164"/>
      <c r="D146" s="165" t="s">
        <v>168</v>
      </c>
      <c r="E146" s="166" t="s">
        <v>1</v>
      </c>
      <c r="F146" s="167" t="s">
        <v>1093</v>
      </c>
      <c r="H146" s="168">
        <v>48</v>
      </c>
      <c r="I146" s="169"/>
      <c r="L146" s="164"/>
      <c r="M146" s="170"/>
      <c r="N146" s="171"/>
      <c r="O146" s="171"/>
      <c r="P146" s="171"/>
      <c r="Q146" s="171"/>
      <c r="R146" s="171"/>
      <c r="S146" s="171"/>
      <c r="T146" s="172"/>
      <c r="AT146" s="166" t="s">
        <v>168</v>
      </c>
      <c r="AU146" s="166" t="s">
        <v>82</v>
      </c>
      <c r="AV146" s="13" t="s">
        <v>82</v>
      </c>
      <c r="AW146" s="13" t="s">
        <v>30</v>
      </c>
      <c r="AX146" s="13" t="s">
        <v>73</v>
      </c>
      <c r="AY146" s="166" t="s">
        <v>160</v>
      </c>
    </row>
    <row r="147" spans="1:65" s="14" customFormat="1">
      <c r="B147" s="173"/>
      <c r="D147" s="165" t="s">
        <v>168</v>
      </c>
      <c r="E147" s="174" t="s">
        <v>1</v>
      </c>
      <c r="F147" s="175" t="s">
        <v>170</v>
      </c>
      <c r="H147" s="176">
        <v>48</v>
      </c>
      <c r="I147" s="177"/>
      <c r="L147" s="173"/>
      <c r="M147" s="178"/>
      <c r="N147" s="179"/>
      <c r="O147" s="179"/>
      <c r="P147" s="179"/>
      <c r="Q147" s="179"/>
      <c r="R147" s="179"/>
      <c r="S147" s="179"/>
      <c r="T147" s="180"/>
      <c r="AT147" s="174" t="s">
        <v>168</v>
      </c>
      <c r="AU147" s="174" t="s">
        <v>82</v>
      </c>
      <c r="AV147" s="14" t="s">
        <v>166</v>
      </c>
      <c r="AW147" s="14" t="s">
        <v>30</v>
      </c>
      <c r="AX147" s="14" t="s">
        <v>80</v>
      </c>
      <c r="AY147" s="174" t="s">
        <v>160</v>
      </c>
    </row>
    <row r="148" spans="1:65" s="2" customFormat="1" ht="24.2" customHeight="1">
      <c r="A148" s="32"/>
      <c r="B148" s="149"/>
      <c r="C148" s="150" t="s">
        <v>188</v>
      </c>
      <c r="D148" s="150" t="s">
        <v>162</v>
      </c>
      <c r="E148" s="151" t="s">
        <v>189</v>
      </c>
      <c r="F148" s="152" t="s">
        <v>190</v>
      </c>
      <c r="G148" s="153" t="s">
        <v>191</v>
      </c>
      <c r="H148" s="154">
        <v>2</v>
      </c>
      <c r="I148" s="155"/>
      <c r="J148" s="156">
        <f>ROUND(I148*H148,2)</f>
        <v>0</v>
      </c>
      <c r="K148" s="157"/>
      <c r="L148" s="33"/>
      <c r="M148" s="158" t="s">
        <v>1</v>
      </c>
      <c r="N148" s="159" t="s">
        <v>38</v>
      </c>
      <c r="O148" s="58"/>
      <c r="P148" s="160">
        <f>O148*H148</f>
        <v>0</v>
      </c>
      <c r="Q148" s="160">
        <v>0</v>
      </c>
      <c r="R148" s="160">
        <f>Q148*H148</f>
        <v>0</v>
      </c>
      <c r="S148" s="160">
        <v>0</v>
      </c>
      <c r="T148" s="161">
        <f>S148*H148</f>
        <v>0</v>
      </c>
      <c r="U148" s="32"/>
      <c r="V148" s="32"/>
      <c r="W148" s="32"/>
      <c r="X148" s="32"/>
      <c r="Y148" s="32"/>
      <c r="Z148" s="32"/>
      <c r="AA148" s="32"/>
      <c r="AB148" s="32"/>
      <c r="AC148" s="32"/>
      <c r="AD148" s="32"/>
      <c r="AE148" s="32"/>
      <c r="AR148" s="162" t="s">
        <v>166</v>
      </c>
      <c r="AT148" s="162" t="s">
        <v>162</v>
      </c>
      <c r="AU148" s="162" t="s">
        <v>82</v>
      </c>
      <c r="AY148" s="17" t="s">
        <v>160</v>
      </c>
      <c r="BE148" s="163">
        <f>IF(N148="základní",J148,0)</f>
        <v>0</v>
      </c>
      <c r="BF148" s="163">
        <f>IF(N148="snížená",J148,0)</f>
        <v>0</v>
      </c>
      <c r="BG148" s="163">
        <f>IF(N148="zákl. přenesená",J148,0)</f>
        <v>0</v>
      </c>
      <c r="BH148" s="163">
        <f>IF(N148="sníž. přenesená",J148,0)</f>
        <v>0</v>
      </c>
      <c r="BI148" s="163">
        <f>IF(N148="nulová",J148,0)</f>
        <v>0</v>
      </c>
      <c r="BJ148" s="17" t="s">
        <v>80</v>
      </c>
      <c r="BK148" s="163">
        <f>ROUND(I148*H148,2)</f>
        <v>0</v>
      </c>
      <c r="BL148" s="17" t="s">
        <v>166</v>
      </c>
      <c r="BM148" s="162" t="s">
        <v>1406</v>
      </c>
    </row>
    <row r="149" spans="1:65" s="13" customFormat="1">
      <c r="B149" s="164"/>
      <c r="D149" s="165" t="s">
        <v>168</v>
      </c>
      <c r="E149" s="166" t="s">
        <v>1</v>
      </c>
      <c r="F149" s="167" t="s">
        <v>82</v>
      </c>
      <c r="H149" s="168">
        <v>2</v>
      </c>
      <c r="I149" s="169"/>
      <c r="L149" s="164"/>
      <c r="M149" s="170"/>
      <c r="N149" s="171"/>
      <c r="O149" s="171"/>
      <c r="P149" s="171"/>
      <c r="Q149" s="171"/>
      <c r="R149" s="171"/>
      <c r="S149" s="171"/>
      <c r="T149" s="172"/>
      <c r="AT149" s="166" t="s">
        <v>168</v>
      </c>
      <c r="AU149" s="166" t="s">
        <v>82</v>
      </c>
      <c r="AV149" s="13" t="s">
        <v>82</v>
      </c>
      <c r="AW149" s="13" t="s">
        <v>30</v>
      </c>
      <c r="AX149" s="13" t="s">
        <v>73</v>
      </c>
      <c r="AY149" s="166" t="s">
        <v>160</v>
      </c>
    </row>
    <row r="150" spans="1:65" s="14" customFormat="1">
      <c r="B150" s="173"/>
      <c r="D150" s="165" t="s">
        <v>168</v>
      </c>
      <c r="E150" s="174" t="s">
        <v>1</v>
      </c>
      <c r="F150" s="175" t="s">
        <v>170</v>
      </c>
      <c r="H150" s="176">
        <v>2</v>
      </c>
      <c r="I150" s="177"/>
      <c r="L150" s="173"/>
      <c r="M150" s="178"/>
      <c r="N150" s="179"/>
      <c r="O150" s="179"/>
      <c r="P150" s="179"/>
      <c r="Q150" s="179"/>
      <c r="R150" s="179"/>
      <c r="S150" s="179"/>
      <c r="T150" s="180"/>
      <c r="AT150" s="174" t="s">
        <v>168</v>
      </c>
      <c r="AU150" s="174" t="s">
        <v>82</v>
      </c>
      <c r="AV150" s="14" t="s">
        <v>166</v>
      </c>
      <c r="AW150" s="14" t="s">
        <v>30</v>
      </c>
      <c r="AX150" s="14" t="s">
        <v>80</v>
      </c>
      <c r="AY150" s="174" t="s">
        <v>160</v>
      </c>
    </row>
    <row r="151" spans="1:65" s="2" customFormat="1" ht="24.2" customHeight="1">
      <c r="A151" s="32"/>
      <c r="B151" s="149"/>
      <c r="C151" s="150" t="s">
        <v>193</v>
      </c>
      <c r="D151" s="150" t="s">
        <v>162</v>
      </c>
      <c r="E151" s="151" t="s">
        <v>194</v>
      </c>
      <c r="F151" s="152" t="s">
        <v>195</v>
      </c>
      <c r="G151" s="153" t="s">
        <v>196</v>
      </c>
      <c r="H151" s="154">
        <v>2.2000000000000002</v>
      </c>
      <c r="I151" s="155"/>
      <c r="J151" s="156">
        <f>ROUND(I151*H151,2)</f>
        <v>0</v>
      </c>
      <c r="K151" s="157"/>
      <c r="L151" s="33"/>
      <c r="M151" s="158" t="s">
        <v>1</v>
      </c>
      <c r="N151" s="159" t="s">
        <v>38</v>
      </c>
      <c r="O151" s="58"/>
      <c r="P151" s="160">
        <f>O151*H151</f>
        <v>0</v>
      </c>
      <c r="Q151" s="160">
        <v>8.6800000000000002E-3</v>
      </c>
      <c r="R151" s="160">
        <f>Q151*H151</f>
        <v>1.9096000000000002E-2</v>
      </c>
      <c r="S151" s="160">
        <v>0</v>
      </c>
      <c r="T151" s="161">
        <f>S151*H151</f>
        <v>0</v>
      </c>
      <c r="U151" s="32"/>
      <c r="V151" s="32"/>
      <c r="W151" s="32"/>
      <c r="X151" s="32"/>
      <c r="Y151" s="32"/>
      <c r="Z151" s="32"/>
      <c r="AA151" s="32"/>
      <c r="AB151" s="32"/>
      <c r="AC151" s="32"/>
      <c r="AD151" s="32"/>
      <c r="AE151" s="32"/>
      <c r="AR151" s="162" t="s">
        <v>166</v>
      </c>
      <c r="AT151" s="162" t="s">
        <v>162</v>
      </c>
      <c r="AU151" s="162" t="s">
        <v>82</v>
      </c>
      <c r="AY151" s="17" t="s">
        <v>160</v>
      </c>
      <c r="BE151" s="163">
        <f>IF(N151="základní",J151,0)</f>
        <v>0</v>
      </c>
      <c r="BF151" s="163">
        <f>IF(N151="snížená",J151,0)</f>
        <v>0</v>
      </c>
      <c r="BG151" s="163">
        <f>IF(N151="zákl. přenesená",J151,0)</f>
        <v>0</v>
      </c>
      <c r="BH151" s="163">
        <f>IF(N151="sníž. přenesená",J151,0)</f>
        <v>0</v>
      </c>
      <c r="BI151" s="163">
        <f>IF(N151="nulová",J151,0)</f>
        <v>0</v>
      </c>
      <c r="BJ151" s="17" t="s">
        <v>80</v>
      </c>
      <c r="BK151" s="163">
        <f>ROUND(I151*H151,2)</f>
        <v>0</v>
      </c>
      <c r="BL151" s="17" t="s">
        <v>166</v>
      </c>
      <c r="BM151" s="162" t="s">
        <v>1407</v>
      </c>
    </row>
    <row r="152" spans="1:65" s="13" customFormat="1">
      <c r="B152" s="164"/>
      <c r="D152" s="165" t="s">
        <v>168</v>
      </c>
      <c r="E152" s="166" t="s">
        <v>1</v>
      </c>
      <c r="F152" s="167" t="s">
        <v>198</v>
      </c>
      <c r="H152" s="168">
        <v>2.2000000000000002</v>
      </c>
      <c r="I152" s="169"/>
      <c r="L152" s="164"/>
      <c r="M152" s="170"/>
      <c r="N152" s="171"/>
      <c r="O152" s="171"/>
      <c r="P152" s="171"/>
      <c r="Q152" s="171"/>
      <c r="R152" s="171"/>
      <c r="S152" s="171"/>
      <c r="T152" s="172"/>
      <c r="AT152" s="166" t="s">
        <v>168</v>
      </c>
      <c r="AU152" s="166" t="s">
        <v>82</v>
      </c>
      <c r="AV152" s="13" t="s">
        <v>82</v>
      </c>
      <c r="AW152" s="13" t="s">
        <v>30</v>
      </c>
      <c r="AX152" s="13" t="s">
        <v>73</v>
      </c>
      <c r="AY152" s="166" t="s">
        <v>160</v>
      </c>
    </row>
    <row r="153" spans="1:65" s="14" customFormat="1">
      <c r="B153" s="173"/>
      <c r="D153" s="165" t="s">
        <v>168</v>
      </c>
      <c r="E153" s="174" t="s">
        <v>1</v>
      </c>
      <c r="F153" s="175" t="s">
        <v>170</v>
      </c>
      <c r="H153" s="176">
        <v>2.2000000000000002</v>
      </c>
      <c r="I153" s="177"/>
      <c r="L153" s="173"/>
      <c r="M153" s="178"/>
      <c r="N153" s="179"/>
      <c r="O153" s="179"/>
      <c r="P153" s="179"/>
      <c r="Q153" s="179"/>
      <c r="R153" s="179"/>
      <c r="S153" s="179"/>
      <c r="T153" s="180"/>
      <c r="AT153" s="174" t="s">
        <v>168</v>
      </c>
      <c r="AU153" s="174" t="s">
        <v>82</v>
      </c>
      <c r="AV153" s="14" t="s">
        <v>166</v>
      </c>
      <c r="AW153" s="14" t="s">
        <v>30</v>
      </c>
      <c r="AX153" s="14" t="s">
        <v>80</v>
      </c>
      <c r="AY153" s="174" t="s">
        <v>160</v>
      </c>
    </row>
    <row r="154" spans="1:65" s="2" customFormat="1" ht="24.2" customHeight="1">
      <c r="A154" s="32"/>
      <c r="B154" s="149"/>
      <c r="C154" s="150" t="s">
        <v>199</v>
      </c>
      <c r="D154" s="150" t="s">
        <v>162</v>
      </c>
      <c r="E154" s="151" t="s">
        <v>200</v>
      </c>
      <c r="F154" s="152" t="s">
        <v>201</v>
      </c>
      <c r="G154" s="153" t="s">
        <v>196</v>
      </c>
      <c r="H154" s="154">
        <v>2.2000000000000002</v>
      </c>
      <c r="I154" s="155"/>
      <c r="J154" s="156">
        <f>ROUND(I154*H154,2)</f>
        <v>0</v>
      </c>
      <c r="K154" s="157"/>
      <c r="L154" s="33"/>
      <c r="M154" s="158" t="s">
        <v>1</v>
      </c>
      <c r="N154" s="159" t="s">
        <v>38</v>
      </c>
      <c r="O154" s="58"/>
      <c r="P154" s="160">
        <f>O154*H154</f>
        <v>0</v>
      </c>
      <c r="Q154" s="160">
        <v>3.6900000000000002E-2</v>
      </c>
      <c r="R154" s="160">
        <f>Q154*H154</f>
        <v>8.1180000000000016E-2</v>
      </c>
      <c r="S154" s="160">
        <v>0</v>
      </c>
      <c r="T154" s="161">
        <f>S154*H154</f>
        <v>0</v>
      </c>
      <c r="U154" s="32"/>
      <c r="V154" s="32"/>
      <c r="W154" s="32"/>
      <c r="X154" s="32"/>
      <c r="Y154" s="32"/>
      <c r="Z154" s="32"/>
      <c r="AA154" s="32"/>
      <c r="AB154" s="32"/>
      <c r="AC154" s="32"/>
      <c r="AD154" s="32"/>
      <c r="AE154" s="32"/>
      <c r="AR154" s="162" t="s">
        <v>166</v>
      </c>
      <c r="AT154" s="162" t="s">
        <v>162</v>
      </c>
      <c r="AU154" s="162" t="s">
        <v>82</v>
      </c>
      <c r="AY154" s="17" t="s">
        <v>160</v>
      </c>
      <c r="BE154" s="163">
        <f>IF(N154="základní",J154,0)</f>
        <v>0</v>
      </c>
      <c r="BF154" s="163">
        <f>IF(N154="snížená",J154,0)</f>
        <v>0</v>
      </c>
      <c r="BG154" s="163">
        <f>IF(N154="zákl. přenesená",J154,0)</f>
        <v>0</v>
      </c>
      <c r="BH154" s="163">
        <f>IF(N154="sníž. přenesená",J154,0)</f>
        <v>0</v>
      </c>
      <c r="BI154" s="163">
        <f>IF(N154="nulová",J154,0)</f>
        <v>0</v>
      </c>
      <c r="BJ154" s="17" t="s">
        <v>80</v>
      </c>
      <c r="BK154" s="163">
        <f>ROUND(I154*H154,2)</f>
        <v>0</v>
      </c>
      <c r="BL154" s="17" t="s">
        <v>166</v>
      </c>
      <c r="BM154" s="162" t="s">
        <v>1408</v>
      </c>
    </row>
    <row r="155" spans="1:65" s="13" customFormat="1">
      <c r="B155" s="164"/>
      <c r="D155" s="165" t="s">
        <v>168</v>
      </c>
      <c r="E155" s="166" t="s">
        <v>1</v>
      </c>
      <c r="F155" s="167" t="s">
        <v>198</v>
      </c>
      <c r="H155" s="168">
        <v>2.2000000000000002</v>
      </c>
      <c r="I155" s="169"/>
      <c r="L155" s="164"/>
      <c r="M155" s="170"/>
      <c r="N155" s="171"/>
      <c r="O155" s="171"/>
      <c r="P155" s="171"/>
      <c r="Q155" s="171"/>
      <c r="R155" s="171"/>
      <c r="S155" s="171"/>
      <c r="T155" s="172"/>
      <c r="AT155" s="166" t="s">
        <v>168</v>
      </c>
      <c r="AU155" s="166" t="s">
        <v>82</v>
      </c>
      <c r="AV155" s="13" t="s">
        <v>82</v>
      </c>
      <c r="AW155" s="13" t="s">
        <v>30</v>
      </c>
      <c r="AX155" s="13" t="s">
        <v>73</v>
      </c>
      <c r="AY155" s="166" t="s">
        <v>160</v>
      </c>
    </row>
    <row r="156" spans="1:65" s="14" customFormat="1">
      <c r="B156" s="173"/>
      <c r="D156" s="165" t="s">
        <v>168</v>
      </c>
      <c r="E156" s="174" t="s">
        <v>1</v>
      </c>
      <c r="F156" s="175" t="s">
        <v>170</v>
      </c>
      <c r="H156" s="176">
        <v>2.2000000000000002</v>
      </c>
      <c r="I156" s="177"/>
      <c r="L156" s="173"/>
      <c r="M156" s="178"/>
      <c r="N156" s="179"/>
      <c r="O156" s="179"/>
      <c r="P156" s="179"/>
      <c r="Q156" s="179"/>
      <c r="R156" s="179"/>
      <c r="S156" s="179"/>
      <c r="T156" s="180"/>
      <c r="AT156" s="174" t="s">
        <v>168</v>
      </c>
      <c r="AU156" s="174" t="s">
        <v>82</v>
      </c>
      <c r="AV156" s="14" t="s">
        <v>166</v>
      </c>
      <c r="AW156" s="14" t="s">
        <v>30</v>
      </c>
      <c r="AX156" s="14" t="s">
        <v>80</v>
      </c>
      <c r="AY156" s="174" t="s">
        <v>160</v>
      </c>
    </row>
    <row r="157" spans="1:65" s="2" customFormat="1" ht="24.2" customHeight="1">
      <c r="A157" s="32"/>
      <c r="B157" s="149"/>
      <c r="C157" s="150" t="s">
        <v>204</v>
      </c>
      <c r="D157" s="150" t="s">
        <v>162</v>
      </c>
      <c r="E157" s="151" t="s">
        <v>205</v>
      </c>
      <c r="F157" s="152" t="s">
        <v>206</v>
      </c>
      <c r="G157" s="153" t="s">
        <v>207</v>
      </c>
      <c r="H157" s="154">
        <v>8.36</v>
      </c>
      <c r="I157" s="155"/>
      <c r="J157" s="156">
        <f>ROUND(I157*H157,2)</f>
        <v>0</v>
      </c>
      <c r="K157" s="157"/>
      <c r="L157" s="33"/>
      <c r="M157" s="158" t="s">
        <v>1</v>
      </c>
      <c r="N157" s="159" t="s">
        <v>38</v>
      </c>
      <c r="O157" s="58"/>
      <c r="P157" s="160">
        <f>O157*H157</f>
        <v>0</v>
      </c>
      <c r="Q157" s="160">
        <v>0</v>
      </c>
      <c r="R157" s="160">
        <f>Q157*H157</f>
        <v>0</v>
      </c>
      <c r="S157" s="160">
        <v>0</v>
      </c>
      <c r="T157" s="161">
        <f>S157*H157</f>
        <v>0</v>
      </c>
      <c r="U157" s="32"/>
      <c r="V157" s="32"/>
      <c r="W157" s="32"/>
      <c r="X157" s="32"/>
      <c r="Y157" s="32"/>
      <c r="Z157" s="32"/>
      <c r="AA157" s="32"/>
      <c r="AB157" s="32"/>
      <c r="AC157" s="32"/>
      <c r="AD157" s="32"/>
      <c r="AE157" s="32"/>
      <c r="AR157" s="162" t="s">
        <v>166</v>
      </c>
      <c r="AT157" s="162" t="s">
        <v>162</v>
      </c>
      <c r="AU157" s="162" t="s">
        <v>82</v>
      </c>
      <c r="AY157" s="17" t="s">
        <v>160</v>
      </c>
      <c r="BE157" s="163">
        <f>IF(N157="základní",J157,0)</f>
        <v>0</v>
      </c>
      <c r="BF157" s="163">
        <f>IF(N157="snížená",J157,0)</f>
        <v>0</v>
      </c>
      <c r="BG157" s="163">
        <f>IF(N157="zákl. přenesená",J157,0)</f>
        <v>0</v>
      </c>
      <c r="BH157" s="163">
        <f>IF(N157="sníž. přenesená",J157,0)</f>
        <v>0</v>
      </c>
      <c r="BI157" s="163">
        <f>IF(N157="nulová",J157,0)</f>
        <v>0</v>
      </c>
      <c r="BJ157" s="17" t="s">
        <v>80</v>
      </c>
      <c r="BK157" s="163">
        <f>ROUND(I157*H157,2)</f>
        <v>0</v>
      </c>
      <c r="BL157" s="17" t="s">
        <v>166</v>
      </c>
      <c r="BM157" s="162" t="s">
        <v>1409</v>
      </c>
    </row>
    <row r="158" spans="1:65" s="13" customFormat="1">
      <c r="B158" s="164"/>
      <c r="D158" s="165" t="s">
        <v>168</v>
      </c>
      <c r="E158" s="166" t="s">
        <v>1</v>
      </c>
      <c r="F158" s="167" t="s">
        <v>1410</v>
      </c>
      <c r="H158" s="168">
        <v>8.36</v>
      </c>
      <c r="I158" s="169"/>
      <c r="L158" s="164"/>
      <c r="M158" s="170"/>
      <c r="N158" s="171"/>
      <c r="O158" s="171"/>
      <c r="P158" s="171"/>
      <c r="Q158" s="171"/>
      <c r="R158" s="171"/>
      <c r="S158" s="171"/>
      <c r="T158" s="172"/>
      <c r="AT158" s="166" t="s">
        <v>168</v>
      </c>
      <c r="AU158" s="166" t="s">
        <v>82</v>
      </c>
      <c r="AV158" s="13" t="s">
        <v>82</v>
      </c>
      <c r="AW158" s="13" t="s">
        <v>30</v>
      </c>
      <c r="AX158" s="13" t="s">
        <v>73</v>
      </c>
      <c r="AY158" s="166" t="s">
        <v>160</v>
      </c>
    </row>
    <row r="159" spans="1:65" s="14" customFormat="1">
      <c r="B159" s="173"/>
      <c r="D159" s="165" t="s">
        <v>168</v>
      </c>
      <c r="E159" s="174" t="s">
        <v>1</v>
      </c>
      <c r="F159" s="175" t="s">
        <v>170</v>
      </c>
      <c r="H159" s="176">
        <v>8.36</v>
      </c>
      <c r="I159" s="177"/>
      <c r="L159" s="173"/>
      <c r="M159" s="178"/>
      <c r="N159" s="179"/>
      <c r="O159" s="179"/>
      <c r="P159" s="179"/>
      <c r="Q159" s="179"/>
      <c r="R159" s="179"/>
      <c r="S159" s="179"/>
      <c r="T159" s="180"/>
      <c r="AT159" s="174" t="s">
        <v>168</v>
      </c>
      <c r="AU159" s="174" t="s">
        <v>82</v>
      </c>
      <c r="AV159" s="14" t="s">
        <v>166</v>
      </c>
      <c r="AW159" s="14" t="s">
        <v>30</v>
      </c>
      <c r="AX159" s="14" t="s">
        <v>80</v>
      </c>
      <c r="AY159" s="174" t="s">
        <v>160</v>
      </c>
    </row>
    <row r="160" spans="1:65" s="2" customFormat="1" ht="33" customHeight="1">
      <c r="A160" s="32"/>
      <c r="B160" s="149"/>
      <c r="C160" s="150" t="s">
        <v>210</v>
      </c>
      <c r="D160" s="150" t="s">
        <v>162</v>
      </c>
      <c r="E160" s="151" t="s">
        <v>211</v>
      </c>
      <c r="F160" s="152" t="s">
        <v>212</v>
      </c>
      <c r="G160" s="153" t="s">
        <v>207</v>
      </c>
      <c r="H160" s="154">
        <v>66.855999999999995</v>
      </c>
      <c r="I160" s="155"/>
      <c r="J160" s="156">
        <f>ROUND(I160*H160,2)</f>
        <v>0</v>
      </c>
      <c r="K160" s="157"/>
      <c r="L160" s="33"/>
      <c r="M160" s="158" t="s">
        <v>1</v>
      </c>
      <c r="N160" s="159" t="s">
        <v>38</v>
      </c>
      <c r="O160" s="58"/>
      <c r="P160" s="160">
        <f>O160*H160</f>
        <v>0</v>
      </c>
      <c r="Q160" s="160">
        <v>0</v>
      </c>
      <c r="R160" s="160">
        <f>Q160*H160</f>
        <v>0</v>
      </c>
      <c r="S160" s="160">
        <v>0</v>
      </c>
      <c r="T160" s="161">
        <f>S160*H160</f>
        <v>0</v>
      </c>
      <c r="U160" s="32"/>
      <c r="V160" s="32"/>
      <c r="W160" s="32"/>
      <c r="X160" s="32"/>
      <c r="Y160" s="32"/>
      <c r="Z160" s="32"/>
      <c r="AA160" s="32"/>
      <c r="AB160" s="32"/>
      <c r="AC160" s="32"/>
      <c r="AD160" s="32"/>
      <c r="AE160" s="32"/>
      <c r="AR160" s="162" t="s">
        <v>166</v>
      </c>
      <c r="AT160" s="162" t="s">
        <v>162</v>
      </c>
      <c r="AU160" s="162" t="s">
        <v>82</v>
      </c>
      <c r="AY160" s="17" t="s">
        <v>160</v>
      </c>
      <c r="BE160" s="163">
        <f>IF(N160="základní",J160,0)</f>
        <v>0</v>
      </c>
      <c r="BF160" s="163">
        <f>IF(N160="snížená",J160,0)</f>
        <v>0</v>
      </c>
      <c r="BG160" s="163">
        <f>IF(N160="zákl. přenesená",J160,0)</f>
        <v>0</v>
      </c>
      <c r="BH160" s="163">
        <f>IF(N160="sníž. přenesená",J160,0)</f>
        <v>0</v>
      </c>
      <c r="BI160" s="163">
        <f>IF(N160="nulová",J160,0)</f>
        <v>0</v>
      </c>
      <c r="BJ160" s="17" t="s">
        <v>80</v>
      </c>
      <c r="BK160" s="163">
        <f>ROUND(I160*H160,2)</f>
        <v>0</v>
      </c>
      <c r="BL160" s="17" t="s">
        <v>166</v>
      </c>
      <c r="BM160" s="162" t="s">
        <v>1411</v>
      </c>
    </row>
    <row r="161" spans="1:65" s="15" customFormat="1">
      <c r="B161" s="181"/>
      <c r="D161" s="165" t="s">
        <v>168</v>
      </c>
      <c r="E161" s="182" t="s">
        <v>1</v>
      </c>
      <c r="F161" s="183" t="s">
        <v>214</v>
      </c>
      <c r="H161" s="182" t="s">
        <v>1</v>
      </c>
      <c r="I161" s="184"/>
      <c r="L161" s="181"/>
      <c r="M161" s="185"/>
      <c r="N161" s="186"/>
      <c r="O161" s="186"/>
      <c r="P161" s="186"/>
      <c r="Q161" s="186"/>
      <c r="R161" s="186"/>
      <c r="S161" s="186"/>
      <c r="T161" s="187"/>
      <c r="AT161" s="182" t="s">
        <v>168</v>
      </c>
      <c r="AU161" s="182" t="s">
        <v>82</v>
      </c>
      <c r="AV161" s="15" t="s">
        <v>80</v>
      </c>
      <c r="AW161" s="15" t="s">
        <v>30</v>
      </c>
      <c r="AX161" s="15" t="s">
        <v>73</v>
      </c>
      <c r="AY161" s="182" t="s">
        <v>160</v>
      </c>
    </row>
    <row r="162" spans="1:65" s="13" customFormat="1">
      <c r="B162" s="164"/>
      <c r="D162" s="165" t="s">
        <v>168</v>
      </c>
      <c r="E162" s="166" t="s">
        <v>1</v>
      </c>
      <c r="F162" s="167" t="s">
        <v>1412</v>
      </c>
      <c r="H162" s="168">
        <v>127.232</v>
      </c>
      <c r="I162" s="169"/>
      <c r="L162" s="164"/>
      <c r="M162" s="170"/>
      <c r="N162" s="171"/>
      <c r="O162" s="171"/>
      <c r="P162" s="171"/>
      <c r="Q162" s="171"/>
      <c r="R162" s="171"/>
      <c r="S162" s="171"/>
      <c r="T162" s="172"/>
      <c r="AT162" s="166" t="s">
        <v>168</v>
      </c>
      <c r="AU162" s="166" t="s">
        <v>82</v>
      </c>
      <c r="AV162" s="13" t="s">
        <v>82</v>
      </c>
      <c r="AW162" s="13" t="s">
        <v>30</v>
      </c>
      <c r="AX162" s="13" t="s">
        <v>73</v>
      </c>
      <c r="AY162" s="166" t="s">
        <v>160</v>
      </c>
    </row>
    <row r="163" spans="1:65" s="13" customFormat="1">
      <c r="B163" s="164"/>
      <c r="D163" s="165" t="s">
        <v>168</v>
      </c>
      <c r="E163" s="166" t="s">
        <v>1</v>
      </c>
      <c r="F163" s="167" t="s">
        <v>1413</v>
      </c>
      <c r="H163" s="168">
        <v>15.75</v>
      </c>
      <c r="I163" s="169"/>
      <c r="L163" s="164"/>
      <c r="M163" s="170"/>
      <c r="N163" s="171"/>
      <c r="O163" s="171"/>
      <c r="P163" s="171"/>
      <c r="Q163" s="171"/>
      <c r="R163" s="171"/>
      <c r="S163" s="171"/>
      <c r="T163" s="172"/>
      <c r="AT163" s="166" t="s">
        <v>168</v>
      </c>
      <c r="AU163" s="166" t="s">
        <v>82</v>
      </c>
      <c r="AV163" s="13" t="s">
        <v>82</v>
      </c>
      <c r="AW163" s="13" t="s">
        <v>30</v>
      </c>
      <c r="AX163" s="13" t="s">
        <v>73</v>
      </c>
      <c r="AY163" s="166" t="s">
        <v>160</v>
      </c>
    </row>
    <row r="164" spans="1:65" s="13" customFormat="1">
      <c r="B164" s="164"/>
      <c r="D164" s="165" t="s">
        <v>168</v>
      </c>
      <c r="E164" s="166" t="s">
        <v>1</v>
      </c>
      <c r="F164" s="167" t="s">
        <v>1414</v>
      </c>
      <c r="H164" s="168">
        <v>-31.556000000000001</v>
      </c>
      <c r="I164" s="169"/>
      <c r="L164" s="164"/>
      <c r="M164" s="170"/>
      <c r="N164" s="171"/>
      <c r="O164" s="171"/>
      <c r="P164" s="171"/>
      <c r="Q164" s="171"/>
      <c r="R164" s="171"/>
      <c r="S164" s="171"/>
      <c r="T164" s="172"/>
      <c r="AT164" s="166" t="s">
        <v>168</v>
      </c>
      <c r="AU164" s="166" t="s">
        <v>82</v>
      </c>
      <c r="AV164" s="13" t="s">
        <v>82</v>
      </c>
      <c r="AW164" s="13" t="s">
        <v>30</v>
      </c>
      <c r="AX164" s="13" t="s">
        <v>73</v>
      </c>
      <c r="AY164" s="166" t="s">
        <v>160</v>
      </c>
    </row>
    <row r="165" spans="1:65" s="14" customFormat="1">
      <c r="B165" s="173"/>
      <c r="D165" s="165" t="s">
        <v>168</v>
      </c>
      <c r="E165" s="174" t="s">
        <v>1</v>
      </c>
      <c r="F165" s="175" t="s">
        <v>218</v>
      </c>
      <c r="H165" s="176">
        <v>111.426</v>
      </c>
      <c r="I165" s="177"/>
      <c r="L165" s="173"/>
      <c r="M165" s="178"/>
      <c r="N165" s="179"/>
      <c r="O165" s="179"/>
      <c r="P165" s="179"/>
      <c r="Q165" s="179"/>
      <c r="R165" s="179"/>
      <c r="S165" s="179"/>
      <c r="T165" s="180"/>
      <c r="AT165" s="174" t="s">
        <v>168</v>
      </c>
      <c r="AU165" s="174" t="s">
        <v>82</v>
      </c>
      <c r="AV165" s="14" t="s">
        <v>166</v>
      </c>
      <c r="AW165" s="14" t="s">
        <v>30</v>
      </c>
      <c r="AX165" s="14" t="s">
        <v>73</v>
      </c>
      <c r="AY165" s="174" t="s">
        <v>160</v>
      </c>
    </row>
    <row r="166" spans="1:65" s="13" customFormat="1">
      <c r="B166" s="164"/>
      <c r="D166" s="165" t="s">
        <v>168</v>
      </c>
      <c r="E166" s="166" t="s">
        <v>1</v>
      </c>
      <c r="F166" s="167" t="s">
        <v>1415</v>
      </c>
      <c r="H166" s="168">
        <v>66.855999999999995</v>
      </c>
      <c r="I166" s="169"/>
      <c r="L166" s="164"/>
      <c r="M166" s="170"/>
      <c r="N166" s="171"/>
      <c r="O166" s="171"/>
      <c r="P166" s="171"/>
      <c r="Q166" s="171"/>
      <c r="R166" s="171"/>
      <c r="S166" s="171"/>
      <c r="T166" s="172"/>
      <c r="AT166" s="166" t="s">
        <v>168</v>
      </c>
      <c r="AU166" s="166" t="s">
        <v>82</v>
      </c>
      <c r="AV166" s="13" t="s">
        <v>82</v>
      </c>
      <c r="AW166" s="13" t="s">
        <v>30</v>
      </c>
      <c r="AX166" s="13" t="s">
        <v>80</v>
      </c>
      <c r="AY166" s="166" t="s">
        <v>160</v>
      </c>
    </row>
    <row r="167" spans="1:65" s="2" customFormat="1" ht="33" customHeight="1">
      <c r="A167" s="32"/>
      <c r="B167" s="149"/>
      <c r="C167" s="150" t="s">
        <v>220</v>
      </c>
      <c r="D167" s="150" t="s">
        <v>162</v>
      </c>
      <c r="E167" s="151" t="s">
        <v>221</v>
      </c>
      <c r="F167" s="152" t="s">
        <v>222</v>
      </c>
      <c r="G167" s="153" t="s">
        <v>207</v>
      </c>
      <c r="H167" s="154">
        <v>33.427999999999997</v>
      </c>
      <c r="I167" s="155"/>
      <c r="J167" s="156">
        <f>ROUND(I167*H167,2)</f>
        <v>0</v>
      </c>
      <c r="K167" s="157"/>
      <c r="L167" s="33"/>
      <c r="M167" s="158" t="s">
        <v>1</v>
      </c>
      <c r="N167" s="159" t="s">
        <v>38</v>
      </c>
      <c r="O167" s="58"/>
      <c r="P167" s="160">
        <f>O167*H167</f>
        <v>0</v>
      </c>
      <c r="Q167" s="160">
        <v>0</v>
      </c>
      <c r="R167" s="160">
        <f>Q167*H167</f>
        <v>0</v>
      </c>
      <c r="S167" s="160">
        <v>0</v>
      </c>
      <c r="T167" s="161">
        <f>S167*H167</f>
        <v>0</v>
      </c>
      <c r="U167" s="32"/>
      <c r="V167" s="32"/>
      <c r="W167" s="32"/>
      <c r="X167" s="32"/>
      <c r="Y167" s="32"/>
      <c r="Z167" s="32"/>
      <c r="AA167" s="32"/>
      <c r="AB167" s="32"/>
      <c r="AC167" s="32"/>
      <c r="AD167" s="32"/>
      <c r="AE167" s="32"/>
      <c r="AR167" s="162" t="s">
        <v>166</v>
      </c>
      <c r="AT167" s="162" t="s">
        <v>162</v>
      </c>
      <c r="AU167" s="162" t="s">
        <v>82</v>
      </c>
      <c r="AY167" s="17" t="s">
        <v>160</v>
      </c>
      <c r="BE167" s="163">
        <f>IF(N167="základní",J167,0)</f>
        <v>0</v>
      </c>
      <c r="BF167" s="163">
        <f>IF(N167="snížená",J167,0)</f>
        <v>0</v>
      </c>
      <c r="BG167" s="163">
        <f>IF(N167="zákl. přenesená",J167,0)</f>
        <v>0</v>
      </c>
      <c r="BH167" s="163">
        <f>IF(N167="sníž. přenesená",J167,0)</f>
        <v>0</v>
      </c>
      <c r="BI167" s="163">
        <f>IF(N167="nulová",J167,0)</f>
        <v>0</v>
      </c>
      <c r="BJ167" s="17" t="s">
        <v>80</v>
      </c>
      <c r="BK167" s="163">
        <f>ROUND(I167*H167,2)</f>
        <v>0</v>
      </c>
      <c r="BL167" s="17" t="s">
        <v>166</v>
      </c>
      <c r="BM167" s="162" t="s">
        <v>1416</v>
      </c>
    </row>
    <row r="168" spans="1:65" s="13" customFormat="1">
      <c r="B168" s="164"/>
      <c r="D168" s="165" t="s">
        <v>168</v>
      </c>
      <c r="E168" s="166" t="s">
        <v>1</v>
      </c>
      <c r="F168" s="167" t="s">
        <v>1417</v>
      </c>
      <c r="H168" s="168">
        <v>33.427999999999997</v>
      </c>
      <c r="I168" s="169"/>
      <c r="L168" s="164"/>
      <c r="M168" s="170"/>
      <c r="N168" s="171"/>
      <c r="O168" s="171"/>
      <c r="P168" s="171"/>
      <c r="Q168" s="171"/>
      <c r="R168" s="171"/>
      <c r="S168" s="171"/>
      <c r="T168" s="172"/>
      <c r="AT168" s="166" t="s">
        <v>168</v>
      </c>
      <c r="AU168" s="166" t="s">
        <v>82</v>
      </c>
      <c r="AV168" s="13" t="s">
        <v>82</v>
      </c>
      <c r="AW168" s="13" t="s">
        <v>30</v>
      </c>
      <c r="AX168" s="13" t="s">
        <v>73</v>
      </c>
      <c r="AY168" s="166" t="s">
        <v>160</v>
      </c>
    </row>
    <row r="169" spans="1:65" s="14" customFormat="1">
      <c r="B169" s="173"/>
      <c r="D169" s="165" t="s">
        <v>168</v>
      </c>
      <c r="E169" s="174" t="s">
        <v>1</v>
      </c>
      <c r="F169" s="175" t="s">
        <v>170</v>
      </c>
      <c r="H169" s="176">
        <v>33.427999999999997</v>
      </c>
      <c r="I169" s="177"/>
      <c r="L169" s="173"/>
      <c r="M169" s="178"/>
      <c r="N169" s="179"/>
      <c r="O169" s="179"/>
      <c r="P169" s="179"/>
      <c r="Q169" s="179"/>
      <c r="R169" s="179"/>
      <c r="S169" s="179"/>
      <c r="T169" s="180"/>
      <c r="AT169" s="174" t="s">
        <v>168</v>
      </c>
      <c r="AU169" s="174" t="s">
        <v>82</v>
      </c>
      <c r="AV169" s="14" t="s">
        <v>166</v>
      </c>
      <c r="AW169" s="14" t="s">
        <v>30</v>
      </c>
      <c r="AX169" s="14" t="s">
        <v>80</v>
      </c>
      <c r="AY169" s="174" t="s">
        <v>160</v>
      </c>
    </row>
    <row r="170" spans="1:65" s="2" customFormat="1" ht="33" customHeight="1">
      <c r="A170" s="32"/>
      <c r="B170" s="149"/>
      <c r="C170" s="150" t="s">
        <v>225</v>
      </c>
      <c r="D170" s="150" t="s">
        <v>162</v>
      </c>
      <c r="E170" s="151" t="s">
        <v>226</v>
      </c>
      <c r="F170" s="152" t="s">
        <v>227</v>
      </c>
      <c r="G170" s="153" t="s">
        <v>207</v>
      </c>
      <c r="H170" s="154">
        <v>11.143000000000001</v>
      </c>
      <c r="I170" s="155"/>
      <c r="J170" s="156">
        <f>ROUND(I170*H170,2)</f>
        <v>0</v>
      </c>
      <c r="K170" s="157"/>
      <c r="L170" s="33"/>
      <c r="M170" s="158" t="s">
        <v>1</v>
      </c>
      <c r="N170" s="159" t="s">
        <v>38</v>
      </c>
      <c r="O170" s="58"/>
      <c r="P170" s="160">
        <f>O170*H170</f>
        <v>0</v>
      </c>
      <c r="Q170" s="160">
        <v>0</v>
      </c>
      <c r="R170" s="160">
        <f>Q170*H170</f>
        <v>0</v>
      </c>
      <c r="S170" s="160">
        <v>0</v>
      </c>
      <c r="T170" s="161">
        <f>S170*H170</f>
        <v>0</v>
      </c>
      <c r="U170" s="32"/>
      <c r="V170" s="32"/>
      <c r="W170" s="32"/>
      <c r="X170" s="32"/>
      <c r="Y170" s="32"/>
      <c r="Z170" s="32"/>
      <c r="AA170" s="32"/>
      <c r="AB170" s="32"/>
      <c r="AC170" s="32"/>
      <c r="AD170" s="32"/>
      <c r="AE170" s="32"/>
      <c r="AR170" s="162" t="s">
        <v>166</v>
      </c>
      <c r="AT170" s="162" t="s">
        <v>162</v>
      </c>
      <c r="AU170" s="162" t="s">
        <v>82</v>
      </c>
      <c r="AY170" s="17" t="s">
        <v>160</v>
      </c>
      <c r="BE170" s="163">
        <f>IF(N170="základní",J170,0)</f>
        <v>0</v>
      </c>
      <c r="BF170" s="163">
        <f>IF(N170="snížená",J170,0)</f>
        <v>0</v>
      </c>
      <c r="BG170" s="163">
        <f>IF(N170="zákl. přenesená",J170,0)</f>
        <v>0</v>
      </c>
      <c r="BH170" s="163">
        <f>IF(N170="sníž. přenesená",J170,0)</f>
        <v>0</v>
      </c>
      <c r="BI170" s="163">
        <f>IF(N170="nulová",J170,0)</f>
        <v>0</v>
      </c>
      <c r="BJ170" s="17" t="s">
        <v>80</v>
      </c>
      <c r="BK170" s="163">
        <f>ROUND(I170*H170,2)</f>
        <v>0</v>
      </c>
      <c r="BL170" s="17" t="s">
        <v>166</v>
      </c>
      <c r="BM170" s="162" t="s">
        <v>1418</v>
      </c>
    </row>
    <row r="171" spans="1:65" s="13" customFormat="1">
      <c r="B171" s="164"/>
      <c r="D171" s="165" t="s">
        <v>168</v>
      </c>
      <c r="E171" s="166" t="s">
        <v>1</v>
      </c>
      <c r="F171" s="167" t="s">
        <v>1419</v>
      </c>
      <c r="H171" s="168">
        <v>11.143000000000001</v>
      </c>
      <c r="I171" s="169"/>
      <c r="L171" s="164"/>
      <c r="M171" s="170"/>
      <c r="N171" s="171"/>
      <c r="O171" s="171"/>
      <c r="P171" s="171"/>
      <c r="Q171" s="171"/>
      <c r="R171" s="171"/>
      <c r="S171" s="171"/>
      <c r="T171" s="172"/>
      <c r="AT171" s="166" t="s">
        <v>168</v>
      </c>
      <c r="AU171" s="166" t="s">
        <v>82</v>
      </c>
      <c r="AV171" s="13" t="s">
        <v>82</v>
      </c>
      <c r="AW171" s="13" t="s">
        <v>30</v>
      </c>
      <c r="AX171" s="13" t="s">
        <v>73</v>
      </c>
      <c r="AY171" s="166" t="s">
        <v>160</v>
      </c>
    </row>
    <row r="172" spans="1:65" s="14" customFormat="1">
      <c r="B172" s="173"/>
      <c r="D172" s="165" t="s">
        <v>168</v>
      </c>
      <c r="E172" s="174" t="s">
        <v>1</v>
      </c>
      <c r="F172" s="175" t="s">
        <v>170</v>
      </c>
      <c r="H172" s="176">
        <v>11.143000000000001</v>
      </c>
      <c r="I172" s="177"/>
      <c r="L172" s="173"/>
      <c r="M172" s="178"/>
      <c r="N172" s="179"/>
      <c r="O172" s="179"/>
      <c r="P172" s="179"/>
      <c r="Q172" s="179"/>
      <c r="R172" s="179"/>
      <c r="S172" s="179"/>
      <c r="T172" s="180"/>
      <c r="AT172" s="174" t="s">
        <v>168</v>
      </c>
      <c r="AU172" s="174" t="s">
        <v>82</v>
      </c>
      <c r="AV172" s="14" t="s">
        <v>166</v>
      </c>
      <c r="AW172" s="14" t="s">
        <v>30</v>
      </c>
      <c r="AX172" s="14" t="s">
        <v>80</v>
      </c>
      <c r="AY172" s="174" t="s">
        <v>160</v>
      </c>
    </row>
    <row r="173" spans="1:65" s="2" customFormat="1" ht="21.75" customHeight="1">
      <c r="A173" s="32"/>
      <c r="B173" s="149"/>
      <c r="C173" s="150" t="s">
        <v>230</v>
      </c>
      <c r="D173" s="150" t="s">
        <v>162</v>
      </c>
      <c r="E173" s="151" t="s">
        <v>231</v>
      </c>
      <c r="F173" s="152" t="s">
        <v>232</v>
      </c>
      <c r="G173" s="153" t="s">
        <v>165</v>
      </c>
      <c r="H173" s="154">
        <v>266.83999999999997</v>
      </c>
      <c r="I173" s="155"/>
      <c r="J173" s="156">
        <f>ROUND(I173*H173,2)</f>
        <v>0</v>
      </c>
      <c r="K173" s="157"/>
      <c r="L173" s="33"/>
      <c r="M173" s="158" t="s">
        <v>1</v>
      </c>
      <c r="N173" s="159" t="s">
        <v>38</v>
      </c>
      <c r="O173" s="58"/>
      <c r="P173" s="160">
        <f>O173*H173</f>
        <v>0</v>
      </c>
      <c r="Q173" s="160">
        <v>8.4999999999999995E-4</v>
      </c>
      <c r="R173" s="160">
        <f>Q173*H173</f>
        <v>0.22681399999999996</v>
      </c>
      <c r="S173" s="160">
        <v>0</v>
      </c>
      <c r="T173" s="161">
        <f>S173*H173</f>
        <v>0</v>
      </c>
      <c r="U173" s="32"/>
      <c r="V173" s="32"/>
      <c r="W173" s="32"/>
      <c r="X173" s="32"/>
      <c r="Y173" s="32"/>
      <c r="Z173" s="32"/>
      <c r="AA173" s="32"/>
      <c r="AB173" s="32"/>
      <c r="AC173" s="32"/>
      <c r="AD173" s="32"/>
      <c r="AE173" s="32"/>
      <c r="AR173" s="162" t="s">
        <v>166</v>
      </c>
      <c r="AT173" s="162" t="s">
        <v>162</v>
      </c>
      <c r="AU173" s="162" t="s">
        <v>82</v>
      </c>
      <c r="AY173" s="17" t="s">
        <v>160</v>
      </c>
      <c r="BE173" s="163">
        <f>IF(N173="základní",J173,0)</f>
        <v>0</v>
      </c>
      <c r="BF173" s="163">
        <f>IF(N173="snížená",J173,0)</f>
        <v>0</v>
      </c>
      <c r="BG173" s="163">
        <f>IF(N173="zákl. přenesená",J173,0)</f>
        <v>0</v>
      </c>
      <c r="BH173" s="163">
        <f>IF(N173="sníž. přenesená",J173,0)</f>
        <v>0</v>
      </c>
      <c r="BI173" s="163">
        <f>IF(N173="nulová",J173,0)</f>
        <v>0</v>
      </c>
      <c r="BJ173" s="17" t="s">
        <v>80</v>
      </c>
      <c r="BK173" s="163">
        <f>ROUND(I173*H173,2)</f>
        <v>0</v>
      </c>
      <c r="BL173" s="17" t="s">
        <v>166</v>
      </c>
      <c r="BM173" s="162" t="s">
        <v>1420</v>
      </c>
    </row>
    <row r="174" spans="1:65" s="15" customFormat="1">
      <c r="B174" s="181"/>
      <c r="D174" s="165" t="s">
        <v>168</v>
      </c>
      <c r="E174" s="182" t="s">
        <v>1</v>
      </c>
      <c r="F174" s="183" t="s">
        <v>214</v>
      </c>
      <c r="H174" s="182" t="s">
        <v>1</v>
      </c>
      <c r="I174" s="184"/>
      <c r="L174" s="181"/>
      <c r="M174" s="185"/>
      <c r="N174" s="186"/>
      <c r="O174" s="186"/>
      <c r="P174" s="186"/>
      <c r="Q174" s="186"/>
      <c r="R174" s="186"/>
      <c r="S174" s="186"/>
      <c r="T174" s="187"/>
      <c r="AT174" s="182" t="s">
        <v>168</v>
      </c>
      <c r="AU174" s="182" t="s">
        <v>82</v>
      </c>
      <c r="AV174" s="15" t="s">
        <v>80</v>
      </c>
      <c r="AW174" s="15" t="s">
        <v>30</v>
      </c>
      <c r="AX174" s="15" t="s">
        <v>73</v>
      </c>
      <c r="AY174" s="182" t="s">
        <v>160</v>
      </c>
    </row>
    <row r="175" spans="1:65" s="13" customFormat="1">
      <c r="B175" s="164"/>
      <c r="D175" s="165" t="s">
        <v>168</v>
      </c>
      <c r="E175" s="166" t="s">
        <v>1</v>
      </c>
      <c r="F175" s="167" t="s">
        <v>1421</v>
      </c>
      <c r="H175" s="168">
        <v>254.24</v>
      </c>
      <c r="I175" s="169"/>
      <c r="L175" s="164"/>
      <c r="M175" s="170"/>
      <c r="N175" s="171"/>
      <c r="O175" s="171"/>
      <c r="P175" s="171"/>
      <c r="Q175" s="171"/>
      <c r="R175" s="171"/>
      <c r="S175" s="171"/>
      <c r="T175" s="172"/>
      <c r="AT175" s="166" t="s">
        <v>168</v>
      </c>
      <c r="AU175" s="166" t="s">
        <v>82</v>
      </c>
      <c r="AV175" s="13" t="s">
        <v>82</v>
      </c>
      <c r="AW175" s="13" t="s">
        <v>30</v>
      </c>
      <c r="AX175" s="13" t="s">
        <v>73</v>
      </c>
      <c r="AY175" s="166" t="s">
        <v>160</v>
      </c>
    </row>
    <row r="176" spans="1:65" s="13" customFormat="1">
      <c r="B176" s="164"/>
      <c r="D176" s="165" t="s">
        <v>168</v>
      </c>
      <c r="E176" s="166" t="s">
        <v>1</v>
      </c>
      <c r="F176" s="167" t="s">
        <v>1422</v>
      </c>
      <c r="H176" s="168">
        <v>12.6</v>
      </c>
      <c r="I176" s="169"/>
      <c r="L176" s="164"/>
      <c r="M176" s="170"/>
      <c r="N176" s="171"/>
      <c r="O176" s="171"/>
      <c r="P176" s="171"/>
      <c r="Q176" s="171"/>
      <c r="R176" s="171"/>
      <c r="S176" s="171"/>
      <c r="T176" s="172"/>
      <c r="AT176" s="166" t="s">
        <v>168</v>
      </c>
      <c r="AU176" s="166" t="s">
        <v>82</v>
      </c>
      <c r="AV176" s="13" t="s">
        <v>82</v>
      </c>
      <c r="AW176" s="13" t="s">
        <v>30</v>
      </c>
      <c r="AX176" s="13" t="s">
        <v>73</v>
      </c>
      <c r="AY176" s="166" t="s">
        <v>160</v>
      </c>
    </row>
    <row r="177" spans="1:65" s="14" customFormat="1">
      <c r="B177" s="173"/>
      <c r="D177" s="165" t="s">
        <v>168</v>
      </c>
      <c r="E177" s="174" t="s">
        <v>1</v>
      </c>
      <c r="F177" s="175" t="s">
        <v>170</v>
      </c>
      <c r="H177" s="176">
        <v>266.83999999999997</v>
      </c>
      <c r="I177" s="177"/>
      <c r="L177" s="173"/>
      <c r="M177" s="178"/>
      <c r="N177" s="179"/>
      <c r="O177" s="179"/>
      <c r="P177" s="179"/>
      <c r="Q177" s="179"/>
      <c r="R177" s="179"/>
      <c r="S177" s="179"/>
      <c r="T177" s="180"/>
      <c r="AT177" s="174" t="s">
        <v>168</v>
      </c>
      <c r="AU177" s="174" t="s">
        <v>82</v>
      </c>
      <c r="AV177" s="14" t="s">
        <v>166</v>
      </c>
      <c r="AW177" s="14" t="s">
        <v>30</v>
      </c>
      <c r="AX177" s="14" t="s">
        <v>80</v>
      </c>
      <c r="AY177" s="174" t="s">
        <v>160</v>
      </c>
    </row>
    <row r="178" spans="1:65" s="2" customFormat="1" ht="24.2" customHeight="1">
      <c r="A178" s="32"/>
      <c r="B178" s="149"/>
      <c r="C178" s="150" t="s">
        <v>236</v>
      </c>
      <c r="D178" s="150" t="s">
        <v>162</v>
      </c>
      <c r="E178" s="151" t="s">
        <v>237</v>
      </c>
      <c r="F178" s="152" t="s">
        <v>238</v>
      </c>
      <c r="G178" s="153" t="s">
        <v>165</v>
      </c>
      <c r="H178" s="154">
        <v>266.83999999999997</v>
      </c>
      <c r="I178" s="155"/>
      <c r="J178" s="156">
        <f>ROUND(I178*H178,2)</f>
        <v>0</v>
      </c>
      <c r="K178" s="157"/>
      <c r="L178" s="33"/>
      <c r="M178" s="158" t="s">
        <v>1</v>
      </c>
      <c r="N178" s="159" t="s">
        <v>38</v>
      </c>
      <c r="O178" s="58"/>
      <c r="P178" s="160">
        <f>O178*H178</f>
        <v>0</v>
      </c>
      <c r="Q178" s="160">
        <v>0</v>
      </c>
      <c r="R178" s="160">
        <f>Q178*H178</f>
        <v>0</v>
      </c>
      <c r="S178" s="160">
        <v>0</v>
      </c>
      <c r="T178" s="161">
        <f>S178*H178</f>
        <v>0</v>
      </c>
      <c r="U178" s="32"/>
      <c r="V178" s="32"/>
      <c r="W178" s="32"/>
      <c r="X178" s="32"/>
      <c r="Y178" s="32"/>
      <c r="Z178" s="32"/>
      <c r="AA178" s="32"/>
      <c r="AB178" s="32"/>
      <c r="AC178" s="32"/>
      <c r="AD178" s="32"/>
      <c r="AE178" s="32"/>
      <c r="AR178" s="162" t="s">
        <v>166</v>
      </c>
      <c r="AT178" s="162" t="s">
        <v>162</v>
      </c>
      <c r="AU178" s="162" t="s">
        <v>82</v>
      </c>
      <c r="AY178" s="17" t="s">
        <v>160</v>
      </c>
      <c r="BE178" s="163">
        <f>IF(N178="základní",J178,0)</f>
        <v>0</v>
      </c>
      <c r="BF178" s="163">
        <f>IF(N178="snížená",J178,0)</f>
        <v>0</v>
      </c>
      <c r="BG178" s="163">
        <f>IF(N178="zákl. přenesená",J178,0)</f>
        <v>0</v>
      </c>
      <c r="BH178" s="163">
        <f>IF(N178="sníž. přenesená",J178,0)</f>
        <v>0</v>
      </c>
      <c r="BI178" s="163">
        <f>IF(N178="nulová",J178,0)</f>
        <v>0</v>
      </c>
      <c r="BJ178" s="17" t="s">
        <v>80</v>
      </c>
      <c r="BK178" s="163">
        <f>ROUND(I178*H178,2)</f>
        <v>0</v>
      </c>
      <c r="BL178" s="17" t="s">
        <v>166</v>
      </c>
      <c r="BM178" s="162" t="s">
        <v>1423</v>
      </c>
    </row>
    <row r="179" spans="1:65" s="2" customFormat="1" ht="33" customHeight="1">
      <c r="A179" s="32"/>
      <c r="B179" s="149"/>
      <c r="C179" s="150" t="s">
        <v>8</v>
      </c>
      <c r="D179" s="150" t="s">
        <v>162</v>
      </c>
      <c r="E179" s="151" t="s">
        <v>240</v>
      </c>
      <c r="F179" s="152" t="s">
        <v>241</v>
      </c>
      <c r="G179" s="153" t="s">
        <v>207</v>
      </c>
      <c r="H179" s="154">
        <v>90.701999999999998</v>
      </c>
      <c r="I179" s="155"/>
      <c r="J179" s="156">
        <f>ROUND(I179*H179,2)</f>
        <v>0</v>
      </c>
      <c r="K179" s="157"/>
      <c r="L179" s="33"/>
      <c r="M179" s="158" t="s">
        <v>1</v>
      </c>
      <c r="N179" s="159" t="s">
        <v>38</v>
      </c>
      <c r="O179" s="58"/>
      <c r="P179" s="160">
        <f>O179*H179</f>
        <v>0</v>
      </c>
      <c r="Q179" s="160">
        <v>0</v>
      </c>
      <c r="R179" s="160">
        <f>Q179*H179</f>
        <v>0</v>
      </c>
      <c r="S179" s="160">
        <v>0</v>
      </c>
      <c r="T179" s="161">
        <f>S179*H179</f>
        <v>0</v>
      </c>
      <c r="U179" s="32"/>
      <c r="V179" s="32"/>
      <c r="W179" s="32"/>
      <c r="X179" s="32"/>
      <c r="Y179" s="32"/>
      <c r="Z179" s="32"/>
      <c r="AA179" s="32"/>
      <c r="AB179" s="32"/>
      <c r="AC179" s="32"/>
      <c r="AD179" s="32"/>
      <c r="AE179" s="32"/>
      <c r="AR179" s="162" t="s">
        <v>166</v>
      </c>
      <c r="AT179" s="162" t="s">
        <v>162</v>
      </c>
      <c r="AU179" s="162" t="s">
        <v>82</v>
      </c>
      <c r="AY179" s="17" t="s">
        <v>160</v>
      </c>
      <c r="BE179" s="163">
        <f>IF(N179="základní",J179,0)</f>
        <v>0</v>
      </c>
      <c r="BF179" s="163">
        <f>IF(N179="snížená",J179,0)</f>
        <v>0</v>
      </c>
      <c r="BG179" s="163">
        <f>IF(N179="zákl. přenesená",J179,0)</f>
        <v>0</v>
      </c>
      <c r="BH179" s="163">
        <f>IF(N179="sníž. přenesená",J179,0)</f>
        <v>0</v>
      </c>
      <c r="BI179" s="163">
        <f>IF(N179="nulová",J179,0)</f>
        <v>0</v>
      </c>
      <c r="BJ179" s="17" t="s">
        <v>80</v>
      </c>
      <c r="BK179" s="163">
        <f>ROUND(I179*H179,2)</f>
        <v>0</v>
      </c>
      <c r="BL179" s="17" t="s">
        <v>166</v>
      </c>
      <c r="BM179" s="162" t="s">
        <v>1424</v>
      </c>
    </row>
    <row r="180" spans="1:65" s="13" customFormat="1">
      <c r="B180" s="164"/>
      <c r="D180" s="165" t="s">
        <v>168</v>
      </c>
      <c r="E180" s="166" t="s">
        <v>1</v>
      </c>
      <c r="F180" s="167" t="s">
        <v>1425</v>
      </c>
      <c r="H180" s="168">
        <v>90.701999999999998</v>
      </c>
      <c r="I180" s="169"/>
      <c r="L180" s="164"/>
      <c r="M180" s="170"/>
      <c r="N180" s="171"/>
      <c r="O180" s="171"/>
      <c r="P180" s="171"/>
      <c r="Q180" s="171"/>
      <c r="R180" s="171"/>
      <c r="S180" s="171"/>
      <c r="T180" s="172"/>
      <c r="AT180" s="166" t="s">
        <v>168</v>
      </c>
      <c r="AU180" s="166" t="s">
        <v>82</v>
      </c>
      <c r="AV180" s="13" t="s">
        <v>82</v>
      </c>
      <c r="AW180" s="13" t="s">
        <v>30</v>
      </c>
      <c r="AX180" s="13" t="s">
        <v>73</v>
      </c>
      <c r="AY180" s="166" t="s">
        <v>160</v>
      </c>
    </row>
    <row r="181" spans="1:65" s="14" customFormat="1">
      <c r="B181" s="173"/>
      <c r="D181" s="165" t="s">
        <v>168</v>
      </c>
      <c r="E181" s="174" t="s">
        <v>1</v>
      </c>
      <c r="F181" s="175" t="s">
        <v>170</v>
      </c>
      <c r="H181" s="176">
        <v>90.701999999999998</v>
      </c>
      <c r="I181" s="177"/>
      <c r="L181" s="173"/>
      <c r="M181" s="178"/>
      <c r="N181" s="179"/>
      <c r="O181" s="179"/>
      <c r="P181" s="179"/>
      <c r="Q181" s="179"/>
      <c r="R181" s="179"/>
      <c r="S181" s="179"/>
      <c r="T181" s="180"/>
      <c r="AT181" s="174" t="s">
        <v>168</v>
      </c>
      <c r="AU181" s="174" t="s">
        <v>82</v>
      </c>
      <c r="AV181" s="14" t="s">
        <v>166</v>
      </c>
      <c r="AW181" s="14" t="s">
        <v>30</v>
      </c>
      <c r="AX181" s="14" t="s">
        <v>80</v>
      </c>
      <c r="AY181" s="174" t="s">
        <v>160</v>
      </c>
    </row>
    <row r="182" spans="1:65" s="2" customFormat="1" ht="33" customHeight="1">
      <c r="A182" s="32"/>
      <c r="B182" s="149"/>
      <c r="C182" s="150" t="s">
        <v>244</v>
      </c>
      <c r="D182" s="150" t="s">
        <v>162</v>
      </c>
      <c r="E182" s="151" t="s">
        <v>245</v>
      </c>
      <c r="F182" s="152" t="s">
        <v>246</v>
      </c>
      <c r="G182" s="153" t="s">
        <v>207</v>
      </c>
      <c r="H182" s="154">
        <v>66.855999999999995</v>
      </c>
      <c r="I182" s="155"/>
      <c r="J182" s="156">
        <f>ROUND(I182*H182,2)</f>
        <v>0</v>
      </c>
      <c r="K182" s="157"/>
      <c r="L182" s="33"/>
      <c r="M182" s="158" t="s">
        <v>1</v>
      </c>
      <c r="N182" s="159" t="s">
        <v>38</v>
      </c>
      <c r="O182" s="58"/>
      <c r="P182" s="160">
        <f>O182*H182</f>
        <v>0</v>
      </c>
      <c r="Q182" s="160">
        <v>0</v>
      </c>
      <c r="R182" s="160">
        <f>Q182*H182</f>
        <v>0</v>
      </c>
      <c r="S182" s="160">
        <v>0</v>
      </c>
      <c r="T182" s="161">
        <f>S182*H182</f>
        <v>0</v>
      </c>
      <c r="U182" s="32"/>
      <c r="V182" s="32"/>
      <c r="W182" s="32"/>
      <c r="X182" s="32"/>
      <c r="Y182" s="32"/>
      <c r="Z182" s="32"/>
      <c r="AA182" s="32"/>
      <c r="AB182" s="32"/>
      <c r="AC182" s="32"/>
      <c r="AD182" s="32"/>
      <c r="AE182" s="32"/>
      <c r="AR182" s="162" t="s">
        <v>166</v>
      </c>
      <c r="AT182" s="162" t="s">
        <v>162</v>
      </c>
      <c r="AU182" s="162" t="s">
        <v>82</v>
      </c>
      <c r="AY182" s="17" t="s">
        <v>160</v>
      </c>
      <c r="BE182" s="163">
        <f>IF(N182="základní",J182,0)</f>
        <v>0</v>
      </c>
      <c r="BF182" s="163">
        <f>IF(N182="snížená",J182,0)</f>
        <v>0</v>
      </c>
      <c r="BG182" s="163">
        <f>IF(N182="zákl. přenesená",J182,0)</f>
        <v>0</v>
      </c>
      <c r="BH182" s="163">
        <f>IF(N182="sníž. přenesená",J182,0)</f>
        <v>0</v>
      </c>
      <c r="BI182" s="163">
        <f>IF(N182="nulová",J182,0)</f>
        <v>0</v>
      </c>
      <c r="BJ182" s="17" t="s">
        <v>80</v>
      </c>
      <c r="BK182" s="163">
        <f>ROUND(I182*H182,2)</f>
        <v>0</v>
      </c>
      <c r="BL182" s="17" t="s">
        <v>166</v>
      </c>
      <c r="BM182" s="162" t="s">
        <v>1426</v>
      </c>
    </row>
    <row r="183" spans="1:65" s="13" customFormat="1">
      <c r="B183" s="164"/>
      <c r="D183" s="165" t="s">
        <v>168</v>
      </c>
      <c r="E183" s="166" t="s">
        <v>1</v>
      </c>
      <c r="F183" s="167" t="s">
        <v>1427</v>
      </c>
      <c r="H183" s="168">
        <v>66.855999999999995</v>
      </c>
      <c r="I183" s="169"/>
      <c r="L183" s="164"/>
      <c r="M183" s="170"/>
      <c r="N183" s="171"/>
      <c r="O183" s="171"/>
      <c r="P183" s="171"/>
      <c r="Q183" s="171"/>
      <c r="R183" s="171"/>
      <c r="S183" s="171"/>
      <c r="T183" s="172"/>
      <c r="AT183" s="166" t="s">
        <v>168</v>
      </c>
      <c r="AU183" s="166" t="s">
        <v>82</v>
      </c>
      <c r="AV183" s="13" t="s">
        <v>82</v>
      </c>
      <c r="AW183" s="13" t="s">
        <v>30</v>
      </c>
      <c r="AX183" s="13" t="s">
        <v>73</v>
      </c>
      <c r="AY183" s="166" t="s">
        <v>160</v>
      </c>
    </row>
    <row r="184" spans="1:65" s="14" customFormat="1">
      <c r="B184" s="173"/>
      <c r="D184" s="165" t="s">
        <v>168</v>
      </c>
      <c r="E184" s="174" t="s">
        <v>1</v>
      </c>
      <c r="F184" s="175" t="s">
        <v>170</v>
      </c>
      <c r="H184" s="176">
        <v>66.855999999999995</v>
      </c>
      <c r="I184" s="177"/>
      <c r="L184" s="173"/>
      <c r="M184" s="178"/>
      <c r="N184" s="179"/>
      <c r="O184" s="179"/>
      <c r="P184" s="179"/>
      <c r="Q184" s="179"/>
      <c r="R184" s="179"/>
      <c r="S184" s="179"/>
      <c r="T184" s="180"/>
      <c r="AT184" s="174" t="s">
        <v>168</v>
      </c>
      <c r="AU184" s="174" t="s">
        <v>82</v>
      </c>
      <c r="AV184" s="14" t="s">
        <v>166</v>
      </c>
      <c r="AW184" s="14" t="s">
        <v>30</v>
      </c>
      <c r="AX184" s="14" t="s">
        <v>80</v>
      </c>
      <c r="AY184" s="174" t="s">
        <v>160</v>
      </c>
    </row>
    <row r="185" spans="1:65" s="2" customFormat="1" ht="37.9" customHeight="1">
      <c r="A185" s="32"/>
      <c r="B185" s="149"/>
      <c r="C185" s="150" t="s">
        <v>249</v>
      </c>
      <c r="D185" s="150" t="s">
        <v>162</v>
      </c>
      <c r="E185" s="151" t="s">
        <v>250</v>
      </c>
      <c r="F185" s="152" t="s">
        <v>251</v>
      </c>
      <c r="G185" s="153" t="s">
        <v>207</v>
      </c>
      <c r="H185" s="154">
        <v>267.42399999999998</v>
      </c>
      <c r="I185" s="155"/>
      <c r="J185" s="156">
        <f>ROUND(I185*H185,2)</f>
        <v>0</v>
      </c>
      <c r="K185" s="157"/>
      <c r="L185" s="33"/>
      <c r="M185" s="158" t="s">
        <v>1</v>
      </c>
      <c r="N185" s="159" t="s">
        <v>38</v>
      </c>
      <c r="O185" s="58"/>
      <c r="P185" s="160">
        <f>O185*H185</f>
        <v>0</v>
      </c>
      <c r="Q185" s="160">
        <v>0</v>
      </c>
      <c r="R185" s="160">
        <f>Q185*H185</f>
        <v>0</v>
      </c>
      <c r="S185" s="160">
        <v>0</v>
      </c>
      <c r="T185" s="161">
        <f>S185*H185</f>
        <v>0</v>
      </c>
      <c r="U185" s="32"/>
      <c r="V185" s="32"/>
      <c r="W185" s="32"/>
      <c r="X185" s="32"/>
      <c r="Y185" s="32"/>
      <c r="Z185" s="32"/>
      <c r="AA185" s="32"/>
      <c r="AB185" s="32"/>
      <c r="AC185" s="32"/>
      <c r="AD185" s="32"/>
      <c r="AE185" s="32"/>
      <c r="AR185" s="162" t="s">
        <v>166</v>
      </c>
      <c r="AT185" s="162" t="s">
        <v>162</v>
      </c>
      <c r="AU185" s="162" t="s">
        <v>82</v>
      </c>
      <c r="AY185" s="17" t="s">
        <v>160</v>
      </c>
      <c r="BE185" s="163">
        <f>IF(N185="základní",J185,0)</f>
        <v>0</v>
      </c>
      <c r="BF185" s="163">
        <f>IF(N185="snížená",J185,0)</f>
        <v>0</v>
      </c>
      <c r="BG185" s="163">
        <f>IF(N185="zákl. přenesená",J185,0)</f>
        <v>0</v>
      </c>
      <c r="BH185" s="163">
        <f>IF(N185="sníž. přenesená",J185,0)</f>
        <v>0</v>
      </c>
      <c r="BI185" s="163">
        <f>IF(N185="nulová",J185,0)</f>
        <v>0</v>
      </c>
      <c r="BJ185" s="17" t="s">
        <v>80</v>
      </c>
      <c r="BK185" s="163">
        <f>ROUND(I185*H185,2)</f>
        <v>0</v>
      </c>
      <c r="BL185" s="17" t="s">
        <v>166</v>
      </c>
      <c r="BM185" s="162" t="s">
        <v>1428</v>
      </c>
    </row>
    <row r="186" spans="1:65" s="13" customFormat="1">
      <c r="B186" s="164"/>
      <c r="D186" s="165" t="s">
        <v>168</v>
      </c>
      <c r="F186" s="167" t="s">
        <v>1429</v>
      </c>
      <c r="H186" s="168">
        <v>267.42399999999998</v>
      </c>
      <c r="I186" s="169"/>
      <c r="L186" s="164"/>
      <c r="M186" s="170"/>
      <c r="N186" s="171"/>
      <c r="O186" s="171"/>
      <c r="P186" s="171"/>
      <c r="Q186" s="171"/>
      <c r="R186" s="171"/>
      <c r="S186" s="171"/>
      <c r="T186" s="172"/>
      <c r="AT186" s="166" t="s">
        <v>168</v>
      </c>
      <c r="AU186" s="166" t="s">
        <v>82</v>
      </c>
      <c r="AV186" s="13" t="s">
        <v>82</v>
      </c>
      <c r="AW186" s="13" t="s">
        <v>3</v>
      </c>
      <c r="AX186" s="13" t="s">
        <v>80</v>
      </c>
      <c r="AY186" s="166" t="s">
        <v>160</v>
      </c>
    </row>
    <row r="187" spans="1:65" s="2" customFormat="1" ht="33" customHeight="1">
      <c r="A187" s="32"/>
      <c r="B187" s="149"/>
      <c r="C187" s="150" t="s">
        <v>254</v>
      </c>
      <c r="D187" s="150" t="s">
        <v>162</v>
      </c>
      <c r="E187" s="151" t="s">
        <v>255</v>
      </c>
      <c r="F187" s="152" t="s">
        <v>256</v>
      </c>
      <c r="G187" s="153" t="s">
        <v>207</v>
      </c>
      <c r="H187" s="154">
        <v>44.570999999999998</v>
      </c>
      <c r="I187" s="155"/>
      <c r="J187" s="156">
        <f>ROUND(I187*H187,2)</f>
        <v>0</v>
      </c>
      <c r="K187" s="157"/>
      <c r="L187" s="33"/>
      <c r="M187" s="158" t="s">
        <v>1</v>
      </c>
      <c r="N187" s="159" t="s">
        <v>38</v>
      </c>
      <c r="O187" s="58"/>
      <c r="P187" s="160">
        <f>O187*H187</f>
        <v>0</v>
      </c>
      <c r="Q187" s="160">
        <v>0</v>
      </c>
      <c r="R187" s="160">
        <f>Q187*H187</f>
        <v>0</v>
      </c>
      <c r="S187" s="160">
        <v>0</v>
      </c>
      <c r="T187" s="161">
        <f>S187*H187</f>
        <v>0</v>
      </c>
      <c r="U187" s="32"/>
      <c r="V187" s="32"/>
      <c r="W187" s="32"/>
      <c r="X187" s="32"/>
      <c r="Y187" s="32"/>
      <c r="Z187" s="32"/>
      <c r="AA187" s="32"/>
      <c r="AB187" s="32"/>
      <c r="AC187" s="32"/>
      <c r="AD187" s="32"/>
      <c r="AE187" s="32"/>
      <c r="AR187" s="162" t="s">
        <v>166</v>
      </c>
      <c r="AT187" s="162" t="s">
        <v>162</v>
      </c>
      <c r="AU187" s="162" t="s">
        <v>82</v>
      </c>
      <c r="AY187" s="17" t="s">
        <v>160</v>
      </c>
      <c r="BE187" s="163">
        <f>IF(N187="základní",J187,0)</f>
        <v>0</v>
      </c>
      <c r="BF187" s="163">
        <f>IF(N187="snížená",J187,0)</f>
        <v>0</v>
      </c>
      <c r="BG187" s="163">
        <f>IF(N187="zákl. přenesená",J187,0)</f>
        <v>0</v>
      </c>
      <c r="BH187" s="163">
        <f>IF(N187="sníž. přenesená",J187,0)</f>
        <v>0</v>
      </c>
      <c r="BI187" s="163">
        <f>IF(N187="nulová",J187,0)</f>
        <v>0</v>
      </c>
      <c r="BJ187" s="17" t="s">
        <v>80</v>
      </c>
      <c r="BK187" s="163">
        <f>ROUND(I187*H187,2)</f>
        <v>0</v>
      </c>
      <c r="BL187" s="17" t="s">
        <v>166</v>
      </c>
      <c r="BM187" s="162" t="s">
        <v>1430</v>
      </c>
    </row>
    <row r="188" spans="1:65" s="13" customFormat="1">
      <c r="B188" s="164"/>
      <c r="D188" s="165" t="s">
        <v>168</v>
      </c>
      <c r="E188" s="166" t="s">
        <v>1</v>
      </c>
      <c r="F188" s="167" t="s">
        <v>1431</v>
      </c>
      <c r="H188" s="168">
        <v>44.570999999999998</v>
      </c>
      <c r="I188" s="169"/>
      <c r="L188" s="164"/>
      <c r="M188" s="170"/>
      <c r="N188" s="171"/>
      <c r="O188" s="171"/>
      <c r="P188" s="171"/>
      <c r="Q188" s="171"/>
      <c r="R188" s="171"/>
      <c r="S188" s="171"/>
      <c r="T188" s="172"/>
      <c r="AT188" s="166" t="s">
        <v>168</v>
      </c>
      <c r="AU188" s="166" t="s">
        <v>82</v>
      </c>
      <c r="AV188" s="13" t="s">
        <v>82</v>
      </c>
      <c r="AW188" s="13" t="s">
        <v>30</v>
      </c>
      <c r="AX188" s="13" t="s">
        <v>73</v>
      </c>
      <c r="AY188" s="166" t="s">
        <v>160</v>
      </c>
    </row>
    <row r="189" spans="1:65" s="14" customFormat="1">
      <c r="B189" s="173"/>
      <c r="D189" s="165" t="s">
        <v>168</v>
      </c>
      <c r="E189" s="174" t="s">
        <v>1</v>
      </c>
      <c r="F189" s="175" t="s">
        <v>170</v>
      </c>
      <c r="H189" s="176">
        <v>44.570999999999998</v>
      </c>
      <c r="I189" s="177"/>
      <c r="L189" s="173"/>
      <c r="M189" s="178"/>
      <c r="N189" s="179"/>
      <c r="O189" s="179"/>
      <c r="P189" s="179"/>
      <c r="Q189" s="179"/>
      <c r="R189" s="179"/>
      <c r="S189" s="179"/>
      <c r="T189" s="180"/>
      <c r="AT189" s="174" t="s">
        <v>168</v>
      </c>
      <c r="AU189" s="174" t="s">
        <v>82</v>
      </c>
      <c r="AV189" s="14" t="s">
        <v>166</v>
      </c>
      <c r="AW189" s="14" t="s">
        <v>30</v>
      </c>
      <c r="AX189" s="14" t="s">
        <v>80</v>
      </c>
      <c r="AY189" s="174" t="s">
        <v>160</v>
      </c>
    </row>
    <row r="190" spans="1:65" s="2" customFormat="1" ht="37.9" customHeight="1">
      <c r="A190" s="32"/>
      <c r="B190" s="149"/>
      <c r="C190" s="150" t="s">
        <v>259</v>
      </c>
      <c r="D190" s="150" t="s">
        <v>162</v>
      </c>
      <c r="E190" s="151" t="s">
        <v>260</v>
      </c>
      <c r="F190" s="152" t="s">
        <v>261</v>
      </c>
      <c r="G190" s="153" t="s">
        <v>207</v>
      </c>
      <c r="H190" s="154">
        <v>178.28399999999999</v>
      </c>
      <c r="I190" s="155"/>
      <c r="J190" s="156">
        <f>ROUND(I190*H190,2)</f>
        <v>0</v>
      </c>
      <c r="K190" s="157"/>
      <c r="L190" s="33"/>
      <c r="M190" s="158" t="s">
        <v>1</v>
      </c>
      <c r="N190" s="159" t="s">
        <v>38</v>
      </c>
      <c r="O190" s="58"/>
      <c r="P190" s="160">
        <f>O190*H190</f>
        <v>0</v>
      </c>
      <c r="Q190" s="160">
        <v>0</v>
      </c>
      <c r="R190" s="160">
        <f>Q190*H190</f>
        <v>0</v>
      </c>
      <c r="S190" s="160">
        <v>0</v>
      </c>
      <c r="T190" s="161">
        <f>S190*H190</f>
        <v>0</v>
      </c>
      <c r="U190" s="32"/>
      <c r="V190" s="32"/>
      <c r="W190" s="32"/>
      <c r="X190" s="32"/>
      <c r="Y190" s="32"/>
      <c r="Z190" s="32"/>
      <c r="AA190" s="32"/>
      <c r="AB190" s="32"/>
      <c r="AC190" s="32"/>
      <c r="AD190" s="32"/>
      <c r="AE190" s="32"/>
      <c r="AR190" s="162" t="s">
        <v>166</v>
      </c>
      <c r="AT190" s="162" t="s">
        <v>162</v>
      </c>
      <c r="AU190" s="162" t="s">
        <v>82</v>
      </c>
      <c r="AY190" s="17" t="s">
        <v>160</v>
      </c>
      <c r="BE190" s="163">
        <f>IF(N190="základní",J190,0)</f>
        <v>0</v>
      </c>
      <c r="BF190" s="163">
        <f>IF(N190="snížená",J190,0)</f>
        <v>0</v>
      </c>
      <c r="BG190" s="163">
        <f>IF(N190="zákl. přenesená",J190,0)</f>
        <v>0</v>
      </c>
      <c r="BH190" s="163">
        <f>IF(N190="sníž. přenesená",J190,0)</f>
        <v>0</v>
      </c>
      <c r="BI190" s="163">
        <f>IF(N190="nulová",J190,0)</f>
        <v>0</v>
      </c>
      <c r="BJ190" s="17" t="s">
        <v>80</v>
      </c>
      <c r="BK190" s="163">
        <f>ROUND(I190*H190,2)</f>
        <v>0</v>
      </c>
      <c r="BL190" s="17" t="s">
        <v>166</v>
      </c>
      <c r="BM190" s="162" t="s">
        <v>1432</v>
      </c>
    </row>
    <row r="191" spans="1:65" s="13" customFormat="1">
      <c r="B191" s="164"/>
      <c r="D191" s="165" t="s">
        <v>168</v>
      </c>
      <c r="F191" s="167" t="s">
        <v>1433</v>
      </c>
      <c r="H191" s="168">
        <v>178.28399999999999</v>
      </c>
      <c r="I191" s="169"/>
      <c r="L191" s="164"/>
      <c r="M191" s="170"/>
      <c r="N191" s="171"/>
      <c r="O191" s="171"/>
      <c r="P191" s="171"/>
      <c r="Q191" s="171"/>
      <c r="R191" s="171"/>
      <c r="S191" s="171"/>
      <c r="T191" s="172"/>
      <c r="AT191" s="166" t="s">
        <v>168</v>
      </c>
      <c r="AU191" s="166" t="s">
        <v>82</v>
      </c>
      <c r="AV191" s="13" t="s">
        <v>82</v>
      </c>
      <c r="AW191" s="13" t="s">
        <v>3</v>
      </c>
      <c r="AX191" s="13" t="s">
        <v>80</v>
      </c>
      <c r="AY191" s="166" t="s">
        <v>160</v>
      </c>
    </row>
    <row r="192" spans="1:65" s="2" customFormat="1" ht="24.2" customHeight="1">
      <c r="A192" s="32"/>
      <c r="B192" s="149"/>
      <c r="C192" s="150" t="s">
        <v>264</v>
      </c>
      <c r="D192" s="150" t="s">
        <v>162</v>
      </c>
      <c r="E192" s="151" t="s">
        <v>265</v>
      </c>
      <c r="F192" s="152" t="s">
        <v>266</v>
      </c>
      <c r="G192" s="153" t="s">
        <v>207</v>
      </c>
      <c r="H192" s="154">
        <v>90.701999999999998</v>
      </c>
      <c r="I192" s="155"/>
      <c r="J192" s="156">
        <f>ROUND(I192*H192,2)</f>
        <v>0</v>
      </c>
      <c r="K192" s="157"/>
      <c r="L192" s="33"/>
      <c r="M192" s="158" t="s">
        <v>1</v>
      </c>
      <c r="N192" s="159" t="s">
        <v>38</v>
      </c>
      <c r="O192" s="58"/>
      <c r="P192" s="160">
        <f>O192*H192</f>
        <v>0</v>
      </c>
      <c r="Q192" s="160">
        <v>0</v>
      </c>
      <c r="R192" s="160">
        <f>Q192*H192</f>
        <v>0</v>
      </c>
      <c r="S192" s="160">
        <v>0</v>
      </c>
      <c r="T192" s="161">
        <f>S192*H192</f>
        <v>0</v>
      </c>
      <c r="U192" s="32"/>
      <c r="V192" s="32"/>
      <c r="W192" s="32"/>
      <c r="X192" s="32"/>
      <c r="Y192" s="32"/>
      <c r="Z192" s="32"/>
      <c r="AA192" s="32"/>
      <c r="AB192" s="32"/>
      <c r="AC192" s="32"/>
      <c r="AD192" s="32"/>
      <c r="AE192" s="32"/>
      <c r="AR192" s="162" t="s">
        <v>166</v>
      </c>
      <c r="AT192" s="162" t="s">
        <v>162</v>
      </c>
      <c r="AU192" s="162" t="s">
        <v>82</v>
      </c>
      <c r="AY192" s="17" t="s">
        <v>160</v>
      </c>
      <c r="BE192" s="163">
        <f>IF(N192="základní",J192,0)</f>
        <v>0</v>
      </c>
      <c r="BF192" s="163">
        <f>IF(N192="snížená",J192,0)</f>
        <v>0</v>
      </c>
      <c r="BG192" s="163">
        <f>IF(N192="zákl. přenesená",J192,0)</f>
        <v>0</v>
      </c>
      <c r="BH192" s="163">
        <f>IF(N192="sníž. přenesená",J192,0)</f>
        <v>0</v>
      </c>
      <c r="BI192" s="163">
        <f>IF(N192="nulová",J192,0)</f>
        <v>0</v>
      </c>
      <c r="BJ192" s="17" t="s">
        <v>80</v>
      </c>
      <c r="BK192" s="163">
        <f>ROUND(I192*H192,2)</f>
        <v>0</v>
      </c>
      <c r="BL192" s="17" t="s">
        <v>166</v>
      </c>
      <c r="BM192" s="162" t="s">
        <v>1434</v>
      </c>
    </row>
    <row r="193" spans="1:65" s="13" customFormat="1">
      <c r="B193" s="164"/>
      <c r="D193" s="165" t="s">
        <v>168</v>
      </c>
      <c r="E193" s="166" t="s">
        <v>1</v>
      </c>
      <c r="F193" s="167" t="s">
        <v>1425</v>
      </c>
      <c r="H193" s="168">
        <v>90.701999999999998</v>
      </c>
      <c r="I193" s="169"/>
      <c r="L193" s="164"/>
      <c r="M193" s="170"/>
      <c r="N193" s="171"/>
      <c r="O193" s="171"/>
      <c r="P193" s="171"/>
      <c r="Q193" s="171"/>
      <c r="R193" s="171"/>
      <c r="S193" s="171"/>
      <c r="T193" s="172"/>
      <c r="AT193" s="166" t="s">
        <v>168</v>
      </c>
      <c r="AU193" s="166" t="s">
        <v>82</v>
      </c>
      <c r="AV193" s="13" t="s">
        <v>82</v>
      </c>
      <c r="AW193" s="13" t="s">
        <v>30</v>
      </c>
      <c r="AX193" s="13" t="s">
        <v>73</v>
      </c>
      <c r="AY193" s="166" t="s">
        <v>160</v>
      </c>
    </row>
    <row r="194" spans="1:65" s="14" customFormat="1">
      <c r="B194" s="173"/>
      <c r="D194" s="165" t="s">
        <v>168</v>
      </c>
      <c r="E194" s="174" t="s">
        <v>1</v>
      </c>
      <c r="F194" s="175" t="s">
        <v>170</v>
      </c>
      <c r="H194" s="176">
        <v>90.701999999999998</v>
      </c>
      <c r="I194" s="177"/>
      <c r="L194" s="173"/>
      <c r="M194" s="178"/>
      <c r="N194" s="179"/>
      <c r="O194" s="179"/>
      <c r="P194" s="179"/>
      <c r="Q194" s="179"/>
      <c r="R194" s="179"/>
      <c r="S194" s="179"/>
      <c r="T194" s="180"/>
      <c r="AT194" s="174" t="s">
        <v>168</v>
      </c>
      <c r="AU194" s="174" t="s">
        <v>82</v>
      </c>
      <c r="AV194" s="14" t="s">
        <v>166</v>
      </c>
      <c r="AW194" s="14" t="s">
        <v>30</v>
      </c>
      <c r="AX194" s="14" t="s">
        <v>80</v>
      </c>
      <c r="AY194" s="174" t="s">
        <v>160</v>
      </c>
    </row>
    <row r="195" spans="1:65" s="2" customFormat="1" ht="33" customHeight="1">
      <c r="A195" s="32"/>
      <c r="B195" s="149"/>
      <c r="C195" s="150" t="s">
        <v>7</v>
      </c>
      <c r="D195" s="150" t="s">
        <v>162</v>
      </c>
      <c r="E195" s="151" t="s">
        <v>268</v>
      </c>
      <c r="F195" s="152" t="s">
        <v>269</v>
      </c>
      <c r="G195" s="153" t="s">
        <v>270</v>
      </c>
      <c r="H195" s="154">
        <v>180.512</v>
      </c>
      <c r="I195" s="155"/>
      <c r="J195" s="156">
        <f>ROUND(I195*H195,2)</f>
        <v>0</v>
      </c>
      <c r="K195" s="157"/>
      <c r="L195" s="33"/>
      <c r="M195" s="158" t="s">
        <v>1</v>
      </c>
      <c r="N195" s="159" t="s">
        <v>38</v>
      </c>
      <c r="O195" s="58"/>
      <c r="P195" s="160">
        <f>O195*H195</f>
        <v>0</v>
      </c>
      <c r="Q195" s="160">
        <v>0</v>
      </c>
      <c r="R195" s="160">
        <f>Q195*H195</f>
        <v>0</v>
      </c>
      <c r="S195" s="160">
        <v>0</v>
      </c>
      <c r="T195" s="161">
        <f>S195*H195</f>
        <v>0</v>
      </c>
      <c r="U195" s="32"/>
      <c r="V195" s="32"/>
      <c r="W195" s="32"/>
      <c r="X195" s="32"/>
      <c r="Y195" s="32"/>
      <c r="Z195" s="32"/>
      <c r="AA195" s="32"/>
      <c r="AB195" s="32"/>
      <c r="AC195" s="32"/>
      <c r="AD195" s="32"/>
      <c r="AE195" s="32"/>
      <c r="AR195" s="162" t="s">
        <v>166</v>
      </c>
      <c r="AT195" s="162" t="s">
        <v>162</v>
      </c>
      <c r="AU195" s="162" t="s">
        <v>82</v>
      </c>
      <c r="AY195" s="17" t="s">
        <v>160</v>
      </c>
      <c r="BE195" s="163">
        <f>IF(N195="základní",J195,0)</f>
        <v>0</v>
      </c>
      <c r="BF195" s="163">
        <f>IF(N195="snížená",J195,0)</f>
        <v>0</v>
      </c>
      <c r="BG195" s="163">
        <f>IF(N195="zákl. přenesená",J195,0)</f>
        <v>0</v>
      </c>
      <c r="BH195" s="163">
        <f>IF(N195="sníž. přenesená",J195,0)</f>
        <v>0</v>
      </c>
      <c r="BI195" s="163">
        <f>IF(N195="nulová",J195,0)</f>
        <v>0</v>
      </c>
      <c r="BJ195" s="17" t="s">
        <v>80</v>
      </c>
      <c r="BK195" s="163">
        <f>ROUND(I195*H195,2)</f>
        <v>0</v>
      </c>
      <c r="BL195" s="17" t="s">
        <v>166</v>
      </c>
      <c r="BM195" s="162" t="s">
        <v>1435</v>
      </c>
    </row>
    <row r="196" spans="1:65" s="13" customFormat="1">
      <c r="B196" s="164"/>
      <c r="D196" s="165" t="s">
        <v>168</v>
      </c>
      <c r="E196" s="166" t="s">
        <v>1</v>
      </c>
      <c r="F196" s="167" t="s">
        <v>1436</v>
      </c>
      <c r="H196" s="168">
        <v>180.512</v>
      </c>
      <c r="I196" s="169"/>
      <c r="L196" s="164"/>
      <c r="M196" s="170"/>
      <c r="N196" s="171"/>
      <c r="O196" s="171"/>
      <c r="P196" s="171"/>
      <c r="Q196" s="171"/>
      <c r="R196" s="171"/>
      <c r="S196" s="171"/>
      <c r="T196" s="172"/>
      <c r="AT196" s="166" t="s">
        <v>168</v>
      </c>
      <c r="AU196" s="166" t="s">
        <v>82</v>
      </c>
      <c r="AV196" s="13" t="s">
        <v>82</v>
      </c>
      <c r="AW196" s="13" t="s">
        <v>30</v>
      </c>
      <c r="AX196" s="13" t="s">
        <v>73</v>
      </c>
      <c r="AY196" s="166" t="s">
        <v>160</v>
      </c>
    </row>
    <row r="197" spans="1:65" s="14" customFormat="1">
      <c r="B197" s="173"/>
      <c r="D197" s="165" t="s">
        <v>168</v>
      </c>
      <c r="E197" s="174" t="s">
        <v>1</v>
      </c>
      <c r="F197" s="175" t="s">
        <v>170</v>
      </c>
      <c r="H197" s="176">
        <v>180.512</v>
      </c>
      <c r="I197" s="177"/>
      <c r="L197" s="173"/>
      <c r="M197" s="178"/>
      <c r="N197" s="179"/>
      <c r="O197" s="179"/>
      <c r="P197" s="179"/>
      <c r="Q197" s="179"/>
      <c r="R197" s="179"/>
      <c r="S197" s="179"/>
      <c r="T197" s="180"/>
      <c r="AT197" s="174" t="s">
        <v>168</v>
      </c>
      <c r="AU197" s="174" t="s">
        <v>82</v>
      </c>
      <c r="AV197" s="14" t="s">
        <v>166</v>
      </c>
      <c r="AW197" s="14" t="s">
        <v>30</v>
      </c>
      <c r="AX197" s="14" t="s">
        <v>80</v>
      </c>
      <c r="AY197" s="174" t="s">
        <v>160</v>
      </c>
    </row>
    <row r="198" spans="1:65" s="2" customFormat="1" ht="24.2" customHeight="1">
      <c r="A198" s="32"/>
      <c r="B198" s="149"/>
      <c r="C198" s="150" t="s">
        <v>273</v>
      </c>
      <c r="D198" s="150" t="s">
        <v>162</v>
      </c>
      <c r="E198" s="151" t="s">
        <v>274</v>
      </c>
      <c r="F198" s="152" t="s">
        <v>275</v>
      </c>
      <c r="G198" s="153" t="s">
        <v>207</v>
      </c>
      <c r="H198" s="154">
        <v>61.970999999999997</v>
      </c>
      <c r="I198" s="155"/>
      <c r="J198" s="156">
        <f>ROUND(I198*H198,2)</f>
        <v>0</v>
      </c>
      <c r="K198" s="157"/>
      <c r="L198" s="33"/>
      <c r="M198" s="158" t="s">
        <v>1</v>
      </c>
      <c r="N198" s="159" t="s">
        <v>38</v>
      </c>
      <c r="O198" s="58"/>
      <c r="P198" s="160">
        <f>O198*H198</f>
        <v>0</v>
      </c>
      <c r="Q198" s="160">
        <v>0</v>
      </c>
      <c r="R198" s="160">
        <f>Q198*H198</f>
        <v>0</v>
      </c>
      <c r="S198" s="160">
        <v>0</v>
      </c>
      <c r="T198" s="161">
        <f>S198*H198</f>
        <v>0</v>
      </c>
      <c r="U198" s="32"/>
      <c r="V198" s="32"/>
      <c r="W198" s="32"/>
      <c r="X198" s="32"/>
      <c r="Y198" s="32"/>
      <c r="Z198" s="32"/>
      <c r="AA198" s="32"/>
      <c r="AB198" s="32"/>
      <c r="AC198" s="32"/>
      <c r="AD198" s="32"/>
      <c r="AE198" s="32"/>
      <c r="AR198" s="162" t="s">
        <v>166</v>
      </c>
      <c r="AT198" s="162" t="s">
        <v>162</v>
      </c>
      <c r="AU198" s="162" t="s">
        <v>82</v>
      </c>
      <c r="AY198" s="17" t="s">
        <v>160</v>
      </c>
      <c r="BE198" s="163">
        <f>IF(N198="základní",J198,0)</f>
        <v>0</v>
      </c>
      <c r="BF198" s="163">
        <f>IF(N198="snížená",J198,0)</f>
        <v>0</v>
      </c>
      <c r="BG198" s="163">
        <f>IF(N198="zákl. přenesená",J198,0)</f>
        <v>0</v>
      </c>
      <c r="BH198" s="163">
        <f>IF(N198="sníž. přenesená",J198,0)</f>
        <v>0</v>
      </c>
      <c r="BI198" s="163">
        <f>IF(N198="nulová",J198,0)</f>
        <v>0</v>
      </c>
      <c r="BJ198" s="17" t="s">
        <v>80</v>
      </c>
      <c r="BK198" s="163">
        <f>ROUND(I198*H198,2)</f>
        <v>0</v>
      </c>
      <c r="BL198" s="17" t="s">
        <v>166</v>
      </c>
      <c r="BM198" s="162" t="s">
        <v>1437</v>
      </c>
    </row>
    <row r="199" spans="1:65" s="13" customFormat="1">
      <c r="B199" s="164"/>
      <c r="D199" s="165" t="s">
        <v>168</v>
      </c>
      <c r="E199" s="166" t="s">
        <v>1</v>
      </c>
      <c r="F199" s="167" t="s">
        <v>1438</v>
      </c>
      <c r="H199" s="168">
        <v>111.426</v>
      </c>
      <c r="I199" s="169"/>
      <c r="L199" s="164"/>
      <c r="M199" s="170"/>
      <c r="N199" s="171"/>
      <c r="O199" s="171"/>
      <c r="P199" s="171"/>
      <c r="Q199" s="171"/>
      <c r="R199" s="171"/>
      <c r="S199" s="171"/>
      <c r="T199" s="172"/>
      <c r="AT199" s="166" t="s">
        <v>168</v>
      </c>
      <c r="AU199" s="166" t="s">
        <v>82</v>
      </c>
      <c r="AV199" s="13" t="s">
        <v>82</v>
      </c>
      <c r="AW199" s="13" t="s">
        <v>30</v>
      </c>
      <c r="AX199" s="13" t="s">
        <v>73</v>
      </c>
      <c r="AY199" s="166" t="s">
        <v>160</v>
      </c>
    </row>
    <row r="200" spans="1:65" s="15" customFormat="1">
      <c r="B200" s="181"/>
      <c r="D200" s="165" t="s">
        <v>168</v>
      </c>
      <c r="E200" s="182" t="s">
        <v>1</v>
      </c>
      <c r="F200" s="183" t="s">
        <v>278</v>
      </c>
      <c r="H200" s="182" t="s">
        <v>1</v>
      </c>
      <c r="I200" s="184"/>
      <c r="L200" s="181"/>
      <c r="M200" s="185"/>
      <c r="N200" s="186"/>
      <c r="O200" s="186"/>
      <c r="P200" s="186"/>
      <c r="Q200" s="186"/>
      <c r="R200" s="186"/>
      <c r="S200" s="186"/>
      <c r="T200" s="187"/>
      <c r="AT200" s="182" t="s">
        <v>168</v>
      </c>
      <c r="AU200" s="182" t="s">
        <v>82</v>
      </c>
      <c r="AV200" s="15" t="s">
        <v>80</v>
      </c>
      <c r="AW200" s="15" t="s">
        <v>30</v>
      </c>
      <c r="AX200" s="15" t="s">
        <v>73</v>
      </c>
      <c r="AY200" s="182" t="s">
        <v>160</v>
      </c>
    </row>
    <row r="201" spans="1:65" s="13" customFormat="1">
      <c r="B201" s="164"/>
      <c r="D201" s="165" t="s">
        <v>168</v>
      </c>
      <c r="E201" s="166" t="s">
        <v>1</v>
      </c>
      <c r="F201" s="167" t="s">
        <v>1439</v>
      </c>
      <c r="H201" s="168">
        <v>-26.334</v>
      </c>
      <c r="I201" s="169"/>
      <c r="L201" s="164"/>
      <c r="M201" s="170"/>
      <c r="N201" s="171"/>
      <c r="O201" s="171"/>
      <c r="P201" s="171"/>
      <c r="Q201" s="171"/>
      <c r="R201" s="171"/>
      <c r="S201" s="171"/>
      <c r="T201" s="172"/>
      <c r="AT201" s="166" t="s">
        <v>168</v>
      </c>
      <c r="AU201" s="166" t="s">
        <v>82</v>
      </c>
      <c r="AV201" s="13" t="s">
        <v>82</v>
      </c>
      <c r="AW201" s="13" t="s">
        <v>30</v>
      </c>
      <c r="AX201" s="13" t="s">
        <v>73</v>
      </c>
      <c r="AY201" s="166" t="s">
        <v>160</v>
      </c>
    </row>
    <row r="202" spans="1:65" s="13" customFormat="1">
      <c r="B202" s="164"/>
      <c r="D202" s="165" t="s">
        <v>168</v>
      </c>
      <c r="E202" s="166" t="s">
        <v>1</v>
      </c>
      <c r="F202" s="167" t="s">
        <v>1440</v>
      </c>
      <c r="H202" s="168">
        <v>-17.765999999999998</v>
      </c>
      <c r="I202" s="169"/>
      <c r="L202" s="164"/>
      <c r="M202" s="170"/>
      <c r="N202" s="171"/>
      <c r="O202" s="171"/>
      <c r="P202" s="171"/>
      <c r="Q202" s="171"/>
      <c r="R202" s="171"/>
      <c r="S202" s="171"/>
      <c r="T202" s="172"/>
      <c r="AT202" s="166" t="s">
        <v>168</v>
      </c>
      <c r="AU202" s="166" t="s">
        <v>82</v>
      </c>
      <c r="AV202" s="13" t="s">
        <v>82</v>
      </c>
      <c r="AW202" s="13" t="s">
        <v>30</v>
      </c>
      <c r="AX202" s="13" t="s">
        <v>73</v>
      </c>
      <c r="AY202" s="166" t="s">
        <v>160</v>
      </c>
    </row>
    <row r="203" spans="1:65" s="13" customFormat="1">
      <c r="B203" s="164"/>
      <c r="D203" s="165" t="s">
        <v>168</v>
      </c>
      <c r="E203" s="166" t="s">
        <v>1</v>
      </c>
      <c r="F203" s="167" t="s">
        <v>1441</v>
      </c>
      <c r="H203" s="168">
        <v>-5.3550000000000004</v>
      </c>
      <c r="I203" s="169"/>
      <c r="L203" s="164"/>
      <c r="M203" s="170"/>
      <c r="N203" s="171"/>
      <c r="O203" s="171"/>
      <c r="P203" s="171"/>
      <c r="Q203" s="171"/>
      <c r="R203" s="171"/>
      <c r="S203" s="171"/>
      <c r="T203" s="172"/>
      <c r="AT203" s="166" t="s">
        <v>168</v>
      </c>
      <c r="AU203" s="166" t="s">
        <v>82</v>
      </c>
      <c r="AV203" s="13" t="s">
        <v>82</v>
      </c>
      <c r="AW203" s="13" t="s">
        <v>30</v>
      </c>
      <c r="AX203" s="13" t="s">
        <v>73</v>
      </c>
      <c r="AY203" s="166" t="s">
        <v>160</v>
      </c>
    </row>
    <row r="204" spans="1:65" s="14" customFormat="1">
      <c r="B204" s="173"/>
      <c r="D204" s="165" t="s">
        <v>168</v>
      </c>
      <c r="E204" s="174" t="s">
        <v>1</v>
      </c>
      <c r="F204" s="175" t="s">
        <v>170</v>
      </c>
      <c r="H204" s="176">
        <v>61.970999999999997</v>
      </c>
      <c r="I204" s="177"/>
      <c r="L204" s="173"/>
      <c r="M204" s="178"/>
      <c r="N204" s="179"/>
      <c r="O204" s="179"/>
      <c r="P204" s="179"/>
      <c r="Q204" s="179"/>
      <c r="R204" s="179"/>
      <c r="S204" s="179"/>
      <c r="T204" s="180"/>
      <c r="AT204" s="174" t="s">
        <v>168</v>
      </c>
      <c r="AU204" s="174" t="s">
        <v>82</v>
      </c>
      <c r="AV204" s="14" t="s">
        <v>166</v>
      </c>
      <c r="AW204" s="14" t="s">
        <v>30</v>
      </c>
      <c r="AX204" s="14" t="s">
        <v>80</v>
      </c>
      <c r="AY204" s="174" t="s">
        <v>160</v>
      </c>
    </row>
    <row r="205" spans="1:65" s="2" customFormat="1" ht="16.5" customHeight="1">
      <c r="A205" s="32"/>
      <c r="B205" s="149"/>
      <c r="C205" s="188" t="s">
        <v>281</v>
      </c>
      <c r="D205" s="188" t="s">
        <v>282</v>
      </c>
      <c r="E205" s="189" t="s">
        <v>283</v>
      </c>
      <c r="F205" s="190" t="s">
        <v>284</v>
      </c>
      <c r="G205" s="191" t="s">
        <v>270</v>
      </c>
      <c r="H205" s="192">
        <v>127.295</v>
      </c>
      <c r="I205" s="193"/>
      <c r="J205" s="194">
        <f>ROUND(I205*H205,2)</f>
        <v>0</v>
      </c>
      <c r="K205" s="195"/>
      <c r="L205" s="196"/>
      <c r="M205" s="197" t="s">
        <v>1</v>
      </c>
      <c r="N205" s="198" t="s">
        <v>38</v>
      </c>
      <c r="O205" s="58"/>
      <c r="P205" s="160">
        <f>O205*H205</f>
        <v>0</v>
      </c>
      <c r="Q205" s="160">
        <v>0</v>
      </c>
      <c r="R205" s="160">
        <f>Q205*H205</f>
        <v>0</v>
      </c>
      <c r="S205" s="160">
        <v>0</v>
      </c>
      <c r="T205" s="161">
        <f>S205*H205</f>
        <v>0</v>
      </c>
      <c r="U205" s="32"/>
      <c r="V205" s="32"/>
      <c r="W205" s="32"/>
      <c r="X205" s="32"/>
      <c r="Y205" s="32"/>
      <c r="Z205" s="32"/>
      <c r="AA205" s="32"/>
      <c r="AB205" s="32"/>
      <c r="AC205" s="32"/>
      <c r="AD205" s="32"/>
      <c r="AE205" s="32"/>
      <c r="AR205" s="162" t="s">
        <v>199</v>
      </c>
      <c r="AT205" s="162" t="s">
        <v>282</v>
      </c>
      <c r="AU205" s="162" t="s">
        <v>82</v>
      </c>
      <c r="AY205" s="17" t="s">
        <v>160</v>
      </c>
      <c r="BE205" s="163">
        <f>IF(N205="základní",J205,0)</f>
        <v>0</v>
      </c>
      <c r="BF205" s="163">
        <f>IF(N205="snížená",J205,0)</f>
        <v>0</v>
      </c>
      <c r="BG205" s="163">
        <f>IF(N205="zákl. přenesená",J205,0)</f>
        <v>0</v>
      </c>
      <c r="BH205" s="163">
        <f>IF(N205="sníž. přenesená",J205,0)</f>
        <v>0</v>
      </c>
      <c r="BI205" s="163">
        <f>IF(N205="nulová",J205,0)</f>
        <v>0</v>
      </c>
      <c r="BJ205" s="17" t="s">
        <v>80</v>
      </c>
      <c r="BK205" s="163">
        <f>ROUND(I205*H205,2)</f>
        <v>0</v>
      </c>
      <c r="BL205" s="17" t="s">
        <v>166</v>
      </c>
      <c r="BM205" s="162" t="s">
        <v>1442</v>
      </c>
    </row>
    <row r="206" spans="1:65" s="13" customFormat="1">
      <c r="B206" s="164"/>
      <c r="D206" s="165" t="s">
        <v>168</v>
      </c>
      <c r="E206" s="166" t="s">
        <v>1</v>
      </c>
      <c r="F206" s="167" t="s">
        <v>1443</v>
      </c>
      <c r="H206" s="168">
        <v>127.295</v>
      </c>
      <c r="I206" s="169"/>
      <c r="L206" s="164"/>
      <c r="M206" s="170"/>
      <c r="N206" s="171"/>
      <c r="O206" s="171"/>
      <c r="P206" s="171"/>
      <c r="Q206" s="171"/>
      <c r="R206" s="171"/>
      <c r="S206" s="171"/>
      <c r="T206" s="172"/>
      <c r="AT206" s="166" t="s">
        <v>168</v>
      </c>
      <c r="AU206" s="166" t="s">
        <v>82</v>
      </c>
      <c r="AV206" s="13" t="s">
        <v>82</v>
      </c>
      <c r="AW206" s="13" t="s">
        <v>30</v>
      </c>
      <c r="AX206" s="13" t="s">
        <v>73</v>
      </c>
      <c r="AY206" s="166" t="s">
        <v>160</v>
      </c>
    </row>
    <row r="207" spans="1:65" s="14" customFormat="1">
      <c r="B207" s="173"/>
      <c r="D207" s="165" t="s">
        <v>168</v>
      </c>
      <c r="E207" s="174" t="s">
        <v>1</v>
      </c>
      <c r="F207" s="175" t="s">
        <v>170</v>
      </c>
      <c r="H207" s="176">
        <v>127.295</v>
      </c>
      <c r="I207" s="177"/>
      <c r="L207" s="173"/>
      <c r="M207" s="178"/>
      <c r="N207" s="179"/>
      <c r="O207" s="179"/>
      <c r="P207" s="179"/>
      <c r="Q207" s="179"/>
      <c r="R207" s="179"/>
      <c r="S207" s="179"/>
      <c r="T207" s="180"/>
      <c r="AT207" s="174" t="s">
        <v>168</v>
      </c>
      <c r="AU207" s="174" t="s">
        <v>82</v>
      </c>
      <c r="AV207" s="14" t="s">
        <v>166</v>
      </c>
      <c r="AW207" s="14" t="s">
        <v>30</v>
      </c>
      <c r="AX207" s="14" t="s">
        <v>80</v>
      </c>
      <c r="AY207" s="174" t="s">
        <v>160</v>
      </c>
    </row>
    <row r="208" spans="1:65" s="2" customFormat="1" ht="24.2" customHeight="1">
      <c r="A208" s="32"/>
      <c r="B208" s="149"/>
      <c r="C208" s="150" t="s">
        <v>287</v>
      </c>
      <c r="D208" s="150" t="s">
        <v>162</v>
      </c>
      <c r="E208" s="151" t="s">
        <v>288</v>
      </c>
      <c r="F208" s="152" t="s">
        <v>289</v>
      </c>
      <c r="G208" s="153" t="s">
        <v>207</v>
      </c>
      <c r="H208" s="154">
        <v>13.986000000000001</v>
      </c>
      <c r="I208" s="155"/>
      <c r="J208" s="156">
        <f>ROUND(I208*H208,2)</f>
        <v>0</v>
      </c>
      <c r="K208" s="157"/>
      <c r="L208" s="33"/>
      <c r="M208" s="158" t="s">
        <v>1</v>
      </c>
      <c r="N208" s="159" t="s">
        <v>38</v>
      </c>
      <c r="O208" s="58"/>
      <c r="P208" s="160">
        <f>O208*H208</f>
        <v>0</v>
      </c>
      <c r="Q208" s="160">
        <v>0</v>
      </c>
      <c r="R208" s="160">
        <f>Q208*H208</f>
        <v>0</v>
      </c>
      <c r="S208" s="160">
        <v>0</v>
      </c>
      <c r="T208" s="161">
        <f>S208*H208</f>
        <v>0</v>
      </c>
      <c r="U208" s="32"/>
      <c r="V208" s="32"/>
      <c r="W208" s="32"/>
      <c r="X208" s="32"/>
      <c r="Y208" s="32"/>
      <c r="Z208" s="32"/>
      <c r="AA208" s="32"/>
      <c r="AB208" s="32"/>
      <c r="AC208" s="32"/>
      <c r="AD208" s="32"/>
      <c r="AE208" s="32"/>
      <c r="AR208" s="162" t="s">
        <v>166</v>
      </c>
      <c r="AT208" s="162" t="s">
        <v>162</v>
      </c>
      <c r="AU208" s="162" t="s">
        <v>82</v>
      </c>
      <c r="AY208" s="17" t="s">
        <v>160</v>
      </c>
      <c r="BE208" s="163">
        <f>IF(N208="základní",J208,0)</f>
        <v>0</v>
      </c>
      <c r="BF208" s="163">
        <f>IF(N208="snížená",J208,0)</f>
        <v>0</v>
      </c>
      <c r="BG208" s="163">
        <f>IF(N208="zákl. přenesená",J208,0)</f>
        <v>0</v>
      </c>
      <c r="BH208" s="163">
        <f>IF(N208="sníž. přenesená",J208,0)</f>
        <v>0</v>
      </c>
      <c r="BI208" s="163">
        <f>IF(N208="nulová",J208,0)</f>
        <v>0</v>
      </c>
      <c r="BJ208" s="17" t="s">
        <v>80</v>
      </c>
      <c r="BK208" s="163">
        <f>ROUND(I208*H208,2)</f>
        <v>0</v>
      </c>
      <c r="BL208" s="17" t="s">
        <v>166</v>
      </c>
      <c r="BM208" s="162" t="s">
        <v>1444</v>
      </c>
    </row>
    <row r="209" spans="1:65" s="15" customFormat="1">
      <c r="B209" s="181"/>
      <c r="D209" s="165" t="s">
        <v>168</v>
      </c>
      <c r="E209" s="182" t="s">
        <v>1</v>
      </c>
      <c r="F209" s="183" t="s">
        <v>291</v>
      </c>
      <c r="H209" s="182" t="s">
        <v>1</v>
      </c>
      <c r="I209" s="184"/>
      <c r="L209" s="181"/>
      <c r="M209" s="185"/>
      <c r="N209" s="186"/>
      <c r="O209" s="186"/>
      <c r="P209" s="186"/>
      <c r="Q209" s="186"/>
      <c r="R209" s="186"/>
      <c r="S209" s="186"/>
      <c r="T209" s="187"/>
      <c r="AT209" s="182" t="s">
        <v>168</v>
      </c>
      <c r="AU209" s="182" t="s">
        <v>82</v>
      </c>
      <c r="AV209" s="15" t="s">
        <v>80</v>
      </c>
      <c r="AW209" s="15" t="s">
        <v>30</v>
      </c>
      <c r="AX209" s="15" t="s">
        <v>73</v>
      </c>
      <c r="AY209" s="182" t="s">
        <v>160</v>
      </c>
    </row>
    <row r="210" spans="1:65" s="13" customFormat="1">
      <c r="B210" s="164"/>
      <c r="D210" s="165" t="s">
        <v>168</v>
      </c>
      <c r="E210" s="166" t="s">
        <v>1</v>
      </c>
      <c r="F210" s="167" t="s">
        <v>1445</v>
      </c>
      <c r="H210" s="168">
        <v>13.986000000000001</v>
      </c>
      <c r="I210" s="169"/>
      <c r="L210" s="164"/>
      <c r="M210" s="170"/>
      <c r="N210" s="171"/>
      <c r="O210" s="171"/>
      <c r="P210" s="171"/>
      <c r="Q210" s="171"/>
      <c r="R210" s="171"/>
      <c r="S210" s="171"/>
      <c r="T210" s="172"/>
      <c r="AT210" s="166" t="s">
        <v>168</v>
      </c>
      <c r="AU210" s="166" t="s">
        <v>82</v>
      </c>
      <c r="AV210" s="13" t="s">
        <v>82</v>
      </c>
      <c r="AW210" s="13" t="s">
        <v>30</v>
      </c>
      <c r="AX210" s="13" t="s">
        <v>73</v>
      </c>
      <c r="AY210" s="166" t="s">
        <v>160</v>
      </c>
    </row>
    <row r="211" spans="1:65" s="14" customFormat="1">
      <c r="B211" s="173"/>
      <c r="D211" s="165" t="s">
        <v>168</v>
      </c>
      <c r="E211" s="174" t="s">
        <v>1</v>
      </c>
      <c r="F211" s="175" t="s">
        <v>170</v>
      </c>
      <c r="H211" s="176">
        <v>13.986000000000001</v>
      </c>
      <c r="I211" s="177"/>
      <c r="L211" s="173"/>
      <c r="M211" s="178"/>
      <c r="N211" s="179"/>
      <c r="O211" s="179"/>
      <c r="P211" s="179"/>
      <c r="Q211" s="179"/>
      <c r="R211" s="179"/>
      <c r="S211" s="179"/>
      <c r="T211" s="180"/>
      <c r="AT211" s="174" t="s">
        <v>168</v>
      </c>
      <c r="AU211" s="174" t="s">
        <v>82</v>
      </c>
      <c r="AV211" s="14" t="s">
        <v>166</v>
      </c>
      <c r="AW211" s="14" t="s">
        <v>30</v>
      </c>
      <c r="AX211" s="14" t="s">
        <v>80</v>
      </c>
      <c r="AY211" s="174" t="s">
        <v>160</v>
      </c>
    </row>
    <row r="212" spans="1:65" s="2" customFormat="1" ht="16.5" customHeight="1">
      <c r="A212" s="32"/>
      <c r="B212" s="149"/>
      <c r="C212" s="188" t="s">
        <v>293</v>
      </c>
      <c r="D212" s="188" t="s">
        <v>282</v>
      </c>
      <c r="E212" s="189" t="s">
        <v>283</v>
      </c>
      <c r="F212" s="190" t="s">
        <v>284</v>
      </c>
      <c r="G212" s="191" t="s">
        <v>270</v>
      </c>
      <c r="H212" s="192">
        <v>28.692</v>
      </c>
      <c r="I212" s="193"/>
      <c r="J212" s="194">
        <f>ROUND(I212*H212,2)</f>
        <v>0</v>
      </c>
      <c r="K212" s="195"/>
      <c r="L212" s="196"/>
      <c r="M212" s="197" t="s">
        <v>1</v>
      </c>
      <c r="N212" s="198" t="s">
        <v>38</v>
      </c>
      <c r="O212" s="58"/>
      <c r="P212" s="160">
        <f>O212*H212</f>
        <v>0</v>
      </c>
      <c r="Q212" s="160">
        <v>0</v>
      </c>
      <c r="R212" s="160">
        <f>Q212*H212</f>
        <v>0</v>
      </c>
      <c r="S212" s="160">
        <v>0</v>
      </c>
      <c r="T212" s="161">
        <f>S212*H212</f>
        <v>0</v>
      </c>
      <c r="U212" s="32"/>
      <c r="V212" s="32"/>
      <c r="W212" s="32"/>
      <c r="X212" s="32"/>
      <c r="Y212" s="32"/>
      <c r="Z212" s="32"/>
      <c r="AA212" s="32"/>
      <c r="AB212" s="32"/>
      <c r="AC212" s="32"/>
      <c r="AD212" s="32"/>
      <c r="AE212" s="32"/>
      <c r="AR212" s="162" t="s">
        <v>199</v>
      </c>
      <c r="AT212" s="162" t="s">
        <v>282</v>
      </c>
      <c r="AU212" s="162" t="s">
        <v>82</v>
      </c>
      <c r="AY212" s="17" t="s">
        <v>160</v>
      </c>
      <c r="BE212" s="163">
        <f>IF(N212="základní",J212,0)</f>
        <v>0</v>
      </c>
      <c r="BF212" s="163">
        <f>IF(N212="snížená",J212,0)</f>
        <v>0</v>
      </c>
      <c r="BG212" s="163">
        <f>IF(N212="zákl. přenesená",J212,0)</f>
        <v>0</v>
      </c>
      <c r="BH212" s="163">
        <f>IF(N212="sníž. přenesená",J212,0)</f>
        <v>0</v>
      </c>
      <c r="BI212" s="163">
        <f>IF(N212="nulová",J212,0)</f>
        <v>0</v>
      </c>
      <c r="BJ212" s="17" t="s">
        <v>80</v>
      </c>
      <c r="BK212" s="163">
        <f>ROUND(I212*H212,2)</f>
        <v>0</v>
      </c>
      <c r="BL212" s="17" t="s">
        <v>166</v>
      </c>
      <c r="BM212" s="162" t="s">
        <v>1446</v>
      </c>
    </row>
    <row r="213" spans="1:65" s="13" customFormat="1">
      <c r="B213" s="164"/>
      <c r="D213" s="165" t="s">
        <v>168</v>
      </c>
      <c r="E213" s="166" t="s">
        <v>1</v>
      </c>
      <c r="F213" s="167" t="s">
        <v>1447</v>
      </c>
      <c r="H213" s="168">
        <v>28.692</v>
      </c>
      <c r="I213" s="169"/>
      <c r="L213" s="164"/>
      <c r="M213" s="170"/>
      <c r="N213" s="171"/>
      <c r="O213" s="171"/>
      <c r="P213" s="171"/>
      <c r="Q213" s="171"/>
      <c r="R213" s="171"/>
      <c r="S213" s="171"/>
      <c r="T213" s="172"/>
      <c r="AT213" s="166" t="s">
        <v>168</v>
      </c>
      <c r="AU213" s="166" t="s">
        <v>82</v>
      </c>
      <c r="AV213" s="13" t="s">
        <v>82</v>
      </c>
      <c r="AW213" s="13" t="s">
        <v>30</v>
      </c>
      <c r="AX213" s="13" t="s">
        <v>73</v>
      </c>
      <c r="AY213" s="166" t="s">
        <v>160</v>
      </c>
    </row>
    <row r="214" spans="1:65" s="14" customFormat="1">
      <c r="B214" s="173"/>
      <c r="D214" s="165" t="s">
        <v>168</v>
      </c>
      <c r="E214" s="174" t="s">
        <v>1</v>
      </c>
      <c r="F214" s="175" t="s">
        <v>170</v>
      </c>
      <c r="H214" s="176">
        <v>28.692</v>
      </c>
      <c r="I214" s="177"/>
      <c r="L214" s="173"/>
      <c r="M214" s="178"/>
      <c r="N214" s="179"/>
      <c r="O214" s="179"/>
      <c r="P214" s="179"/>
      <c r="Q214" s="179"/>
      <c r="R214" s="179"/>
      <c r="S214" s="179"/>
      <c r="T214" s="180"/>
      <c r="AT214" s="174" t="s">
        <v>168</v>
      </c>
      <c r="AU214" s="174" t="s">
        <v>82</v>
      </c>
      <c r="AV214" s="14" t="s">
        <v>166</v>
      </c>
      <c r="AW214" s="14" t="s">
        <v>30</v>
      </c>
      <c r="AX214" s="14" t="s">
        <v>80</v>
      </c>
      <c r="AY214" s="174" t="s">
        <v>160</v>
      </c>
    </row>
    <row r="215" spans="1:65" s="2" customFormat="1" ht="24.2" customHeight="1">
      <c r="A215" s="32"/>
      <c r="B215" s="149"/>
      <c r="C215" s="150" t="s">
        <v>298</v>
      </c>
      <c r="D215" s="150" t="s">
        <v>162</v>
      </c>
      <c r="E215" s="151" t="s">
        <v>288</v>
      </c>
      <c r="F215" s="152" t="s">
        <v>289</v>
      </c>
      <c r="G215" s="153" t="s">
        <v>207</v>
      </c>
      <c r="H215" s="154">
        <v>14.744999999999999</v>
      </c>
      <c r="I215" s="155"/>
      <c r="J215" s="156">
        <f>ROUND(I215*H215,2)</f>
        <v>0</v>
      </c>
      <c r="K215" s="157"/>
      <c r="L215" s="33"/>
      <c r="M215" s="158" t="s">
        <v>1</v>
      </c>
      <c r="N215" s="159" t="s">
        <v>38</v>
      </c>
      <c r="O215" s="58"/>
      <c r="P215" s="160">
        <f>O215*H215</f>
        <v>0</v>
      </c>
      <c r="Q215" s="160">
        <v>0</v>
      </c>
      <c r="R215" s="160">
        <f>Q215*H215</f>
        <v>0</v>
      </c>
      <c r="S215" s="160">
        <v>0</v>
      </c>
      <c r="T215" s="161">
        <f>S215*H215</f>
        <v>0</v>
      </c>
      <c r="U215" s="32"/>
      <c r="V215" s="32"/>
      <c r="W215" s="32"/>
      <c r="X215" s="32"/>
      <c r="Y215" s="32"/>
      <c r="Z215" s="32"/>
      <c r="AA215" s="32"/>
      <c r="AB215" s="32"/>
      <c r="AC215" s="32"/>
      <c r="AD215" s="32"/>
      <c r="AE215" s="32"/>
      <c r="AR215" s="162" t="s">
        <v>166</v>
      </c>
      <c r="AT215" s="162" t="s">
        <v>162</v>
      </c>
      <c r="AU215" s="162" t="s">
        <v>82</v>
      </c>
      <c r="AY215" s="17" t="s">
        <v>160</v>
      </c>
      <c r="BE215" s="163">
        <f>IF(N215="základní",J215,0)</f>
        <v>0</v>
      </c>
      <c r="BF215" s="163">
        <f>IF(N215="snížená",J215,0)</f>
        <v>0</v>
      </c>
      <c r="BG215" s="163">
        <f>IF(N215="zákl. přenesená",J215,0)</f>
        <v>0</v>
      </c>
      <c r="BH215" s="163">
        <f>IF(N215="sníž. přenesená",J215,0)</f>
        <v>0</v>
      </c>
      <c r="BI215" s="163">
        <f>IF(N215="nulová",J215,0)</f>
        <v>0</v>
      </c>
      <c r="BJ215" s="17" t="s">
        <v>80</v>
      </c>
      <c r="BK215" s="163">
        <f>ROUND(I215*H215,2)</f>
        <v>0</v>
      </c>
      <c r="BL215" s="17" t="s">
        <v>166</v>
      </c>
      <c r="BM215" s="162" t="s">
        <v>1448</v>
      </c>
    </row>
    <row r="216" spans="1:65" s="15" customFormat="1">
      <c r="B216" s="181"/>
      <c r="D216" s="165" t="s">
        <v>168</v>
      </c>
      <c r="E216" s="182" t="s">
        <v>1</v>
      </c>
      <c r="F216" s="183" t="s">
        <v>291</v>
      </c>
      <c r="H216" s="182" t="s">
        <v>1</v>
      </c>
      <c r="I216" s="184"/>
      <c r="L216" s="181"/>
      <c r="M216" s="185"/>
      <c r="N216" s="186"/>
      <c r="O216" s="186"/>
      <c r="P216" s="186"/>
      <c r="Q216" s="186"/>
      <c r="R216" s="186"/>
      <c r="S216" s="186"/>
      <c r="T216" s="187"/>
      <c r="AT216" s="182" t="s">
        <v>168</v>
      </c>
      <c r="AU216" s="182" t="s">
        <v>82</v>
      </c>
      <c r="AV216" s="15" t="s">
        <v>80</v>
      </c>
      <c r="AW216" s="15" t="s">
        <v>30</v>
      </c>
      <c r="AX216" s="15" t="s">
        <v>73</v>
      </c>
      <c r="AY216" s="182" t="s">
        <v>160</v>
      </c>
    </row>
    <row r="217" spans="1:65" s="13" customFormat="1">
      <c r="B217" s="164"/>
      <c r="D217" s="165" t="s">
        <v>168</v>
      </c>
      <c r="E217" s="166" t="s">
        <v>1</v>
      </c>
      <c r="F217" s="167" t="s">
        <v>1449</v>
      </c>
      <c r="H217" s="168">
        <v>14.744999999999999</v>
      </c>
      <c r="I217" s="169"/>
      <c r="L217" s="164"/>
      <c r="M217" s="170"/>
      <c r="N217" s="171"/>
      <c r="O217" s="171"/>
      <c r="P217" s="171"/>
      <c r="Q217" s="171"/>
      <c r="R217" s="171"/>
      <c r="S217" s="171"/>
      <c r="T217" s="172"/>
      <c r="AT217" s="166" t="s">
        <v>168</v>
      </c>
      <c r="AU217" s="166" t="s">
        <v>82</v>
      </c>
      <c r="AV217" s="13" t="s">
        <v>82</v>
      </c>
      <c r="AW217" s="13" t="s">
        <v>30</v>
      </c>
      <c r="AX217" s="13" t="s">
        <v>73</v>
      </c>
      <c r="AY217" s="166" t="s">
        <v>160</v>
      </c>
    </row>
    <row r="218" spans="1:65" s="14" customFormat="1">
      <c r="B218" s="173"/>
      <c r="D218" s="165" t="s">
        <v>168</v>
      </c>
      <c r="E218" s="174" t="s">
        <v>1</v>
      </c>
      <c r="F218" s="175" t="s">
        <v>170</v>
      </c>
      <c r="H218" s="176">
        <v>14.744999999999999</v>
      </c>
      <c r="I218" s="177"/>
      <c r="L218" s="173"/>
      <c r="M218" s="178"/>
      <c r="N218" s="179"/>
      <c r="O218" s="179"/>
      <c r="P218" s="179"/>
      <c r="Q218" s="179"/>
      <c r="R218" s="179"/>
      <c r="S218" s="179"/>
      <c r="T218" s="180"/>
      <c r="AT218" s="174" t="s">
        <v>168</v>
      </c>
      <c r="AU218" s="174" t="s">
        <v>82</v>
      </c>
      <c r="AV218" s="14" t="s">
        <v>166</v>
      </c>
      <c r="AW218" s="14" t="s">
        <v>30</v>
      </c>
      <c r="AX218" s="14" t="s">
        <v>80</v>
      </c>
      <c r="AY218" s="174" t="s">
        <v>160</v>
      </c>
    </row>
    <row r="219" spans="1:65" s="2" customFormat="1" ht="16.5" customHeight="1">
      <c r="A219" s="32"/>
      <c r="B219" s="149"/>
      <c r="C219" s="188" t="s">
        <v>303</v>
      </c>
      <c r="D219" s="188" t="s">
        <v>282</v>
      </c>
      <c r="E219" s="189" t="s">
        <v>294</v>
      </c>
      <c r="F219" s="190" t="s">
        <v>295</v>
      </c>
      <c r="G219" s="191" t="s">
        <v>270</v>
      </c>
      <c r="H219" s="192">
        <v>30.288</v>
      </c>
      <c r="I219" s="193"/>
      <c r="J219" s="194">
        <f>ROUND(I219*H219,2)</f>
        <v>0</v>
      </c>
      <c r="K219" s="195"/>
      <c r="L219" s="196"/>
      <c r="M219" s="197" t="s">
        <v>1</v>
      </c>
      <c r="N219" s="198" t="s">
        <v>38</v>
      </c>
      <c r="O219" s="58"/>
      <c r="P219" s="160">
        <f>O219*H219</f>
        <v>0</v>
      </c>
      <c r="Q219" s="160">
        <v>0</v>
      </c>
      <c r="R219" s="160">
        <f>Q219*H219</f>
        <v>0</v>
      </c>
      <c r="S219" s="160">
        <v>0</v>
      </c>
      <c r="T219" s="161">
        <f>S219*H219</f>
        <v>0</v>
      </c>
      <c r="U219" s="32"/>
      <c r="V219" s="32"/>
      <c r="W219" s="32"/>
      <c r="X219" s="32"/>
      <c r="Y219" s="32"/>
      <c r="Z219" s="32"/>
      <c r="AA219" s="32"/>
      <c r="AB219" s="32"/>
      <c r="AC219" s="32"/>
      <c r="AD219" s="32"/>
      <c r="AE219" s="32"/>
      <c r="AR219" s="162" t="s">
        <v>199</v>
      </c>
      <c r="AT219" s="162" t="s">
        <v>282</v>
      </c>
      <c r="AU219" s="162" t="s">
        <v>82</v>
      </c>
      <c r="AY219" s="17" t="s">
        <v>160</v>
      </c>
      <c r="BE219" s="163">
        <f>IF(N219="základní",J219,0)</f>
        <v>0</v>
      </c>
      <c r="BF219" s="163">
        <f>IF(N219="snížená",J219,0)</f>
        <v>0</v>
      </c>
      <c r="BG219" s="163">
        <f>IF(N219="zákl. přenesená",J219,0)</f>
        <v>0</v>
      </c>
      <c r="BH219" s="163">
        <f>IF(N219="sníž. přenesená",J219,0)</f>
        <v>0</v>
      </c>
      <c r="BI219" s="163">
        <f>IF(N219="nulová",J219,0)</f>
        <v>0</v>
      </c>
      <c r="BJ219" s="17" t="s">
        <v>80</v>
      </c>
      <c r="BK219" s="163">
        <f>ROUND(I219*H219,2)</f>
        <v>0</v>
      </c>
      <c r="BL219" s="17" t="s">
        <v>166</v>
      </c>
      <c r="BM219" s="162" t="s">
        <v>1450</v>
      </c>
    </row>
    <row r="220" spans="1:65" s="13" customFormat="1">
      <c r="B220" s="164"/>
      <c r="D220" s="165" t="s">
        <v>168</v>
      </c>
      <c r="E220" s="166" t="s">
        <v>1</v>
      </c>
      <c r="F220" s="167" t="s">
        <v>1451</v>
      </c>
      <c r="H220" s="168">
        <v>30.288</v>
      </c>
      <c r="I220" s="169"/>
      <c r="L220" s="164"/>
      <c r="M220" s="170"/>
      <c r="N220" s="171"/>
      <c r="O220" s="171"/>
      <c r="P220" s="171"/>
      <c r="Q220" s="171"/>
      <c r="R220" s="171"/>
      <c r="S220" s="171"/>
      <c r="T220" s="172"/>
      <c r="AT220" s="166" t="s">
        <v>168</v>
      </c>
      <c r="AU220" s="166" t="s">
        <v>82</v>
      </c>
      <c r="AV220" s="13" t="s">
        <v>82</v>
      </c>
      <c r="AW220" s="13" t="s">
        <v>30</v>
      </c>
      <c r="AX220" s="13" t="s">
        <v>73</v>
      </c>
      <c r="AY220" s="166" t="s">
        <v>160</v>
      </c>
    </row>
    <row r="221" spans="1:65" s="14" customFormat="1">
      <c r="B221" s="173"/>
      <c r="D221" s="165" t="s">
        <v>168</v>
      </c>
      <c r="E221" s="174" t="s">
        <v>1</v>
      </c>
      <c r="F221" s="175" t="s">
        <v>170</v>
      </c>
      <c r="H221" s="176">
        <v>30.288</v>
      </c>
      <c r="I221" s="177"/>
      <c r="L221" s="173"/>
      <c r="M221" s="178"/>
      <c r="N221" s="179"/>
      <c r="O221" s="179"/>
      <c r="P221" s="179"/>
      <c r="Q221" s="179"/>
      <c r="R221" s="179"/>
      <c r="S221" s="179"/>
      <c r="T221" s="180"/>
      <c r="AT221" s="174" t="s">
        <v>168</v>
      </c>
      <c r="AU221" s="174" t="s">
        <v>82</v>
      </c>
      <c r="AV221" s="14" t="s">
        <v>166</v>
      </c>
      <c r="AW221" s="14" t="s">
        <v>30</v>
      </c>
      <c r="AX221" s="14" t="s">
        <v>80</v>
      </c>
      <c r="AY221" s="174" t="s">
        <v>160</v>
      </c>
    </row>
    <row r="222" spans="1:65" s="2" customFormat="1" ht="24.2" customHeight="1">
      <c r="A222" s="32"/>
      <c r="B222" s="149"/>
      <c r="C222" s="150" t="s">
        <v>309</v>
      </c>
      <c r="D222" s="150" t="s">
        <v>162</v>
      </c>
      <c r="E222" s="151" t="s">
        <v>299</v>
      </c>
      <c r="F222" s="152" t="s">
        <v>300</v>
      </c>
      <c r="G222" s="153" t="s">
        <v>165</v>
      </c>
      <c r="H222" s="154">
        <v>68.599999999999994</v>
      </c>
      <c r="I222" s="155"/>
      <c r="J222" s="156">
        <f>ROUND(I222*H222,2)</f>
        <v>0</v>
      </c>
      <c r="K222" s="157"/>
      <c r="L222" s="33"/>
      <c r="M222" s="158" t="s">
        <v>1</v>
      </c>
      <c r="N222" s="159" t="s">
        <v>38</v>
      </c>
      <c r="O222" s="58"/>
      <c r="P222" s="160">
        <f>O222*H222</f>
        <v>0</v>
      </c>
      <c r="Q222" s="160">
        <v>0</v>
      </c>
      <c r="R222" s="160">
        <f>Q222*H222</f>
        <v>0</v>
      </c>
      <c r="S222" s="160">
        <v>0</v>
      </c>
      <c r="T222" s="161">
        <f>S222*H222</f>
        <v>0</v>
      </c>
      <c r="U222" s="32"/>
      <c r="V222" s="32"/>
      <c r="W222" s="32"/>
      <c r="X222" s="32"/>
      <c r="Y222" s="32"/>
      <c r="Z222" s="32"/>
      <c r="AA222" s="32"/>
      <c r="AB222" s="32"/>
      <c r="AC222" s="32"/>
      <c r="AD222" s="32"/>
      <c r="AE222" s="32"/>
      <c r="AR222" s="162" t="s">
        <v>166</v>
      </c>
      <c r="AT222" s="162" t="s">
        <v>162</v>
      </c>
      <c r="AU222" s="162" t="s">
        <v>82</v>
      </c>
      <c r="AY222" s="17" t="s">
        <v>160</v>
      </c>
      <c r="BE222" s="163">
        <f>IF(N222="základní",J222,0)</f>
        <v>0</v>
      </c>
      <c r="BF222" s="163">
        <f>IF(N222="snížená",J222,0)</f>
        <v>0</v>
      </c>
      <c r="BG222" s="163">
        <f>IF(N222="zákl. přenesená",J222,0)</f>
        <v>0</v>
      </c>
      <c r="BH222" s="163">
        <f>IF(N222="sníž. přenesená",J222,0)</f>
        <v>0</v>
      </c>
      <c r="BI222" s="163">
        <f>IF(N222="nulová",J222,0)</f>
        <v>0</v>
      </c>
      <c r="BJ222" s="17" t="s">
        <v>80</v>
      </c>
      <c r="BK222" s="163">
        <f>ROUND(I222*H222,2)</f>
        <v>0</v>
      </c>
      <c r="BL222" s="17" t="s">
        <v>166</v>
      </c>
      <c r="BM222" s="162" t="s">
        <v>1452</v>
      </c>
    </row>
    <row r="223" spans="1:65" s="13" customFormat="1">
      <c r="B223" s="164"/>
      <c r="D223" s="165" t="s">
        <v>168</v>
      </c>
      <c r="E223" s="166" t="s">
        <v>1</v>
      </c>
      <c r="F223" s="167" t="s">
        <v>1400</v>
      </c>
      <c r="H223" s="168">
        <v>68.599999999999994</v>
      </c>
      <c r="I223" s="169"/>
      <c r="L223" s="164"/>
      <c r="M223" s="170"/>
      <c r="N223" s="171"/>
      <c r="O223" s="171"/>
      <c r="P223" s="171"/>
      <c r="Q223" s="171"/>
      <c r="R223" s="171"/>
      <c r="S223" s="171"/>
      <c r="T223" s="172"/>
      <c r="AT223" s="166" t="s">
        <v>168</v>
      </c>
      <c r="AU223" s="166" t="s">
        <v>82</v>
      </c>
      <c r="AV223" s="13" t="s">
        <v>82</v>
      </c>
      <c r="AW223" s="13" t="s">
        <v>30</v>
      </c>
      <c r="AX223" s="13" t="s">
        <v>73</v>
      </c>
      <c r="AY223" s="166" t="s">
        <v>160</v>
      </c>
    </row>
    <row r="224" spans="1:65" s="14" customFormat="1">
      <c r="B224" s="173"/>
      <c r="D224" s="165" t="s">
        <v>168</v>
      </c>
      <c r="E224" s="174" t="s">
        <v>1</v>
      </c>
      <c r="F224" s="175" t="s">
        <v>170</v>
      </c>
      <c r="H224" s="176">
        <v>68.599999999999994</v>
      </c>
      <c r="I224" s="177"/>
      <c r="L224" s="173"/>
      <c r="M224" s="178"/>
      <c r="N224" s="179"/>
      <c r="O224" s="179"/>
      <c r="P224" s="179"/>
      <c r="Q224" s="179"/>
      <c r="R224" s="179"/>
      <c r="S224" s="179"/>
      <c r="T224" s="180"/>
      <c r="AT224" s="174" t="s">
        <v>168</v>
      </c>
      <c r="AU224" s="174" t="s">
        <v>82</v>
      </c>
      <c r="AV224" s="14" t="s">
        <v>166</v>
      </c>
      <c r="AW224" s="14" t="s">
        <v>30</v>
      </c>
      <c r="AX224" s="14" t="s">
        <v>80</v>
      </c>
      <c r="AY224" s="174" t="s">
        <v>160</v>
      </c>
    </row>
    <row r="225" spans="1:65" s="12" customFormat="1" ht="22.9" customHeight="1">
      <c r="B225" s="136"/>
      <c r="D225" s="137" t="s">
        <v>72</v>
      </c>
      <c r="E225" s="147" t="s">
        <v>82</v>
      </c>
      <c r="F225" s="147" t="s">
        <v>302</v>
      </c>
      <c r="I225" s="139"/>
      <c r="J225" s="148">
        <f>BK225</f>
        <v>0</v>
      </c>
      <c r="L225" s="136"/>
      <c r="M225" s="141"/>
      <c r="N225" s="142"/>
      <c r="O225" s="142"/>
      <c r="P225" s="143">
        <f>SUM(P226:P228)</f>
        <v>0</v>
      </c>
      <c r="Q225" s="142"/>
      <c r="R225" s="143">
        <f>SUM(R226:R228)</f>
        <v>14.3283</v>
      </c>
      <c r="S225" s="142"/>
      <c r="T225" s="144">
        <f>SUM(T226:T228)</f>
        <v>0</v>
      </c>
      <c r="AR225" s="137" t="s">
        <v>80</v>
      </c>
      <c r="AT225" s="145" t="s">
        <v>72</v>
      </c>
      <c r="AU225" s="145" t="s">
        <v>80</v>
      </c>
      <c r="AY225" s="137" t="s">
        <v>160</v>
      </c>
      <c r="BK225" s="146">
        <f>SUM(BK226:BK228)</f>
        <v>0</v>
      </c>
    </row>
    <row r="226" spans="1:65" s="2" customFormat="1" ht="37.9" customHeight="1">
      <c r="A226" s="32"/>
      <c r="B226" s="149"/>
      <c r="C226" s="150" t="s">
        <v>315</v>
      </c>
      <c r="D226" s="150" t="s">
        <v>162</v>
      </c>
      <c r="E226" s="151" t="s">
        <v>304</v>
      </c>
      <c r="F226" s="152" t="s">
        <v>305</v>
      </c>
      <c r="G226" s="153" t="s">
        <v>196</v>
      </c>
      <c r="H226" s="154">
        <v>70</v>
      </c>
      <c r="I226" s="155"/>
      <c r="J226" s="156">
        <f>ROUND(I226*H226,2)</f>
        <v>0</v>
      </c>
      <c r="K226" s="157"/>
      <c r="L226" s="33"/>
      <c r="M226" s="158" t="s">
        <v>1</v>
      </c>
      <c r="N226" s="159" t="s">
        <v>38</v>
      </c>
      <c r="O226" s="58"/>
      <c r="P226" s="160">
        <f>O226*H226</f>
        <v>0</v>
      </c>
      <c r="Q226" s="160">
        <v>0.20469000000000001</v>
      </c>
      <c r="R226" s="160">
        <f>Q226*H226</f>
        <v>14.3283</v>
      </c>
      <c r="S226" s="160">
        <v>0</v>
      </c>
      <c r="T226" s="161">
        <f>S226*H226</f>
        <v>0</v>
      </c>
      <c r="U226" s="32"/>
      <c r="V226" s="32"/>
      <c r="W226" s="32"/>
      <c r="X226" s="32"/>
      <c r="Y226" s="32"/>
      <c r="Z226" s="32"/>
      <c r="AA226" s="32"/>
      <c r="AB226" s="32"/>
      <c r="AC226" s="32"/>
      <c r="AD226" s="32"/>
      <c r="AE226" s="32"/>
      <c r="AR226" s="162" t="s">
        <v>166</v>
      </c>
      <c r="AT226" s="162" t="s">
        <v>162</v>
      </c>
      <c r="AU226" s="162" t="s">
        <v>82</v>
      </c>
      <c r="AY226" s="17" t="s">
        <v>160</v>
      </c>
      <c r="BE226" s="163">
        <f>IF(N226="základní",J226,0)</f>
        <v>0</v>
      </c>
      <c r="BF226" s="163">
        <f>IF(N226="snížená",J226,0)</f>
        <v>0</v>
      </c>
      <c r="BG226" s="163">
        <f>IF(N226="zákl. přenesená",J226,0)</f>
        <v>0</v>
      </c>
      <c r="BH226" s="163">
        <f>IF(N226="sníž. přenesená",J226,0)</f>
        <v>0</v>
      </c>
      <c r="BI226" s="163">
        <f>IF(N226="nulová",J226,0)</f>
        <v>0</v>
      </c>
      <c r="BJ226" s="17" t="s">
        <v>80</v>
      </c>
      <c r="BK226" s="163">
        <f>ROUND(I226*H226,2)</f>
        <v>0</v>
      </c>
      <c r="BL226" s="17" t="s">
        <v>166</v>
      </c>
      <c r="BM226" s="162" t="s">
        <v>1453</v>
      </c>
    </row>
    <row r="227" spans="1:65" s="13" customFormat="1">
      <c r="B227" s="164"/>
      <c r="D227" s="165" t="s">
        <v>168</v>
      </c>
      <c r="E227" s="166" t="s">
        <v>1</v>
      </c>
      <c r="F227" s="167" t="s">
        <v>1454</v>
      </c>
      <c r="H227" s="168">
        <v>70</v>
      </c>
      <c r="I227" s="169"/>
      <c r="L227" s="164"/>
      <c r="M227" s="170"/>
      <c r="N227" s="171"/>
      <c r="O227" s="171"/>
      <c r="P227" s="171"/>
      <c r="Q227" s="171"/>
      <c r="R227" s="171"/>
      <c r="S227" s="171"/>
      <c r="T227" s="172"/>
      <c r="AT227" s="166" t="s">
        <v>168</v>
      </c>
      <c r="AU227" s="166" t="s">
        <v>82</v>
      </c>
      <c r="AV227" s="13" t="s">
        <v>82</v>
      </c>
      <c r="AW227" s="13" t="s">
        <v>30</v>
      </c>
      <c r="AX227" s="13" t="s">
        <v>73</v>
      </c>
      <c r="AY227" s="166" t="s">
        <v>160</v>
      </c>
    </row>
    <row r="228" spans="1:65" s="14" customFormat="1">
      <c r="B228" s="173"/>
      <c r="D228" s="165" t="s">
        <v>168</v>
      </c>
      <c r="E228" s="174" t="s">
        <v>1</v>
      </c>
      <c r="F228" s="175" t="s">
        <v>170</v>
      </c>
      <c r="H228" s="176">
        <v>70</v>
      </c>
      <c r="I228" s="177"/>
      <c r="L228" s="173"/>
      <c r="M228" s="178"/>
      <c r="N228" s="179"/>
      <c r="O228" s="179"/>
      <c r="P228" s="179"/>
      <c r="Q228" s="179"/>
      <c r="R228" s="179"/>
      <c r="S228" s="179"/>
      <c r="T228" s="180"/>
      <c r="AT228" s="174" t="s">
        <v>168</v>
      </c>
      <c r="AU228" s="174" t="s">
        <v>82</v>
      </c>
      <c r="AV228" s="14" t="s">
        <v>166</v>
      </c>
      <c r="AW228" s="14" t="s">
        <v>30</v>
      </c>
      <c r="AX228" s="14" t="s">
        <v>80</v>
      </c>
      <c r="AY228" s="174" t="s">
        <v>160</v>
      </c>
    </row>
    <row r="229" spans="1:65" s="12" customFormat="1" ht="22.9" customHeight="1">
      <c r="B229" s="136"/>
      <c r="D229" s="137" t="s">
        <v>72</v>
      </c>
      <c r="E229" s="147" t="s">
        <v>174</v>
      </c>
      <c r="F229" s="147" t="s">
        <v>308</v>
      </c>
      <c r="I229" s="139"/>
      <c r="J229" s="148">
        <f>BK229</f>
        <v>0</v>
      </c>
      <c r="L229" s="136"/>
      <c r="M229" s="141"/>
      <c r="N229" s="142"/>
      <c r="O229" s="142"/>
      <c r="P229" s="143">
        <f>SUM(P230:P235)</f>
        <v>0</v>
      </c>
      <c r="Q229" s="142"/>
      <c r="R229" s="143">
        <f>SUM(R230:R235)</f>
        <v>0</v>
      </c>
      <c r="S229" s="142"/>
      <c r="T229" s="144">
        <f>SUM(T230:T235)</f>
        <v>0</v>
      </c>
      <c r="AR229" s="137" t="s">
        <v>80</v>
      </c>
      <c r="AT229" s="145" t="s">
        <v>72</v>
      </c>
      <c r="AU229" s="145" t="s">
        <v>80</v>
      </c>
      <c r="AY229" s="137" t="s">
        <v>160</v>
      </c>
      <c r="BK229" s="146">
        <f>SUM(BK230:BK235)</f>
        <v>0</v>
      </c>
    </row>
    <row r="230" spans="1:65" s="2" customFormat="1" ht="37.9" customHeight="1">
      <c r="A230" s="32"/>
      <c r="B230" s="149"/>
      <c r="C230" s="150" t="s">
        <v>321</v>
      </c>
      <c r="D230" s="150" t="s">
        <v>162</v>
      </c>
      <c r="E230" s="151" t="s">
        <v>310</v>
      </c>
      <c r="F230" s="152" t="s">
        <v>311</v>
      </c>
      <c r="G230" s="153" t="s">
        <v>312</v>
      </c>
      <c r="H230" s="154">
        <v>1</v>
      </c>
      <c r="I230" s="155"/>
      <c r="J230" s="156">
        <f>ROUND(I230*H230,2)</f>
        <v>0</v>
      </c>
      <c r="K230" s="157"/>
      <c r="L230" s="33"/>
      <c r="M230" s="158" t="s">
        <v>1</v>
      </c>
      <c r="N230" s="159" t="s">
        <v>38</v>
      </c>
      <c r="O230" s="58"/>
      <c r="P230" s="160">
        <f>O230*H230</f>
        <v>0</v>
      </c>
      <c r="Q230" s="160">
        <v>0</v>
      </c>
      <c r="R230" s="160">
        <f>Q230*H230</f>
        <v>0</v>
      </c>
      <c r="S230" s="160">
        <v>0</v>
      </c>
      <c r="T230" s="161">
        <f>S230*H230</f>
        <v>0</v>
      </c>
      <c r="U230" s="32"/>
      <c r="V230" s="32"/>
      <c r="W230" s="32"/>
      <c r="X230" s="32"/>
      <c r="Y230" s="32"/>
      <c r="Z230" s="32"/>
      <c r="AA230" s="32"/>
      <c r="AB230" s="32"/>
      <c r="AC230" s="32"/>
      <c r="AD230" s="32"/>
      <c r="AE230" s="32"/>
      <c r="AR230" s="162" t="s">
        <v>166</v>
      </c>
      <c r="AT230" s="162" t="s">
        <v>162</v>
      </c>
      <c r="AU230" s="162" t="s">
        <v>82</v>
      </c>
      <c r="AY230" s="17" t="s">
        <v>160</v>
      </c>
      <c r="BE230" s="163">
        <f>IF(N230="základní",J230,0)</f>
        <v>0</v>
      </c>
      <c r="BF230" s="163">
        <f>IF(N230="snížená",J230,0)</f>
        <v>0</v>
      </c>
      <c r="BG230" s="163">
        <f>IF(N230="zákl. přenesená",J230,0)</f>
        <v>0</v>
      </c>
      <c r="BH230" s="163">
        <f>IF(N230="sníž. přenesená",J230,0)</f>
        <v>0</v>
      </c>
      <c r="BI230" s="163">
        <f>IF(N230="nulová",J230,0)</f>
        <v>0</v>
      </c>
      <c r="BJ230" s="17" t="s">
        <v>80</v>
      </c>
      <c r="BK230" s="163">
        <f>ROUND(I230*H230,2)</f>
        <v>0</v>
      </c>
      <c r="BL230" s="17" t="s">
        <v>166</v>
      </c>
      <c r="BM230" s="162" t="s">
        <v>1455</v>
      </c>
    </row>
    <row r="231" spans="1:65" s="13" customFormat="1">
      <c r="B231" s="164"/>
      <c r="D231" s="165" t="s">
        <v>168</v>
      </c>
      <c r="E231" s="166" t="s">
        <v>1</v>
      </c>
      <c r="F231" s="167" t="s">
        <v>1456</v>
      </c>
      <c r="H231" s="168">
        <v>1</v>
      </c>
      <c r="I231" s="169"/>
      <c r="L231" s="164"/>
      <c r="M231" s="170"/>
      <c r="N231" s="171"/>
      <c r="O231" s="171"/>
      <c r="P231" s="171"/>
      <c r="Q231" s="171"/>
      <c r="R231" s="171"/>
      <c r="S231" s="171"/>
      <c r="T231" s="172"/>
      <c r="AT231" s="166" t="s">
        <v>168</v>
      </c>
      <c r="AU231" s="166" t="s">
        <v>82</v>
      </c>
      <c r="AV231" s="13" t="s">
        <v>82</v>
      </c>
      <c r="AW231" s="13" t="s">
        <v>30</v>
      </c>
      <c r="AX231" s="13" t="s">
        <v>73</v>
      </c>
      <c r="AY231" s="166" t="s">
        <v>160</v>
      </c>
    </row>
    <row r="232" spans="1:65" s="14" customFormat="1">
      <c r="B232" s="173"/>
      <c r="D232" s="165" t="s">
        <v>168</v>
      </c>
      <c r="E232" s="174" t="s">
        <v>1</v>
      </c>
      <c r="F232" s="175" t="s">
        <v>170</v>
      </c>
      <c r="H232" s="176">
        <v>1</v>
      </c>
      <c r="I232" s="177"/>
      <c r="L232" s="173"/>
      <c r="M232" s="178"/>
      <c r="N232" s="179"/>
      <c r="O232" s="179"/>
      <c r="P232" s="179"/>
      <c r="Q232" s="179"/>
      <c r="R232" s="179"/>
      <c r="S232" s="179"/>
      <c r="T232" s="180"/>
      <c r="AT232" s="174" t="s">
        <v>168</v>
      </c>
      <c r="AU232" s="174" t="s">
        <v>82</v>
      </c>
      <c r="AV232" s="14" t="s">
        <v>166</v>
      </c>
      <c r="AW232" s="14" t="s">
        <v>30</v>
      </c>
      <c r="AX232" s="14" t="s">
        <v>80</v>
      </c>
      <c r="AY232" s="174" t="s">
        <v>160</v>
      </c>
    </row>
    <row r="233" spans="1:65" s="2" customFormat="1" ht="21.75" customHeight="1">
      <c r="A233" s="32"/>
      <c r="B233" s="149"/>
      <c r="C233" s="150" t="s">
        <v>327</v>
      </c>
      <c r="D233" s="150" t="s">
        <v>162</v>
      </c>
      <c r="E233" s="151" t="s">
        <v>316</v>
      </c>
      <c r="F233" s="152" t="s">
        <v>317</v>
      </c>
      <c r="G233" s="153" t="s">
        <v>207</v>
      </c>
      <c r="H233" s="154">
        <v>2.512</v>
      </c>
      <c r="I233" s="155"/>
      <c r="J233" s="156">
        <f>ROUND(I233*H233,2)</f>
        <v>0</v>
      </c>
      <c r="K233" s="157"/>
      <c r="L233" s="33"/>
      <c r="M233" s="158" t="s">
        <v>1</v>
      </c>
      <c r="N233" s="159" t="s">
        <v>38</v>
      </c>
      <c r="O233" s="58"/>
      <c r="P233" s="160">
        <f>O233*H233</f>
        <v>0</v>
      </c>
      <c r="Q233" s="160">
        <v>0</v>
      </c>
      <c r="R233" s="160">
        <f>Q233*H233</f>
        <v>0</v>
      </c>
      <c r="S233" s="160">
        <v>0</v>
      </c>
      <c r="T233" s="161">
        <f>S233*H233</f>
        <v>0</v>
      </c>
      <c r="U233" s="32"/>
      <c r="V233" s="32"/>
      <c r="W233" s="32"/>
      <c r="X233" s="32"/>
      <c r="Y233" s="32"/>
      <c r="Z233" s="32"/>
      <c r="AA233" s="32"/>
      <c r="AB233" s="32"/>
      <c r="AC233" s="32"/>
      <c r="AD233" s="32"/>
      <c r="AE233" s="32"/>
      <c r="AR233" s="162" t="s">
        <v>166</v>
      </c>
      <c r="AT233" s="162" t="s">
        <v>162</v>
      </c>
      <c r="AU233" s="162" t="s">
        <v>82</v>
      </c>
      <c r="AY233" s="17" t="s">
        <v>160</v>
      </c>
      <c r="BE233" s="163">
        <f>IF(N233="základní",J233,0)</f>
        <v>0</v>
      </c>
      <c r="BF233" s="163">
        <f>IF(N233="snížená",J233,0)</f>
        <v>0</v>
      </c>
      <c r="BG233" s="163">
        <f>IF(N233="zákl. přenesená",J233,0)</f>
        <v>0</v>
      </c>
      <c r="BH233" s="163">
        <f>IF(N233="sníž. přenesená",J233,0)</f>
        <v>0</v>
      </c>
      <c r="BI233" s="163">
        <f>IF(N233="nulová",J233,0)</f>
        <v>0</v>
      </c>
      <c r="BJ233" s="17" t="s">
        <v>80</v>
      </c>
      <c r="BK233" s="163">
        <f>ROUND(I233*H233,2)</f>
        <v>0</v>
      </c>
      <c r="BL233" s="17" t="s">
        <v>166</v>
      </c>
      <c r="BM233" s="162" t="s">
        <v>1457</v>
      </c>
    </row>
    <row r="234" spans="1:65" s="13" customFormat="1">
      <c r="B234" s="164"/>
      <c r="D234" s="165" t="s">
        <v>168</v>
      </c>
      <c r="E234" s="166" t="s">
        <v>1</v>
      </c>
      <c r="F234" s="167" t="s">
        <v>1458</v>
      </c>
      <c r="H234" s="168">
        <v>2.512</v>
      </c>
      <c r="I234" s="169"/>
      <c r="L234" s="164"/>
      <c r="M234" s="170"/>
      <c r="N234" s="171"/>
      <c r="O234" s="171"/>
      <c r="P234" s="171"/>
      <c r="Q234" s="171"/>
      <c r="R234" s="171"/>
      <c r="S234" s="171"/>
      <c r="T234" s="172"/>
      <c r="AT234" s="166" t="s">
        <v>168</v>
      </c>
      <c r="AU234" s="166" t="s">
        <v>82</v>
      </c>
      <c r="AV234" s="13" t="s">
        <v>82</v>
      </c>
      <c r="AW234" s="13" t="s">
        <v>30</v>
      </c>
      <c r="AX234" s="13" t="s">
        <v>73</v>
      </c>
      <c r="AY234" s="166" t="s">
        <v>160</v>
      </c>
    </row>
    <row r="235" spans="1:65" s="14" customFormat="1">
      <c r="B235" s="173"/>
      <c r="D235" s="165" t="s">
        <v>168</v>
      </c>
      <c r="E235" s="174" t="s">
        <v>1</v>
      </c>
      <c r="F235" s="175" t="s">
        <v>170</v>
      </c>
      <c r="H235" s="176">
        <v>2.512</v>
      </c>
      <c r="I235" s="177"/>
      <c r="L235" s="173"/>
      <c r="M235" s="178"/>
      <c r="N235" s="179"/>
      <c r="O235" s="179"/>
      <c r="P235" s="179"/>
      <c r="Q235" s="179"/>
      <c r="R235" s="179"/>
      <c r="S235" s="179"/>
      <c r="T235" s="180"/>
      <c r="AT235" s="174" t="s">
        <v>168</v>
      </c>
      <c r="AU235" s="174" t="s">
        <v>82</v>
      </c>
      <c r="AV235" s="14" t="s">
        <v>166</v>
      </c>
      <c r="AW235" s="14" t="s">
        <v>30</v>
      </c>
      <c r="AX235" s="14" t="s">
        <v>80</v>
      </c>
      <c r="AY235" s="174" t="s">
        <v>160</v>
      </c>
    </row>
    <row r="236" spans="1:65" s="12" customFormat="1" ht="22.9" customHeight="1">
      <c r="B236" s="136"/>
      <c r="D236" s="137" t="s">
        <v>72</v>
      </c>
      <c r="E236" s="147" t="s">
        <v>166</v>
      </c>
      <c r="F236" s="147" t="s">
        <v>320</v>
      </c>
      <c r="I236" s="139"/>
      <c r="J236" s="148">
        <f>BK236</f>
        <v>0</v>
      </c>
      <c r="L236" s="136"/>
      <c r="M236" s="141"/>
      <c r="N236" s="142"/>
      <c r="O236" s="142"/>
      <c r="P236" s="143">
        <f>SUM(P237:P246)</f>
        <v>0</v>
      </c>
      <c r="Q236" s="142"/>
      <c r="R236" s="143">
        <f>SUM(R237:R246)</f>
        <v>21.790914559999997</v>
      </c>
      <c r="S236" s="142"/>
      <c r="T236" s="144">
        <f>SUM(T237:T246)</f>
        <v>0</v>
      </c>
      <c r="AR236" s="137" t="s">
        <v>80</v>
      </c>
      <c r="AT236" s="145" t="s">
        <v>72</v>
      </c>
      <c r="AU236" s="145" t="s">
        <v>80</v>
      </c>
      <c r="AY236" s="137" t="s">
        <v>160</v>
      </c>
      <c r="BK236" s="146">
        <f>SUM(BK237:BK246)</f>
        <v>0</v>
      </c>
    </row>
    <row r="237" spans="1:65" s="2" customFormat="1" ht="16.5" customHeight="1">
      <c r="A237" s="32"/>
      <c r="B237" s="149"/>
      <c r="C237" s="150" t="s">
        <v>333</v>
      </c>
      <c r="D237" s="150" t="s">
        <v>162</v>
      </c>
      <c r="E237" s="151" t="s">
        <v>322</v>
      </c>
      <c r="F237" s="152" t="s">
        <v>323</v>
      </c>
      <c r="G237" s="153" t="s">
        <v>207</v>
      </c>
      <c r="H237" s="154">
        <v>10.327999999999999</v>
      </c>
      <c r="I237" s="155"/>
      <c r="J237" s="156">
        <f>ROUND(I237*H237,2)</f>
        <v>0</v>
      </c>
      <c r="K237" s="157"/>
      <c r="L237" s="33"/>
      <c r="M237" s="158" t="s">
        <v>1</v>
      </c>
      <c r="N237" s="159" t="s">
        <v>38</v>
      </c>
      <c r="O237" s="58"/>
      <c r="P237" s="160">
        <f>O237*H237</f>
        <v>0</v>
      </c>
      <c r="Q237" s="160">
        <v>1.8907700000000001</v>
      </c>
      <c r="R237" s="160">
        <f>Q237*H237</f>
        <v>19.527872559999999</v>
      </c>
      <c r="S237" s="160">
        <v>0</v>
      </c>
      <c r="T237" s="161">
        <f>S237*H237</f>
        <v>0</v>
      </c>
      <c r="U237" s="32"/>
      <c r="V237" s="32"/>
      <c r="W237" s="32"/>
      <c r="X237" s="32"/>
      <c r="Y237" s="32"/>
      <c r="Z237" s="32"/>
      <c r="AA237" s="32"/>
      <c r="AB237" s="32"/>
      <c r="AC237" s="32"/>
      <c r="AD237" s="32"/>
      <c r="AE237" s="32"/>
      <c r="AR237" s="162" t="s">
        <v>166</v>
      </c>
      <c r="AT237" s="162" t="s">
        <v>162</v>
      </c>
      <c r="AU237" s="162" t="s">
        <v>82</v>
      </c>
      <c r="AY237" s="17" t="s">
        <v>160</v>
      </c>
      <c r="BE237" s="163">
        <f>IF(N237="základní",J237,0)</f>
        <v>0</v>
      </c>
      <c r="BF237" s="163">
        <f>IF(N237="snížená",J237,0)</f>
        <v>0</v>
      </c>
      <c r="BG237" s="163">
        <f>IF(N237="zákl. přenesená",J237,0)</f>
        <v>0</v>
      </c>
      <c r="BH237" s="163">
        <f>IF(N237="sníž. přenesená",J237,0)</f>
        <v>0</v>
      </c>
      <c r="BI237" s="163">
        <f>IF(N237="nulová",J237,0)</f>
        <v>0</v>
      </c>
      <c r="BJ237" s="17" t="s">
        <v>80</v>
      </c>
      <c r="BK237" s="163">
        <f>ROUND(I237*H237,2)</f>
        <v>0</v>
      </c>
      <c r="BL237" s="17" t="s">
        <v>166</v>
      </c>
      <c r="BM237" s="162" t="s">
        <v>1459</v>
      </c>
    </row>
    <row r="238" spans="1:65" s="15" customFormat="1">
      <c r="B238" s="181"/>
      <c r="D238" s="165" t="s">
        <v>168</v>
      </c>
      <c r="E238" s="182" t="s">
        <v>1</v>
      </c>
      <c r="F238" s="183" t="s">
        <v>291</v>
      </c>
      <c r="H238" s="182" t="s">
        <v>1</v>
      </c>
      <c r="I238" s="184"/>
      <c r="L238" s="181"/>
      <c r="M238" s="185"/>
      <c r="N238" s="186"/>
      <c r="O238" s="186"/>
      <c r="P238" s="186"/>
      <c r="Q238" s="186"/>
      <c r="R238" s="186"/>
      <c r="S238" s="186"/>
      <c r="T238" s="187"/>
      <c r="AT238" s="182" t="s">
        <v>168</v>
      </c>
      <c r="AU238" s="182" t="s">
        <v>82</v>
      </c>
      <c r="AV238" s="15" t="s">
        <v>80</v>
      </c>
      <c r="AW238" s="15" t="s">
        <v>30</v>
      </c>
      <c r="AX238" s="15" t="s">
        <v>73</v>
      </c>
      <c r="AY238" s="182" t="s">
        <v>160</v>
      </c>
    </row>
    <row r="239" spans="1:65" s="13" customFormat="1">
      <c r="B239" s="164"/>
      <c r="D239" s="165" t="s">
        <v>168</v>
      </c>
      <c r="E239" s="166" t="s">
        <v>1</v>
      </c>
      <c r="F239" s="167" t="s">
        <v>1460</v>
      </c>
      <c r="H239" s="168">
        <v>6.0979999999999999</v>
      </c>
      <c r="I239" s="169"/>
      <c r="L239" s="164"/>
      <c r="M239" s="170"/>
      <c r="N239" s="171"/>
      <c r="O239" s="171"/>
      <c r="P239" s="171"/>
      <c r="Q239" s="171"/>
      <c r="R239" s="171"/>
      <c r="S239" s="171"/>
      <c r="T239" s="172"/>
      <c r="AT239" s="166" t="s">
        <v>168</v>
      </c>
      <c r="AU239" s="166" t="s">
        <v>82</v>
      </c>
      <c r="AV239" s="13" t="s">
        <v>82</v>
      </c>
      <c r="AW239" s="13" t="s">
        <v>30</v>
      </c>
      <c r="AX239" s="13" t="s">
        <v>73</v>
      </c>
      <c r="AY239" s="166" t="s">
        <v>160</v>
      </c>
    </row>
    <row r="240" spans="1:65" s="13" customFormat="1">
      <c r="B240" s="164"/>
      <c r="D240" s="165" t="s">
        <v>168</v>
      </c>
      <c r="E240" s="166" t="s">
        <v>1</v>
      </c>
      <c r="F240" s="167" t="s">
        <v>1461</v>
      </c>
      <c r="H240" s="168">
        <v>3.78</v>
      </c>
      <c r="I240" s="169"/>
      <c r="L240" s="164"/>
      <c r="M240" s="170"/>
      <c r="N240" s="171"/>
      <c r="O240" s="171"/>
      <c r="P240" s="171"/>
      <c r="Q240" s="171"/>
      <c r="R240" s="171"/>
      <c r="S240" s="171"/>
      <c r="T240" s="172"/>
      <c r="AT240" s="166" t="s">
        <v>168</v>
      </c>
      <c r="AU240" s="166" t="s">
        <v>82</v>
      </c>
      <c r="AV240" s="13" t="s">
        <v>82</v>
      </c>
      <c r="AW240" s="13" t="s">
        <v>30</v>
      </c>
      <c r="AX240" s="13" t="s">
        <v>73</v>
      </c>
      <c r="AY240" s="166" t="s">
        <v>160</v>
      </c>
    </row>
    <row r="241" spans="1:65" s="13" customFormat="1">
      <c r="B241" s="164"/>
      <c r="D241" s="165" t="s">
        <v>168</v>
      </c>
      <c r="E241" s="166" t="s">
        <v>1</v>
      </c>
      <c r="F241" s="167" t="s">
        <v>1144</v>
      </c>
      <c r="H241" s="168">
        <v>0.45</v>
      </c>
      <c r="I241" s="169"/>
      <c r="L241" s="164"/>
      <c r="M241" s="170"/>
      <c r="N241" s="171"/>
      <c r="O241" s="171"/>
      <c r="P241" s="171"/>
      <c r="Q241" s="171"/>
      <c r="R241" s="171"/>
      <c r="S241" s="171"/>
      <c r="T241" s="172"/>
      <c r="AT241" s="166" t="s">
        <v>168</v>
      </c>
      <c r="AU241" s="166" t="s">
        <v>82</v>
      </c>
      <c r="AV241" s="13" t="s">
        <v>82</v>
      </c>
      <c r="AW241" s="13" t="s">
        <v>30</v>
      </c>
      <c r="AX241" s="13" t="s">
        <v>73</v>
      </c>
      <c r="AY241" s="166" t="s">
        <v>160</v>
      </c>
    </row>
    <row r="242" spans="1:65" s="14" customFormat="1">
      <c r="B242" s="173"/>
      <c r="D242" s="165" t="s">
        <v>168</v>
      </c>
      <c r="E242" s="174" t="s">
        <v>1</v>
      </c>
      <c r="F242" s="175" t="s">
        <v>170</v>
      </c>
      <c r="H242" s="176">
        <v>10.327999999999999</v>
      </c>
      <c r="I242" s="177"/>
      <c r="L242" s="173"/>
      <c r="M242" s="178"/>
      <c r="N242" s="179"/>
      <c r="O242" s="179"/>
      <c r="P242" s="179"/>
      <c r="Q242" s="179"/>
      <c r="R242" s="179"/>
      <c r="S242" s="179"/>
      <c r="T242" s="180"/>
      <c r="AT242" s="174" t="s">
        <v>168</v>
      </c>
      <c r="AU242" s="174" t="s">
        <v>82</v>
      </c>
      <c r="AV242" s="14" t="s">
        <v>166</v>
      </c>
      <c r="AW242" s="14" t="s">
        <v>30</v>
      </c>
      <c r="AX242" s="14" t="s">
        <v>80</v>
      </c>
      <c r="AY242" s="174" t="s">
        <v>160</v>
      </c>
    </row>
    <row r="243" spans="1:65" s="2" customFormat="1" ht="24.2" customHeight="1">
      <c r="A243" s="32"/>
      <c r="B243" s="149"/>
      <c r="C243" s="150" t="s">
        <v>337</v>
      </c>
      <c r="D243" s="150" t="s">
        <v>162</v>
      </c>
      <c r="E243" s="151" t="s">
        <v>328</v>
      </c>
      <c r="F243" s="152" t="s">
        <v>329</v>
      </c>
      <c r="G243" s="153" t="s">
        <v>207</v>
      </c>
      <c r="H243" s="154">
        <v>1.0129999999999999</v>
      </c>
      <c r="I243" s="155"/>
      <c r="J243" s="156">
        <f>ROUND(I243*H243,2)</f>
        <v>0</v>
      </c>
      <c r="K243" s="157"/>
      <c r="L243" s="33"/>
      <c r="M243" s="158" t="s">
        <v>1</v>
      </c>
      <c r="N243" s="159" t="s">
        <v>38</v>
      </c>
      <c r="O243" s="58"/>
      <c r="P243" s="160">
        <f>O243*H243</f>
        <v>0</v>
      </c>
      <c r="Q243" s="160">
        <v>2.234</v>
      </c>
      <c r="R243" s="160">
        <f>Q243*H243</f>
        <v>2.2630419999999996</v>
      </c>
      <c r="S243" s="160">
        <v>0</v>
      </c>
      <c r="T243" s="161">
        <f>S243*H243</f>
        <v>0</v>
      </c>
      <c r="U243" s="32"/>
      <c r="V243" s="32"/>
      <c r="W243" s="32"/>
      <c r="X243" s="32"/>
      <c r="Y243" s="32"/>
      <c r="Z243" s="32"/>
      <c r="AA243" s="32"/>
      <c r="AB243" s="32"/>
      <c r="AC243" s="32"/>
      <c r="AD243" s="32"/>
      <c r="AE243" s="32"/>
      <c r="AR243" s="162" t="s">
        <v>166</v>
      </c>
      <c r="AT243" s="162" t="s">
        <v>162</v>
      </c>
      <c r="AU243" s="162" t="s">
        <v>82</v>
      </c>
      <c r="AY243" s="17" t="s">
        <v>160</v>
      </c>
      <c r="BE243" s="163">
        <f>IF(N243="základní",J243,0)</f>
        <v>0</v>
      </c>
      <c r="BF243" s="163">
        <f>IF(N243="snížená",J243,0)</f>
        <v>0</v>
      </c>
      <c r="BG243" s="163">
        <f>IF(N243="zákl. přenesená",J243,0)</f>
        <v>0</v>
      </c>
      <c r="BH243" s="163">
        <f>IF(N243="sníž. přenesená",J243,0)</f>
        <v>0</v>
      </c>
      <c r="BI243" s="163">
        <f>IF(N243="nulová",J243,0)</f>
        <v>0</v>
      </c>
      <c r="BJ243" s="17" t="s">
        <v>80</v>
      </c>
      <c r="BK243" s="163">
        <f>ROUND(I243*H243,2)</f>
        <v>0</v>
      </c>
      <c r="BL243" s="17" t="s">
        <v>166</v>
      </c>
      <c r="BM243" s="162" t="s">
        <v>1462</v>
      </c>
    </row>
    <row r="244" spans="1:65" s="15" customFormat="1">
      <c r="B244" s="181"/>
      <c r="D244" s="165" t="s">
        <v>168</v>
      </c>
      <c r="E244" s="182" t="s">
        <v>1</v>
      </c>
      <c r="F244" s="183" t="s">
        <v>291</v>
      </c>
      <c r="H244" s="182" t="s">
        <v>1</v>
      </c>
      <c r="I244" s="184"/>
      <c r="L244" s="181"/>
      <c r="M244" s="185"/>
      <c r="N244" s="186"/>
      <c r="O244" s="186"/>
      <c r="P244" s="186"/>
      <c r="Q244" s="186"/>
      <c r="R244" s="186"/>
      <c r="S244" s="186"/>
      <c r="T244" s="187"/>
      <c r="AT244" s="182" t="s">
        <v>168</v>
      </c>
      <c r="AU244" s="182" t="s">
        <v>82</v>
      </c>
      <c r="AV244" s="15" t="s">
        <v>80</v>
      </c>
      <c r="AW244" s="15" t="s">
        <v>30</v>
      </c>
      <c r="AX244" s="15" t="s">
        <v>73</v>
      </c>
      <c r="AY244" s="182" t="s">
        <v>160</v>
      </c>
    </row>
    <row r="245" spans="1:65" s="13" customFormat="1">
      <c r="B245" s="164"/>
      <c r="D245" s="165" t="s">
        <v>168</v>
      </c>
      <c r="E245" s="166" t="s">
        <v>1</v>
      </c>
      <c r="F245" s="167" t="s">
        <v>1350</v>
      </c>
      <c r="H245" s="168">
        <v>1.0129999999999999</v>
      </c>
      <c r="I245" s="169"/>
      <c r="L245" s="164"/>
      <c r="M245" s="170"/>
      <c r="N245" s="171"/>
      <c r="O245" s="171"/>
      <c r="P245" s="171"/>
      <c r="Q245" s="171"/>
      <c r="R245" s="171"/>
      <c r="S245" s="171"/>
      <c r="T245" s="172"/>
      <c r="AT245" s="166" t="s">
        <v>168</v>
      </c>
      <c r="AU245" s="166" t="s">
        <v>82</v>
      </c>
      <c r="AV245" s="13" t="s">
        <v>82</v>
      </c>
      <c r="AW245" s="13" t="s">
        <v>30</v>
      </c>
      <c r="AX245" s="13" t="s">
        <v>73</v>
      </c>
      <c r="AY245" s="166" t="s">
        <v>160</v>
      </c>
    </row>
    <row r="246" spans="1:65" s="14" customFormat="1">
      <c r="B246" s="173"/>
      <c r="D246" s="165" t="s">
        <v>168</v>
      </c>
      <c r="E246" s="174" t="s">
        <v>1</v>
      </c>
      <c r="F246" s="175" t="s">
        <v>170</v>
      </c>
      <c r="H246" s="176">
        <v>1.0129999999999999</v>
      </c>
      <c r="I246" s="177"/>
      <c r="L246" s="173"/>
      <c r="M246" s="178"/>
      <c r="N246" s="179"/>
      <c r="O246" s="179"/>
      <c r="P246" s="179"/>
      <c r="Q246" s="179"/>
      <c r="R246" s="179"/>
      <c r="S246" s="179"/>
      <c r="T246" s="180"/>
      <c r="AT246" s="174" t="s">
        <v>168</v>
      </c>
      <c r="AU246" s="174" t="s">
        <v>82</v>
      </c>
      <c r="AV246" s="14" t="s">
        <v>166</v>
      </c>
      <c r="AW246" s="14" t="s">
        <v>30</v>
      </c>
      <c r="AX246" s="14" t="s">
        <v>80</v>
      </c>
      <c r="AY246" s="174" t="s">
        <v>160</v>
      </c>
    </row>
    <row r="247" spans="1:65" s="12" customFormat="1" ht="22.9" customHeight="1">
      <c r="B247" s="136"/>
      <c r="D247" s="137" t="s">
        <v>72</v>
      </c>
      <c r="E247" s="147" t="s">
        <v>182</v>
      </c>
      <c r="F247" s="147" t="s">
        <v>332</v>
      </c>
      <c r="I247" s="139"/>
      <c r="J247" s="148">
        <f>BK247</f>
        <v>0</v>
      </c>
      <c r="L247" s="136"/>
      <c r="M247" s="141"/>
      <c r="N247" s="142"/>
      <c r="O247" s="142"/>
      <c r="P247" s="143">
        <f>SUM(P248:P259)</f>
        <v>0</v>
      </c>
      <c r="Q247" s="142"/>
      <c r="R247" s="143">
        <f>SUM(R248:R259)</f>
        <v>0</v>
      </c>
      <c r="S247" s="142"/>
      <c r="T247" s="144">
        <f>SUM(T248:T259)</f>
        <v>0</v>
      </c>
      <c r="AR247" s="137" t="s">
        <v>80</v>
      </c>
      <c r="AT247" s="145" t="s">
        <v>72</v>
      </c>
      <c r="AU247" s="145" t="s">
        <v>80</v>
      </c>
      <c r="AY247" s="137" t="s">
        <v>160</v>
      </c>
      <c r="BK247" s="146">
        <f>SUM(BK248:BK259)</f>
        <v>0</v>
      </c>
    </row>
    <row r="248" spans="1:65" s="2" customFormat="1" ht="16.5" customHeight="1">
      <c r="A248" s="32"/>
      <c r="B248" s="149"/>
      <c r="C248" s="150" t="s">
        <v>342</v>
      </c>
      <c r="D248" s="150" t="s">
        <v>162</v>
      </c>
      <c r="E248" s="151" t="s">
        <v>620</v>
      </c>
      <c r="F248" s="152" t="s">
        <v>621</v>
      </c>
      <c r="G248" s="153" t="s">
        <v>165</v>
      </c>
      <c r="H248" s="154">
        <v>68.599999999999994</v>
      </c>
      <c r="I248" s="155"/>
      <c r="J248" s="156">
        <f>ROUND(I248*H248,2)</f>
        <v>0</v>
      </c>
      <c r="K248" s="157"/>
      <c r="L248" s="33"/>
      <c r="M248" s="158" t="s">
        <v>1</v>
      </c>
      <c r="N248" s="159" t="s">
        <v>38</v>
      </c>
      <c r="O248" s="58"/>
      <c r="P248" s="160">
        <f>O248*H248</f>
        <v>0</v>
      </c>
      <c r="Q248" s="160">
        <v>0</v>
      </c>
      <c r="R248" s="160">
        <f>Q248*H248</f>
        <v>0</v>
      </c>
      <c r="S248" s="160">
        <v>0</v>
      </c>
      <c r="T248" s="161">
        <f>S248*H248</f>
        <v>0</v>
      </c>
      <c r="U248" s="32"/>
      <c r="V248" s="32"/>
      <c r="W248" s="32"/>
      <c r="X248" s="32"/>
      <c r="Y248" s="32"/>
      <c r="Z248" s="32"/>
      <c r="AA248" s="32"/>
      <c r="AB248" s="32"/>
      <c r="AC248" s="32"/>
      <c r="AD248" s="32"/>
      <c r="AE248" s="32"/>
      <c r="AR248" s="162" t="s">
        <v>166</v>
      </c>
      <c r="AT248" s="162" t="s">
        <v>162</v>
      </c>
      <c r="AU248" s="162" t="s">
        <v>82</v>
      </c>
      <c r="AY248" s="17" t="s">
        <v>160</v>
      </c>
      <c r="BE248" s="163">
        <f>IF(N248="základní",J248,0)</f>
        <v>0</v>
      </c>
      <c r="BF248" s="163">
        <f>IF(N248="snížená",J248,0)</f>
        <v>0</v>
      </c>
      <c r="BG248" s="163">
        <f>IF(N248="zákl. přenesená",J248,0)</f>
        <v>0</v>
      </c>
      <c r="BH248" s="163">
        <f>IF(N248="sníž. přenesená",J248,0)</f>
        <v>0</v>
      </c>
      <c r="BI248" s="163">
        <f>IF(N248="nulová",J248,0)</f>
        <v>0</v>
      </c>
      <c r="BJ248" s="17" t="s">
        <v>80</v>
      </c>
      <c r="BK248" s="163">
        <f>ROUND(I248*H248,2)</f>
        <v>0</v>
      </c>
      <c r="BL248" s="17" t="s">
        <v>166</v>
      </c>
      <c r="BM248" s="162" t="s">
        <v>1463</v>
      </c>
    </row>
    <row r="249" spans="1:65" s="13" customFormat="1">
      <c r="B249" s="164"/>
      <c r="D249" s="165" t="s">
        <v>168</v>
      </c>
      <c r="E249" s="166" t="s">
        <v>1</v>
      </c>
      <c r="F249" s="167" t="s">
        <v>1400</v>
      </c>
      <c r="H249" s="168">
        <v>68.599999999999994</v>
      </c>
      <c r="I249" s="169"/>
      <c r="L249" s="164"/>
      <c r="M249" s="170"/>
      <c r="N249" s="171"/>
      <c r="O249" s="171"/>
      <c r="P249" s="171"/>
      <c r="Q249" s="171"/>
      <c r="R249" s="171"/>
      <c r="S249" s="171"/>
      <c r="T249" s="172"/>
      <c r="AT249" s="166" t="s">
        <v>168</v>
      </c>
      <c r="AU249" s="166" t="s">
        <v>82</v>
      </c>
      <c r="AV249" s="13" t="s">
        <v>82</v>
      </c>
      <c r="AW249" s="13" t="s">
        <v>30</v>
      </c>
      <c r="AX249" s="13" t="s">
        <v>73</v>
      </c>
      <c r="AY249" s="166" t="s">
        <v>160</v>
      </c>
    </row>
    <row r="250" spans="1:65" s="14" customFormat="1">
      <c r="B250" s="173"/>
      <c r="D250" s="165" t="s">
        <v>168</v>
      </c>
      <c r="E250" s="174" t="s">
        <v>1</v>
      </c>
      <c r="F250" s="175" t="s">
        <v>170</v>
      </c>
      <c r="H250" s="176">
        <v>68.599999999999994</v>
      </c>
      <c r="I250" s="177"/>
      <c r="L250" s="173"/>
      <c r="M250" s="178"/>
      <c r="N250" s="179"/>
      <c r="O250" s="179"/>
      <c r="P250" s="179"/>
      <c r="Q250" s="179"/>
      <c r="R250" s="179"/>
      <c r="S250" s="179"/>
      <c r="T250" s="180"/>
      <c r="AT250" s="174" t="s">
        <v>168</v>
      </c>
      <c r="AU250" s="174" t="s">
        <v>82</v>
      </c>
      <c r="AV250" s="14" t="s">
        <v>166</v>
      </c>
      <c r="AW250" s="14" t="s">
        <v>30</v>
      </c>
      <c r="AX250" s="14" t="s">
        <v>80</v>
      </c>
      <c r="AY250" s="174" t="s">
        <v>160</v>
      </c>
    </row>
    <row r="251" spans="1:65" s="2" customFormat="1" ht="33" customHeight="1">
      <c r="A251" s="32"/>
      <c r="B251" s="149"/>
      <c r="C251" s="150" t="s">
        <v>346</v>
      </c>
      <c r="D251" s="150" t="s">
        <v>162</v>
      </c>
      <c r="E251" s="151" t="s">
        <v>627</v>
      </c>
      <c r="F251" s="152" t="s">
        <v>628</v>
      </c>
      <c r="G251" s="153" t="s">
        <v>165</v>
      </c>
      <c r="H251" s="154">
        <v>68.599999999999994</v>
      </c>
      <c r="I251" s="155"/>
      <c r="J251" s="156">
        <f>ROUND(I251*H251,2)</f>
        <v>0</v>
      </c>
      <c r="K251" s="157"/>
      <c r="L251" s="33"/>
      <c r="M251" s="158" t="s">
        <v>1</v>
      </c>
      <c r="N251" s="159" t="s">
        <v>38</v>
      </c>
      <c r="O251" s="58"/>
      <c r="P251" s="160">
        <f>O251*H251</f>
        <v>0</v>
      </c>
      <c r="Q251" s="160">
        <v>0</v>
      </c>
      <c r="R251" s="160">
        <f>Q251*H251</f>
        <v>0</v>
      </c>
      <c r="S251" s="160">
        <v>0</v>
      </c>
      <c r="T251" s="161">
        <f>S251*H251</f>
        <v>0</v>
      </c>
      <c r="U251" s="32"/>
      <c r="V251" s="32"/>
      <c r="W251" s="32"/>
      <c r="X251" s="32"/>
      <c r="Y251" s="32"/>
      <c r="Z251" s="32"/>
      <c r="AA251" s="32"/>
      <c r="AB251" s="32"/>
      <c r="AC251" s="32"/>
      <c r="AD251" s="32"/>
      <c r="AE251" s="32"/>
      <c r="AR251" s="162" t="s">
        <v>166</v>
      </c>
      <c r="AT251" s="162" t="s">
        <v>162</v>
      </c>
      <c r="AU251" s="162" t="s">
        <v>82</v>
      </c>
      <c r="AY251" s="17" t="s">
        <v>160</v>
      </c>
      <c r="BE251" s="163">
        <f>IF(N251="základní",J251,0)</f>
        <v>0</v>
      </c>
      <c r="BF251" s="163">
        <f>IF(N251="snížená",J251,0)</f>
        <v>0</v>
      </c>
      <c r="BG251" s="163">
        <f>IF(N251="zákl. přenesená",J251,0)</f>
        <v>0</v>
      </c>
      <c r="BH251" s="163">
        <f>IF(N251="sníž. přenesená",J251,0)</f>
        <v>0</v>
      </c>
      <c r="BI251" s="163">
        <f>IF(N251="nulová",J251,0)</f>
        <v>0</v>
      </c>
      <c r="BJ251" s="17" t="s">
        <v>80</v>
      </c>
      <c r="BK251" s="163">
        <f>ROUND(I251*H251,2)</f>
        <v>0</v>
      </c>
      <c r="BL251" s="17" t="s">
        <v>166</v>
      </c>
      <c r="BM251" s="162" t="s">
        <v>1464</v>
      </c>
    </row>
    <row r="252" spans="1:65" s="13" customFormat="1">
      <c r="B252" s="164"/>
      <c r="D252" s="165" t="s">
        <v>168</v>
      </c>
      <c r="E252" s="166" t="s">
        <v>1</v>
      </c>
      <c r="F252" s="167" t="s">
        <v>1400</v>
      </c>
      <c r="H252" s="168">
        <v>68.599999999999994</v>
      </c>
      <c r="I252" s="169"/>
      <c r="L252" s="164"/>
      <c r="M252" s="170"/>
      <c r="N252" s="171"/>
      <c r="O252" s="171"/>
      <c r="P252" s="171"/>
      <c r="Q252" s="171"/>
      <c r="R252" s="171"/>
      <c r="S252" s="171"/>
      <c r="T252" s="172"/>
      <c r="AT252" s="166" t="s">
        <v>168</v>
      </c>
      <c r="AU252" s="166" t="s">
        <v>82</v>
      </c>
      <c r="AV252" s="13" t="s">
        <v>82</v>
      </c>
      <c r="AW252" s="13" t="s">
        <v>30</v>
      </c>
      <c r="AX252" s="13" t="s">
        <v>73</v>
      </c>
      <c r="AY252" s="166" t="s">
        <v>160</v>
      </c>
    </row>
    <row r="253" spans="1:65" s="14" customFormat="1">
      <c r="B253" s="173"/>
      <c r="D253" s="165" t="s">
        <v>168</v>
      </c>
      <c r="E253" s="174" t="s">
        <v>1</v>
      </c>
      <c r="F253" s="175" t="s">
        <v>170</v>
      </c>
      <c r="H253" s="176">
        <v>68.599999999999994</v>
      </c>
      <c r="I253" s="177"/>
      <c r="L253" s="173"/>
      <c r="M253" s="178"/>
      <c r="N253" s="179"/>
      <c r="O253" s="179"/>
      <c r="P253" s="179"/>
      <c r="Q253" s="179"/>
      <c r="R253" s="179"/>
      <c r="S253" s="179"/>
      <c r="T253" s="180"/>
      <c r="AT253" s="174" t="s">
        <v>168</v>
      </c>
      <c r="AU253" s="174" t="s">
        <v>82</v>
      </c>
      <c r="AV253" s="14" t="s">
        <v>166</v>
      </c>
      <c r="AW253" s="14" t="s">
        <v>30</v>
      </c>
      <c r="AX253" s="14" t="s">
        <v>80</v>
      </c>
      <c r="AY253" s="174" t="s">
        <v>160</v>
      </c>
    </row>
    <row r="254" spans="1:65" s="2" customFormat="1" ht="24.2" customHeight="1">
      <c r="A254" s="32"/>
      <c r="B254" s="149"/>
      <c r="C254" s="150" t="s">
        <v>350</v>
      </c>
      <c r="D254" s="150" t="s">
        <v>162</v>
      </c>
      <c r="E254" s="151" t="s">
        <v>630</v>
      </c>
      <c r="F254" s="152" t="s">
        <v>631</v>
      </c>
      <c r="G254" s="153" t="s">
        <v>165</v>
      </c>
      <c r="H254" s="154">
        <v>68.599999999999994</v>
      </c>
      <c r="I254" s="155"/>
      <c r="J254" s="156">
        <f>ROUND(I254*H254,2)</f>
        <v>0</v>
      </c>
      <c r="K254" s="157"/>
      <c r="L254" s="33"/>
      <c r="M254" s="158" t="s">
        <v>1</v>
      </c>
      <c r="N254" s="159" t="s">
        <v>38</v>
      </c>
      <c r="O254" s="58"/>
      <c r="P254" s="160">
        <f>O254*H254</f>
        <v>0</v>
      </c>
      <c r="Q254" s="160">
        <v>0</v>
      </c>
      <c r="R254" s="160">
        <f>Q254*H254</f>
        <v>0</v>
      </c>
      <c r="S254" s="160">
        <v>0</v>
      </c>
      <c r="T254" s="161">
        <f>S254*H254</f>
        <v>0</v>
      </c>
      <c r="U254" s="32"/>
      <c r="V254" s="32"/>
      <c r="W254" s="32"/>
      <c r="X254" s="32"/>
      <c r="Y254" s="32"/>
      <c r="Z254" s="32"/>
      <c r="AA254" s="32"/>
      <c r="AB254" s="32"/>
      <c r="AC254" s="32"/>
      <c r="AD254" s="32"/>
      <c r="AE254" s="32"/>
      <c r="AR254" s="162" t="s">
        <v>166</v>
      </c>
      <c r="AT254" s="162" t="s">
        <v>162</v>
      </c>
      <c r="AU254" s="162" t="s">
        <v>82</v>
      </c>
      <c r="AY254" s="17" t="s">
        <v>160</v>
      </c>
      <c r="BE254" s="163">
        <f>IF(N254="základní",J254,0)</f>
        <v>0</v>
      </c>
      <c r="BF254" s="163">
        <f>IF(N254="snížená",J254,0)</f>
        <v>0</v>
      </c>
      <c r="BG254" s="163">
        <f>IF(N254="zákl. přenesená",J254,0)</f>
        <v>0</v>
      </c>
      <c r="BH254" s="163">
        <f>IF(N254="sníž. přenesená",J254,0)</f>
        <v>0</v>
      </c>
      <c r="BI254" s="163">
        <f>IF(N254="nulová",J254,0)</f>
        <v>0</v>
      </c>
      <c r="BJ254" s="17" t="s">
        <v>80</v>
      </c>
      <c r="BK254" s="163">
        <f>ROUND(I254*H254,2)</f>
        <v>0</v>
      </c>
      <c r="BL254" s="17" t="s">
        <v>166</v>
      </c>
      <c r="BM254" s="162" t="s">
        <v>1465</v>
      </c>
    </row>
    <row r="255" spans="1:65" s="13" customFormat="1">
      <c r="B255" s="164"/>
      <c r="D255" s="165" t="s">
        <v>168</v>
      </c>
      <c r="E255" s="166" t="s">
        <v>1</v>
      </c>
      <c r="F255" s="167" t="s">
        <v>1400</v>
      </c>
      <c r="H255" s="168">
        <v>68.599999999999994</v>
      </c>
      <c r="I255" s="169"/>
      <c r="L255" s="164"/>
      <c r="M255" s="170"/>
      <c r="N255" s="171"/>
      <c r="O255" s="171"/>
      <c r="P255" s="171"/>
      <c r="Q255" s="171"/>
      <c r="R255" s="171"/>
      <c r="S255" s="171"/>
      <c r="T255" s="172"/>
      <c r="AT255" s="166" t="s">
        <v>168</v>
      </c>
      <c r="AU255" s="166" t="s">
        <v>82</v>
      </c>
      <c r="AV255" s="13" t="s">
        <v>82</v>
      </c>
      <c r="AW255" s="13" t="s">
        <v>30</v>
      </c>
      <c r="AX255" s="13" t="s">
        <v>73</v>
      </c>
      <c r="AY255" s="166" t="s">
        <v>160</v>
      </c>
    </row>
    <row r="256" spans="1:65" s="14" customFormat="1">
      <c r="B256" s="173"/>
      <c r="D256" s="165" t="s">
        <v>168</v>
      </c>
      <c r="E256" s="174" t="s">
        <v>1</v>
      </c>
      <c r="F256" s="175" t="s">
        <v>170</v>
      </c>
      <c r="H256" s="176">
        <v>68.599999999999994</v>
      </c>
      <c r="I256" s="177"/>
      <c r="L256" s="173"/>
      <c r="M256" s="178"/>
      <c r="N256" s="179"/>
      <c r="O256" s="179"/>
      <c r="P256" s="179"/>
      <c r="Q256" s="179"/>
      <c r="R256" s="179"/>
      <c r="S256" s="179"/>
      <c r="T256" s="180"/>
      <c r="AT256" s="174" t="s">
        <v>168</v>
      </c>
      <c r="AU256" s="174" t="s">
        <v>82</v>
      </c>
      <c r="AV256" s="14" t="s">
        <v>166</v>
      </c>
      <c r="AW256" s="14" t="s">
        <v>30</v>
      </c>
      <c r="AX256" s="14" t="s">
        <v>80</v>
      </c>
      <c r="AY256" s="174" t="s">
        <v>160</v>
      </c>
    </row>
    <row r="257" spans="1:65" s="2" customFormat="1" ht="33" customHeight="1">
      <c r="A257" s="32"/>
      <c r="B257" s="149"/>
      <c r="C257" s="150" t="s">
        <v>354</v>
      </c>
      <c r="D257" s="150" t="s">
        <v>162</v>
      </c>
      <c r="E257" s="151" t="s">
        <v>638</v>
      </c>
      <c r="F257" s="152" t="s">
        <v>639</v>
      </c>
      <c r="G257" s="153" t="s">
        <v>165</v>
      </c>
      <c r="H257" s="154">
        <v>110.6</v>
      </c>
      <c r="I257" s="155"/>
      <c r="J257" s="156">
        <f>ROUND(I257*H257,2)</f>
        <v>0</v>
      </c>
      <c r="K257" s="157"/>
      <c r="L257" s="33"/>
      <c r="M257" s="158" t="s">
        <v>1</v>
      </c>
      <c r="N257" s="159" t="s">
        <v>38</v>
      </c>
      <c r="O257" s="58"/>
      <c r="P257" s="160">
        <f>O257*H257</f>
        <v>0</v>
      </c>
      <c r="Q257" s="160">
        <v>0</v>
      </c>
      <c r="R257" s="160">
        <f>Q257*H257</f>
        <v>0</v>
      </c>
      <c r="S257" s="160">
        <v>0</v>
      </c>
      <c r="T257" s="161">
        <f>S257*H257</f>
        <v>0</v>
      </c>
      <c r="U257" s="32"/>
      <c r="V257" s="32"/>
      <c r="W257" s="32"/>
      <c r="X257" s="32"/>
      <c r="Y257" s="32"/>
      <c r="Z257" s="32"/>
      <c r="AA257" s="32"/>
      <c r="AB257" s="32"/>
      <c r="AC257" s="32"/>
      <c r="AD257" s="32"/>
      <c r="AE257" s="32"/>
      <c r="AR257" s="162" t="s">
        <v>166</v>
      </c>
      <c r="AT257" s="162" t="s">
        <v>162</v>
      </c>
      <c r="AU257" s="162" t="s">
        <v>82</v>
      </c>
      <c r="AY257" s="17" t="s">
        <v>160</v>
      </c>
      <c r="BE257" s="163">
        <f>IF(N257="základní",J257,0)</f>
        <v>0</v>
      </c>
      <c r="BF257" s="163">
        <f>IF(N257="snížená",J257,0)</f>
        <v>0</v>
      </c>
      <c r="BG257" s="163">
        <f>IF(N257="zákl. přenesená",J257,0)</f>
        <v>0</v>
      </c>
      <c r="BH257" s="163">
        <f>IF(N257="sníž. přenesená",J257,0)</f>
        <v>0</v>
      </c>
      <c r="BI257" s="163">
        <f>IF(N257="nulová",J257,0)</f>
        <v>0</v>
      </c>
      <c r="BJ257" s="17" t="s">
        <v>80</v>
      </c>
      <c r="BK257" s="163">
        <f>ROUND(I257*H257,2)</f>
        <v>0</v>
      </c>
      <c r="BL257" s="17" t="s">
        <v>166</v>
      </c>
      <c r="BM257" s="162" t="s">
        <v>1466</v>
      </c>
    </row>
    <row r="258" spans="1:65" s="13" customFormat="1">
      <c r="B258" s="164"/>
      <c r="D258" s="165" t="s">
        <v>168</v>
      </c>
      <c r="E258" s="166" t="s">
        <v>1</v>
      </c>
      <c r="F258" s="167" t="s">
        <v>1404</v>
      </c>
      <c r="H258" s="168">
        <v>110.6</v>
      </c>
      <c r="I258" s="169"/>
      <c r="L258" s="164"/>
      <c r="M258" s="170"/>
      <c r="N258" s="171"/>
      <c r="O258" s="171"/>
      <c r="P258" s="171"/>
      <c r="Q258" s="171"/>
      <c r="R258" s="171"/>
      <c r="S258" s="171"/>
      <c r="T258" s="172"/>
      <c r="AT258" s="166" t="s">
        <v>168</v>
      </c>
      <c r="AU258" s="166" t="s">
        <v>82</v>
      </c>
      <c r="AV258" s="13" t="s">
        <v>82</v>
      </c>
      <c r="AW258" s="13" t="s">
        <v>30</v>
      </c>
      <c r="AX258" s="13" t="s">
        <v>73</v>
      </c>
      <c r="AY258" s="166" t="s">
        <v>160</v>
      </c>
    </row>
    <row r="259" spans="1:65" s="14" customFormat="1">
      <c r="B259" s="173"/>
      <c r="D259" s="165" t="s">
        <v>168</v>
      </c>
      <c r="E259" s="174" t="s">
        <v>1</v>
      </c>
      <c r="F259" s="175" t="s">
        <v>170</v>
      </c>
      <c r="H259" s="176">
        <v>110.6</v>
      </c>
      <c r="I259" s="177"/>
      <c r="L259" s="173"/>
      <c r="M259" s="178"/>
      <c r="N259" s="179"/>
      <c r="O259" s="179"/>
      <c r="P259" s="179"/>
      <c r="Q259" s="179"/>
      <c r="R259" s="179"/>
      <c r="S259" s="179"/>
      <c r="T259" s="180"/>
      <c r="AT259" s="174" t="s">
        <v>168</v>
      </c>
      <c r="AU259" s="174" t="s">
        <v>82</v>
      </c>
      <c r="AV259" s="14" t="s">
        <v>166</v>
      </c>
      <c r="AW259" s="14" t="s">
        <v>30</v>
      </c>
      <c r="AX259" s="14" t="s">
        <v>80</v>
      </c>
      <c r="AY259" s="174" t="s">
        <v>160</v>
      </c>
    </row>
    <row r="260" spans="1:65" s="12" customFormat="1" ht="22.9" customHeight="1">
      <c r="B260" s="136"/>
      <c r="D260" s="137" t="s">
        <v>72</v>
      </c>
      <c r="E260" s="147" t="s">
        <v>199</v>
      </c>
      <c r="F260" s="147" t="s">
        <v>362</v>
      </c>
      <c r="I260" s="139"/>
      <c r="J260" s="148">
        <f>BK260</f>
        <v>0</v>
      </c>
      <c r="L260" s="136"/>
      <c r="M260" s="141"/>
      <c r="N260" s="142"/>
      <c r="O260" s="142"/>
      <c r="P260" s="143">
        <f>SUM(P261:P301)</f>
        <v>0</v>
      </c>
      <c r="Q260" s="142"/>
      <c r="R260" s="143">
        <f>SUM(R261:R301)</f>
        <v>20.1115244</v>
      </c>
      <c r="S260" s="142"/>
      <c r="T260" s="144">
        <f>SUM(T261:T301)</f>
        <v>0</v>
      </c>
      <c r="AR260" s="137" t="s">
        <v>80</v>
      </c>
      <c r="AT260" s="145" t="s">
        <v>72</v>
      </c>
      <c r="AU260" s="145" t="s">
        <v>80</v>
      </c>
      <c r="AY260" s="137" t="s">
        <v>160</v>
      </c>
      <c r="BK260" s="146">
        <f>SUM(BK261:BK301)</f>
        <v>0</v>
      </c>
    </row>
    <row r="261" spans="1:65" s="2" customFormat="1" ht="33" customHeight="1">
      <c r="A261" s="32"/>
      <c r="B261" s="149"/>
      <c r="C261" s="150" t="s">
        <v>358</v>
      </c>
      <c r="D261" s="150" t="s">
        <v>162</v>
      </c>
      <c r="E261" s="151" t="s">
        <v>644</v>
      </c>
      <c r="F261" s="152" t="s">
        <v>645</v>
      </c>
      <c r="G261" s="153" t="s">
        <v>196</v>
      </c>
      <c r="H261" s="154">
        <v>28</v>
      </c>
      <c r="I261" s="155"/>
      <c r="J261" s="156">
        <f>ROUND(I261*H261,2)</f>
        <v>0</v>
      </c>
      <c r="K261" s="157"/>
      <c r="L261" s="33"/>
      <c r="M261" s="158" t="s">
        <v>1</v>
      </c>
      <c r="N261" s="159" t="s">
        <v>38</v>
      </c>
      <c r="O261" s="58"/>
      <c r="P261" s="160">
        <f>O261*H261</f>
        <v>0</v>
      </c>
      <c r="Q261" s="160">
        <v>8.0000000000000007E-5</v>
      </c>
      <c r="R261" s="160">
        <f>Q261*H261</f>
        <v>2.2400000000000002E-3</v>
      </c>
      <c r="S261" s="160">
        <v>0</v>
      </c>
      <c r="T261" s="161">
        <f>S261*H261</f>
        <v>0</v>
      </c>
      <c r="U261" s="32"/>
      <c r="V261" s="32"/>
      <c r="W261" s="32"/>
      <c r="X261" s="32"/>
      <c r="Y261" s="32"/>
      <c r="Z261" s="32"/>
      <c r="AA261" s="32"/>
      <c r="AB261" s="32"/>
      <c r="AC261" s="32"/>
      <c r="AD261" s="32"/>
      <c r="AE261" s="32"/>
      <c r="AR261" s="162" t="s">
        <v>166</v>
      </c>
      <c r="AT261" s="162" t="s">
        <v>162</v>
      </c>
      <c r="AU261" s="162" t="s">
        <v>82</v>
      </c>
      <c r="AY261" s="17" t="s">
        <v>160</v>
      </c>
      <c r="BE261" s="163">
        <f>IF(N261="základní",J261,0)</f>
        <v>0</v>
      </c>
      <c r="BF261" s="163">
        <f>IF(N261="snížená",J261,0)</f>
        <v>0</v>
      </c>
      <c r="BG261" s="163">
        <f>IF(N261="zákl. přenesená",J261,0)</f>
        <v>0</v>
      </c>
      <c r="BH261" s="163">
        <f>IF(N261="sníž. přenesená",J261,0)</f>
        <v>0</v>
      </c>
      <c r="BI261" s="163">
        <f>IF(N261="nulová",J261,0)</f>
        <v>0</v>
      </c>
      <c r="BJ261" s="17" t="s">
        <v>80</v>
      </c>
      <c r="BK261" s="163">
        <f>ROUND(I261*H261,2)</f>
        <v>0</v>
      </c>
      <c r="BL261" s="17" t="s">
        <v>166</v>
      </c>
      <c r="BM261" s="162" t="s">
        <v>1467</v>
      </c>
    </row>
    <row r="262" spans="1:65" s="13" customFormat="1">
      <c r="B262" s="164"/>
      <c r="D262" s="165" t="s">
        <v>168</v>
      </c>
      <c r="E262" s="166" t="s">
        <v>1</v>
      </c>
      <c r="F262" s="167" t="s">
        <v>1468</v>
      </c>
      <c r="H262" s="168">
        <v>28</v>
      </c>
      <c r="I262" s="169"/>
      <c r="L262" s="164"/>
      <c r="M262" s="170"/>
      <c r="N262" s="171"/>
      <c r="O262" s="171"/>
      <c r="P262" s="171"/>
      <c r="Q262" s="171"/>
      <c r="R262" s="171"/>
      <c r="S262" s="171"/>
      <c r="T262" s="172"/>
      <c r="AT262" s="166" t="s">
        <v>168</v>
      </c>
      <c r="AU262" s="166" t="s">
        <v>82</v>
      </c>
      <c r="AV262" s="13" t="s">
        <v>82</v>
      </c>
      <c r="AW262" s="13" t="s">
        <v>30</v>
      </c>
      <c r="AX262" s="13" t="s">
        <v>73</v>
      </c>
      <c r="AY262" s="166" t="s">
        <v>160</v>
      </c>
    </row>
    <row r="263" spans="1:65" s="14" customFormat="1">
      <c r="B263" s="173"/>
      <c r="D263" s="165" t="s">
        <v>168</v>
      </c>
      <c r="E263" s="174" t="s">
        <v>1</v>
      </c>
      <c r="F263" s="175" t="s">
        <v>170</v>
      </c>
      <c r="H263" s="176">
        <v>28</v>
      </c>
      <c r="I263" s="177"/>
      <c r="L263" s="173"/>
      <c r="M263" s="178"/>
      <c r="N263" s="179"/>
      <c r="O263" s="179"/>
      <c r="P263" s="179"/>
      <c r="Q263" s="179"/>
      <c r="R263" s="179"/>
      <c r="S263" s="179"/>
      <c r="T263" s="180"/>
      <c r="AT263" s="174" t="s">
        <v>168</v>
      </c>
      <c r="AU263" s="174" t="s">
        <v>82</v>
      </c>
      <c r="AV263" s="14" t="s">
        <v>166</v>
      </c>
      <c r="AW263" s="14" t="s">
        <v>30</v>
      </c>
      <c r="AX263" s="14" t="s">
        <v>80</v>
      </c>
      <c r="AY263" s="174" t="s">
        <v>160</v>
      </c>
    </row>
    <row r="264" spans="1:65" s="2" customFormat="1" ht="16.5" customHeight="1">
      <c r="A264" s="32"/>
      <c r="B264" s="149"/>
      <c r="C264" s="188" t="s">
        <v>363</v>
      </c>
      <c r="D264" s="188" t="s">
        <v>282</v>
      </c>
      <c r="E264" s="189" t="s">
        <v>649</v>
      </c>
      <c r="F264" s="190" t="s">
        <v>912</v>
      </c>
      <c r="G264" s="191" t="s">
        <v>196</v>
      </c>
      <c r="H264" s="192">
        <v>28.42</v>
      </c>
      <c r="I264" s="193"/>
      <c r="J264" s="194">
        <f>ROUND(I264*H264,2)</f>
        <v>0</v>
      </c>
      <c r="K264" s="195"/>
      <c r="L264" s="196"/>
      <c r="M264" s="197" t="s">
        <v>1</v>
      </c>
      <c r="N264" s="198" t="s">
        <v>38</v>
      </c>
      <c r="O264" s="58"/>
      <c r="P264" s="160">
        <f>O264*H264</f>
        <v>0</v>
      </c>
      <c r="Q264" s="160">
        <v>0.1</v>
      </c>
      <c r="R264" s="160">
        <f>Q264*H264</f>
        <v>2.8420000000000005</v>
      </c>
      <c r="S264" s="160">
        <v>0</v>
      </c>
      <c r="T264" s="161">
        <f>S264*H264</f>
        <v>0</v>
      </c>
      <c r="U264" s="32"/>
      <c r="V264" s="32"/>
      <c r="W264" s="32"/>
      <c r="X264" s="32"/>
      <c r="Y264" s="32"/>
      <c r="Z264" s="32"/>
      <c r="AA264" s="32"/>
      <c r="AB264" s="32"/>
      <c r="AC264" s="32"/>
      <c r="AD264" s="32"/>
      <c r="AE264" s="32"/>
      <c r="AR264" s="162" t="s">
        <v>199</v>
      </c>
      <c r="AT264" s="162" t="s">
        <v>282</v>
      </c>
      <c r="AU264" s="162" t="s">
        <v>82</v>
      </c>
      <c r="AY264" s="17" t="s">
        <v>160</v>
      </c>
      <c r="BE264" s="163">
        <f>IF(N264="základní",J264,0)</f>
        <v>0</v>
      </c>
      <c r="BF264" s="163">
        <f>IF(N264="snížená",J264,0)</f>
        <v>0</v>
      </c>
      <c r="BG264" s="163">
        <f>IF(N264="zákl. přenesená",J264,0)</f>
        <v>0</v>
      </c>
      <c r="BH264" s="163">
        <f>IF(N264="sníž. přenesená",J264,0)</f>
        <v>0</v>
      </c>
      <c r="BI264" s="163">
        <f>IF(N264="nulová",J264,0)</f>
        <v>0</v>
      </c>
      <c r="BJ264" s="17" t="s">
        <v>80</v>
      </c>
      <c r="BK264" s="163">
        <f>ROUND(I264*H264,2)</f>
        <v>0</v>
      </c>
      <c r="BL264" s="17" t="s">
        <v>166</v>
      </c>
      <c r="BM264" s="162" t="s">
        <v>1469</v>
      </c>
    </row>
    <row r="265" spans="1:65" s="13" customFormat="1">
      <c r="B265" s="164"/>
      <c r="D265" s="165" t="s">
        <v>168</v>
      </c>
      <c r="F265" s="167" t="s">
        <v>1470</v>
      </c>
      <c r="H265" s="168">
        <v>28.42</v>
      </c>
      <c r="I265" s="169"/>
      <c r="L265" s="164"/>
      <c r="M265" s="170"/>
      <c r="N265" s="171"/>
      <c r="O265" s="171"/>
      <c r="P265" s="171"/>
      <c r="Q265" s="171"/>
      <c r="R265" s="171"/>
      <c r="S265" s="171"/>
      <c r="T265" s="172"/>
      <c r="AT265" s="166" t="s">
        <v>168</v>
      </c>
      <c r="AU265" s="166" t="s">
        <v>82</v>
      </c>
      <c r="AV265" s="13" t="s">
        <v>82</v>
      </c>
      <c r="AW265" s="13" t="s">
        <v>3</v>
      </c>
      <c r="AX265" s="13" t="s">
        <v>80</v>
      </c>
      <c r="AY265" s="166" t="s">
        <v>160</v>
      </c>
    </row>
    <row r="266" spans="1:65" s="2" customFormat="1" ht="24.2" customHeight="1">
      <c r="A266" s="32"/>
      <c r="B266" s="149"/>
      <c r="C266" s="150" t="s">
        <v>368</v>
      </c>
      <c r="D266" s="150" t="s">
        <v>162</v>
      </c>
      <c r="E266" s="151" t="s">
        <v>374</v>
      </c>
      <c r="F266" s="152" t="s">
        <v>375</v>
      </c>
      <c r="G266" s="153" t="s">
        <v>312</v>
      </c>
      <c r="H266" s="154">
        <v>3</v>
      </c>
      <c r="I266" s="155"/>
      <c r="J266" s="156">
        <f>ROUND(I266*H266,2)</f>
        <v>0</v>
      </c>
      <c r="K266" s="157"/>
      <c r="L266" s="33"/>
      <c r="M266" s="158" t="s">
        <v>1</v>
      </c>
      <c r="N266" s="159" t="s">
        <v>38</v>
      </c>
      <c r="O266" s="58"/>
      <c r="P266" s="160">
        <f>O266*H266</f>
        <v>0</v>
      </c>
      <c r="Q266" s="160">
        <v>6.9999999999999994E-5</v>
      </c>
      <c r="R266" s="160">
        <f>Q266*H266</f>
        <v>2.0999999999999998E-4</v>
      </c>
      <c r="S266" s="160">
        <v>0</v>
      </c>
      <c r="T266" s="161">
        <f>S266*H266</f>
        <v>0</v>
      </c>
      <c r="U266" s="32"/>
      <c r="V266" s="32"/>
      <c r="W266" s="32"/>
      <c r="X266" s="32"/>
      <c r="Y266" s="32"/>
      <c r="Z266" s="32"/>
      <c r="AA266" s="32"/>
      <c r="AB266" s="32"/>
      <c r="AC266" s="32"/>
      <c r="AD266" s="32"/>
      <c r="AE266" s="32"/>
      <c r="AR266" s="162" t="s">
        <v>166</v>
      </c>
      <c r="AT266" s="162" t="s">
        <v>162</v>
      </c>
      <c r="AU266" s="162" t="s">
        <v>82</v>
      </c>
      <c r="AY266" s="17" t="s">
        <v>160</v>
      </c>
      <c r="BE266" s="163">
        <f>IF(N266="základní",J266,0)</f>
        <v>0</v>
      </c>
      <c r="BF266" s="163">
        <f>IF(N266="snížená",J266,0)</f>
        <v>0</v>
      </c>
      <c r="BG266" s="163">
        <f>IF(N266="zákl. přenesená",J266,0)</f>
        <v>0</v>
      </c>
      <c r="BH266" s="163">
        <f>IF(N266="sníž. přenesená",J266,0)</f>
        <v>0</v>
      </c>
      <c r="BI266" s="163">
        <f>IF(N266="nulová",J266,0)</f>
        <v>0</v>
      </c>
      <c r="BJ266" s="17" t="s">
        <v>80</v>
      </c>
      <c r="BK266" s="163">
        <f>ROUND(I266*H266,2)</f>
        <v>0</v>
      </c>
      <c r="BL266" s="17" t="s">
        <v>166</v>
      </c>
      <c r="BM266" s="162" t="s">
        <v>1471</v>
      </c>
    </row>
    <row r="267" spans="1:65" s="13" customFormat="1">
      <c r="B267" s="164"/>
      <c r="D267" s="165" t="s">
        <v>168</v>
      </c>
      <c r="E267" s="166" t="s">
        <v>1</v>
      </c>
      <c r="F267" s="167" t="s">
        <v>174</v>
      </c>
      <c r="H267" s="168">
        <v>3</v>
      </c>
      <c r="I267" s="169"/>
      <c r="L267" s="164"/>
      <c r="M267" s="170"/>
      <c r="N267" s="171"/>
      <c r="O267" s="171"/>
      <c r="P267" s="171"/>
      <c r="Q267" s="171"/>
      <c r="R267" s="171"/>
      <c r="S267" s="171"/>
      <c r="T267" s="172"/>
      <c r="AT267" s="166" t="s">
        <v>168</v>
      </c>
      <c r="AU267" s="166" t="s">
        <v>82</v>
      </c>
      <c r="AV267" s="13" t="s">
        <v>82</v>
      </c>
      <c r="AW267" s="13" t="s">
        <v>30</v>
      </c>
      <c r="AX267" s="13" t="s">
        <v>73</v>
      </c>
      <c r="AY267" s="166" t="s">
        <v>160</v>
      </c>
    </row>
    <row r="268" spans="1:65" s="14" customFormat="1">
      <c r="B268" s="173"/>
      <c r="D268" s="165" t="s">
        <v>168</v>
      </c>
      <c r="E268" s="174" t="s">
        <v>1</v>
      </c>
      <c r="F268" s="175" t="s">
        <v>170</v>
      </c>
      <c r="H268" s="176">
        <v>3</v>
      </c>
      <c r="I268" s="177"/>
      <c r="L268" s="173"/>
      <c r="M268" s="178"/>
      <c r="N268" s="179"/>
      <c r="O268" s="179"/>
      <c r="P268" s="179"/>
      <c r="Q268" s="179"/>
      <c r="R268" s="179"/>
      <c r="S268" s="179"/>
      <c r="T268" s="180"/>
      <c r="AT268" s="174" t="s">
        <v>168</v>
      </c>
      <c r="AU268" s="174" t="s">
        <v>82</v>
      </c>
      <c r="AV268" s="14" t="s">
        <v>166</v>
      </c>
      <c r="AW268" s="14" t="s">
        <v>30</v>
      </c>
      <c r="AX268" s="14" t="s">
        <v>80</v>
      </c>
      <c r="AY268" s="174" t="s">
        <v>160</v>
      </c>
    </row>
    <row r="269" spans="1:65" s="2" customFormat="1" ht="24.2" customHeight="1">
      <c r="A269" s="32"/>
      <c r="B269" s="149"/>
      <c r="C269" s="188" t="s">
        <v>373</v>
      </c>
      <c r="D269" s="188" t="s">
        <v>282</v>
      </c>
      <c r="E269" s="189" t="s">
        <v>378</v>
      </c>
      <c r="F269" s="190" t="s">
        <v>379</v>
      </c>
      <c r="G269" s="191" t="s">
        <v>312</v>
      </c>
      <c r="H269" s="192">
        <v>3.0449999999999999</v>
      </c>
      <c r="I269" s="193"/>
      <c r="J269" s="194">
        <f>ROUND(I269*H269,2)</f>
        <v>0</v>
      </c>
      <c r="K269" s="195"/>
      <c r="L269" s="196"/>
      <c r="M269" s="197" t="s">
        <v>1</v>
      </c>
      <c r="N269" s="198" t="s">
        <v>38</v>
      </c>
      <c r="O269" s="58"/>
      <c r="P269" s="160">
        <f>O269*H269</f>
        <v>0</v>
      </c>
      <c r="Q269" s="160">
        <v>3.0000000000000001E-3</v>
      </c>
      <c r="R269" s="160">
        <f>Q269*H269</f>
        <v>9.1350000000000008E-3</v>
      </c>
      <c r="S269" s="160">
        <v>0</v>
      </c>
      <c r="T269" s="161">
        <f>S269*H269</f>
        <v>0</v>
      </c>
      <c r="U269" s="32"/>
      <c r="V269" s="32"/>
      <c r="W269" s="32"/>
      <c r="X269" s="32"/>
      <c r="Y269" s="32"/>
      <c r="Z269" s="32"/>
      <c r="AA269" s="32"/>
      <c r="AB269" s="32"/>
      <c r="AC269" s="32"/>
      <c r="AD269" s="32"/>
      <c r="AE269" s="32"/>
      <c r="AR269" s="162" t="s">
        <v>199</v>
      </c>
      <c r="AT269" s="162" t="s">
        <v>282</v>
      </c>
      <c r="AU269" s="162" t="s">
        <v>82</v>
      </c>
      <c r="AY269" s="17" t="s">
        <v>160</v>
      </c>
      <c r="BE269" s="163">
        <f>IF(N269="základní",J269,0)</f>
        <v>0</v>
      </c>
      <c r="BF269" s="163">
        <f>IF(N269="snížená",J269,0)</f>
        <v>0</v>
      </c>
      <c r="BG269" s="163">
        <f>IF(N269="zákl. přenesená",J269,0)</f>
        <v>0</v>
      </c>
      <c r="BH269" s="163">
        <f>IF(N269="sníž. přenesená",J269,0)</f>
        <v>0</v>
      </c>
      <c r="BI269" s="163">
        <f>IF(N269="nulová",J269,0)</f>
        <v>0</v>
      </c>
      <c r="BJ269" s="17" t="s">
        <v>80</v>
      </c>
      <c r="BK269" s="163">
        <f>ROUND(I269*H269,2)</f>
        <v>0</v>
      </c>
      <c r="BL269" s="17" t="s">
        <v>166</v>
      </c>
      <c r="BM269" s="162" t="s">
        <v>1472</v>
      </c>
    </row>
    <row r="270" spans="1:65" s="13" customFormat="1">
      <c r="B270" s="164"/>
      <c r="D270" s="165" t="s">
        <v>168</v>
      </c>
      <c r="F270" s="167" t="s">
        <v>1157</v>
      </c>
      <c r="H270" s="168">
        <v>3.0449999999999999</v>
      </c>
      <c r="I270" s="169"/>
      <c r="L270" s="164"/>
      <c r="M270" s="170"/>
      <c r="N270" s="171"/>
      <c r="O270" s="171"/>
      <c r="P270" s="171"/>
      <c r="Q270" s="171"/>
      <c r="R270" s="171"/>
      <c r="S270" s="171"/>
      <c r="T270" s="172"/>
      <c r="AT270" s="166" t="s">
        <v>168</v>
      </c>
      <c r="AU270" s="166" t="s">
        <v>82</v>
      </c>
      <c r="AV270" s="13" t="s">
        <v>82</v>
      </c>
      <c r="AW270" s="13" t="s">
        <v>3</v>
      </c>
      <c r="AX270" s="13" t="s">
        <v>80</v>
      </c>
      <c r="AY270" s="166" t="s">
        <v>160</v>
      </c>
    </row>
    <row r="271" spans="1:65" s="2" customFormat="1" ht="24.2" customHeight="1">
      <c r="A271" s="32"/>
      <c r="B271" s="149"/>
      <c r="C271" s="150" t="s">
        <v>377</v>
      </c>
      <c r="D271" s="150" t="s">
        <v>162</v>
      </c>
      <c r="E271" s="151" t="s">
        <v>656</v>
      </c>
      <c r="F271" s="152" t="s">
        <v>657</v>
      </c>
      <c r="G271" s="153" t="s">
        <v>312</v>
      </c>
      <c r="H271" s="154">
        <v>3</v>
      </c>
      <c r="I271" s="155"/>
      <c r="J271" s="156">
        <f>ROUND(I271*H271,2)</f>
        <v>0</v>
      </c>
      <c r="K271" s="157"/>
      <c r="L271" s="33"/>
      <c r="M271" s="158" t="s">
        <v>1</v>
      </c>
      <c r="N271" s="159" t="s">
        <v>38</v>
      </c>
      <c r="O271" s="58"/>
      <c r="P271" s="160">
        <f>O271*H271</f>
        <v>0</v>
      </c>
      <c r="Q271" s="160">
        <v>1.6000000000000001E-4</v>
      </c>
      <c r="R271" s="160">
        <f>Q271*H271</f>
        <v>4.8000000000000007E-4</v>
      </c>
      <c r="S271" s="160">
        <v>0</v>
      </c>
      <c r="T271" s="161">
        <f>S271*H271</f>
        <v>0</v>
      </c>
      <c r="U271" s="32"/>
      <c r="V271" s="32"/>
      <c r="W271" s="32"/>
      <c r="X271" s="32"/>
      <c r="Y271" s="32"/>
      <c r="Z271" s="32"/>
      <c r="AA271" s="32"/>
      <c r="AB271" s="32"/>
      <c r="AC271" s="32"/>
      <c r="AD271" s="32"/>
      <c r="AE271" s="32"/>
      <c r="AR271" s="162" t="s">
        <v>166</v>
      </c>
      <c r="AT271" s="162" t="s">
        <v>162</v>
      </c>
      <c r="AU271" s="162" t="s">
        <v>82</v>
      </c>
      <c r="AY271" s="17" t="s">
        <v>160</v>
      </c>
      <c r="BE271" s="163">
        <f>IF(N271="základní",J271,0)</f>
        <v>0</v>
      </c>
      <c r="BF271" s="163">
        <f>IF(N271="snížená",J271,0)</f>
        <v>0</v>
      </c>
      <c r="BG271" s="163">
        <f>IF(N271="zákl. přenesená",J271,0)</f>
        <v>0</v>
      </c>
      <c r="BH271" s="163">
        <f>IF(N271="sníž. přenesená",J271,0)</f>
        <v>0</v>
      </c>
      <c r="BI271" s="163">
        <f>IF(N271="nulová",J271,0)</f>
        <v>0</v>
      </c>
      <c r="BJ271" s="17" t="s">
        <v>80</v>
      </c>
      <c r="BK271" s="163">
        <f>ROUND(I271*H271,2)</f>
        <v>0</v>
      </c>
      <c r="BL271" s="17" t="s">
        <v>166</v>
      </c>
      <c r="BM271" s="162" t="s">
        <v>1473</v>
      </c>
    </row>
    <row r="272" spans="1:65" s="13" customFormat="1">
      <c r="B272" s="164"/>
      <c r="D272" s="165" t="s">
        <v>168</v>
      </c>
      <c r="E272" s="166" t="s">
        <v>1</v>
      </c>
      <c r="F272" s="167" t="s">
        <v>174</v>
      </c>
      <c r="H272" s="168">
        <v>3</v>
      </c>
      <c r="I272" s="169"/>
      <c r="L272" s="164"/>
      <c r="M272" s="170"/>
      <c r="N272" s="171"/>
      <c r="O272" s="171"/>
      <c r="P272" s="171"/>
      <c r="Q272" s="171"/>
      <c r="R272" s="171"/>
      <c r="S272" s="171"/>
      <c r="T272" s="172"/>
      <c r="AT272" s="166" t="s">
        <v>168</v>
      </c>
      <c r="AU272" s="166" t="s">
        <v>82</v>
      </c>
      <c r="AV272" s="13" t="s">
        <v>82</v>
      </c>
      <c r="AW272" s="13" t="s">
        <v>30</v>
      </c>
      <c r="AX272" s="13" t="s">
        <v>73</v>
      </c>
      <c r="AY272" s="166" t="s">
        <v>160</v>
      </c>
    </row>
    <row r="273" spans="1:65" s="14" customFormat="1">
      <c r="B273" s="173"/>
      <c r="D273" s="165" t="s">
        <v>168</v>
      </c>
      <c r="E273" s="174" t="s">
        <v>1</v>
      </c>
      <c r="F273" s="175" t="s">
        <v>170</v>
      </c>
      <c r="H273" s="176">
        <v>3</v>
      </c>
      <c r="I273" s="177"/>
      <c r="L273" s="173"/>
      <c r="M273" s="178"/>
      <c r="N273" s="179"/>
      <c r="O273" s="179"/>
      <c r="P273" s="179"/>
      <c r="Q273" s="179"/>
      <c r="R273" s="179"/>
      <c r="S273" s="179"/>
      <c r="T273" s="180"/>
      <c r="AT273" s="174" t="s">
        <v>168</v>
      </c>
      <c r="AU273" s="174" t="s">
        <v>82</v>
      </c>
      <c r="AV273" s="14" t="s">
        <v>166</v>
      </c>
      <c r="AW273" s="14" t="s">
        <v>30</v>
      </c>
      <c r="AX273" s="14" t="s">
        <v>80</v>
      </c>
      <c r="AY273" s="174" t="s">
        <v>160</v>
      </c>
    </row>
    <row r="274" spans="1:65" s="2" customFormat="1" ht="33" customHeight="1">
      <c r="A274" s="32"/>
      <c r="B274" s="149"/>
      <c r="C274" s="188" t="s">
        <v>382</v>
      </c>
      <c r="D274" s="188" t="s">
        <v>282</v>
      </c>
      <c r="E274" s="189" t="s">
        <v>659</v>
      </c>
      <c r="F274" s="190" t="s">
        <v>660</v>
      </c>
      <c r="G274" s="191" t="s">
        <v>312</v>
      </c>
      <c r="H274" s="192">
        <v>3.0449999999999999</v>
      </c>
      <c r="I274" s="193"/>
      <c r="J274" s="194">
        <f>ROUND(I274*H274,2)</f>
        <v>0</v>
      </c>
      <c r="K274" s="195"/>
      <c r="L274" s="196"/>
      <c r="M274" s="197" t="s">
        <v>1</v>
      </c>
      <c r="N274" s="198" t="s">
        <v>38</v>
      </c>
      <c r="O274" s="58"/>
      <c r="P274" s="160">
        <f>O274*H274</f>
        <v>0</v>
      </c>
      <c r="Q274" s="160">
        <v>7.2999999999999995E-2</v>
      </c>
      <c r="R274" s="160">
        <f>Q274*H274</f>
        <v>0.22228499999999998</v>
      </c>
      <c r="S274" s="160">
        <v>0</v>
      </c>
      <c r="T274" s="161">
        <f>S274*H274</f>
        <v>0</v>
      </c>
      <c r="U274" s="32"/>
      <c r="V274" s="32"/>
      <c r="W274" s="32"/>
      <c r="X274" s="32"/>
      <c r="Y274" s="32"/>
      <c r="Z274" s="32"/>
      <c r="AA274" s="32"/>
      <c r="AB274" s="32"/>
      <c r="AC274" s="32"/>
      <c r="AD274" s="32"/>
      <c r="AE274" s="32"/>
      <c r="AR274" s="162" t="s">
        <v>199</v>
      </c>
      <c r="AT274" s="162" t="s">
        <v>282</v>
      </c>
      <c r="AU274" s="162" t="s">
        <v>82</v>
      </c>
      <c r="AY274" s="17" t="s">
        <v>160</v>
      </c>
      <c r="BE274" s="163">
        <f>IF(N274="základní",J274,0)</f>
        <v>0</v>
      </c>
      <c r="BF274" s="163">
        <f>IF(N274="snížená",J274,0)</f>
        <v>0</v>
      </c>
      <c r="BG274" s="163">
        <f>IF(N274="zákl. přenesená",J274,0)</f>
        <v>0</v>
      </c>
      <c r="BH274" s="163">
        <f>IF(N274="sníž. přenesená",J274,0)</f>
        <v>0</v>
      </c>
      <c r="BI274" s="163">
        <f>IF(N274="nulová",J274,0)</f>
        <v>0</v>
      </c>
      <c r="BJ274" s="17" t="s">
        <v>80</v>
      </c>
      <c r="BK274" s="163">
        <f>ROUND(I274*H274,2)</f>
        <v>0</v>
      </c>
      <c r="BL274" s="17" t="s">
        <v>166</v>
      </c>
      <c r="BM274" s="162" t="s">
        <v>1474</v>
      </c>
    </row>
    <row r="275" spans="1:65" s="13" customFormat="1">
      <c r="B275" s="164"/>
      <c r="D275" s="165" t="s">
        <v>168</v>
      </c>
      <c r="F275" s="167" t="s">
        <v>1157</v>
      </c>
      <c r="H275" s="168">
        <v>3.0449999999999999</v>
      </c>
      <c r="I275" s="169"/>
      <c r="L275" s="164"/>
      <c r="M275" s="170"/>
      <c r="N275" s="171"/>
      <c r="O275" s="171"/>
      <c r="P275" s="171"/>
      <c r="Q275" s="171"/>
      <c r="R275" s="171"/>
      <c r="S275" s="171"/>
      <c r="T275" s="172"/>
      <c r="AT275" s="166" t="s">
        <v>168</v>
      </c>
      <c r="AU275" s="166" t="s">
        <v>82</v>
      </c>
      <c r="AV275" s="13" t="s">
        <v>82</v>
      </c>
      <c r="AW275" s="13" t="s">
        <v>3</v>
      </c>
      <c r="AX275" s="13" t="s">
        <v>80</v>
      </c>
      <c r="AY275" s="166" t="s">
        <v>160</v>
      </c>
    </row>
    <row r="276" spans="1:65" s="2" customFormat="1" ht="33" customHeight="1">
      <c r="A276" s="32"/>
      <c r="B276" s="149"/>
      <c r="C276" s="150" t="s">
        <v>386</v>
      </c>
      <c r="D276" s="150" t="s">
        <v>162</v>
      </c>
      <c r="E276" s="151" t="s">
        <v>1475</v>
      </c>
      <c r="F276" s="152" t="s">
        <v>1476</v>
      </c>
      <c r="G276" s="153" t="s">
        <v>196</v>
      </c>
      <c r="H276" s="154">
        <v>42</v>
      </c>
      <c r="I276" s="155"/>
      <c r="J276" s="156">
        <f>ROUND(I276*H276,2)</f>
        <v>0</v>
      </c>
      <c r="K276" s="157"/>
      <c r="L276" s="33"/>
      <c r="M276" s="158" t="s">
        <v>1</v>
      </c>
      <c r="N276" s="159" t="s">
        <v>38</v>
      </c>
      <c r="O276" s="58"/>
      <c r="P276" s="160">
        <f>O276*H276</f>
        <v>0</v>
      </c>
      <c r="Q276" s="160">
        <v>0</v>
      </c>
      <c r="R276" s="160">
        <f>Q276*H276</f>
        <v>0</v>
      </c>
      <c r="S276" s="160">
        <v>0</v>
      </c>
      <c r="T276" s="161">
        <f>S276*H276</f>
        <v>0</v>
      </c>
      <c r="U276" s="32"/>
      <c r="V276" s="32"/>
      <c r="W276" s="32"/>
      <c r="X276" s="32"/>
      <c r="Y276" s="32"/>
      <c r="Z276" s="32"/>
      <c r="AA276" s="32"/>
      <c r="AB276" s="32"/>
      <c r="AC276" s="32"/>
      <c r="AD276" s="32"/>
      <c r="AE276" s="32"/>
      <c r="AR276" s="162" t="s">
        <v>166</v>
      </c>
      <c r="AT276" s="162" t="s">
        <v>162</v>
      </c>
      <c r="AU276" s="162" t="s">
        <v>82</v>
      </c>
      <c r="AY276" s="17" t="s">
        <v>160</v>
      </c>
      <c r="BE276" s="163">
        <f>IF(N276="základní",J276,0)</f>
        <v>0</v>
      </c>
      <c r="BF276" s="163">
        <f>IF(N276="snížená",J276,0)</f>
        <v>0</v>
      </c>
      <c r="BG276" s="163">
        <f>IF(N276="zákl. přenesená",J276,0)</f>
        <v>0</v>
      </c>
      <c r="BH276" s="163">
        <f>IF(N276="sníž. přenesená",J276,0)</f>
        <v>0</v>
      </c>
      <c r="BI276" s="163">
        <f>IF(N276="nulová",J276,0)</f>
        <v>0</v>
      </c>
      <c r="BJ276" s="17" t="s">
        <v>80</v>
      </c>
      <c r="BK276" s="163">
        <f>ROUND(I276*H276,2)</f>
        <v>0</v>
      </c>
      <c r="BL276" s="17" t="s">
        <v>166</v>
      </c>
      <c r="BM276" s="162" t="s">
        <v>1477</v>
      </c>
    </row>
    <row r="277" spans="1:65" s="13" customFormat="1">
      <c r="B277" s="164"/>
      <c r="D277" s="165" t="s">
        <v>168</v>
      </c>
      <c r="E277" s="166" t="s">
        <v>1</v>
      </c>
      <c r="F277" s="167" t="s">
        <v>1478</v>
      </c>
      <c r="H277" s="168">
        <v>42</v>
      </c>
      <c r="I277" s="169"/>
      <c r="L277" s="164"/>
      <c r="M277" s="170"/>
      <c r="N277" s="171"/>
      <c r="O277" s="171"/>
      <c r="P277" s="171"/>
      <c r="Q277" s="171"/>
      <c r="R277" s="171"/>
      <c r="S277" s="171"/>
      <c r="T277" s="172"/>
      <c r="AT277" s="166" t="s">
        <v>168</v>
      </c>
      <c r="AU277" s="166" t="s">
        <v>82</v>
      </c>
      <c r="AV277" s="13" t="s">
        <v>82</v>
      </c>
      <c r="AW277" s="13" t="s">
        <v>30</v>
      </c>
      <c r="AX277" s="13" t="s">
        <v>73</v>
      </c>
      <c r="AY277" s="166" t="s">
        <v>160</v>
      </c>
    </row>
    <row r="278" spans="1:65" s="14" customFormat="1">
      <c r="B278" s="173"/>
      <c r="D278" s="165" t="s">
        <v>168</v>
      </c>
      <c r="E278" s="174" t="s">
        <v>1</v>
      </c>
      <c r="F278" s="175" t="s">
        <v>170</v>
      </c>
      <c r="H278" s="176">
        <v>42</v>
      </c>
      <c r="I278" s="177"/>
      <c r="L278" s="173"/>
      <c r="M278" s="178"/>
      <c r="N278" s="179"/>
      <c r="O278" s="179"/>
      <c r="P278" s="179"/>
      <c r="Q278" s="179"/>
      <c r="R278" s="179"/>
      <c r="S278" s="179"/>
      <c r="T278" s="180"/>
      <c r="AT278" s="174" t="s">
        <v>168</v>
      </c>
      <c r="AU278" s="174" t="s">
        <v>82</v>
      </c>
      <c r="AV278" s="14" t="s">
        <v>166</v>
      </c>
      <c r="AW278" s="14" t="s">
        <v>30</v>
      </c>
      <c r="AX278" s="14" t="s">
        <v>80</v>
      </c>
      <c r="AY278" s="174" t="s">
        <v>160</v>
      </c>
    </row>
    <row r="279" spans="1:65" s="2" customFormat="1" ht="24.2" customHeight="1">
      <c r="A279" s="32"/>
      <c r="B279" s="149"/>
      <c r="C279" s="188" t="s">
        <v>390</v>
      </c>
      <c r="D279" s="188" t="s">
        <v>282</v>
      </c>
      <c r="E279" s="189" t="s">
        <v>1479</v>
      </c>
      <c r="F279" s="190" t="s">
        <v>1480</v>
      </c>
      <c r="G279" s="191" t="s">
        <v>196</v>
      </c>
      <c r="H279" s="192">
        <v>42.42</v>
      </c>
      <c r="I279" s="193"/>
      <c r="J279" s="194">
        <f>ROUND(I279*H279,2)</f>
        <v>0</v>
      </c>
      <c r="K279" s="195"/>
      <c r="L279" s="196"/>
      <c r="M279" s="197" t="s">
        <v>1</v>
      </c>
      <c r="N279" s="198" t="s">
        <v>38</v>
      </c>
      <c r="O279" s="58"/>
      <c r="P279" s="160">
        <f>O279*H279</f>
        <v>0</v>
      </c>
      <c r="Q279" s="160">
        <v>1.0499999999999999E-3</v>
      </c>
      <c r="R279" s="160">
        <f>Q279*H279</f>
        <v>4.4540999999999997E-2</v>
      </c>
      <c r="S279" s="160">
        <v>0</v>
      </c>
      <c r="T279" s="161">
        <f>S279*H279</f>
        <v>0</v>
      </c>
      <c r="U279" s="32"/>
      <c r="V279" s="32"/>
      <c r="W279" s="32"/>
      <c r="X279" s="32"/>
      <c r="Y279" s="32"/>
      <c r="Z279" s="32"/>
      <c r="AA279" s="32"/>
      <c r="AB279" s="32"/>
      <c r="AC279" s="32"/>
      <c r="AD279" s="32"/>
      <c r="AE279" s="32"/>
      <c r="AR279" s="162" t="s">
        <v>199</v>
      </c>
      <c r="AT279" s="162" t="s">
        <v>282</v>
      </c>
      <c r="AU279" s="162" t="s">
        <v>82</v>
      </c>
      <c r="AY279" s="17" t="s">
        <v>160</v>
      </c>
      <c r="BE279" s="163">
        <f>IF(N279="základní",J279,0)</f>
        <v>0</v>
      </c>
      <c r="BF279" s="163">
        <f>IF(N279="snížená",J279,0)</f>
        <v>0</v>
      </c>
      <c r="BG279" s="163">
        <f>IF(N279="zákl. přenesená",J279,0)</f>
        <v>0</v>
      </c>
      <c r="BH279" s="163">
        <f>IF(N279="sníž. přenesená",J279,0)</f>
        <v>0</v>
      </c>
      <c r="BI279" s="163">
        <f>IF(N279="nulová",J279,0)</f>
        <v>0</v>
      </c>
      <c r="BJ279" s="17" t="s">
        <v>80</v>
      </c>
      <c r="BK279" s="163">
        <f>ROUND(I279*H279,2)</f>
        <v>0</v>
      </c>
      <c r="BL279" s="17" t="s">
        <v>166</v>
      </c>
      <c r="BM279" s="162" t="s">
        <v>1481</v>
      </c>
    </row>
    <row r="280" spans="1:65" s="13" customFormat="1">
      <c r="B280" s="164"/>
      <c r="D280" s="165" t="s">
        <v>168</v>
      </c>
      <c r="F280" s="167" t="s">
        <v>1482</v>
      </c>
      <c r="H280" s="168">
        <v>42.42</v>
      </c>
      <c r="I280" s="169"/>
      <c r="L280" s="164"/>
      <c r="M280" s="170"/>
      <c r="N280" s="171"/>
      <c r="O280" s="171"/>
      <c r="P280" s="171"/>
      <c r="Q280" s="171"/>
      <c r="R280" s="171"/>
      <c r="S280" s="171"/>
      <c r="T280" s="172"/>
      <c r="AT280" s="166" t="s">
        <v>168</v>
      </c>
      <c r="AU280" s="166" t="s">
        <v>82</v>
      </c>
      <c r="AV280" s="13" t="s">
        <v>82</v>
      </c>
      <c r="AW280" s="13" t="s">
        <v>3</v>
      </c>
      <c r="AX280" s="13" t="s">
        <v>80</v>
      </c>
      <c r="AY280" s="166" t="s">
        <v>160</v>
      </c>
    </row>
    <row r="281" spans="1:65" s="2" customFormat="1" ht="16.5" customHeight="1">
      <c r="A281" s="32"/>
      <c r="B281" s="149"/>
      <c r="C281" s="150" t="s">
        <v>395</v>
      </c>
      <c r="D281" s="150" t="s">
        <v>162</v>
      </c>
      <c r="E281" s="151" t="s">
        <v>1042</v>
      </c>
      <c r="F281" s="152" t="s">
        <v>1043</v>
      </c>
      <c r="G281" s="153" t="s">
        <v>312</v>
      </c>
      <c r="H281" s="154">
        <v>2</v>
      </c>
      <c r="I281" s="155"/>
      <c r="J281" s="156">
        <f>ROUND(I281*H281,2)</f>
        <v>0</v>
      </c>
      <c r="K281" s="157"/>
      <c r="L281" s="33"/>
      <c r="M281" s="158" t="s">
        <v>1</v>
      </c>
      <c r="N281" s="159" t="s">
        <v>38</v>
      </c>
      <c r="O281" s="58"/>
      <c r="P281" s="160">
        <f>O281*H281</f>
        <v>0</v>
      </c>
      <c r="Q281" s="160">
        <v>0</v>
      </c>
      <c r="R281" s="160">
        <f>Q281*H281</f>
        <v>0</v>
      </c>
      <c r="S281" s="160">
        <v>0</v>
      </c>
      <c r="T281" s="161">
        <f>S281*H281</f>
        <v>0</v>
      </c>
      <c r="U281" s="32"/>
      <c r="V281" s="32"/>
      <c r="W281" s="32"/>
      <c r="X281" s="32"/>
      <c r="Y281" s="32"/>
      <c r="Z281" s="32"/>
      <c r="AA281" s="32"/>
      <c r="AB281" s="32"/>
      <c r="AC281" s="32"/>
      <c r="AD281" s="32"/>
      <c r="AE281" s="32"/>
      <c r="AR281" s="162" t="s">
        <v>166</v>
      </c>
      <c r="AT281" s="162" t="s">
        <v>162</v>
      </c>
      <c r="AU281" s="162" t="s">
        <v>82</v>
      </c>
      <c r="AY281" s="17" t="s">
        <v>160</v>
      </c>
      <c r="BE281" s="163">
        <f>IF(N281="základní",J281,0)</f>
        <v>0</v>
      </c>
      <c r="BF281" s="163">
        <f>IF(N281="snížená",J281,0)</f>
        <v>0</v>
      </c>
      <c r="BG281" s="163">
        <f>IF(N281="zákl. přenesená",J281,0)</f>
        <v>0</v>
      </c>
      <c r="BH281" s="163">
        <f>IF(N281="sníž. přenesená",J281,0)</f>
        <v>0</v>
      </c>
      <c r="BI281" s="163">
        <f>IF(N281="nulová",J281,0)</f>
        <v>0</v>
      </c>
      <c r="BJ281" s="17" t="s">
        <v>80</v>
      </c>
      <c r="BK281" s="163">
        <f>ROUND(I281*H281,2)</f>
        <v>0</v>
      </c>
      <c r="BL281" s="17" t="s">
        <v>166</v>
      </c>
      <c r="BM281" s="162" t="s">
        <v>1483</v>
      </c>
    </row>
    <row r="282" spans="1:65" s="13" customFormat="1">
      <c r="B282" s="164"/>
      <c r="D282" s="165" t="s">
        <v>168</v>
      </c>
      <c r="E282" s="166" t="s">
        <v>1</v>
      </c>
      <c r="F282" s="167" t="s">
        <v>82</v>
      </c>
      <c r="H282" s="168">
        <v>2</v>
      </c>
      <c r="I282" s="169"/>
      <c r="L282" s="164"/>
      <c r="M282" s="170"/>
      <c r="N282" s="171"/>
      <c r="O282" s="171"/>
      <c r="P282" s="171"/>
      <c r="Q282" s="171"/>
      <c r="R282" s="171"/>
      <c r="S282" s="171"/>
      <c r="T282" s="172"/>
      <c r="AT282" s="166" t="s">
        <v>168</v>
      </c>
      <c r="AU282" s="166" t="s">
        <v>82</v>
      </c>
      <c r="AV282" s="13" t="s">
        <v>82</v>
      </c>
      <c r="AW282" s="13" t="s">
        <v>30</v>
      </c>
      <c r="AX282" s="13" t="s">
        <v>73</v>
      </c>
      <c r="AY282" s="166" t="s">
        <v>160</v>
      </c>
    </row>
    <row r="283" spans="1:65" s="14" customFormat="1">
      <c r="B283" s="173"/>
      <c r="D283" s="165" t="s">
        <v>168</v>
      </c>
      <c r="E283" s="174" t="s">
        <v>1</v>
      </c>
      <c r="F283" s="175" t="s">
        <v>170</v>
      </c>
      <c r="H283" s="176">
        <v>2</v>
      </c>
      <c r="I283" s="177"/>
      <c r="L283" s="173"/>
      <c r="M283" s="178"/>
      <c r="N283" s="179"/>
      <c r="O283" s="179"/>
      <c r="P283" s="179"/>
      <c r="Q283" s="179"/>
      <c r="R283" s="179"/>
      <c r="S283" s="179"/>
      <c r="T283" s="180"/>
      <c r="AT283" s="174" t="s">
        <v>168</v>
      </c>
      <c r="AU283" s="174" t="s">
        <v>82</v>
      </c>
      <c r="AV283" s="14" t="s">
        <v>166</v>
      </c>
      <c r="AW283" s="14" t="s">
        <v>30</v>
      </c>
      <c r="AX283" s="14" t="s">
        <v>80</v>
      </c>
      <c r="AY283" s="174" t="s">
        <v>160</v>
      </c>
    </row>
    <row r="284" spans="1:65" s="2" customFormat="1" ht="16.5" customHeight="1">
      <c r="A284" s="32"/>
      <c r="B284" s="149"/>
      <c r="C284" s="188" t="s">
        <v>400</v>
      </c>
      <c r="D284" s="188" t="s">
        <v>282</v>
      </c>
      <c r="E284" s="189" t="s">
        <v>1045</v>
      </c>
      <c r="F284" s="190" t="s">
        <v>1046</v>
      </c>
      <c r="G284" s="191" t="s">
        <v>312</v>
      </c>
      <c r="H284" s="192">
        <v>2.02</v>
      </c>
      <c r="I284" s="193"/>
      <c r="J284" s="194">
        <f>ROUND(I284*H284,2)</f>
        <v>0</v>
      </c>
      <c r="K284" s="195"/>
      <c r="L284" s="196"/>
      <c r="M284" s="197" t="s">
        <v>1</v>
      </c>
      <c r="N284" s="198" t="s">
        <v>38</v>
      </c>
      <c r="O284" s="58"/>
      <c r="P284" s="160">
        <f>O284*H284</f>
        <v>0</v>
      </c>
      <c r="Q284" s="160">
        <v>1.7000000000000001E-4</v>
      </c>
      <c r="R284" s="160">
        <f>Q284*H284</f>
        <v>3.4340000000000005E-4</v>
      </c>
      <c r="S284" s="160">
        <v>0</v>
      </c>
      <c r="T284" s="161">
        <f>S284*H284</f>
        <v>0</v>
      </c>
      <c r="U284" s="32"/>
      <c r="V284" s="32"/>
      <c r="W284" s="32"/>
      <c r="X284" s="32"/>
      <c r="Y284" s="32"/>
      <c r="Z284" s="32"/>
      <c r="AA284" s="32"/>
      <c r="AB284" s="32"/>
      <c r="AC284" s="32"/>
      <c r="AD284" s="32"/>
      <c r="AE284" s="32"/>
      <c r="AR284" s="162" t="s">
        <v>199</v>
      </c>
      <c r="AT284" s="162" t="s">
        <v>282</v>
      </c>
      <c r="AU284" s="162" t="s">
        <v>82</v>
      </c>
      <c r="AY284" s="17" t="s">
        <v>160</v>
      </c>
      <c r="BE284" s="163">
        <f>IF(N284="základní",J284,0)</f>
        <v>0</v>
      </c>
      <c r="BF284" s="163">
        <f>IF(N284="snížená",J284,0)</f>
        <v>0</v>
      </c>
      <c r="BG284" s="163">
        <f>IF(N284="zákl. přenesená",J284,0)</f>
        <v>0</v>
      </c>
      <c r="BH284" s="163">
        <f>IF(N284="sníž. přenesená",J284,0)</f>
        <v>0</v>
      </c>
      <c r="BI284" s="163">
        <f>IF(N284="nulová",J284,0)</f>
        <v>0</v>
      </c>
      <c r="BJ284" s="17" t="s">
        <v>80</v>
      </c>
      <c r="BK284" s="163">
        <f>ROUND(I284*H284,2)</f>
        <v>0</v>
      </c>
      <c r="BL284" s="17" t="s">
        <v>166</v>
      </c>
      <c r="BM284" s="162" t="s">
        <v>1484</v>
      </c>
    </row>
    <row r="285" spans="1:65" s="13" customFormat="1">
      <c r="B285" s="164"/>
      <c r="D285" s="165" t="s">
        <v>168</v>
      </c>
      <c r="F285" s="167" t="s">
        <v>1485</v>
      </c>
      <c r="H285" s="168">
        <v>2.02</v>
      </c>
      <c r="I285" s="169"/>
      <c r="L285" s="164"/>
      <c r="M285" s="170"/>
      <c r="N285" s="171"/>
      <c r="O285" s="171"/>
      <c r="P285" s="171"/>
      <c r="Q285" s="171"/>
      <c r="R285" s="171"/>
      <c r="S285" s="171"/>
      <c r="T285" s="172"/>
      <c r="AT285" s="166" t="s">
        <v>168</v>
      </c>
      <c r="AU285" s="166" t="s">
        <v>82</v>
      </c>
      <c r="AV285" s="13" t="s">
        <v>82</v>
      </c>
      <c r="AW285" s="13" t="s">
        <v>3</v>
      </c>
      <c r="AX285" s="13" t="s">
        <v>80</v>
      </c>
      <c r="AY285" s="166" t="s">
        <v>160</v>
      </c>
    </row>
    <row r="286" spans="1:65" s="2" customFormat="1" ht="16.5" customHeight="1">
      <c r="A286" s="32"/>
      <c r="B286" s="149"/>
      <c r="C286" s="150" t="s">
        <v>405</v>
      </c>
      <c r="D286" s="150" t="s">
        <v>162</v>
      </c>
      <c r="E286" s="151" t="s">
        <v>1486</v>
      </c>
      <c r="F286" s="152" t="s">
        <v>1487</v>
      </c>
      <c r="G286" s="153" t="s">
        <v>196</v>
      </c>
      <c r="H286" s="154">
        <v>42</v>
      </c>
      <c r="I286" s="155"/>
      <c r="J286" s="156">
        <f>ROUND(I286*H286,2)</f>
        <v>0</v>
      </c>
      <c r="K286" s="157"/>
      <c r="L286" s="33"/>
      <c r="M286" s="158" t="s">
        <v>1</v>
      </c>
      <c r="N286" s="159" t="s">
        <v>38</v>
      </c>
      <c r="O286" s="58"/>
      <c r="P286" s="160">
        <f>O286*H286</f>
        <v>0</v>
      </c>
      <c r="Q286" s="160">
        <v>0</v>
      </c>
      <c r="R286" s="160">
        <f>Q286*H286</f>
        <v>0</v>
      </c>
      <c r="S286" s="160">
        <v>0</v>
      </c>
      <c r="T286" s="161">
        <f>S286*H286</f>
        <v>0</v>
      </c>
      <c r="U286" s="32"/>
      <c r="V286" s="32"/>
      <c r="W286" s="32"/>
      <c r="X286" s="32"/>
      <c r="Y286" s="32"/>
      <c r="Z286" s="32"/>
      <c r="AA286" s="32"/>
      <c r="AB286" s="32"/>
      <c r="AC286" s="32"/>
      <c r="AD286" s="32"/>
      <c r="AE286" s="32"/>
      <c r="AR286" s="162" t="s">
        <v>166</v>
      </c>
      <c r="AT286" s="162" t="s">
        <v>162</v>
      </c>
      <c r="AU286" s="162" t="s">
        <v>82</v>
      </c>
      <c r="AY286" s="17" t="s">
        <v>160</v>
      </c>
      <c r="BE286" s="163">
        <f>IF(N286="základní",J286,0)</f>
        <v>0</v>
      </c>
      <c r="BF286" s="163">
        <f>IF(N286="snížená",J286,0)</f>
        <v>0</v>
      </c>
      <c r="BG286" s="163">
        <f>IF(N286="zákl. přenesená",J286,0)</f>
        <v>0</v>
      </c>
      <c r="BH286" s="163">
        <f>IF(N286="sníž. přenesená",J286,0)</f>
        <v>0</v>
      </c>
      <c r="BI286" s="163">
        <f>IF(N286="nulová",J286,0)</f>
        <v>0</v>
      </c>
      <c r="BJ286" s="17" t="s">
        <v>80</v>
      </c>
      <c r="BK286" s="163">
        <f>ROUND(I286*H286,2)</f>
        <v>0</v>
      </c>
      <c r="BL286" s="17" t="s">
        <v>166</v>
      </c>
      <c r="BM286" s="162" t="s">
        <v>1488</v>
      </c>
    </row>
    <row r="287" spans="1:65" s="13" customFormat="1">
      <c r="B287" s="164"/>
      <c r="D287" s="165" t="s">
        <v>168</v>
      </c>
      <c r="E287" s="166" t="s">
        <v>1</v>
      </c>
      <c r="F287" s="167" t="s">
        <v>377</v>
      </c>
      <c r="H287" s="168">
        <v>42</v>
      </c>
      <c r="I287" s="169"/>
      <c r="L287" s="164"/>
      <c r="M287" s="170"/>
      <c r="N287" s="171"/>
      <c r="O287" s="171"/>
      <c r="P287" s="171"/>
      <c r="Q287" s="171"/>
      <c r="R287" s="171"/>
      <c r="S287" s="171"/>
      <c r="T287" s="172"/>
      <c r="AT287" s="166" t="s">
        <v>168</v>
      </c>
      <c r="AU287" s="166" t="s">
        <v>82</v>
      </c>
      <c r="AV287" s="13" t="s">
        <v>82</v>
      </c>
      <c r="AW287" s="13" t="s">
        <v>30</v>
      </c>
      <c r="AX287" s="13" t="s">
        <v>73</v>
      </c>
      <c r="AY287" s="166" t="s">
        <v>160</v>
      </c>
    </row>
    <row r="288" spans="1:65" s="14" customFormat="1">
      <c r="B288" s="173"/>
      <c r="D288" s="165" t="s">
        <v>168</v>
      </c>
      <c r="E288" s="174" t="s">
        <v>1</v>
      </c>
      <c r="F288" s="175" t="s">
        <v>170</v>
      </c>
      <c r="H288" s="176">
        <v>42</v>
      </c>
      <c r="I288" s="177"/>
      <c r="L288" s="173"/>
      <c r="M288" s="178"/>
      <c r="N288" s="179"/>
      <c r="O288" s="179"/>
      <c r="P288" s="179"/>
      <c r="Q288" s="179"/>
      <c r="R288" s="179"/>
      <c r="S288" s="179"/>
      <c r="T288" s="180"/>
      <c r="AT288" s="174" t="s">
        <v>168</v>
      </c>
      <c r="AU288" s="174" t="s">
        <v>82</v>
      </c>
      <c r="AV288" s="14" t="s">
        <v>166</v>
      </c>
      <c r="AW288" s="14" t="s">
        <v>30</v>
      </c>
      <c r="AX288" s="14" t="s">
        <v>80</v>
      </c>
      <c r="AY288" s="174" t="s">
        <v>160</v>
      </c>
    </row>
    <row r="289" spans="1:65" s="2" customFormat="1" ht="16.5" customHeight="1">
      <c r="A289" s="32"/>
      <c r="B289" s="149"/>
      <c r="C289" s="150" t="s">
        <v>409</v>
      </c>
      <c r="D289" s="150" t="s">
        <v>162</v>
      </c>
      <c r="E289" s="151" t="s">
        <v>391</v>
      </c>
      <c r="F289" s="152" t="s">
        <v>392</v>
      </c>
      <c r="G289" s="153" t="s">
        <v>196</v>
      </c>
      <c r="H289" s="154">
        <v>66</v>
      </c>
      <c r="I289" s="155"/>
      <c r="J289" s="156">
        <f>ROUND(I289*H289,2)</f>
        <v>0</v>
      </c>
      <c r="K289" s="157"/>
      <c r="L289" s="33"/>
      <c r="M289" s="158" t="s">
        <v>1</v>
      </c>
      <c r="N289" s="159" t="s">
        <v>38</v>
      </c>
      <c r="O289" s="58"/>
      <c r="P289" s="160">
        <f>O289*H289</f>
        <v>0</v>
      </c>
      <c r="Q289" s="160">
        <v>0</v>
      </c>
      <c r="R289" s="160">
        <f>Q289*H289</f>
        <v>0</v>
      </c>
      <c r="S289" s="160">
        <v>0</v>
      </c>
      <c r="T289" s="161">
        <f>S289*H289</f>
        <v>0</v>
      </c>
      <c r="U289" s="32"/>
      <c r="V289" s="32"/>
      <c r="W289" s="32"/>
      <c r="X289" s="32"/>
      <c r="Y289" s="32"/>
      <c r="Z289" s="32"/>
      <c r="AA289" s="32"/>
      <c r="AB289" s="32"/>
      <c r="AC289" s="32"/>
      <c r="AD289" s="32"/>
      <c r="AE289" s="32"/>
      <c r="AR289" s="162" t="s">
        <v>166</v>
      </c>
      <c r="AT289" s="162" t="s">
        <v>162</v>
      </c>
      <c r="AU289" s="162" t="s">
        <v>82</v>
      </c>
      <c r="AY289" s="17" t="s">
        <v>160</v>
      </c>
      <c r="BE289" s="163">
        <f>IF(N289="základní",J289,0)</f>
        <v>0</v>
      </c>
      <c r="BF289" s="163">
        <f>IF(N289="snížená",J289,0)</f>
        <v>0</v>
      </c>
      <c r="BG289" s="163">
        <f>IF(N289="zákl. přenesená",J289,0)</f>
        <v>0</v>
      </c>
      <c r="BH289" s="163">
        <f>IF(N289="sníž. přenesená",J289,0)</f>
        <v>0</v>
      </c>
      <c r="BI289" s="163">
        <f>IF(N289="nulová",J289,0)</f>
        <v>0</v>
      </c>
      <c r="BJ289" s="17" t="s">
        <v>80</v>
      </c>
      <c r="BK289" s="163">
        <f>ROUND(I289*H289,2)</f>
        <v>0</v>
      </c>
      <c r="BL289" s="17" t="s">
        <v>166</v>
      </c>
      <c r="BM289" s="162" t="s">
        <v>1489</v>
      </c>
    </row>
    <row r="290" spans="1:65" s="13" customFormat="1">
      <c r="B290" s="164"/>
      <c r="D290" s="165" t="s">
        <v>168</v>
      </c>
      <c r="E290" s="166" t="s">
        <v>1</v>
      </c>
      <c r="F290" s="167" t="s">
        <v>1490</v>
      </c>
      <c r="H290" s="168">
        <v>66</v>
      </c>
      <c r="I290" s="169"/>
      <c r="L290" s="164"/>
      <c r="M290" s="170"/>
      <c r="N290" s="171"/>
      <c r="O290" s="171"/>
      <c r="P290" s="171"/>
      <c r="Q290" s="171"/>
      <c r="R290" s="171"/>
      <c r="S290" s="171"/>
      <c r="T290" s="172"/>
      <c r="AT290" s="166" t="s">
        <v>168</v>
      </c>
      <c r="AU290" s="166" t="s">
        <v>82</v>
      </c>
      <c r="AV290" s="13" t="s">
        <v>82</v>
      </c>
      <c r="AW290" s="13" t="s">
        <v>30</v>
      </c>
      <c r="AX290" s="13" t="s">
        <v>73</v>
      </c>
      <c r="AY290" s="166" t="s">
        <v>160</v>
      </c>
    </row>
    <row r="291" spans="1:65" s="14" customFormat="1">
      <c r="B291" s="173"/>
      <c r="D291" s="165" t="s">
        <v>168</v>
      </c>
      <c r="E291" s="174" t="s">
        <v>1</v>
      </c>
      <c r="F291" s="175" t="s">
        <v>170</v>
      </c>
      <c r="H291" s="176">
        <v>66</v>
      </c>
      <c r="I291" s="177"/>
      <c r="L291" s="173"/>
      <c r="M291" s="178"/>
      <c r="N291" s="179"/>
      <c r="O291" s="179"/>
      <c r="P291" s="179"/>
      <c r="Q291" s="179"/>
      <c r="R291" s="179"/>
      <c r="S291" s="179"/>
      <c r="T291" s="180"/>
      <c r="AT291" s="174" t="s">
        <v>168</v>
      </c>
      <c r="AU291" s="174" t="s">
        <v>82</v>
      </c>
      <c r="AV291" s="14" t="s">
        <v>166</v>
      </c>
      <c r="AW291" s="14" t="s">
        <v>30</v>
      </c>
      <c r="AX291" s="14" t="s">
        <v>80</v>
      </c>
      <c r="AY291" s="174" t="s">
        <v>160</v>
      </c>
    </row>
    <row r="292" spans="1:65" s="2" customFormat="1" ht="24.2" customHeight="1">
      <c r="A292" s="32"/>
      <c r="B292" s="149"/>
      <c r="C292" s="150" t="s">
        <v>413</v>
      </c>
      <c r="D292" s="150" t="s">
        <v>162</v>
      </c>
      <c r="E292" s="151" t="s">
        <v>1491</v>
      </c>
      <c r="F292" s="152" t="s">
        <v>1492</v>
      </c>
      <c r="G292" s="153" t="s">
        <v>312</v>
      </c>
      <c r="H292" s="154">
        <v>2</v>
      </c>
      <c r="I292" s="155"/>
      <c r="J292" s="156">
        <f t="shared" ref="J292:J301" si="0">ROUND(I292*H292,2)</f>
        <v>0</v>
      </c>
      <c r="K292" s="157"/>
      <c r="L292" s="33"/>
      <c r="M292" s="158" t="s">
        <v>1</v>
      </c>
      <c r="N292" s="159" t="s">
        <v>38</v>
      </c>
      <c r="O292" s="58"/>
      <c r="P292" s="160">
        <f t="shared" ref="P292:P301" si="1">O292*H292</f>
        <v>0</v>
      </c>
      <c r="Q292" s="160">
        <v>0.45937</v>
      </c>
      <c r="R292" s="160">
        <f t="shared" ref="R292:R301" si="2">Q292*H292</f>
        <v>0.91874</v>
      </c>
      <c r="S292" s="160">
        <v>0</v>
      </c>
      <c r="T292" s="161">
        <f t="shared" ref="T292:T301" si="3">S292*H292</f>
        <v>0</v>
      </c>
      <c r="U292" s="32"/>
      <c r="V292" s="32"/>
      <c r="W292" s="32"/>
      <c r="X292" s="32"/>
      <c r="Y292" s="32"/>
      <c r="Z292" s="32"/>
      <c r="AA292" s="32"/>
      <c r="AB292" s="32"/>
      <c r="AC292" s="32"/>
      <c r="AD292" s="32"/>
      <c r="AE292" s="32"/>
      <c r="AR292" s="162" t="s">
        <v>166</v>
      </c>
      <c r="AT292" s="162" t="s">
        <v>162</v>
      </c>
      <c r="AU292" s="162" t="s">
        <v>82</v>
      </c>
      <c r="AY292" s="17" t="s">
        <v>160</v>
      </c>
      <c r="BE292" s="163">
        <f t="shared" ref="BE292:BE301" si="4">IF(N292="základní",J292,0)</f>
        <v>0</v>
      </c>
      <c r="BF292" s="163">
        <f t="shared" ref="BF292:BF301" si="5">IF(N292="snížená",J292,0)</f>
        <v>0</v>
      </c>
      <c r="BG292" s="163">
        <f t="shared" ref="BG292:BG301" si="6">IF(N292="zákl. přenesená",J292,0)</f>
        <v>0</v>
      </c>
      <c r="BH292" s="163">
        <f t="shared" ref="BH292:BH301" si="7">IF(N292="sníž. přenesená",J292,0)</f>
        <v>0</v>
      </c>
      <c r="BI292" s="163">
        <f t="shared" ref="BI292:BI301" si="8">IF(N292="nulová",J292,0)</f>
        <v>0</v>
      </c>
      <c r="BJ292" s="17" t="s">
        <v>80</v>
      </c>
      <c r="BK292" s="163">
        <f t="shared" ref="BK292:BK301" si="9">ROUND(I292*H292,2)</f>
        <v>0</v>
      </c>
      <c r="BL292" s="17" t="s">
        <v>166</v>
      </c>
      <c r="BM292" s="162" t="s">
        <v>1493</v>
      </c>
    </row>
    <row r="293" spans="1:65" s="2" customFormat="1" ht="24.2" customHeight="1">
      <c r="A293" s="32"/>
      <c r="B293" s="149"/>
      <c r="C293" s="150" t="s">
        <v>417</v>
      </c>
      <c r="D293" s="150" t="s">
        <v>162</v>
      </c>
      <c r="E293" s="151" t="s">
        <v>664</v>
      </c>
      <c r="F293" s="152" t="s">
        <v>665</v>
      </c>
      <c r="G293" s="153" t="s">
        <v>398</v>
      </c>
      <c r="H293" s="154">
        <v>1</v>
      </c>
      <c r="I293" s="155"/>
      <c r="J293" s="156">
        <f t="shared" si="0"/>
        <v>0</v>
      </c>
      <c r="K293" s="157"/>
      <c r="L293" s="33"/>
      <c r="M293" s="158" t="s">
        <v>1</v>
      </c>
      <c r="N293" s="159" t="s">
        <v>38</v>
      </c>
      <c r="O293" s="58"/>
      <c r="P293" s="160">
        <f t="shared" si="1"/>
        <v>0</v>
      </c>
      <c r="Q293" s="160">
        <v>3.1E-4</v>
      </c>
      <c r="R293" s="160">
        <f t="shared" si="2"/>
        <v>3.1E-4</v>
      </c>
      <c r="S293" s="160">
        <v>0</v>
      </c>
      <c r="T293" s="161">
        <f t="shared" si="3"/>
        <v>0</v>
      </c>
      <c r="U293" s="32"/>
      <c r="V293" s="32"/>
      <c r="W293" s="32"/>
      <c r="X293" s="32"/>
      <c r="Y293" s="32"/>
      <c r="Z293" s="32"/>
      <c r="AA293" s="32"/>
      <c r="AB293" s="32"/>
      <c r="AC293" s="32"/>
      <c r="AD293" s="32"/>
      <c r="AE293" s="32"/>
      <c r="AR293" s="162" t="s">
        <v>166</v>
      </c>
      <c r="AT293" s="162" t="s">
        <v>162</v>
      </c>
      <c r="AU293" s="162" t="s">
        <v>82</v>
      </c>
      <c r="AY293" s="17" t="s">
        <v>160</v>
      </c>
      <c r="BE293" s="163">
        <f t="shared" si="4"/>
        <v>0</v>
      </c>
      <c r="BF293" s="163">
        <f t="shared" si="5"/>
        <v>0</v>
      </c>
      <c r="BG293" s="163">
        <f t="shared" si="6"/>
        <v>0</v>
      </c>
      <c r="BH293" s="163">
        <f t="shared" si="7"/>
        <v>0</v>
      </c>
      <c r="BI293" s="163">
        <f t="shared" si="8"/>
        <v>0</v>
      </c>
      <c r="BJ293" s="17" t="s">
        <v>80</v>
      </c>
      <c r="BK293" s="163">
        <f t="shared" si="9"/>
        <v>0</v>
      </c>
      <c r="BL293" s="17" t="s">
        <v>166</v>
      </c>
      <c r="BM293" s="162" t="s">
        <v>1494</v>
      </c>
    </row>
    <row r="294" spans="1:65" s="2" customFormat="1" ht="24.2" customHeight="1">
      <c r="A294" s="32"/>
      <c r="B294" s="149"/>
      <c r="C294" s="150" t="s">
        <v>421</v>
      </c>
      <c r="D294" s="150" t="s">
        <v>162</v>
      </c>
      <c r="E294" s="151" t="s">
        <v>667</v>
      </c>
      <c r="F294" s="152" t="s">
        <v>668</v>
      </c>
      <c r="G294" s="153" t="s">
        <v>312</v>
      </c>
      <c r="H294" s="154">
        <v>3</v>
      </c>
      <c r="I294" s="155"/>
      <c r="J294" s="156">
        <f t="shared" si="0"/>
        <v>0</v>
      </c>
      <c r="K294" s="157"/>
      <c r="L294" s="33"/>
      <c r="M294" s="158" t="s">
        <v>1</v>
      </c>
      <c r="N294" s="159" t="s">
        <v>38</v>
      </c>
      <c r="O294" s="58"/>
      <c r="P294" s="160">
        <f t="shared" si="1"/>
        <v>0</v>
      </c>
      <c r="Q294" s="160">
        <v>2.3557399999999999</v>
      </c>
      <c r="R294" s="160">
        <f t="shared" si="2"/>
        <v>7.0672199999999998</v>
      </c>
      <c r="S294" s="160">
        <v>0</v>
      </c>
      <c r="T294" s="161">
        <f t="shared" si="3"/>
        <v>0</v>
      </c>
      <c r="U294" s="32"/>
      <c r="V294" s="32"/>
      <c r="W294" s="32"/>
      <c r="X294" s="32"/>
      <c r="Y294" s="32"/>
      <c r="Z294" s="32"/>
      <c r="AA294" s="32"/>
      <c r="AB294" s="32"/>
      <c r="AC294" s="32"/>
      <c r="AD294" s="32"/>
      <c r="AE294" s="32"/>
      <c r="AR294" s="162" t="s">
        <v>166</v>
      </c>
      <c r="AT294" s="162" t="s">
        <v>162</v>
      </c>
      <c r="AU294" s="162" t="s">
        <v>82</v>
      </c>
      <c r="AY294" s="17" t="s">
        <v>160</v>
      </c>
      <c r="BE294" s="163">
        <f t="shared" si="4"/>
        <v>0</v>
      </c>
      <c r="BF294" s="163">
        <f t="shared" si="5"/>
        <v>0</v>
      </c>
      <c r="BG294" s="163">
        <f t="shared" si="6"/>
        <v>0</v>
      </c>
      <c r="BH294" s="163">
        <f t="shared" si="7"/>
        <v>0</v>
      </c>
      <c r="BI294" s="163">
        <f t="shared" si="8"/>
        <v>0</v>
      </c>
      <c r="BJ294" s="17" t="s">
        <v>80</v>
      </c>
      <c r="BK294" s="163">
        <f t="shared" si="9"/>
        <v>0</v>
      </c>
      <c r="BL294" s="17" t="s">
        <v>166</v>
      </c>
      <c r="BM294" s="162" t="s">
        <v>1495</v>
      </c>
    </row>
    <row r="295" spans="1:65" s="2" customFormat="1" ht="16.5" customHeight="1">
      <c r="A295" s="32"/>
      <c r="B295" s="149"/>
      <c r="C295" s="188" t="s">
        <v>425</v>
      </c>
      <c r="D295" s="188" t="s">
        <v>282</v>
      </c>
      <c r="E295" s="189" t="s">
        <v>406</v>
      </c>
      <c r="F295" s="190" t="s">
        <v>407</v>
      </c>
      <c r="G295" s="191" t="s">
        <v>312</v>
      </c>
      <c r="H295" s="192">
        <v>3</v>
      </c>
      <c r="I295" s="193"/>
      <c r="J295" s="194">
        <f t="shared" si="0"/>
        <v>0</v>
      </c>
      <c r="K295" s="195"/>
      <c r="L295" s="196"/>
      <c r="M295" s="197" t="s">
        <v>1</v>
      </c>
      <c r="N295" s="198" t="s">
        <v>38</v>
      </c>
      <c r="O295" s="58"/>
      <c r="P295" s="160">
        <f t="shared" si="1"/>
        <v>0</v>
      </c>
      <c r="Q295" s="160">
        <v>1.6</v>
      </c>
      <c r="R295" s="160">
        <f t="shared" si="2"/>
        <v>4.8000000000000007</v>
      </c>
      <c r="S295" s="160">
        <v>0</v>
      </c>
      <c r="T295" s="161">
        <f t="shared" si="3"/>
        <v>0</v>
      </c>
      <c r="U295" s="32"/>
      <c r="V295" s="32"/>
      <c r="W295" s="32"/>
      <c r="X295" s="32"/>
      <c r="Y295" s="32"/>
      <c r="Z295" s="32"/>
      <c r="AA295" s="32"/>
      <c r="AB295" s="32"/>
      <c r="AC295" s="32"/>
      <c r="AD295" s="32"/>
      <c r="AE295" s="32"/>
      <c r="AR295" s="162" t="s">
        <v>199</v>
      </c>
      <c r="AT295" s="162" t="s">
        <v>282</v>
      </c>
      <c r="AU295" s="162" t="s">
        <v>82</v>
      </c>
      <c r="AY295" s="17" t="s">
        <v>160</v>
      </c>
      <c r="BE295" s="163">
        <f t="shared" si="4"/>
        <v>0</v>
      </c>
      <c r="BF295" s="163">
        <f t="shared" si="5"/>
        <v>0</v>
      </c>
      <c r="BG295" s="163">
        <f t="shared" si="6"/>
        <v>0</v>
      </c>
      <c r="BH295" s="163">
        <f t="shared" si="7"/>
        <v>0</v>
      </c>
      <c r="BI295" s="163">
        <f t="shared" si="8"/>
        <v>0</v>
      </c>
      <c r="BJ295" s="17" t="s">
        <v>80</v>
      </c>
      <c r="BK295" s="163">
        <f t="shared" si="9"/>
        <v>0</v>
      </c>
      <c r="BL295" s="17" t="s">
        <v>166</v>
      </c>
      <c r="BM295" s="162" t="s">
        <v>1496</v>
      </c>
    </row>
    <row r="296" spans="1:65" s="2" customFormat="1" ht="21.75" customHeight="1">
      <c r="A296" s="32"/>
      <c r="B296" s="149"/>
      <c r="C296" s="188" t="s">
        <v>429</v>
      </c>
      <c r="D296" s="188" t="s">
        <v>282</v>
      </c>
      <c r="E296" s="189" t="s">
        <v>418</v>
      </c>
      <c r="F296" s="190" t="s">
        <v>419</v>
      </c>
      <c r="G296" s="191" t="s">
        <v>312</v>
      </c>
      <c r="H296" s="192">
        <v>7</v>
      </c>
      <c r="I296" s="193"/>
      <c r="J296" s="194">
        <f t="shared" si="0"/>
        <v>0</v>
      </c>
      <c r="K296" s="195"/>
      <c r="L296" s="196"/>
      <c r="M296" s="197" t="s">
        <v>1</v>
      </c>
      <c r="N296" s="198" t="s">
        <v>38</v>
      </c>
      <c r="O296" s="58"/>
      <c r="P296" s="160">
        <f t="shared" si="1"/>
        <v>0</v>
      </c>
      <c r="Q296" s="160">
        <v>0.254</v>
      </c>
      <c r="R296" s="160">
        <f t="shared" si="2"/>
        <v>1.778</v>
      </c>
      <c r="S296" s="160">
        <v>0</v>
      </c>
      <c r="T296" s="161">
        <f t="shared" si="3"/>
        <v>0</v>
      </c>
      <c r="U296" s="32"/>
      <c r="V296" s="32"/>
      <c r="W296" s="32"/>
      <c r="X296" s="32"/>
      <c r="Y296" s="32"/>
      <c r="Z296" s="32"/>
      <c r="AA296" s="32"/>
      <c r="AB296" s="32"/>
      <c r="AC296" s="32"/>
      <c r="AD296" s="32"/>
      <c r="AE296" s="32"/>
      <c r="AR296" s="162" t="s">
        <v>199</v>
      </c>
      <c r="AT296" s="162" t="s">
        <v>282</v>
      </c>
      <c r="AU296" s="162" t="s">
        <v>82</v>
      </c>
      <c r="AY296" s="17" t="s">
        <v>160</v>
      </c>
      <c r="BE296" s="163">
        <f t="shared" si="4"/>
        <v>0</v>
      </c>
      <c r="BF296" s="163">
        <f t="shared" si="5"/>
        <v>0</v>
      </c>
      <c r="BG296" s="163">
        <f t="shared" si="6"/>
        <v>0</v>
      </c>
      <c r="BH296" s="163">
        <f t="shared" si="7"/>
        <v>0</v>
      </c>
      <c r="BI296" s="163">
        <f t="shared" si="8"/>
        <v>0</v>
      </c>
      <c r="BJ296" s="17" t="s">
        <v>80</v>
      </c>
      <c r="BK296" s="163">
        <f t="shared" si="9"/>
        <v>0</v>
      </c>
      <c r="BL296" s="17" t="s">
        <v>166</v>
      </c>
      <c r="BM296" s="162" t="s">
        <v>1497</v>
      </c>
    </row>
    <row r="297" spans="1:65" s="2" customFormat="1" ht="24.2" customHeight="1">
      <c r="A297" s="32"/>
      <c r="B297" s="149"/>
      <c r="C297" s="188" t="s">
        <v>433</v>
      </c>
      <c r="D297" s="188" t="s">
        <v>282</v>
      </c>
      <c r="E297" s="189" t="s">
        <v>422</v>
      </c>
      <c r="F297" s="190" t="s">
        <v>423</v>
      </c>
      <c r="G297" s="191" t="s">
        <v>312</v>
      </c>
      <c r="H297" s="192">
        <v>1</v>
      </c>
      <c r="I297" s="193"/>
      <c r="J297" s="194">
        <f t="shared" si="0"/>
        <v>0</v>
      </c>
      <c r="K297" s="195"/>
      <c r="L297" s="196"/>
      <c r="M297" s="197" t="s">
        <v>1</v>
      </c>
      <c r="N297" s="198" t="s">
        <v>38</v>
      </c>
      <c r="O297" s="58"/>
      <c r="P297" s="160">
        <f t="shared" si="1"/>
        <v>0</v>
      </c>
      <c r="Q297" s="160">
        <v>0.54800000000000004</v>
      </c>
      <c r="R297" s="160">
        <f t="shared" si="2"/>
        <v>0.54800000000000004</v>
      </c>
      <c r="S297" s="160">
        <v>0</v>
      </c>
      <c r="T297" s="161">
        <f t="shared" si="3"/>
        <v>0</v>
      </c>
      <c r="U297" s="32"/>
      <c r="V297" s="32"/>
      <c r="W297" s="32"/>
      <c r="X297" s="32"/>
      <c r="Y297" s="32"/>
      <c r="Z297" s="32"/>
      <c r="AA297" s="32"/>
      <c r="AB297" s="32"/>
      <c r="AC297" s="32"/>
      <c r="AD297" s="32"/>
      <c r="AE297" s="32"/>
      <c r="AR297" s="162" t="s">
        <v>199</v>
      </c>
      <c r="AT297" s="162" t="s">
        <v>282</v>
      </c>
      <c r="AU297" s="162" t="s">
        <v>82</v>
      </c>
      <c r="AY297" s="17" t="s">
        <v>160</v>
      </c>
      <c r="BE297" s="163">
        <f t="shared" si="4"/>
        <v>0</v>
      </c>
      <c r="BF297" s="163">
        <f t="shared" si="5"/>
        <v>0</v>
      </c>
      <c r="BG297" s="163">
        <f t="shared" si="6"/>
        <v>0</v>
      </c>
      <c r="BH297" s="163">
        <f t="shared" si="7"/>
        <v>0</v>
      </c>
      <c r="BI297" s="163">
        <f t="shared" si="8"/>
        <v>0</v>
      </c>
      <c r="BJ297" s="17" t="s">
        <v>80</v>
      </c>
      <c r="BK297" s="163">
        <f t="shared" si="9"/>
        <v>0</v>
      </c>
      <c r="BL297" s="17" t="s">
        <v>166</v>
      </c>
      <c r="BM297" s="162" t="s">
        <v>1498</v>
      </c>
    </row>
    <row r="298" spans="1:65" s="2" customFormat="1" ht="24.2" customHeight="1">
      <c r="A298" s="32"/>
      <c r="B298" s="149"/>
      <c r="C298" s="188" t="s">
        <v>437</v>
      </c>
      <c r="D298" s="188" t="s">
        <v>282</v>
      </c>
      <c r="E298" s="189" t="s">
        <v>426</v>
      </c>
      <c r="F298" s="190" t="s">
        <v>427</v>
      </c>
      <c r="G298" s="191" t="s">
        <v>312</v>
      </c>
      <c r="H298" s="192">
        <v>2</v>
      </c>
      <c r="I298" s="193"/>
      <c r="J298" s="194">
        <f t="shared" si="0"/>
        <v>0</v>
      </c>
      <c r="K298" s="195"/>
      <c r="L298" s="196"/>
      <c r="M298" s="197" t="s">
        <v>1</v>
      </c>
      <c r="N298" s="198" t="s">
        <v>38</v>
      </c>
      <c r="O298" s="58"/>
      <c r="P298" s="160">
        <f t="shared" si="1"/>
        <v>0</v>
      </c>
      <c r="Q298" s="160">
        <v>0.44900000000000001</v>
      </c>
      <c r="R298" s="160">
        <f t="shared" si="2"/>
        <v>0.89800000000000002</v>
      </c>
      <c r="S298" s="160">
        <v>0</v>
      </c>
      <c r="T298" s="161">
        <f t="shared" si="3"/>
        <v>0</v>
      </c>
      <c r="U298" s="32"/>
      <c r="V298" s="32"/>
      <c r="W298" s="32"/>
      <c r="X298" s="32"/>
      <c r="Y298" s="32"/>
      <c r="Z298" s="32"/>
      <c r="AA298" s="32"/>
      <c r="AB298" s="32"/>
      <c r="AC298" s="32"/>
      <c r="AD298" s="32"/>
      <c r="AE298" s="32"/>
      <c r="AR298" s="162" t="s">
        <v>199</v>
      </c>
      <c r="AT298" s="162" t="s">
        <v>282</v>
      </c>
      <c r="AU298" s="162" t="s">
        <v>82</v>
      </c>
      <c r="AY298" s="17" t="s">
        <v>160</v>
      </c>
      <c r="BE298" s="163">
        <f t="shared" si="4"/>
        <v>0</v>
      </c>
      <c r="BF298" s="163">
        <f t="shared" si="5"/>
        <v>0</v>
      </c>
      <c r="BG298" s="163">
        <f t="shared" si="6"/>
        <v>0</v>
      </c>
      <c r="BH298" s="163">
        <f t="shared" si="7"/>
        <v>0</v>
      </c>
      <c r="BI298" s="163">
        <f t="shared" si="8"/>
        <v>0</v>
      </c>
      <c r="BJ298" s="17" t="s">
        <v>80</v>
      </c>
      <c r="BK298" s="163">
        <f t="shared" si="9"/>
        <v>0</v>
      </c>
      <c r="BL298" s="17" t="s">
        <v>166</v>
      </c>
      <c r="BM298" s="162" t="s">
        <v>1499</v>
      </c>
    </row>
    <row r="299" spans="1:65" s="2" customFormat="1" ht="24.2" customHeight="1">
      <c r="A299" s="32"/>
      <c r="B299" s="149"/>
      <c r="C299" s="188" t="s">
        <v>442</v>
      </c>
      <c r="D299" s="188" t="s">
        <v>282</v>
      </c>
      <c r="E299" s="189" t="s">
        <v>430</v>
      </c>
      <c r="F299" s="190" t="s">
        <v>431</v>
      </c>
      <c r="G299" s="191" t="s">
        <v>312</v>
      </c>
      <c r="H299" s="192">
        <v>11</v>
      </c>
      <c r="I299" s="193"/>
      <c r="J299" s="194">
        <f t="shared" si="0"/>
        <v>0</v>
      </c>
      <c r="K299" s="195"/>
      <c r="L299" s="196"/>
      <c r="M299" s="197" t="s">
        <v>1</v>
      </c>
      <c r="N299" s="198" t="s">
        <v>38</v>
      </c>
      <c r="O299" s="58"/>
      <c r="P299" s="160">
        <f t="shared" si="1"/>
        <v>0</v>
      </c>
      <c r="Q299" s="160">
        <v>2E-3</v>
      </c>
      <c r="R299" s="160">
        <f t="shared" si="2"/>
        <v>2.1999999999999999E-2</v>
      </c>
      <c r="S299" s="160">
        <v>0</v>
      </c>
      <c r="T299" s="161">
        <f t="shared" si="3"/>
        <v>0</v>
      </c>
      <c r="U299" s="32"/>
      <c r="V299" s="32"/>
      <c r="W299" s="32"/>
      <c r="X299" s="32"/>
      <c r="Y299" s="32"/>
      <c r="Z299" s="32"/>
      <c r="AA299" s="32"/>
      <c r="AB299" s="32"/>
      <c r="AC299" s="32"/>
      <c r="AD299" s="32"/>
      <c r="AE299" s="32"/>
      <c r="AR299" s="162" t="s">
        <v>199</v>
      </c>
      <c r="AT299" s="162" t="s">
        <v>282</v>
      </c>
      <c r="AU299" s="162" t="s">
        <v>82</v>
      </c>
      <c r="AY299" s="17" t="s">
        <v>160</v>
      </c>
      <c r="BE299" s="163">
        <f t="shared" si="4"/>
        <v>0</v>
      </c>
      <c r="BF299" s="163">
        <f t="shared" si="5"/>
        <v>0</v>
      </c>
      <c r="BG299" s="163">
        <f t="shared" si="6"/>
        <v>0</v>
      </c>
      <c r="BH299" s="163">
        <f t="shared" si="7"/>
        <v>0</v>
      </c>
      <c r="BI299" s="163">
        <f t="shared" si="8"/>
        <v>0</v>
      </c>
      <c r="BJ299" s="17" t="s">
        <v>80</v>
      </c>
      <c r="BK299" s="163">
        <f t="shared" si="9"/>
        <v>0</v>
      </c>
      <c r="BL299" s="17" t="s">
        <v>166</v>
      </c>
      <c r="BM299" s="162" t="s">
        <v>1500</v>
      </c>
    </row>
    <row r="300" spans="1:65" s="2" customFormat="1" ht="24.2" customHeight="1">
      <c r="A300" s="32"/>
      <c r="B300" s="149"/>
      <c r="C300" s="150" t="s">
        <v>447</v>
      </c>
      <c r="D300" s="150" t="s">
        <v>162</v>
      </c>
      <c r="E300" s="151" t="s">
        <v>434</v>
      </c>
      <c r="F300" s="152" t="s">
        <v>435</v>
      </c>
      <c r="G300" s="153" t="s">
        <v>312</v>
      </c>
      <c r="H300" s="154">
        <v>3</v>
      </c>
      <c r="I300" s="155"/>
      <c r="J300" s="156">
        <f t="shared" si="0"/>
        <v>0</v>
      </c>
      <c r="K300" s="157"/>
      <c r="L300" s="33"/>
      <c r="M300" s="158" t="s">
        <v>1</v>
      </c>
      <c r="N300" s="159" t="s">
        <v>38</v>
      </c>
      <c r="O300" s="58"/>
      <c r="P300" s="160">
        <f t="shared" si="1"/>
        <v>0</v>
      </c>
      <c r="Q300" s="160">
        <v>0.21734000000000001</v>
      </c>
      <c r="R300" s="160">
        <f t="shared" si="2"/>
        <v>0.65202000000000004</v>
      </c>
      <c r="S300" s="160">
        <v>0</v>
      </c>
      <c r="T300" s="161">
        <f t="shared" si="3"/>
        <v>0</v>
      </c>
      <c r="U300" s="32"/>
      <c r="V300" s="32"/>
      <c r="W300" s="32"/>
      <c r="X300" s="32"/>
      <c r="Y300" s="32"/>
      <c r="Z300" s="32"/>
      <c r="AA300" s="32"/>
      <c r="AB300" s="32"/>
      <c r="AC300" s="32"/>
      <c r="AD300" s="32"/>
      <c r="AE300" s="32"/>
      <c r="AR300" s="162" t="s">
        <v>166</v>
      </c>
      <c r="AT300" s="162" t="s">
        <v>162</v>
      </c>
      <c r="AU300" s="162" t="s">
        <v>82</v>
      </c>
      <c r="AY300" s="17" t="s">
        <v>160</v>
      </c>
      <c r="BE300" s="163">
        <f t="shared" si="4"/>
        <v>0</v>
      </c>
      <c r="BF300" s="163">
        <f t="shared" si="5"/>
        <v>0</v>
      </c>
      <c r="BG300" s="163">
        <f t="shared" si="6"/>
        <v>0</v>
      </c>
      <c r="BH300" s="163">
        <f t="shared" si="7"/>
        <v>0</v>
      </c>
      <c r="BI300" s="163">
        <f t="shared" si="8"/>
        <v>0</v>
      </c>
      <c r="BJ300" s="17" t="s">
        <v>80</v>
      </c>
      <c r="BK300" s="163">
        <f t="shared" si="9"/>
        <v>0</v>
      </c>
      <c r="BL300" s="17" t="s">
        <v>166</v>
      </c>
      <c r="BM300" s="162" t="s">
        <v>1501</v>
      </c>
    </row>
    <row r="301" spans="1:65" s="2" customFormat="1" ht="24.2" customHeight="1">
      <c r="A301" s="32"/>
      <c r="B301" s="149"/>
      <c r="C301" s="188" t="s">
        <v>451</v>
      </c>
      <c r="D301" s="188" t="s">
        <v>282</v>
      </c>
      <c r="E301" s="189" t="s">
        <v>438</v>
      </c>
      <c r="F301" s="190" t="s">
        <v>439</v>
      </c>
      <c r="G301" s="191" t="s">
        <v>312</v>
      </c>
      <c r="H301" s="192">
        <v>3</v>
      </c>
      <c r="I301" s="193"/>
      <c r="J301" s="194">
        <f t="shared" si="0"/>
        <v>0</v>
      </c>
      <c r="K301" s="195"/>
      <c r="L301" s="196"/>
      <c r="M301" s="197" t="s">
        <v>1</v>
      </c>
      <c r="N301" s="198" t="s">
        <v>38</v>
      </c>
      <c r="O301" s="58"/>
      <c r="P301" s="160">
        <f t="shared" si="1"/>
        <v>0</v>
      </c>
      <c r="Q301" s="160">
        <v>0.10199999999999999</v>
      </c>
      <c r="R301" s="160">
        <f t="shared" si="2"/>
        <v>0.30599999999999999</v>
      </c>
      <c r="S301" s="160">
        <v>0</v>
      </c>
      <c r="T301" s="161">
        <f t="shared" si="3"/>
        <v>0</v>
      </c>
      <c r="U301" s="32"/>
      <c r="V301" s="32"/>
      <c r="W301" s="32"/>
      <c r="X301" s="32"/>
      <c r="Y301" s="32"/>
      <c r="Z301" s="32"/>
      <c r="AA301" s="32"/>
      <c r="AB301" s="32"/>
      <c r="AC301" s="32"/>
      <c r="AD301" s="32"/>
      <c r="AE301" s="32"/>
      <c r="AR301" s="162" t="s">
        <v>199</v>
      </c>
      <c r="AT301" s="162" t="s">
        <v>282</v>
      </c>
      <c r="AU301" s="162" t="s">
        <v>82</v>
      </c>
      <c r="AY301" s="17" t="s">
        <v>160</v>
      </c>
      <c r="BE301" s="163">
        <f t="shared" si="4"/>
        <v>0</v>
      </c>
      <c r="BF301" s="163">
        <f t="shared" si="5"/>
        <v>0</v>
      </c>
      <c r="BG301" s="163">
        <f t="shared" si="6"/>
        <v>0</v>
      </c>
      <c r="BH301" s="163">
        <f t="shared" si="7"/>
        <v>0</v>
      </c>
      <c r="BI301" s="163">
        <f t="shared" si="8"/>
        <v>0</v>
      </c>
      <c r="BJ301" s="17" t="s">
        <v>80</v>
      </c>
      <c r="BK301" s="163">
        <f t="shared" si="9"/>
        <v>0</v>
      </c>
      <c r="BL301" s="17" t="s">
        <v>166</v>
      </c>
      <c r="BM301" s="162" t="s">
        <v>1502</v>
      </c>
    </row>
    <row r="302" spans="1:65" s="12" customFormat="1" ht="22.9" customHeight="1">
      <c r="B302" s="136"/>
      <c r="D302" s="137" t="s">
        <v>72</v>
      </c>
      <c r="E302" s="147" t="s">
        <v>204</v>
      </c>
      <c r="F302" s="147" t="s">
        <v>441</v>
      </c>
      <c r="I302" s="139"/>
      <c r="J302" s="148">
        <f>BK302</f>
        <v>0</v>
      </c>
      <c r="L302" s="136"/>
      <c r="M302" s="141"/>
      <c r="N302" s="142"/>
      <c r="O302" s="142"/>
      <c r="P302" s="143">
        <f>SUM(P303:P311)</f>
        <v>0</v>
      </c>
      <c r="Q302" s="142"/>
      <c r="R302" s="143">
        <f>SUM(R303:R311)</f>
        <v>7.0000000000000001E-3</v>
      </c>
      <c r="S302" s="142"/>
      <c r="T302" s="144">
        <f>SUM(T303:T311)</f>
        <v>0</v>
      </c>
      <c r="AR302" s="137" t="s">
        <v>80</v>
      </c>
      <c r="AT302" s="145" t="s">
        <v>72</v>
      </c>
      <c r="AU302" s="145" t="s">
        <v>80</v>
      </c>
      <c r="AY302" s="137" t="s">
        <v>160</v>
      </c>
      <c r="BK302" s="146">
        <f>SUM(BK303:BK311)</f>
        <v>0</v>
      </c>
    </row>
    <row r="303" spans="1:65" s="2" customFormat="1" ht="24.2" customHeight="1">
      <c r="A303" s="32"/>
      <c r="B303" s="149"/>
      <c r="C303" s="150" t="s">
        <v>455</v>
      </c>
      <c r="D303" s="150" t="s">
        <v>162</v>
      </c>
      <c r="E303" s="151" t="s">
        <v>443</v>
      </c>
      <c r="F303" s="152" t="s">
        <v>444</v>
      </c>
      <c r="G303" s="153" t="s">
        <v>196</v>
      </c>
      <c r="H303" s="154">
        <v>140</v>
      </c>
      <c r="I303" s="155"/>
      <c r="J303" s="156">
        <f>ROUND(I303*H303,2)</f>
        <v>0</v>
      </c>
      <c r="K303" s="157"/>
      <c r="L303" s="33"/>
      <c r="M303" s="158" t="s">
        <v>1</v>
      </c>
      <c r="N303" s="159" t="s">
        <v>38</v>
      </c>
      <c r="O303" s="58"/>
      <c r="P303" s="160">
        <f>O303*H303</f>
        <v>0</v>
      </c>
      <c r="Q303" s="160">
        <v>0</v>
      </c>
      <c r="R303" s="160">
        <f>Q303*H303</f>
        <v>0</v>
      </c>
      <c r="S303" s="160">
        <v>0</v>
      </c>
      <c r="T303" s="161">
        <f>S303*H303</f>
        <v>0</v>
      </c>
      <c r="U303" s="32"/>
      <c r="V303" s="32"/>
      <c r="W303" s="32"/>
      <c r="X303" s="32"/>
      <c r="Y303" s="32"/>
      <c r="Z303" s="32"/>
      <c r="AA303" s="32"/>
      <c r="AB303" s="32"/>
      <c r="AC303" s="32"/>
      <c r="AD303" s="32"/>
      <c r="AE303" s="32"/>
      <c r="AR303" s="162" t="s">
        <v>166</v>
      </c>
      <c r="AT303" s="162" t="s">
        <v>162</v>
      </c>
      <c r="AU303" s="162" t="s">
        <v>82</v>
      </c>
      <c r="AY303" s="17" t="s">
        <v>160</v>
      </c>
      <c r="BE303" s="163">
        <f>IF(N303="základní",J303,0)</f>
        <v>0</v>
      </c>
      <c r="BF303" s="163">
        <f>IF(N303="snížená",J303,0)</f>
        <v>0</v>
      </c>
      <c r="BG303" s="163">
        <f>IF(N303="zákl. přenesená",J303,0)</f>
        <v>0</v>
      </c>
      <c r="BH303" s="163">
        <f>IF(N303="sníž. přenesená",J303,0)</f>
        <v>0</v>
      </c>
      <c r="BI303" s="163">
        <f>IF(N303="nulová",J303,0)</f>
        <v>0</v>
      </c>
      <c r="BJ303" s="17" t="s">
        <v>80</v>
      </c>
      <c r="BK303" s="163">
        <f>ROUND(I303*H303,2)</f>
        <v>0</v>
      </c>
      <c r="BL303" s="17" t="s">
        <v>166</v>
      </c>
      <c r="BM303" s="162" t="s">
        <v>1503</v>
      </c>
    </row>
    <row r="304" spans="1:65" s="13" customFormat="1">
      <c r="B304" s="164"/>
      <c r="D304" s="165" t="s">
        <v>168</v>
      </c>
      <c r="E304" s="166" t="s">
        <v>1</v>
      </c>
      <c r="F304" s="167" t="s">
        <v>1504</v>
      </c>
      <c r="H304" s="168">
        <v>140</v>
      </c>
      <c r="I304" s="169"/>
      <c r="L304" s="164"/>
      <c r="M304" s="170"/>
      <c r="N304" s="171"/>
      <c r="O304" s="171"/>
      <c r="P304" s="171"/>
      <c r="Q304" s="171"/>
      <c r="R304" s="171"/>
      <c r="S304" s="171"/>
      <c r="T304" s="172"/>
      <c r="AT304" s="166" t="s">
        <v>168</v>
      </c>
      <c r="AU304" s="166" t="s">
        <v>82</v>
      </c>
      <c r="AV304" s="13" t="s">
        <v>82</v>
      </c>
      <c r="AW304" s="13" t="s">
        <v>30</v>
      </c>
      <c r="AX304" s="13" t="s">
        <v>73</v>
      </c>
      <c r="AY304" s="166" t="s">
        <v>160</v>
      </c>
    </row>
    <row r="305" spans="1:65" s="14" customFormat="1">
      <c r="B305" s="173"/>
      <c r="D305" s="165" t="s">
        <v>168</v>
      </c>
      <c r="E305" s="174" t="s">
        <v>1</v>
      </c>
      <c r="F305" s="175" t="s">
        <v>170</v>
      </c>
      <c r="H305" s="176">
        <v>140</v>
      </c>
      <c r="I305" s="177"/>
      <c r="L305" s="173"/>
      <c r="M305" s="178"/>
      <c r="N305" s="179"/>
      <c r="O305" s="179"/>
      <c r="P305" s="179"/>
      <c r="Q305" s="179"/>
      <c r="R305" s="179"/>
      <c r="S305" s="179"/>
      <c r="T305" s="180"/>
      <c r="AT305" s="174" t="s">
        <v>168</v>
      </c>
      <c r="AU305" s="174" t="s">
        <v>82</v>
      </c>
      <c r="AV305" s="14" t="s">
        <v>166</v>
      </c>
      <c r="AW305" s="14" t="s">
        <v>30</v>
      </c>
      <c r="AX305" s="14" t="s">
        <v>80</v>
      </c>
      <c r="AY305" s="174" t="s">
        <v>160</v>
      </c>
    </row>
    <row r="306" spans="1:65" s="2" customFormat="1" ht="24.2" customHeight="1">
      <c r="A306" s="32"/>
      <c r="B306" s="149"/>
      <c r="C306" s="150" t="s">
        <v>461</v>
      </c>
      <c r="D306" s="150" t="s">
        <v>162</v>
      </c>
      <c r="E306" s="151" t="s">
        <v>448</v>
      </c>
      <c r="F306" s="152" t="s">
        <v>449</v>
      </c>
      <c r="G306" s="153" t="s">
        <v>196</v>
      </c>
      <c r="H306" s="154">
        <v>140</v>
      </c>
      <c r="I306" s="155"/>
      <c r="J306" s="156">
        <f>ROUND(I306*H306,2)</f>
        <v>0</v>
      </c>
      <c r="K306" s="157"/>
      <c r="L306" s="33"/>
      <c r="M306" s="158" t="s">
        <v>1</v>
      </c>
      <c r="N306" s="159" t="s">
        <v>38</v>
      </c>
      <c r="O306" s="58"/>
      <c r="P306" s="160">
        <f>O306*H306</f>
        <v>0</v>
      </c>
      <c r="Q306" s="160">
        <v>5.0000000000000002E-5</v>
      </c>
      <c r="R306" s="160">
        <f>Q306*H306</f>
        <v>7.0000000000000001E-3</v>
      </c>
      <c r="S306" s="160">
        <v>0</v>
      </c>
      <c r="T306" s="161">
        <f>S306*H306</f>
        <v>0</v>
      </c>
      <c r="U306" s="32"/>
      <c r="V306" s="32"/>
      <c r="W306" s="32"/>
      <c r="X306" s="32"/>
      <c r="Y306" s="32"/>
      <c r="Z306" s="32"/>
      <c r="AA306" s="32"/>
      <c r="AB306" s="32"/>
      <c r="AC306" s="32"/>
      <c r="AD306" s="32"/>
      <c r="AE306" s="32"/>
      <c r="AR306" s="162" t="s">
        <v>166</v>
      </c>
      <c r="AT306" s="162" t="s">
        <v>162</v>
      </c>
      <c r="AU306" s="162" t="s">
        <v>82</v>
      </c>
      <c r="AY306" s="17" t="s">
        <v>160</v>
      </c>
      <c r="BE306" s="163">
        <f>IF(N306="základní",J306,0)</f>
        <v>0</v>
      </c>
      <c r="BF306" s="163">
        <f>IF(N306="snížená",J306,0)</f>
        <v>0</v>
      </c>
      <c r="BG306" s="163">
        <f>IF(N306="zákl. přenesená",J306,0)</f>
        <v>0</v>
      </c>
      <c r="BH306" s="163">
        <f>IF(N306="sníž. přenesená",J306,0)</f>
        <v>0</v>
      </c>
      <c r="BI306" s="163">
        <f>IF(N306="nulová",J306,0)</f>
        <v>0</v>
      </c>
      <c r="BJ306" s="17" t="s">
        <v>80</v>
      </c>
      <c r="BK306" s="163">
        <f>ROUND(I306*H306,2)</f>
        <v>0</v>
      </c>
      <c r="BL306" s="17" t="s">
        <v>166</v>
      </c>
      <c r="BM306" s="162" t="s">
        <v>1505</v>
      </c>
    </row>
    <row r="307" spans="1:65" s="13" customFormat="1">
      <c r="B307" s="164"/>
      <c r="D307" s="165" t="s">
        <v>168</v>
      </c>
      <c r="E307" s="166" t="s">
        <v>1</v>
      </c>
      <c r="F307" s="167" t="s">
        <v>1504</v>
      </c>
      <c r="H307" s="168">
        <v>140</v>
      </c>
      <c r="I307" s="169"/>
      <c r="L307" s="164"/>
      <c r="M307" s="170"/>
      <c r="N307" s="171"/>
      <c r="O307" s="171"/>
      <c r="P307" s="171"/>
      <c r="Q307" s="171"/>
      <c r="R307" s="171"/>
      <c r="S307" s="171"/>
      <c r="T307" s="172"/>
      <c r="AT307" s="166" t="s">
        <v>168</v>
      </c>
      <c r="AU307" s="166" t="s">
        <v>82</v>
      </c>
      <c r="AV307" s="13" t="s">
        <v>82</v>
      </c>
      <c r="AW307" s="13" t="s">
        <v>30</v>
      </c>
      <c r="AX307" s="13" t="s">
        <v>73</v>
      </c>
      <c r="AY307" s="166" t="s">
        <v>160</v>
      </c>
    </row>
    <row r="308" spans="1:65" s="14" customFormat="1">
      <c r="B308" s="173"/>
      <c r="D308" s="165" t="s">
        <v>168</v>
      </c>
      <c r="E308" s="174" t="s">
        <v>1</v>
      </c>
      <c r="F308" s="175" t="s">
        <v>170</v>
      </c>
      <c r="H308" s="176">
        <v>140</v>
      </c>
      <c r="I308" s="177"/>
      <c r="L308" s="173"/>
      <c r="M308" s="178"/>
      <c r="N308" s="179"/>
      <c r="O308" s="179"/>
      <c r="P308" s="179"/>
      <c r="Q308" s="179"/>
      <c r="R308" s="179"/>
      <c r="S308" s="179"/>
      <c r="T308" s="180"/>
      <c r="AT308" s="174" t="s">
        <v>168</v>
      </c>
      <c r="AU308" s="174" t="s">
        <v>82</v>
      </c>
      <c r="AV308" s="14" t="s">
        <v>166</v>
      </c>
      <c r="AW308" s="14" t="s">
        <v>30</v>
      </c>
      <c r="AX308" s="14" t="s">
        <v>80</v>
      </c>
      <c r="AY308" s="174" t="s">
        <v>160</v>
      </c>
    </row>
    <row r="309" spans="1:65" s="2" customFormat="1" ht="21.75" customHeight="1">
      <c r="A309" s="32"/>
      <c r="B309" s="149"/>
      <c r="C309" s="150" t="s">
        <v>467</v>
      </c>
      <c r="D309" s="150" t="s">
        <v>162</v>
      </c>
      <c r="E309" s="151" t="s">
        <v>696</v>
      </c>
      <c r="F309" s="152" t="s">
        <v>697</v>
      </c>
      <c r="G309" s="153" t="s">
        <v>196</v>
      </c>
      <c r="H309" s="154">
        <v>140</v>
      </c>
      <c r="I309" s="155"/>
      <c r="J309" s="156">
        <f>ROUND(I309*H309,2)</f>
        <v>0</v>
      </c>
      <c r="K309" s="157"/>
      <c r="L309" s="33"/>
      <c r="M309" s="158" t="s">
        <v>1</v>
      </c>
      <c r="N309" s="159" t="s">
        <v>38</v>
      </c>
      <c r="O309" s="58"/>
      <c r="P309" s="160">
        <f>O309*H309</f>
        <v>0</v>
      </c>
      <c r="Q309" s="160">
        <v>0</v>
      </c>
      <c r="R309" s="160">
        <f>Q309*H309</f>
        <v>0</v>
      </c>
      <c r="S309" s="160">
        <v>0</v>
      </c>
      <c r="T309" s="161">
        <f>S309*H309</f>
        <v>0</v>
      </c>
      <c r="U309" s="32"/>
      <c r="V309" s="32"/>
      <c r="W309" s="32"/>
      <c r="X309" s="32"/>
      <c r="Y309" s="32"/>
      <c r="Z309" s="32"/>
      <c r="AA309" s="32"/>
      <c r="AB309" s="32"/>
      <c r="AC309" s="32"/>
      <c r="AD309" s="32"/>
      <c r="AE309" s="32"/>
      <c r="AR309" s="162" t="s">
        <v>166</v>
      </c>
      <c r="AT309" s="162" t="s">
        <v>162</v>
      </c>
      <c r="AU309" s="162" t="s">
        <v>82</v>
      </c>
      <c r="AY309" s="17" t="s">
        <v>160</v>
      </c>
      <c r="BE309" s="163">
        <f>IF(N309="základní",J309,0)</f>
        <v>0</v>
      </c>
      <c r="BF309" s="163">
        <f>IF(N309="snížená",J309,0)</f>
        <v>0</v>
      </c>
      <c r="BG309" s="163">
        <f>IF(N309="zákl. přenesená",J309,0)</f>
        <v>0</v>
      </c>
      <c r="BH309" s="163">
        <f>IF(N309="sníž. přenesená",J309,0)</f>
        <v>0</v>
      </c>
      <c r="BI309" s="163">
        <f>IF(N309="nulová",J309,0)</f>
        <v>0</v>
      </c>
      <c r="BJ309" s="17" t="s">
        <v>80</v>
      </c>
      <c r="BK309" s="163">
        <f>ROUND(I309*H309,2)</f>
        <v>0</v>
      </c>
      <c r="BL309" s="17" t="s">
        <v>166</v>
      </c>
      <c r="BM309" s="162" t="s">
        <v>1506</v>
      </c>
    </row>
    <row r="310" spans="1:65" s="13" customFormat="1">
      <c r="B310" s="164"/>
      <c r="D310" s="165" t="s">
        <v>168</v>
      </c>
      <c r="E310" s="166" t="s">
        <v>1</v>
      </c>
      <c r="F310" s="167" t="s">
        <v>1504</v>
      </c>
      <c r="H310" s="168">
        <v>140</v>
      </c>
      <c r="I310" s="169"/>
      <c r="L310" s="164"/>
      <c r="M310" s="170"/>
      <c r="N310" s="171"/>
      <c r="O310" s="171"/>
      <c r="P310" s="171"/>
      <c r="Q310" s="171"/>
      <c r="R310" s="171"/>
      <c r="S310" s="171"/>
      <c r="T310" s="172"/>
      <c r="AT310" s="166" t="s">
        <v>168</v>
      </c>
      <c r="AU310" s="166" t="s">
        <v>82</v>
      </c>
      <c r="AV310" s="13" t="s">
        <v>82</v>
      </c>
      <c r="AW310" s="13" t="s">
        <v>30</v>
      </c>
      <c r="AX310" s="13" t="s">
        <v>73</v>
      </c>
      <c r="AY310" s="166" t="s">
        <v>160</v>
      </c>
    </row>
    <row r="311" spans="1:65" s="14" customFormat="1">
      <c r="B311" s="173"/>
      <c r="D311" s="165" t="s">
        <v>168</v>
      </c>
      <c r="E311" s="174" t="s">
        <v>1</v>
      </c>
      <c r="F311" s="175" t="s">
        <v>170</v>
      </c>
      <c r="H311" s="176">
        <v>140</v>
      </c>
      <c r="I311" s="177"/>
      <c r="L311" s="173"/>
      <c r="M311" s="178"/>
      <c r="N311" s="179"/>
      <c r="O311" s="179"/>
      <c r="P311" s="179"/>
      <c r="Q311" s="179"/>
      <c r="R311" s="179"/>
      <c r="S311" s="179"/>
      <c r="T311" s="180"/>
      <c r="AT311" s="174" t="s">
        <v>168</v>
      </c>
      <c r="AU311" s="174" t="s">
        <v>82</v>
      </c>
      <c r="AV311" s="14" t="s">
        <v>166</v>
      </c>
      <c r="AW311" s="14" t="s">
        <v>30</v>
      </c>
      <c r="AX311" s="14" t="s">
        <v>80</v>
      </c>
      <c r="AY311" s="174" t="s">
        <v>160</v>
      </c>
    </row>
    <row r="312" spans="1:65" s="12" customFormat="1" ht="22.9" customHeight="1">
      <c r="B312" s="136"/>
      <c r="D312" s="137" t="s">
        <v>72</v>
      </c>
      <c r="E312" s="147" t="s">
        <v>459</v>
      </c>
      <c r="F312" s="147" t="s">
        <v>460</v>
      </c>
      <c r="I312" s="139"/>
      <c r="J312" s="148">
        <f>BK312</f>
        <v>0</v>
      </c>
      <c r="L312" s="136"/>
      <c r="M312" s="141"/>
      <c r="N312" s="142"/>
      <c r="O312" s="142"/>
      <c r="P312" s="143">
        <f>SUM(P313:P334)</f>
        <v>0</v>
      </c>
      <c r="Q312" s="142"/>
      <c r="R312" s="143">
        <f>SUM(R313:R334)</f>
        <v>0</v>
      </c>
      <c r="S312" s="142"/>
      <c r="T312" s="144">
        <f>SUM(T313:T334)</f>
        <v>0</v>
      </c>
      <c r="AR312" s="137" t="s">
        <v>80</v>
      </c>
      <c r="AT312" s="145" t="s">
        <v>72</v>
      </c>
      <c r="AU312" s="145" t="s">
        <v>80</v>
      </c>
      <c r="AY312" s="137" t="s">
        <v>160</v>
      </c>
      <c r="BK312" s="146">
        <f>SUM(BK313:BK334)</f>
        <v>0</v>
      </c>
    </row>
    <row r="313" spans="1:65" s="2" customFormat="1" ht="21.75" customHeight="1">
      <c r="A313" s="32"/>
      <c r="B313" s="149"/>
      <c r="C313" s="150" t="s">
        <v>472</v>
      </c>
      <c r="D313" s="150" t="s">
        <v>162</v>
      </c>
      <c r="E313" s="151" t="s">
        <v>462</v>
      </c>
      <c r="F313" s="152" t="s">
        <v>463</v>
      </c>
      <c r="G313" s="153" t="s">
        <v>270</v>
      </c>
      <c r="H313" s="154">
        <v>34.051000000000002</v>
      </c>
      <c r="I313" s="155"/>
      <c r="J313" s="156">
        <f>ROUND(I313*H313,2)</f>
        <v>0</v>
      </c>
      <c r="K313" s="157"/>
      <c r="L313" s="33"/>
      <c r="M313" s="158" t="s">
        <v>1</v>
      </c>
      <c r="N313" s="159" t="s">
        <v>38</v>
      </c>
      <c r="O313" s="58"/>
      <c r="P313" s="160">
        <f>O313*H313</f>
        <v>0</v>
      </c>
      <c r="Q313" s="160">
        <v>0</v>
      </c>
      <c r="R313" s="160">
        <f>Q313*H313</f>
        <v>0</v>
      </c>
      <c r="S313" s="160">
        <v>0</v>
      </c>
      <c r="T313" s="161">
        <f>S313*H313</f>
        <v>0</v>
      </c>
      <c r="U313" s="32"/>
      <c r="V313" s="32"/>
      <c r="W313" s="32"/>
      <c r="X313" s="32"/>
      <c r="Y313" s="32"/>
      <c r="Z313" s="32"/>
      <c r="AA313" s="32"/>
      <c r="AB313" s="32"/>
      <c r="AC313" s="32"/>
      <c r="AD313" s="32"/>
      <c r="AE313" s="32"/>
      <c r="AR313" s="162" t="s">
        <v>166</v>
      </c>
      <c r="AT313" s="162" t="s">
        <v>162</v>
      </c>
      <c r="AU313" s="162" t="s">
        <v>82</v>
      </c>
      <c r="AY313" s="17" t="s">
        <v>160</v>
      </c>
      <c r="BE313" s="163">
        <f>IF(N313="základní",J313,0)</f>
        <v>0</v>
      </c>
      <c r="BF313" s="163">
        <f>IF(N313="snížená",J313,0)</f>
        <v>0</v>
      </c>
      <c r="BG313" s="163">
        <f>IF(N313="zákl. přenesená",J313,0)</f>
        <v>0</v>
      </c>
      <c r="BH313" s="163">
        <f>IF(N313="sníž. přenesená",J313,0)</f>
        <v>0</v>
      </c>
      <c r="BI313" s="163">
        <f>IF(N313="nulová",J313,0)</f>
        <v>0</v>
      </c>
      <c r="BJ313" s="17" t="s">
        <v>80</v>
      </c>
      <c r="BK313" s="163">
        <f>ROUND(I313*H313,2)</f>
        <v>0</v>
      </c>
      <c r="BL313" s="17" t="s">
        <v>166</v>
      </c>
      <c r="BM313" s="162" t="s">
        <v>1507</v>
      </c>
    </row>
    <row r="314" spans="1:65" s="13" customFormat="1">
      <c r="B314" s="164"/>
      <c r="D314" s="165" t="s">
        <v>168</v>
      </c>
      <c r="E314" s="166" t="s">
        <v>1</v>
      </c>
      <c r="F314" s="167" t="s">
        <v>1508</v>
      </c>
      <c r="H314" s="168">
        <v>19.893999999999998</v>
      </c>
      <c r="I314" s="169"/>
      <c r="L314" s="164"/>
      <c r="M314" s="170"/>
      <c r="N314" s="171"/>
      <c r="O314" s="171"/>
      <c r="P314" s="171"/>
      <c r="Q314" s="171"/>
      <c r="R314" s="171"/>
      <c r="S314" s="171"/>
      <c r="T314" s="172"/>
      <c r="AT314" s="166" t="s">
        <v>168</v>
      </c>
      <c r="AU314" s="166" t="s">
        <v>82</v>
      </c>
      <c r="AV314" s="13" t="s">
        <v>82</v>
      </c>
      <c r="AW314" s="13" t="s">
        <v>30</v>
      </c>
      <c r="AX314" s="13" t="s">
        <v>73</v>
      </c>
      <c r="AY314" s="166" t="s">
        <v>160</v>
      </c>
    </row>
    <row r="315" spans="1:65" s="13" customFormat="1">
      <c r="B315" s="164"/>
      <c r="D315" s="165" t="s">
        <v>168</v>
      </c>
      <c r="E315" s="166" t="s">
        <v>1</v>
      </c>
      <c r="F315" s="167" t="s">
        <v>1509</v>
      </c>
      <c r="H315" s="168">
        <v>14.157</v>
      </c>
      <c r="I315" s="169"/>
      <c r="L315" s="164"/>
      <c r="M315" s="170"/>
      <c r="N315" s="171"/>
      <c r="O315" s="171"/>
      <c r="P315" s="171"/>
      <c r="Q315" s="171"/>
      <c r="R315" s="171"/>
      <c r="S315" s="171"/>
      <c r="T315" s="172"/>
      <c r="AT315" s="166" t="s">
        <v>168</v>
      </c>
      <c r="AU315" s="166" t="s">
        <v>82</v>
      </c>
      <c r="AV315" s="13" t="s">
        <v>82</v>
      </c>
      <c r="AW315" s="13" t="s">
        <v>30</v>
      </c>
      <c r="AX315" s="13" t="s">
        <v>73</v>
      </c>
      <c r="AY315" s="166" t="s">
        <v>160</v>
      </c>
    </row>
    <row r="316" spans="1:65" s="14" customFormat="1">
      <c r="B316" s="173"/>
      <c r="D316" s="165" t="s">
        <v>168</v>
      </c>
      <c r="E316" s="174" t="s">
        <v>1</v>
      </c>
      <c r="F316" s="175" t="s">
        <v>170</v>
      </c>
      <c r="H316" s="176">
        <v>34.051000000000002</v>
      </c>
      <c r="I316" s="177"/>
      <c r="L316" s="173"/>
      <c r="M316" s="178"/>
      <c r="N316" s="179"/>
      <c r="O316" s="179"/>
      <c r="P316" s="179"/>
      <c r="Q316" s="179"/>
      <c r="R316" s="179"/>
      <c r="S316" s="179"/>
      <c r="T316" s="180"/>
      <c r="AT316" s="174" t="s">
        <v>168</v>
      </c>
      <c r="AU316" s="174" t="s">
        <v>82</v>
      </c>
      <c r="AV316" s="14" t="s">
        <v>166</v>
      </c>
      <c r="AW316" s="14" t="s">
        <v>30</v>
      </c>
      <c r="AX316" s="14" t="s">
        <v>80</v>
      </c>
      <c r="AY316" s="174" t="s">
        <v>160</v>
      </c>
    </row>
    <row r="317" spans="1:65" s="2" customFormat="1" ht="24.2" customHeight="1">
      <c r="A317" s="32"/>
      <c r="B317" s="149"/>
      <c r="C317" s="150" t="s">
        <v>478</v>
      </c>
      <c r="D317" s="150" t="s">
        <v>162</v>
      </c>
      <c r="E317" s="151" t="s">
        <v>468</v>
      </c>
      <c r="F317" s="152" t="s">
        <v>469</v>
      </c>
      <c r="G317" s="153" t="s">
        <v>270</v>
      </c>
      <c r="H317" s="154">
        <v>442.66300000000001</v>
      </c>
      <c r="I317" s="155"/>
      <c r="J317" s="156">
        <f>ROUND(I317*H317,2)</f>
        <v>0</v>
      </c>
      <c r="K317" s="157"/>
      <c r="L317" s="33"/>
      <c r="M317" s="158" t="s">
        <v>1</v>
      </c>
      <c r="N317" s="159" t="s">
        <v>38</v>
      </c>
      <c r="O317" s="58"/>
      <c r="P317" s="160">
        <f>O317*H317</f>
        <v>0</v>
      </c>
      <c r="Q317" s="160">
        <v>0</v>
      </c>
      <c r="R317" s="160">
        <f>Q317*H317</f>
        <v>0</v>
      </c>
      <c r="S317" s="160">
        <v>0</v>
      </c>
      <c r="T317" s="161">
        <f>S317*H317</f>
        <v>0</v>
      </c>
      <c r="U317" s="32"/>
      <c r="V317" s="32"/>
      <c r="W317" s="32"/>
      <c r="X317" s="32"/>
      <c r="Y317" s="32"/>
      <c r="Z317" s="32"/>
      <c r="AA317" s="32"/>
      <c r="AB317" s="32"/>
      <c r="AC317" s="32"/>
      <c r="AD317" s="32"/>
      <c r="AE317" s="32"/>
      <c r="AR317" s="162" t="s">
        <v>166</v>
      </c>
      <c r="AT317" s="162" t="s">
        <v>162</v>
      </c>
      <c r="AU317" s="162" t="s">
        <v>82</v>
      </c>
      <c r="AY317" s="17" t="s">
        <v>160</v>
      </c>
      <c r="BE317" s="163">
        <f>IF(N317="základní",J317,0)</f>
        <v>0</v>
      </c>
      <c r="BF317" s="163">
        <f>IF(N317="snížená",J317,0)</f>
        <v>0</v>
      </c>
      <c r="BG317" s="163">
        <f>IF(N317="zákl. přenesená",J317,0)</f>
        <v>0</v>
      </c>
      <c r="BH317" s="163">
        <f>IF(N317="sníž. přenesená",J317,0)</f>
        <v>0</v>
      </c>
      <c r="BI317" s="163">
        <f>IF(N317="nulová",J317,0)</f>
        <v>0</v>
      </c>
      <c r="BJ317" s="17" t="s">
        <v>80</v>
      </c>
      <c r="BK317" s="163">
        <f>ROUND(I317*H317,2)</f>
        <v>0</v>
      </c>
      <c r="BL317" s="17" t="s">
        <v>166</v>
      </c>
      <c r="BM317" s="162" t="s">
        <v>1510</v>
      </c>
    </row>
    <row r="318" spans="1:65" s="13" customFormat="1">
      <c r="B318" s="164"/>
      <c r="D318" s="165" t="s">
        <v>168</v>
      </c>
      <c r="F318" s="167" t="s">
        <v>1511</v>
      </c>
      <c r="H318" s="168">
        <v>442.66300000000001</v>
      </c>
      <c r="I318" s="169"/>
      <c r="L318" s="164"/>
      <c r="M318" s="170"/>
      <c r="N318" s="171"/>
      <c r="O318" s="171"/>
      <c r="P318" s="171"/>
      <c r="Q318" s="171"/>
      <c r="R318" s="171"/>
      <c r="S318" s="171"/>
      <c r="T318" s="172"/>
      <c r="AT318" s="166" t="s">
        <v>168</v>
      </c>
      <c r="AU318" s="166" t="s">
        <v>82</v>
      </c>
      <c r="AV318" s="13" t="s">
        <v>82</v>
      </c>
      <c r="AW318" s="13" t="s">
        <v>3</v>
      </c>
      <c r="AX318" s="13" t="s">
        <v>80</v>
      </c>
      <c r="AY318" s="166" t="s">
        <v>160</v>
      </c>
    </row>
    <row r="319" spans="1:65" s="2" customFormat="1" ht="21.75" customHeight="1">
      <c r="A319" s="32"/>
      <c r="B319" s="149"/>
      <c r="C319" s="150" t="s">
        <v>483</v>
      </c>
      <c r="D319" s="150" t="s">
        <v>162</v>
      </c>
      <c r="E319" s="151" t="s">
        <v>473</v>
      </c>
      <c r="F319" s="152" t="s">
        <v>474</v>
      </c>
      <c r="G319" s="153" t="s">
        <v>270</v>
      </c>
      <c r="H319" s="154">
        <v>37.387</v>
      </c>
      <c r="I319" s="155"/>
      <c r="J319" s="156">
        <f>ROUND(I319*H319,2)</f>
        <v>0</v>
      </c>
      <c r="K319" s="157"/>
      <c r="L319" s="33"/>
      <c r="M319" s="158" t="s">
        <v>1</v>
      </c>
      <c r="N319" s="159" t="s">
        <v>38</v>
      </c>
      <c r="O319" s="58"/>
      <c r="P319" s="160">
        <f>O319*H319</f>
        <v>0</v>
      </c>
      <c r="Q319" s="160">
        <v>0</v>
      </c>
      <c r="R319" s="160">
        <f>Q319*H319</f>
        <v>0</v>
      </c>
      <c r="S319" s="160">
        <v>0</v>
      </c>
      <c r="T319" s="161">
        <f>S319*H319</f>
        <v>0</v>
      </c>
      <c r="U319" s="32"/>
      <c r="V319" s="32"/>
      <c r="W319" s="32"/>
      <c r="X319" s="32"/>
      <c r="Y319" s="32"/>
      <c r="Z319" s="32"/>
      <c r="AA319" s="32"/>
      <c r="AB319" s="32"/>
      <c r="AC319" s="32"/>
      <c r="AD319" s="32"/>
      <c r="AE319" s="32"/>
      <c r="AR319" s="162" t="s">
        <v>166</v>
      </c>
      <c r="AT319" s="162" t="s">
        <v>162</v>
      </c>
      <c r="AU319" s="162" t="s">
        <v>82</v>
      </c>
      <c r="AY319" s="17" t="s">
        <v>160</v>
      </c>
      <c r="BE319" s="163">
        <f>IF(N319="základní",J319,0)</f>
        <v>0</v>
      </c>
      <c r="BF319" s="163">
        <f>IF(N319="snížená",J319,0)</f>
        <v>0</v>
      </c>
      <c r="BG319" s="163">
        <f>IF(N319="zákl. přenesená",J319,0)</f>
        <v>0</v>
      </c>
      <c r="BH319" s="163">
        <f>IF(N319="sníž. přenesená",J319,0)</f>
        <v>0</v>
      </c>
      <c r="BI319" s="163">
        <f>IF(N319="nulová",J319,0)</f>
        <v>0</v>
      </c>
      <c r="BJ319" s="17" t="s">
        <v>80</v>
      </c>
      <c r="BK319" s="163">
        <f>ROUND(I319*H319,2)</f>
        <v>0</v>
      </c>
      <c r="BL319" s="17" t="s">
        <v>166</v>
      </c>
      <c r="BM319" s="162" t="s">
        <v>1512</v>
      </c>
    </row>
    <row r="320" spans="1:65" s="13" customFormat="1">
      <c r="B320" s="164"/>
      <c r="D320" s="165" t="s">
        <v>168</v>
      </c>
      <c r="E320" s="166" t="s">
        <v>1</v>
      </c>
      <c r="F320" s="167" t="s">
        <v>1513</v>
      </c>
      <c r="H320" s="168">
        <v>22.295000000000002</v>
      </c>
      <c r="I320" s="169"/>
      <c r="L320" s="164"/>
      <c r="M320" s="170"/>
      <c r="N320" s="171"/>
      <c r="O320" s="171"/>
      <c r="P320" s="171"/>
      <c r="Q320" s="171"/>
      <c r="R320" s="171"/>
      <c r="S320" s="171"/>
      <c r="T320" s="172"/>
      <c r="AT320" s="166" t="s">
        <v>168</v>
      </c>
      <c r="AU320" s="166" t="s">
        <v>82</v>
      </c>
      <c r="AV320" s="13" t="s">
        <v>82</v>
      </c>
      <c r="AW320" s="13" t="s">
        <v>30</v>
      </c>
      <c r="AX320" s="13" t="s">
        <v>73</v>
      </c>
      <c r="AY320" s="166" t="s">
        <v>160</v>
      </c>
    </row>
    <row r="321" spans="1:65" s="13" customFormat="1">
      <c r="B321" s="164"/>
      <c r="D321" s="165" t="s">
        <v>168</v>
      </c>
      <c r="E321" s="166" t="s">
        <v>1</v>
      </c>
      <c r="F321" s="167" t="s">
        <v>1514</v>
      </c>
      <c r="H321" s="168">
        <v>15.092000000000001</v>
      </c>
      <c r="I321" s="169"/>
      <c r="L321" s="164"/>
      <c r="M321" s="170"/>
      <c r="N321" s="171"/>
      <c r="O321" s="171"/>
      <c r="P321" s="171"/>
      <c r="Q321" s="171"/>
      <c r="R321" s="171"/>
      <c r="S321" s="171"/>
      <c r="T321" s="172"/>
      <c r="AT321" s="166" t="s">
        <v>168</v>
      </c>
      <c r="AU321" s="166" t="s">
        <v>82</v>
      </c>
      <c r="AV321" s="13" t="s">
        <v>82</v>
      </c>
      <c r="AW321" s="13" t="s">
        <v>30</v>
      </c>
      <c r="AX321" s="13" t="s">
        <v>73</v>
      </c>
      <c r="AY321" s="166" t="s">
        <v>160</v>
      </c>
    </row>
    <row r="322" spans="1:65" s="14" customFormat="1">
      <c r="B322" s="173"/>
      <c r="D322" s="165" t="s">
        <v>168</v>
      </c>
      <c r="E322" s="174" t="s">
        <v>1</v>
      </c>
      <c r="F322" s="175" t="s">
        <v>170</v>
      </c>
      <c r="H322" s="176">
        <v>37.387</v>
      </c>
      <c r="I322" s="177"/>
      <c r="L322" s="173"/>
      <c r="M322" s="178"/>
      <c r="N322" s="179"/>
      <c r="O322" s="179"/>
      <c r="P322" s="179"/>
      <c r="Q322" s="179"/>
      <c r="R322" s="179"/>
      <c r="S322" s="179"/>
      <c r="T322" s="180"/>
      <c r="AT322" s="174" t="s">
        <v>168</v>
      </c>
      <c r="AU322" s="174" t="s">
        <v>82</v>
      </c>
      <c r="AV322" s="14" t="s">
        <v>166</v>
      </c>
      <c r="AW322" s="14" t="s">
        <v>30</v>
      </c>
      <c r="AX322" s="14" t="s">
        <v>80</v>
      </c>
      <c r="AY322" s="174" t="s">
        <v>160</v>
      </c>
    </row>
    <row r="323" spans="1:65" s="2" customFormat="1" ht="24.2" customHeight="1">
      <c r="A323" s="32"/>
      <c r="B323" s="149"/>
      <c r="C323" s="150" t="s">
        <v>487</v>
      </c>
      <c r="D323" s="150" t="s">
        <v>162</v>
      </c>
      <c r="E323" s="151" t="s">
        <v>479</v>
      </c>
      <c r="F323" s="152" t="s">
        <v>480</v>
      </c>
      <c r="G323" s="153" t="s">
        <v>270</v>
      </c>
      <c r="H323" s="154">
        <v>486.03100000000001</v>
      </c>
      <c r="I323" s="155"/>
      <c r="J323" s="156">
        <f>ROUND(I323*H323,2)</f>
        <v>0</v>
      </c>
      <c r="K323" s="157"/>
      <c r="L323" s="33"/>
      <c r="M323" s="158" t="s">
        <v>1</v>
      </c>
      <c r="N323" s="159" t="s">
        <v>38</v>
      </c>
      <c r="O323" s="58"/>
      <c r="P323" s="160">
        <f>O323*H323</f>
        <v>0</v>
      </c>
      <c r="Q323" s="160">
        <v>0</v>
      </c>
      <c r="R323" s="160">
        <f>Q323*H323</f>
        <v>0</v>
      </c>
      <c r="S323" s="160">
        <v>0</v>
      </c>
      <c r="T323" s="161">
        <f>S323*H323</f>
        <v>0</v>
      </c>
      <c r="U323" s="32"/>
      <c r="V323" s="32"/>
      <c r="W323" s="32"/>
      <c r="X323" s="32"/>
      <c r="Y323" s="32"/>
      <c r="Z323" s="32"/>
      <c r="AA323" s="32"/>
      <c r="AB323" s="32"/>
      <c r="AC323" s="32"/>
      <c r="AD323" s="32"/>
      <c r="AE323" s="32"/>
      <c r="AR323" s="162" t="s">
        <v>166</v>
      </c>
      <c r="AT323" s="162" t="s">
        <v>162</v>
      </c>
      <c r="AU323" s="162" t="s">
        <v>82</v>
      </c>
      <c r="AY323" s="17" t="s">
        <v>160</v>
      </c>
      <c r="BE323" s="163">
        <f>IF(N323="základní",J323,0)</f>
        <v>0</v>
      </c>
      <c r="BF323" s="163">
        <f>IF(N323="snížená",J323,0)</f>
        <v>0</v>
      </c>
      <c r="BG323" s="163">
        <f>IF(N323="zákl. přenesená",J323,0)</f>
        <v>0</v>
      </c>
      <c r="BH323" s="163">
        <f>IF(N323="sníž. přenesená",J323,0)</f>
        <v>0</v>
      </c>
      <c r="BI323" s="163">
        <f>IF(N323="nulová",J323,0)</f>
        <v>0</v>
      </c>
      <c r="BJ323" s="17" t="s">
        <v>80</v>
      </c>
      <c r="BK323" s="163">
        <f>ROUND(I323*H323,2)</f>
        <v>0</v>
      </c>
      <c r="BL323" s="17" t="s">
        <v>166</v>
      </c>
      <c r="BM323" s="162" t="s">
        <v>1515</v>
      </c>
    </row>
    <row r="324" spans="1:65" s="13" customFormat="1">
      <c r="B324" s="164"/>
      <c r="D324" s="165" t="s">
        <v>168</v>
      </c>
      <c r="F324" s="167" t="s">
        <v>1516</v>
      </c>
      <c r="H324" s="168">
        <v>486.03100000000001</v>
      </c>
      <c r="I324" s="169"/>
      <c r="L324" s="164"/>
      <c r="M324" s="170"/>
      <c r="N324" s="171"/>
      <c r="O324" s="171"/>
      <c r="P324" s="171"/>
      <c r="Q324" s="171"/>
      <c r="R324" s="171"/>
      <c r="S324" s="171"/>
      <c r="T324" s="172"/>
      <c r="AT324" s="166" t="s">
        <v>168</v>
      </c>
      <c r="AU324" s="166" t="s">
        <v>82</v>
      </c>
      <c r="AV324" s="13" t="s">
        <v>82</v>
      </c>
      <c r="AW324" s="13" t="s">
        <v>3</v>
      </c>
      <c r="AX324" s="13" t="s">
        <v>80</v>
      </c>
      <c r="AY324" s="166" t="s">
        <v>160</v>
      </c>
    </row>
    <row r="325" spans="1:65" s="2" customFormat="1" ht="37.9" customHeight="1">
      <c r="A325" s="32"/>
      <c r="B325" s="149"/>
      <c r="C325" s="150" t="s">
        <v>491</v>
      </c>
      <c r="D325" s="150" t="s">
        <v>162</v>
      </c>
      <c r="E325" s="151" t="s">
        <v>484</v>
      </c>
      <c r="F325" s="152" t="s">
        <v>485</v>
      </c>
      <c r="G325" s="153" t="s">
        <v>270</v>
      </c>
      <c r="H325" s="154">
        <v>22.295000000000002</v>
      </c>
      <c r="I325" s="155"/>
      <c r="J325" s="156">
        <f>ROUND(I325*H325,2)</f>
        <v>0</v>
      </c>
      <c r="K325" s="157"/>
      <c r="L325" s="33"/>
      <c r="M325" s="158" t="s">
        <v>1</v>
      </c>
      <c r="N325" s="159" t="s">
        <v>38</v>
      </c>
      <c r="O325" s="58"/>
      <c r="P325" s="160">
        <f>O325*H325</f>
        <v>0</v>
      </c>
      <c r="Q325" s="160">
        <v>0</v>
      </c>
      <c r="R325" s="160">
        <f>Q325*H325</f>
        <v>0</v>
      </c>
      <c r="S325" s="160">
        <v>0</v>
      </c>
      <c r="T325" s="161">
        <f>S325*H325</f>
        <v>0</v>
      </c>
      <c r="U325" s="32"/>
      <c r="V325" s="32"/>
      <c r="W325" s="32"/>
      <c r="X325" s="32"/>
      <c r="Y325" s="32"/>
      <c r="Z325" s="32"/>
      <c r="AA325" s="32"/>
      <c r="AB325" s="32"/>
      <c r="AC325" s="32"/>
      <c r="AD325" s="32"/>
      <c r="AE325" s="32"/>
      <c r="AR325" s="162" t="s">
        <v>166</v>
      </c>
      <c r="AT325" s="162" t="s">
        <v>162</v>
      </c>
      <c r="AU325" s="162" t="s">
        <v>82</v>
      </c>
      <c r="AY325" s="17" t="s">
        <v>160</v>
      </c>
      <c r="BE325" s="163">
        <f>IF(N325="základní",J325,0)</f>
        <v>0</v>
      </c>
      <c r="BF325" s="163">
        <f>IF(N325="snížená",J325,0)</f>
        <v>0</v>
      </c>
      <c r="BG325" s="163">
        <f>IF(N325="zákl. přenesená",J325,0)</f>
        <v>0</v>
      </c>
      <c r="BH325" s="163">
        <f>IF(N325="sníž. přenesená",J325,0)</f>
        <v>0</v>
      </c>
      <c r="BI325" s="163">
        <f>IF(N325="nulová",J325,0)</f>
        <v>0</v>
      </c>
      <c r="BJ325" s="17" t="s">
        <v>80</v>
      </c>
      <c r="BK325" s="163">
        <f>ROUND(I325*H325,2)</f>
        <v>0</v>
      </c>
      <c r="BL325" s="17" t="s">
        <v>166</v>
      </c>
      <c r="BM325" s="162" t="s">
        <v>1517</v>
      </c>
    </row>
    <row r="326" spans="1:65" s="13" customFormat="1">
      <c r="B326" s="164"/>
      <c r="D326" s="165" t="s">
        <v>168</v>
      </c>
      <c r="E326" s="166" t="s">
        <v>1</v>
      </c>
      <c r="F326" s="167" t="s">
        <v>1513</v>
      </c>
      <c r="H326" s="168">
        <v>22.295000000000002</v>
      </c>
      <c r="I326" s="169"/>
      <c r="L326" s="164"/>
      <c r="M326" s="170"/>
      <c r="N326" s="171"/>
      <c r="O326" s="171"/>
      <c r="P326" s="171"/>
      <c r="Q326" s="171"/>
      <c r="R326" s="171"/>
      <c r="S326" s="171"/>
      <c r="T326" s="172"/>
      <c r="AT326" s="166" t="s">
        <v>168</v>
      </c>
      <c r="AU326" s="166" t="s">
        <v>82</v>
      </c>
      <c r="AV326" s="13" t="s">
        <v>82</v>
      </c>
      <c r="AW326" s="13" t="s">
        <v>30</v>
      </c>
      <c r="AX326" s="13" t="s">
        <v>73</v>
      </c>
      <c r="AY326" s="166" t="s">
        <v>160</v>
      </c>
    </row>
    <row r="327" spans="1:65" s="14" customFormat="1">
      <c r="B327" s="173"/>
      <c r="D327" s="165" t="s">
        <v>168</v>
      </c>
      <c r="E327" s="174" t="s">
        <v>1</v>
      </c>
      <c r="F327" s="175" t="s">
        <v>170</v>
      </c>
      <c r="H327" s="176">
        <v>22.295000000000002</v>
      </c>
      <c r="I327" s="177"/>
      <c r="L327" s="173"/>
      <c r="M327" s="178"/>
      <c r="N327" s="179"/>
      <c r="O327" s="179"/>
      <c r="P327" s="179"/>
      <c r="Q327" s="179"/>
      <c r="R327" s="179"/>
      <c r="S327" s="179"/>
      <c r="T327" s="180"/>
      <c r="AT327" s="174" t="s">
        <v>168</v>
      </c>
      <c r="AU327" s="174" t="s">
        <v>82</v>
      </c>
      <c r="AV327" s="14" t="s">
        <v>166</v>
      </c>
      <c r="AW327" s="14" t="s">
        <v>30</v>
      </c>
      <c r="AX327" s="14" t="s">
        <v>80</v>
      </c>
      <c r="AY327" s="174" t="s">
        <v>160</v>
      </c>
    </row>
    <row r="328" spans="1:65" s="2" customFormat="1" ht="44.25" customHeight="1">
      <c r="A328" s="32"/>
      <c r="B328" s="149"/>
      <c r="C328" s="150" t="s">
        <v>497</v>
      </c>
      <c r="D328" s="150" t="s">
        <v>162</v>
      </c>
      <c r="E328" s="151" t="s">
        <v>488</v>
      </c>
      <c r="F328" s="152" t="s">
        <v>489</v>
      </c>
      <c r="G328" s="153" t="s">
        <v>270</v>
      </c>
      <c r="H328" s="154">
        <v>19.893999999999998</v>
      </c>
      <c r="I328" s="155"/>
      <c r="J328" s="156">
        <f>ROUND(I328*H328,2)</f>
        <v>0</v>
      </c>
      <c r="K328" s="157"/>
      <c r="L328" s="33"/>
      <c r="M328" s="158" t="s">
        <v>1</v>
      </c>
      <c r="N328" s="159" t="s">
        <v>38</v>
      </c>
      <c r="O328" s="58"/>
      <c r="P328" s="160">
        <f>O328*H328</f>
        <v>0</v>
      </c>
      <c r="Q328" s="160">
        <v>0</v>
      </c>
      <c r="R328" s="160">
        <f>Q328*H328</f>
        <v>0</v>
      </c>
      <c r="S328" s="160">
        <v>0</v>
      </c>
      <c r="T328" s="161">
        <f>S328*H328</f>
        <v>0</v>
      </c>
      <c r="U328" s="32"/>
      <c r="V328" s="32"/>
      <c r="W328" s="32"/>
      <c r="X328" s="32"/>
      <c r="Y328" s="32"/>
      <c r="Z328" s="32"/>
      <c r="AA328" s="32"/>
      <c r="AB328" s="32"/>
      <c r="AC328" s="32"/>
      <c r="AD328" s="32"/>
      <c r="AE328" s="32"/>
      <c r="AR328" s="162" t="s">
        <v>166</v>
      </c>
      <c r="AT328" s="162" t="s">
        <v>162</v>
      </c>
      <c r="AU328" s="162" t="s">
        <v>82</v>
      </c>
      <c r="AY328" s="17" t="s">
        <v>160</v>
      </c>
      <c r="BE328" s="163">
        <f>IF(N328="základní",J328,0)</f>
        <v>0</v>
      </c>
      <c r="BF328" s="163">
        <f>IF(N328="snížená",J328,0)</f>
        <v>0</v>
      </c>
      <c r="BG328" s="163">
        <f>IF(N328="zákl. přenesená",J328,0)</f>
        <v>0</v>
      </c>
      <c r="BH328" s="163">
        <f>IF(N328="sníž. přenesená",J328,0)</f>
        <v>0</v>
      </c>
      <c r="BI328" s="163">
        <f>IF(N328="nulová",J328,0)</f>
        <v>0</v>
      </c>
      <c r="BJ328" s="17" t="s">
        <v>80</v>
      </c>
      <c r="BK328" s="163">
        <f>ROUND(I328*H328,2)</f>
        <v>0</v>
      </c>
      <c r="BL328" s="17" t="s">
        <v>166</v>
      </c>
      <c r="BM328" s="162" t="s">
        <v>1518</v>
      </c>
    </row>
    <row r="329" spans="1:65" s="13" customFormat="1">
      <c r="B329" s="164"/>
      <c r="D329" s="165" t="s">
        <v>168</v>
      </c>
      <c r="E329" s="166" t="s">
        <v>1</v>
      </c>
      <c r="F329" s="167" t="s">
        <v>1508</v>
      </c>
      <c r="H329" s="168">
        <v>19.893999999999998</v>
      </c>
      <c r="I329" s="169"/>
      <c r="L329" s="164"/>
      <c r="M329" s="170"/>
      <c r="N329" s="171"/>
      <c r="O329" s="171"/>
      <c r="P329" s="171"/>
      <c r="Q329" s="171"/>
      <c r="R329" s="171"/>
      <c r="S329" s="171"/>
      <c r="T329" s="172"/>
      <c r="AT329" s="166" t="s">
        <v>168</v>
      </c>
      <c r="AU329" s="166" t="s">
        <v>82</v>
      </c>
      <c r="AV329" s="13" t="s">
        <v>82</v>
      </c>
      <c r="AW329" s="13" t="s">
        <v>30</v>
      </c>
      <c r="AX329" s="13" t="s">
        <v>73</v>
      </c>
      <c r="AY329" s="166" t="s">
        <v>160</v>
      </c>
    </row>
    <row r="330" spans="1:65" s="14" customFormat="1">
      <c r="B330" s="173"/>
      <c r="D330" s="165" t="s">
        <v>168</v>
      </c>
      <c r="E330" s="174" t="s">
        <v>1</v>
      </c>
      <c r="F330" s="175" t="s">
        <v>170</v>
      </c>
      <c r="H330" s="176">
        <v>19.893999999999998</v>
      </c>
      <c r="I330" s="177"/>
      <c r="L330" s="173"/>
      <c r="M330" s="178"/>
      <c r="N330" s="179"/>
      <c r="O330" s="179"/>
      <c r="P330" s="179"/>
      <c r="Q330" s="179"/>
      <c r="R330" s="179"/>
      <c r="S330" s="179"/>
      <c r="T330" s="180"/>
      <c r="AT330" s="174" t="s">
        <v>168</v>
      </c>
      <c r="AU330" s="174" t="s">
        <v>82</v>
      </c>
      <c r="AV330" s="14" t="s">
        <v>166</v>
      </c>
      <c r="AW330" s="14" t="s">
        <v>30</v>
      </c>
      <c r="AX330" s="14" t="s">
        <v>80</v>
      </c>
      <c r="AY330" s="174" t="s">
        <v>160</v>
      </c>
    </row>
    <row r="331" spans="1:65" s="2" customFormat="1" ht="44.25" customHeight="1">
      <c r="A331" s="32"/>
      <c r="B331" s="149"/>
      <c r="C331" s="150" t="s">
        <v>676</v>
      </c>
      <c r="D331" s="150" t="s">
        <v>162</v>
      </c>
      <c r="E331" s="151" t="s">
        <v>492</v>
      </c>
      <c r="F331" s="152" t="s">
        <v>493</v>
      </c>
      <c r="G331" s="153" t="s">
        <v>270</v>
      </c>
      <c r="H331" s="154">
        <v>29.248999999999999</v>
      </c>
      <c r="I331" s="155"/>
      <c r="J331" s="156">
        <f>ROUND(I331*H331,2)</f>
        <v>0</v>
      </c>
      <c r="K331" s="157"/>
      <c r="L331" s="33"/>
      <c r="M331" s="158" t="s">
        <v>1</v>
      </c>
      <c r="N331" s="159" t="s">
        <v>38</v>
      </c>
      <c r="O331" s="58"/>
      <c r="P331" s="160">
        <f>O331*H331</f>
        <v>0</v>
      </c>
      <c r="Q331" s="160">
        <v>0</v>
      </c>
      <c r="R331" s="160">
        <f>Q331*H331</f>
        <v>0</v>
      </c>
      <c r="S331" s="160">
        <v>0</v>
      </c>
      <c r="T331" s="161">
        <f>S331*H331</f>
        <v>0</v>
      </c>
      <c r="U331" s="32"/>
      <c r="V331" s="32"/>
      <c r="W331" s="32"/>
      <c r="X331" s="32"/>
      <c r="Y331" s="32"/>
      <c r="Z331" s="32"/>
      <c r="AA331" s="32"/>
      <c r="AB331" s="32"/>
      <c r="AC331" s="32"/>
      <c r="AD331" s="32"/>
      <c r="AE331" s="32"/>
      <c r="AR331" s="162" t="s">
        <v>166</v>
      </c>
      <c r="AT331" s="162" t="s">
        <v>162</v>
      </c>
      <c r="AU331" s="162" t="s">
        <v>82</v>
      </c>
      <c r="AY331" s="17" t="s">
        <v>160</v>
      </c>
      <c r="BE331" s="163">
        <f>IF(N331="základní",J331,0)</f>
        <v>0</v>
      </c>
      <c r="BF331" s="163">
        <f>IF(N331="snížená",J331,0)</f>
        <v>0</v>
      </c>
      <c r="BG331" s="163">
        <f>IF(N331="zákl. přenesená",J331,0)</f>
        <v>0</v>
      </c>
      <c r="BH331" s="163">
        <f>IF(N331="sníž. přenesená",J331,0)</f>
        <v>0</v>
      </c>
      <c r="BI331" s="163">
        <f>IF(N331="nulová",J331,0)</f>
        <v>0</v>
      </c>
      <c r="BJ331" s="17" t="s">
        <v>80</v>
      </c>
      <c r="BK331" s="163">
        <f>ROUND(I331*H331,2)</f>
        <v>0</v>
      </c>
      <c r="BL331" s="17" t="s">
        <v>166</v>
      </c>
      <c r="BM331" s="162" t="s">
        <v>1519</v>
      </c>
    </row>
    <row r="332" spans="1:65" s="13" customFormat="1">
      <c r="B332" s="164"/>
      <c r="D332" s="165" t="s">
        <v>168</v>
      </c>
      <c r="E332" s="166" t="s">
        <v>1</v>
      </c>
      <c r="F332" s="167" t="s">
        <v>1509</v>
      </c>
      <c r="H332" s="168">
        <v>14.157</v>
      </c>
      <c r="I332" s="169"/>
      <c r="L332" s="164"/>
      <c r="M332" s="170"/>
      <c r="N332" s="171"/>
      <c r="O332" s="171"/>
      <c r="P332" s="171"/>
      <c r="Q332" s="171"/>
      <c r="R332" s="171"/>
      <c r="S332" s="171"/>
      <c r="T332" s="172"/>
      <c r="AT332" s="166" t="s">
        <v>168</v>
      </c>
      <c r="AU332" s="166" t="s">
        <v>82</v>
      </c>
      <c r="AV332" s="13" t="s">
        <v>82</v>
      </c>
      <c r="AW332" s="13" t="s">
        <v>30</v>
      </c>
      <c r="AX332" s="13" t="s">
        <v>73</v>
      </c>
      <c r="AY332" s="166" t="s">
        <v>160</v>
      </c>
    </row>
    <row r="333" spans="1:65" s="13" customFormat="1">
      <c r="B333" s="164"/>
      <c r="D333" s="165" t="s">
        <v>168</v>
      </c>
      <c r="E333" s="166" t="s">
        <v>1</v>
      </c>
      <c r="F333" s="167" t="s">
        <v>1514</v>
      </c>
      <c r="H333" s="168">
        <v>15.092000000000001</v>
      </c>
      <c r="I333" s="169"/>
      <c r="L333" s="164"/>
      <c r="M333" s="170"/>
      <c r="N333" s="171"/>
      <c r="O333" s="171"/>
      <c r="P333" s="171"/>
      <c r="Q333" s="171"/>
      <c r="R333" s="171"/>
      <c r="S333" s="171"/>
      <c r="T333" s="172"/>
      <c r="AT333" s="166" t="s">
        <v>168</v>
      </c>
      <c r="AU333" s="166" t="s">
        <v>82</v>
      </c>
      <c r="AV333" s="13" t="s">
        <v>82</v>
      </c>
      <c r="AW333" s="13" t="s">
        <v>30</v>
      </c>
      <c r="AX333" s="13" t="s">
        <v>73</v>
      </c>
      <c r="AY333" s="166" t="s">
        <v>160</v>
      </c>
    </row>
    <row r="334" spans="1:65" s="14" customFormat="1">
      <c r="B334" s="173"/>
      <c r="D334" s="165" t="s">
        <v>168</v>
      </c>
      <c r="E334" s="174" t="s">
        <v>1</v>
      </c>
      <c r="F334" s="175" t="s">
        <v>170</v>
      </c>
      <c r="H334" s="176">
        <v>29.248999999999999</v>
      </c>
      <c r="I334" s="177"/>
      <c r="L334" s="173"/>
      <c r="M334" s="178"/>
      <c r="N334" s="179"/>
      <c r="O334" s="179"/>
      <c r="P334" s="179"/>
      <c r="Q334" s="179"/>
      <c r="R334" s="179"/>
      <c r="S334" s="179"/>
      <c r="T334" s="180"/>
      <c r="AT334" s="174" t="s">
        <v>168</v>
      </c>
      <c r="AU334" s="174" t="s">
        <v>82</v>
      </c>
      <c r="AV334" s="14" t="s">
        <v>166</v>
      </c>
      <c r="AW334" s="14" t="s">
        <v>30</v>
      </c>
      <c r="AX334" s="14" t="s">
        <v>80</v>
      </c>
      <c r="AY334" s="174" t="s">
        <v>160</v>
      </c>
    </row>
    <row r="335" spans="1:65" s="12" customFormat="1" ht="22.9" customHeight="1">
      <c r="B335" s="136"/>
      <c r="D335" s="137" t="s">
        <v>72</v>
      </c>
      <c r="E335" s="147" t="s">
        <v>495</v>
      </c>
      <c r="F335" s="147" t="s">
        <v>496</v>
      </c>
      <c r="I335" s="139"/>
      <c r="J335" s="148">
        <f>BK335</f>
        <v>0</v>
      </c>
      <c r="L335" s="136"/>
      <c r="M335" s="141"/>
      <c r="N335" s="142"/>
      <c r="O335" s="142"/>
      <c r="P335" s="143">
        <f>P336</f>
        <v>0</v>
      </c>
      <c r="Q335" s="142"/>
      <c r="R335" s="143">
        <f>R336</f>
        <v>0</v>
      </c>
      <c r="S335" s="142"/>
      <c r="T335" s="144">
        <f>T336</f>
        <v>0</v>
      </c>
      <c r="AR335" s="137" t="s">
        <v>80</v>
      </c>
      <c r="AT335" s="145" t="s">
        <v>72</v>
      </c>
      <c r="AU335" s="145" t="s">
        <v>80</v>
      </c>
      <c r="AY335" s="137" t="s">
        <v>160</v>
      </c>
      <c r="BK335" s="146">
        <f>BK336</f>
        <v>0</v>
      </c>
    </row>
    <row r="336" spans="1:65" s="2" customFormat="1" ht="24.2" customHeight="1">
      <c r="A336" s="32"/>
      <c r="B336" s="149"/>
      <c r="C336" s="150" t="s">
        <v>680</v>
      </c>
      <c r="D336" s="150" t="s">
        <v>162</v>
      </c>
      <c r="E336" s="151" t="s">
        <v>498</v>
      </c>
      <c r="F336" s="152" t="s">
        <v>499</v>
      </c>
      <c r="G336" s="153" t="s">
        <v>270</v>
      </c>
      <c r="H336" s="154">
        <v>56.573999999999998</v>
      </c>
      <c r="I336" s="155"/>
      <c r="J336" s="156">
        <f>ROUND(I336*H336,2)</f>
        <v>0</v>
      </c>
      <c r="K336" s="157"/>
      <c r="L336" s="33"/>
      <c r="M336" s="199" t="s">
        <v>1</v>
      </c>
      <c r="N336" s="200" t="s">
        <v>38</v>
      </c>
      <c r="O336" s="201"/>
      <c r="P336" s="202">
        <f>O336*H336</f>
        <v>0</v>
      </c>
      <c r="Q336" s="202">
        <v>0</v>
      </c>
      <c r="R336" s="202">
        <f>Q336*H336</f>
        <v>0</v>
      </c>
      <c r="S336" s="202">
        <v>0</v>
      </c>
      <c r="T336" s="203">
        <f>S336*H336</f>
        <v>0</v>
      </c>
      <c r="U336" s="32"/>
      <c r="V336" s="32"/>
      <c r="W336" s="32"/>
      <c r="X336" s="32"/>
      <c r="Y336" s="32"/>
      <c r="Z336" s="32"/>
      <c r="AA336" s="32"/>
      <c r="AB336" s="32"/>
      <c r="AC336" s="32"/>
      <c r="AD336" s="32"/>
      <c r="AE336" s="32"/>
      <c r="AR336" s="162" t="s">
        <v>166</v>
      </c>
      <c r="AT336" s="162" t="s">
        <v>162</v>
      </c>
      <c r="AU336" s="162" t="s">
        <v>82</v>
      </c>
      <c r="AY336" s="17" t="s">
        <v>160</v>
      </c>
      <c r="BE336" s="163">
        <f>IF(N336="základní",J336,0)</f>
        <v>0</v>
      </c>
      <c r="BF336" s="163">
        <f>IF(N336="snížená",J336,0)</f>
        <v>0</v>
      </c>
      <c r="BG336" s="163">
        <f>IF(N336="zákl. přenesená",J336,0)</f>
        <v>0</v>
      </c>
      <c r="BH336" s="163">
        <f>IF(N336="sníž. přenesená",J336,0)</f>
        <v>0</v>
      </c>
      <c r="BI336" s="163">
        <f>IF(N336="nulová",J336,0)</f>
        <v>0</v>
      </c>
      <c r="BJ336" s="17" t="s">
        <v>80</v>
      </c>
      <c r="BK336" s="163">
        <f>ROUND(I336*H336,2)</f>
        <v>0</v>
      </c>
      <c r="BL336" s="17" t="s">
        <v>166</v>
      </c>
      <c r="BM336" s="162" t="s">
        <v>1520</v>
      </c>
    </row>
    <row r="337" spans="1:31" s="2" customFormat="1" ht="6.95" customHeight="1">
      <c r="A337" s="32"/>
      <c r="B337" s="47"/>
      <c r="C337" s="48"/>
      <c r="D337" s="48"/>
      <c r="E337" s="48"/>
      <c r="F337" s="48"/>
      <c r="G337" s="48"/>
      <c r="H337" s="48"/>
      <c r="I337" s="48"/>
      <c r="J337" s="48"/>
      <c r="K337" s="48"/>
      <c r="L337" s="33"/>
      <c r="M337" s="32"/>
      <c r="O337" s="32"/>
      <c r="P337" s="32"/>
      <c r="Q337" s="32"/>
      <c r="R337" s="32"/>
      <c r="S337" s="32"/>
      <c r="T337" s="32"/>
      <c r="U337" s="32"/>
      <c r="V337" s="32"/>
      <c r="W337" s="32"/>
      <c r="X337" s="32"/>
      <c r="Y337" s="32"/>
      <c r="Z337" s="32"/>
      <c r="AA337" s="32"/>
      <c r="AB337" s="32"/>
      <c r="AC337" s="32"/>
      <c r="AD337" s="32"/>
      <c r="AE337" s="32"/>
    </row>
  </sheetData>
  <autoFilter ref="C129:K336" xr:uid="{00000000-0009-0000-0000-000009000000}"/>
  <mergeCells count="12">
    <mergeCell ref="E122:H122"/>
    <mergeCell ref="L2:V2"/>
    <mergeCell ref="E85:H85"/>
    <mergeCell ref="E87:H87"/>
    <mergeCell ref="E89:H89"/>
    <mergeCell ref="E118:H118"/>
    <mergeCell ref="E120:H120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2:BM325"/>
  <sheetViews>
    <sheetView showGridLines="0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13" t="s">
        <v>5</v>
      </c>
      <c r="M2" s="214"/>
      <c r="N2" s="214"/>
      <c r="O2" s="214"/>
      <c r="P2" s="214"/>
      <c r="Q2" s="214"/>
      <c r="R2" s="214"/>
      <c r="S2" s="214"/>
      <c r="T2" s="214"/>
      <c r="U2" s="214"/>
      <c r="V2" s="214"/>
      <c r="AT2" s="17" t="s">
        <v>114</v>
      </c>
    </row>
    <row r="3" spans="1:46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82</v>
      </c>
    </row>
    <row r="4" spans="1:46" s="1" customFormat="1" ht="24.95" customHeight="1">
      <c r="B4" s="20"/>
      <c r="D4" s="21" t="s">
        <v>125</v>
      </c>
      <c r="L4" s="20"/>
      <c r="M4" s="98" t="s">
        <v>10</v>
      </c>
      <c r="AT4" s="17" t="s">
        <v>3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27" t="s">
        <v>16</v>
      </c>
      <c r="L6" s="20"/>
    </row>
    <row r="7" spans="1:46" s="1" customFormat="1" ht="16.5" customHeight="1">
      <c r="B7" s="20"/>
      <c r="E7" s="248" t="str">
        <f>'Rekapitulace stavby'!K6</f>
        <v>Kanalizace Beroun - Zavadilka</v>
      </c>
      <c r="F7" s="249"/>
      <c r="G7" s="249"/>
      <c r="H7" s="249"/>
      <c r="L7" s="20"/>
    </row>
    <row r="8" spans="1:46" s="1" customFormat="1" ht="12" customHeight="1">
      <c r="B8" s="20"/>
      <c r="D8" s="27" t="s">
        <v>126</v>
      </c>
      <c r="L8" s="20"/>
    </row>
    <row r="9" spans="1:46" s="2" customFormat="1" ht="16.5" customHeight="1">
      <c r="A9" s="32"/>
      <c r="B9" s="33"/>
      <c r="C9" s="32"/>
      <c r="D9" s="32"/>
      <c r="E9" s="248" t="s">
        <v>127</v>
      </c>
      <c r="F9" s="247"/>
      <c r="G9" s="247"/>
      <c r="H9" s="247"/>
      <c r="I9" s="32"/>
      <c r="J9" s="32"/>
      <c r="K9" s="32"/>
      <c r="L9" s="4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2" customHeight="1">
      <c r="A10" s="32"/>
      <c r="B10" s="33"/>
      <c r="C10" s="32"/>
      <c r="D10" s="27" t="s">
        <v>128</v>
      </c>
      <c r="E10" s="32"/>
      <c r="F10" s="32"/>
      <c r="G10" s="32"/>
      <c r="H10" s="32"/>
      <c r="I10" s="32"/>
      <c r="J10" s="32"/>
      <c r="K10" s="32"/>
      <c r="L10" s="4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6.5" customHeight="1">
      <c r="A11" s="32"/>
      <c r="B11" s="33"/>
      <c r="C11" s="32"/>
      <c r="D11" s="32"/>
      <c r="E11" s="241" t="s">
        <v>1521</v>
      </c>
      <c r="F11" s="247"/>
      <c r="G11" s="247"/>
      <c r="H11" s="247"/>
      <c r="I11" s="32"/>
      <c r="J11" s="32"/>
      <c r="K11" s="32"/>
      <c r="L11" s="4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>
      <c r="A12" s="32"/>
      <c r="B12" s="33"/>
      <c r="C12" s="32"/>
      <c r="D12" s="32"/>
      <c r="E12" s="32"/>
      <c r="F12" s="32"/>
      <c r="G12" s="32"/>
      <c r="H12" s="32"/>
      <c r="I12" s="32"/>
      <c r="J12" s="32"/>
      <c r="K12" s="32"/>
      <c r="L12" s="4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2" customHeight="1">
      <c r="A13" s="32"/>
      <c r="B13" s="33"/>
      <c r="C13" s="32"/>
      <c r="D13" s="27" t="s">
        <v>18</v>
      </c>
      <c r="E13" s="32"/>
      <c r="F13" s="25" t="s">
        <v>1</v>
      </c>
      <c r="G13" s="32"/>
      <c r="H13" s="32"/>
      <c r="I13" s="27" t="s">
        <v>19</v>
      </c>
      <c r="J13" s="25" t="s">
        <v>1</v>
      </c>
      <c r="K13" s="32"/>
      <c r="L13" s="4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3"/>
      <c r="C14" s="32"/>
      <c r="D14" s="27" t="s">
        <v>20</v>
      </c>
      <c r="E14" s="32"/>
      <c r="F14" s="25" t="s">
        <v>21</v>
      </c>
      <c r="G14" s="32"/>
      <c r="H14" s="32"/>
      <c r="I14" s="27" t="s">
        <v>22</v>
      </c>
      <c r="J14" s="55" t="str">
        <f>'Rekapitulace stavby'!AN8</f>
        <v>21. 4. 2022</v>
      </c>
      <c r="K14" s="32"/>
      <c r="L14" s="4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0.9" customHeight="1">
      <c r="A15" s="32"/>
      <c r="B15" s="33"/>
      <c r="C15" s="32"/>
      <c r="D15" s="32"/>
      <c r="E15" s="32"/>
      <c r="F15" s="32"/>
      <c r="G15" s="32"/>
      <c r="H15" s="32"/>
      <c r="I15" s="32"/>
      <c r="J15" s="32"/>
      <c r="K15" s="32"/>
      <c r="L15" s="4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12" customHeight="1">
      <c r="A16" s="32"/>
      <c r="B16" s="33"/>
      <c r="C16" s="32"/>
      <c r="D16" s="27" t="s">
        <v>24</v>
      </c>
      <c r="E16" s="32"/>
      <c r="F16" s="32"/>
      <c r="G16" s="32"/>
      <c r="H16" s="32"/>
      <c r="I16" s="27" t="s">
        <v>25</v>
      </c>
      <c r="J16" s="25" t="str">
        <f>IF('Rekapitulace stavby'!AN10="","",'Rekapitulace stavby'!AN10)</f>
        <v/>
      </c>
      <c r="K16" s="32"/>
      <c r="L16" s="4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8" customHeight="1">
      <c r="A17" s="32"/>
      <c r="B17" s="33"/>
      <c r="C17" s="32"/>
      <c r="D17" s="32"/>
      <c r="E17" s="25" t="str">
        <f>IF('Rekapitulace stavby'!E11="","",'Rekapitulace stavby'!E11)</f>
        <v xml:space="preserve"> </v>
      </c>
      <c r="F17" s="32"/>
      <c r="G17" s="32"/>
      <c r="H17" s="32"/>
      <c r="I17" s="27" t="s">
        <v>26</v>
      </c>
      <c r="J17" s="25" t="str">
        <f>IF('Rekapitulace stavby'!AN11="","",'Rekapitulace stavby'!AN11)</f>
        <v/>
      </c>
      <c r="K17" s="32"/>
      <c r="L17" s="4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6.95" customHeight="1">
      <c r="A18" s="32"/>
      <c r="B18" s="33"/>
      <c r="C18" s="32"/>
      <c r="D18" s="32"/>
      <c r="E18" s="32"/>
      <c r="F18" s="32"/>
      <c r="G18" s="32"/>
      <c r="H18" s="32"/>
      <c r="I18" s="32"/>
      <c r="J18" s="32"/>
      <c r="K18" s="32"/>
      <c r="L18" s="4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12" customHeight="1">
      <c r="A19" s="32"/>
      <c r="B19" s="33"/>
      <c r="C19" s="32"/>
      <c r="D19" s="27" t="s">
        <v>27</v>
      </c>
      <c r="E19" s="32"/>
      <c r="F19" s="32"/>
      <c r="G19" s="32"/>
      <c r="H19" s="32"/>
      <c r="I19" s="27" t="s">
        <v>25</v>
      </c>
      <c r="J19" s="28" t="str">
        <f>'Rekapitulace stavby'!AN13</f>
        <v>Vyplň údaj</v>
      </c>
      <c r="K19" s="32"/>
      <c r="L19" s="4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8" customHeight="1">
      <c r="A20" s="32"/>
      <c r="B20" s="33"/>
      <c r="C20" s="32"/>
      <c r="D20" s="32"/>
      <c r="E20" s="250" t="str">
        <f>'Rekapitulace stavby'!E14</f>
        <v>Vyplň údaj</v>
      </c>
      <c r="F20" s="231"/>
      <c r="G20" s="231"/>
      <c r="H20" s="231"/>
      <c r="I20" s="27" t="s">
        <v>26</v>
      </c>
      <c r="J20" s="28" t="str">
        <f>'Rekapitulace stavby'!AN14</f>
        <v>Vyplň údaj</v>
      </c>
      <c r="K20" s="32"/>
      <c r="L20" s="4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6.95" customHeight="1">
      <c r="A21" s="32"/>
      <c r="B21" s="33"/>
      <c r="C21" s="32"/>
      <c r="D21" s="32"/>
      <c r="E21" s="32"/>
      <c r="F21" s="32"/>
      <c r="G21" s="32"/>
      <c r="H21" s="32"/>
      <c r="I21" s="32"/>
      <c r="J21" s="32"/>
      <c r="K21" s="32"/>
      <c r="L21" s="4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12" customHeight="1">
      <c r="A22" s="32"/>
      <c r="B22" s="33"/>
      <c r="C22" s="32"/>
      <c r="D22" s="27" t="s">
        <v>29</v>
      </c>
      <c r="E22" s="32"/>
      <c r="F22" s="32"/>
      <c r="G22" s="32"/>
      <c r="H22" s="32"/>
      <c r="I22" s="27" t="s">
        <v>25</v>
      </c>
      <c r="J22" s="25" t="str">
        <f>IF('Rekapitulace stavby'!AN16="","",'Rekapitulace stavby'!AN16)</f>
        <v/>
      </c>
      <c r="K22" s="32"/>
      <c r="L22" s="4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8" customHeight="1">
      <c r="A23" s="32"/>
      <c r="B23" s="33"/>
      <c r="C23" s="32"/>
      <c r="D23" s="32"/>
      <c r="E23" s="25" t="str">
        <f>IF('Rekapitulace stavby'!E17="","",'Rekapitulace stavby'!E17)</f>
        <v xml:space="preserve"> </v>
      </c>
      <c r="F23" s="32"/>
      <c r="G23" s="32"/>
      <c r="H23" s="32"/>
      <c r="I23" s="27" t="s">
        <v>26</v>
      </c>
      <c r="J23" s="25" t="str">
        <f>IF('Rekapitulace stavby'!AN17="","",'Rekapitulace stavby'!AN17)</f>
        <v/>
      </c>
      <c r="K23" s="32"/>
      <c r="L23" s="4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6.95" customHeight="1">
      <c r="A24" s="32"/>
      <c r="B24" s="33"/>
      <c r="C24" s="32"/>
      <c r="D24" s="32"/>
      <c r="E24" s="32"/>
      <c r="F24" s="32"/>
      <c r="G24" s="32"/>
      <c r="H24" s="32"/>
      <c r="I24" s="32"/>
      <c r="J24" s="32"/>
      <c r="K24" s="32"/>
      <c r="L24" s="4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12" customHeight="1">
      <c r="A25" s="32"/>
      <c r="B25" s="33"/>
      <c r="C25" s="32"/>
      <c r="D25" s="27" t="s">
        <v>31</v>
      </c>
      <c r="E25" s="32"/>
      <c r="F25" s="32"/>
      <c r="G25" s="32"/>
      <c r="H25" s="32"/>
      <c r="I25" s="27" t="s">
        <v>25</v>
      </c>
      <c r="J25" s="25" t="str">
        <f>IF('Rekapitulace stavby'!AN19="","",'Rekapitulace stavby'!AN19)</f>
        <v/>
      </c>
      <c r="K25" s="32"/>
      <c r="L25" s="4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8" customHeight="1">
      <c r="A26" s="32"/>
      <c r="B26" s="33"/>
      <c r="C26" s="32"/>
      <c r="D26" s="32"/>
      <c r="E26" s="25" t="str">
        <f>IF('Rekapitulace stavby'!E20="","",'Rekapitulace stavby'!E20)</f>
        <v xml:space="preserve"> </v>
      </c>
      <c r="F26" s="32"/>
      <c r="G26" s="32"/>
      <c r="H26" s="32"/>
      <c r="I26" s="27" t="s">
        <v>26</v>
      </c>
      <c r="J26" s="25" t="str">
        <f>IF('Rekapitulace stavby'!AN20="","",'Rekapitulace stavby'!AN20)</f>
        <v/>
      </c>
      <c r="K26" s="32"/>
      <c r="L26" s="4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2" customFormat="1" ht="6.95" customHeight="1">
      <c r="A27" s="32"/>
      <c r="B27" s="33"/>
      <c r="C27" s="32"/>
      <c r="D27" s="32"/>
      <c r="E27" s="32"/>
      <c r="F27" s="32"/>
      <c r="G27" s="32"/>
      <c r="H27" s="32"/>
      <c r="I27" s="32"/>
      <c r="J27" s="32"/>
      <c r="K27" s="32"/>
      <c r="L27" s="4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</row>
    <row r="28" spans="1:31" s="2" customFormat="1" ht="12" customHeight="1">
      <c r="A28" s="32"/>
      <c r="B28" s="33"/>
      <c r="C28" s="32"/>
      <c r="D28" s="27" t="s">
        <v>32</v>
      </c>
      <c r="E28" s="32"/>
      <c r="F28" s="32"/>
      <c r="G28" s="32"/>
      <c r="H28" s="32"/>
      <c r="I28" s="32"/>
      <c r="J28" s="32"/>
      <c r="K28" s="32"/>
      <c r="L28" s="4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8" customFormat="1" ht="16.5" customHeight="1">
      <c r="A29" s="99"/>
      <c r="B29" s="100"/>
      <c r="C29" s="99"/>
      <c r="D29" s="99"/>
      <c r="E29" s="235" t="s">
        <v>1</v>
      </c>
      <c r="F29" s="235"/>
      <c r="G29" s="235"/>
      <c r="H29" s="235"/>
      <c r="I29" s="99"/>
      <c r="J29" s="99"/>
      <c r="K29" s="99"/>
      <c r="L29" s="101"/>
      <c r="S29" s="99"/>
      <c r="T29" s="99"/>
      <c r="U29" s="99"/>
      <c r="V29" s="99"/>
      <c r="W29" s="99"/>
      <c r="X29" s="99"/>
      <c r="Y29" s="99"/>
      <c r="Z29" s="99"/>
      <c r="AA29" s="99"/>
      <c r="AB29" s="99"/>
      <c r="AC29" s="99"/>
      <c r="AD29" s="99"/>
      <c r="AE29" s="99"/>
    </row>
    <row r="30" spans="1:31" s="2" customFormat="1" ht="6.95" customHeight="1">
      <c r="A30" s="32"/>
      <c r="B30" s="33"/>
      <c r="C30" s="32"/>
      <c r="D30" s="32"/>
      <c r="E30" s="32"/>
      <c r="F30" s="32"/>
      <c r="G30" s="32"/>
      <c r="H30" s="32"/>
      <c r="I30" s="32"/>
      <c r="J30" s="32"/>
      <c r="K30" s="32"/>
      <c r="L30" s="4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5" customHeight="1">
      <c r="A31" s="32"/>
      <c r="B31" s="33"/>
      <c r="C31" s="32"/>
      <c r="D31" s="66"/>
      <c r="E31" s="66"/>
      <c r="F31" s="66"/>
      <c r="G31" s="66"/>
      <c r="H31" s="66"/>
      <c r="I31" s="66"/>
      <c r="J31" s="66"/>
      <c r="K31" s="66"/>
      <c r="L31" s="4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25.35" customHeight="1">
      <c r="A32" s="32"/>
      <c r="B32" s="33"/>
      <c r="C32" s="32"/>
      <c r="D32" s="102" t="s">
        <v>33</v>
      </c>
      <c r="E32" s="32"/>
      <c r="F32" s="32"/>
      <c r="G32" s="32"/>
      <c r="H32" s="32"/>
      <c r="I32" s="32"/>
      <c r="J32" s="71">
        <f>ROUND(J130, 2)</f>
        <v>0</v>
      </c>
      <c r="K32" s="32"/>
      <c r="L32" s="42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6.95" customHeight="1">
      <c r="A33" s="32"/>
      <c r="B33" s="33"/>
      <c r="C33" s="32"/>
      <c r="D33" s="66"/>
      <c r="E33" s="66"/>
      <c r="F33" s="66"/>
      <c r="G33" s="66"/>
      <c r="H33" s="66"/>
      <c r="I33" s="66"/>
      <c r="J33" s="66"/>
      <c r="K33" s="66"/>
      <c r="L33" s="42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>
      <c r="A34" s="32"/>
      <c r="B34" s="33"/>
      <c r="C34" s="32"/>
      <c r="D34" s="32"/>
      <c r="E34" s="32"/>
      <c r="F34" s="36" t="s">
        <v>35</v>
      </c>
      <c r="G34" s="32"/>
      <c r="H34" s="32"/>
      <c r="I34" s="36" t="s">
        <v>34</v>
      </c>
      <c r="J34" s="36" t="s">
        <v>36</v>
      </c>
      <c r="K34" s="32"/>
      <c r="L34" s="4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customHeight="1">
      <c r="A35" s="32"/>
      <c r="B35" s="33"/>
      <c r="C35" s="32"/>
      <c r="D35" s="103" t="s">
        <v>37</v>
      </c>
      <c r="E35" s="27" t="s">
        <v>38</v>
      </c>
      <c r="F35" s="104">
        <f>ROUND((SUM(BE130:BE324)),  2)</f>
        <v>0</v>
      </c>
      <c r="G35" s="32"/>
      <c r="H35" s="32"/>
      <c r="I35" s="105">
        <v>0.21</v>
      </c>
      <c r="J35" s="104">
        <f>ROUND(((SUM(BE130:BE324))*I35),  2)</f>
        <v>0</v>
      </c>
      <c r="K35" s="32"/>
      <c r="L35" s="42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customHeight="1">
      <c r="A36" s="32"/>
      <c r="B36" s="33"/>
      <c r="C36" s="32"/>
      <c r="D36" s="32"/>
      <c r="E36" s="27" t="s">
        <v>39</v>
      </c>
      <c r="F36" s="104">
        <f>ROUND((SUM(BF130:BF324)),  2)</f>
        <v>0</v>
      </c>
      <c r="G36" s="32"/>
      <c r="H36" s="32"/>
      <c r="I36" s="105">
        <v>0.15</v>
      </c>
      <c r="J36" s="104">
        <f>ROUND(((SUM(BF130:BF324))*I36),  2)</f>
        <v>0</v>
      </c>
      <c r="K36" s="32"/>
      <c r="L36" s="4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>
      <c r="A37" s="32"/>
      <c r="B37" s="33"/>
      <c r="C37" s="32"/>
      <c r="D37" s="32"/>
      <c r="E37" s="27" t="s">
        <v>40</v>
      </c>
      <c r="F37" s="104">
        <f>ROUND((SUM(BG130:BG324)),  2)</f>
        <v>0</v>
      </c>
      <c r="G37" s="32"/>
      <c r="H37" s="32"/>
      <c r="I37" s="105">
        <v>0.21</v>
      </c>
      <c r="J37" s="104">
        <f>0</f>
        <v>0</v>
      </c>
      <c r="K37" s="32"/>
      <c r="L37" s="4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14.45" hidden="1" customHeight="1">
      <c r="A38" s="32"/>
      <c r="B38" s="33"/>
      <c r="C38" s="32"/>
      <c r="D38" s="32"/>
      <c r="E38" s="27" t="s">
        <v>41</v>
      </c>
      <c r="F38" s="104">
        <f>ROUND((SUM(BH130:BH324)),  2)</f>
        <v>0</v>
      </c>
      <c r="G38" s="32"/>
      <c r="H38" s="32"/>
      <c r="I38" s="105">
        <v>0.15</v>
      </c>
      <c r="J38" s="104">
        <f>0</f>
        <v>0</v>
      </c>
      <c r="K38" s="32"/>
      <c r="L38" s="4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14.45" hidden="1" customHeight="1">
      <c r="A39" s="32"/>
      <c r="B39" s="33"/>
      <c r="C39" s="32"/>
      <c r="D39" s="32"/>
      <c r="E39" s="27" t="s">
        <v>42</v>
      </c>
      <c r="F39" s="104">
        <f>ROUND((SUM(BI130:BI324)),  2)</f>
        <v>0</v>
      </c>
      <c r="G39" s="32"/>
      <c r="H39" s="32"/>
      <c r="I39" s="105">
        <v>0</v>
      </c>
      <c r="J39" s="104">
        <f>0</f>
        <v>0</v>
      </c>
      <c r="K39" s="32"/>
      <c r="L39" s="42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6.95" customHeight="1">
      <c r="A40" s="32"/>
      <c r="B40" s="33"/>
      <c r="C40" s="32"/>
      <c r="D40" s="32"/>
      <c r="E40" s="32"/>
      <c r="F40" s="32"/>
      <c r="G40" s="32"/>
      <c r="H40" s="32"/>
      <c r="I40" s="32"/>
      <c r="J40" s="32"/>
      <c r="K40" s="32"/>
      <c r="L40" s="42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2" customFormat="1" ht="25.35" customHeight="1">
      <c r="A41" s="32"/>
      <c r="B41" s="33"/>
      <c r="C41" s="106"/>
      <c r="D41" s="107" t="s">
        <v>43</v>
      </c>
      <c r="E41" s="60"/>
      <c r="F41" s="60"/>
      <c r="G41" s="108" t="s">
        <v>44</v>
      </c>
      <c r="H41" s="109" t="s">
        <v>45</v>
      </c>
      <c r="I41" s="60"/>
      <c r="J41" s="110">
        <f>SUM(J32:J39)</f>
        <v>0</v>
      </c>
      <c r="K41" s="111"/>
      <c r="L41" s="42"/>
      <c r="S41" s="32"/>
      <c r="T41" s="32"/>
      <c r="U41" s="32"/>
      <c r="V41" s="32"/>
      <c r="W41" s="32"/>
      <c r="X41" s="32"/>
      <c r="Y41" s="32"/>
      <c r="Z41" s="32"/>
      <c r="AA41" s="32"/>
      <c r="AB41" s="32"/>
      <c r="AC41" s="32"/>
      <c r="AD41" s="32"/>
      <c r="AE41" s="32"/>
    </row>
    <row r="42" spans="1:31" s="2" customFormat="1" ht="14.45" customHeight="1">
      <c r="A42" s="32"/>
      <c r="B42" s="33"/>
      <c r="C42" s="32"/>
      <c r="D42" s="32"/>
      <c r="E42" s="32"/>
      <c r="F42" s="32"/>
      <c r="G42" s="32"/>
      <c r="H42" s="32"/>
      <c r="I42" s="32"/>
      <c r="J42" s="32"/>
      <c r="K42" s="32"/>
      <c r="L42" s="42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42"/>
      <c r="D50" s="43" t="s">
        <v>46</v>
      </c>
      <c r="E50" s="44"/>
      <c r="F50" s="44"/>
      <c r="G50" s="43" t="s">
        <v>47</v>
      </c>
      <c r="H50" s="44"/>
      <c r="I50" s="44"/>
      <c r="J50" s="44"/>
      <c r="K50" s="44"/>
      <c r="L50" s="42"/>
    </row>
    <row r="51" spans="1:31">
      <c r="B51" s="20"/>
      <c r="L51" s="20"/>
    </row>
    <row r="52" spans="1:31">
      <c r="B52" s="20"/>
      <c r="L52" s="20"/>
    </row>
    <row r="53" spans="1:31">
      <c r="B53" s="20"/>
      <c r="L53" s="20"/>
    </row>
    <row r="54" spans="1:31">
      <c r="B54" s="20"/>
      <c r="L54" s="20"/>
    </row>
    <row r="55" spans="1:31">
      <c r="B55" s="20"/>
      <c r="L55" s="20"/>
    </row>
    <row r="56" spans="1:31">
      <c r="B56" s="20"/>
      <c r="L56" s="20"/>
    </row>
    <row r="57" spans="1:31">
      <c r="B57" s="20"/>
      <c r="L57" s="20"/>
    </row>
    <row r="58" spans="1:31">
      <c r="B58" s="20"/>
      <c r="L58" s="20"/>
    </row>
    <row r="59" spans="1:31">
      <c r="B59" s="20"/>
      <c r="L59" s="20"/>
    </row>
    <row r="60" spans="1:31">
      <c r="B60" s="20"/>
      <c r="L60" s="20"/>
    </row>
    <row r="61" spans="1:31" s="2" customFormat="1" ht="12.75">
      <c r="A61" s="32"/>
      <c r="B61" s="33"/>
      <c r="C61" s="32"/>
      <c r="D61" s="45" t="s">
        <v>48</v>
      </c>
      <c r="E61" s="35"/>
      <c r="F61" s="112" t="s">
        <v>49</v>
      </c>
      <c r="G61" s="45" t="s">
        <v>48</v>
      </c>
      <c r="H61" s="35"/>
      <c r="I61" s="35"/>
      <c r="J61" s="113" t="s">
        <v>49</v>
      </c>
      <c r="K61" s="35"/>
      <c r="L61" s="42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>
      <c r="B62" s="20"/>
      <c r="L62" s="20"/>
    </row>
    <row r="63" spans="1:31">
      <c r="B63" s="20"/>
      <c r="L63" s="20"/>
    </row>
    <row r="64" spans="1:31">
      <c r="B64" s="20"/>
      <c r="L64" s="20"/>
    </row>
    <row r="65" spans="1:31" s="2" customFormat="1" ht="12.75">
      <c r="A65" s="32"/>
      <c r="B65" s="33"/>
      <c r="C65" s="32"/>
      <c r="D65" s="43" t="s">
        <v>50</v>
      </c>
      <c r="E65" s="46"/>
      <c r="F65" s="46"/>
      <c r="G65" s="43" t="s">
        <v>51</v>
      </c>
      <c r="H65" s="46"/>
      <c r="I65" s="46"/>
      <c r="J65" s="46"/>
      <c r="K65" s="46"/>
      <c r="L65" s="42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>
      <c r="B66" s="20"/>
      <c r="L66" s="20"/>
    </row>
    <row r="67" spans="1:31">
      <c r="B67" s="20"/>
      <c r="L67" s="20"/>
    </row>
    <row r="68" spans="1:31">
      <c r="B68" s="20"/>
      <c r="L68" s="20"/>
    </row>
    <row r="69" spans="1:31">
      <c r="B69" s="20"/>
      <c r="L69" s="20"/>
    </row>
    <row r="70" spans="1:31">
      <c r="B70" s="20"/>
      <c r="L70" s="20"/>
    </row>
    <row r="71" spans="1:31">
      <c r="B71" s="20"/>
      <c r="L71" s="20"/>
    </row>
    <row r="72" spans="1:31">
      <c r="B72" s="20"/>
      <c r="L72" s="20"/>
    </row>
    <row r="73" spans="1:31">
      <c r="B73" s="20"/>
      <c r="L73" s="20"/>
    </row>
    <row r="74" spans="1:31">
      <c r="B74" s="20"/>
      <c r="L74" s="20"/>
    </row>
    <row r="75" spans="1:31">
      <c r="B75" s="20"/>
      <c r="L75" s="20"/>
    </row>
    <row r="76" spans="1:31" s="2" customFormat="1" ht="12.75">
      <c r="A76" s="32"/>
      <c r="B76" s="33"/>
      <c r="C76" s="32"/>
      <c r="D76" s="45" t="s">
        <v>48</v>
      </c>
      <c r="E76" s="35"/>
      <c r="F76" s="112" t="s">
        <v>49</v>
      </c>
      <c r="G76" s="45" t="s">
        <v>48</v>
      </c>
      <c r="H76" s="35"/>
      <c r="I76" s="35"/>
      <c r="J76" s="113" t="s">
        <v>49</v>
      </c>
      <c r="K76" s="35"/>
      <c r="L76" s="4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45" customHeight="1">
      <c r="A77" s="32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2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31" s="2" customFormat="1" ht="6.95" customHeight="1">
      <c r="A81" s="32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42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31" s="2" customFormat="1" ht="24.95" customHeight="1">
      <c r="A82" s="32"/>
      <c r="B82" s="33"/>
      <c r="C82" s="21" t="s">
        <v>130</v>
      </c>
      <c r="D82" s="32"/>
      <c r="E82" s="32"/>
      <c r="F82" s="32"/>
      <c r="G82" s="32"/>
      <c r="H82" s="32"/>
      <c r="I82" s="32"/>
      <c r="J82" s="32"/>
      <c r="K82" s="32"/>
      <c r="L82" s="4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31" s="2" customFormat="1" ht="6.95" customHeight="1">
      <c r="A83" s="32"/>
      <c r="B83" s="33"/>
      <c r="C83" s="32"/>
      <c r="D83" s="32"/>
      <c r="E83" s="32"/>
      <c r="F83" s="32"/>
      <c r="G83" s="32"/>
      <c r="H83" s="32"/>
      <c r="I83" s="32"/>
      <c r="J83" s="32"/>
      <c r="K83" s="32"/>
      <c r="L83" s="4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31" s="2" customFormat="1" ht="12" customHeight="1">
      <c r="A84" s="32"/>
      <c r="B84" s="33"/>
      <c r="C84" s="27" t="s">
        <v>16</v>
      </c>
      <c r="D84" s="32"/>
      <c r="E84" s="32"/>
      <c r="F84" s="32"/>
      <c r="G84" s="32"/>
      <c r="H84" s="32"/>
      <c r="I84" s="32"/>
      <c r="J84" s="32"/>
      <c r="K84" s="32"/>
      <c r="L84" s="42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31" s="2" customFormat="1" ht="16.5" customHeight="1">
      <c r="A85" s="32"/>
      <c r="B85" s="33"/>
      <c r="C85" s="32"/>
      <c r="D85" s="32"/>
      <c r="E85" s="248" t="str">
        <f>E7</f>
        <v>Kanalizace Beroun - Zavadilka</v>
      </c>
      <c r="F85" s="249"/>
      <c r="G85" s="249"/>
      <c r="H85" s="249"/>
      <c r="I85" s="32"/>
      <c r="J85" s="32"/>
      <c r="K85" s="32"/>
      <c r="L85" s="42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31" s="1" customFormat="1" ht="12" customHeight="1">
      <c r="B86" s="20"/>
      <c r="C86" s="27" t="s">
        <v>126</v>
      </c>
      <c r="L86" s="20"/>
    </row>
    <row r="87" spans="1:31" s="2" customFormat="1" ht="16.5" customHeight="1">
      <c r="A87" s="32"/>
      <c r="B87" s="33"/>
      <c r="C87" s="32"/>
      <c r="D87" s="32"/>
      <c r="E87" s="248" t="s">
        <v>127</v>
      </c>
      <c r="F87" s="247"/>
      <c r="G87" s="247"/>
      <c r="H87" s="247"/>
      <c r="I87" s="32"/>
      <c r="J87" s="32"/>
      <c r="K87" s="32"/>
      <c r="L87" s="4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31" s="2" customFormat="1" ht="12" customHeight="1">
      <c r="A88" s="32"/>
      <c r="B88" s="33"/>
      <c r="C88" s="27" t="s">
        <v>128</v>
      </c>
      <c r="D88" s="32"/>
      <c r="E88" s="32"/>
      <c r="F88" s="32"/>
      <c r="G88" s="32"/>
      <c r="H88" s="32"/>
      <c r="I88" s="32"/>
      <c r="J88" s="32"/>
      <c r="K88" s="32"/>
      <c r="L88" s="4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31" s="2" customFormat="1" ht="16.5" customHeight="1">
      <c r="A89" s="32"/>
      <c r="B89" s="33"/>
      <c r="C89" s="32"/>
      <c r="D89" s="32"/>
      <c r="E89" s="241" t="str">
        <f>E11</f>
        <v>01.21 - SO 01.21 stoka IG 1-C</v>
      </c>
      <c r="F89" s="247"/>
      <c r="G89" s="247"/>
      <c r="H89" s="247"/>
      <c r="I89" s="32"/>
      <c r="J89" s="32"/>
      <c r="K89" s="32"/>
      <c r="L89" s="4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31" s="2" customFormat="1" ht="6.95" customHeight="1">
      <c r="A90" s="32"/>
      <c r="B90" s="33"/>
      <c r="C90" s="32"/>
      <c r="D90" s="32"/>
      <c r="E90" s="32"/>
      <c r="F90" s="32"/>
      <c r="G90" s="32"/>
      <c r="H90" s="32"/>
      <c r="I90" s="32"/>
      <c r="J90" s="32"/>
      <c r="K90" s="32"/>
      <c r="L90" s="4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31" s="2" customFormat="1" ht="12" customHeight="1">
      <c r="A91" s="32"/>
      <c r="B91" s="33"/>
      <c r="C91" s="27" t="s">
        <v>20</v>
      </c>
      <c r="D91" s="32"/>
      <c r="E91" s="32"/>
      <c r="F91" s="25" t="str">
        <f>F14</f>
        <v xml:space="preserve"> </v>
      </c>
      <c r="G91" s="32"/>
      <c r="H91" s="32"/>
      <c r="I91" s="27" t="s">
        <v>22</v>
      </c>
      <c r="J91" s="55" t="str">
        <f>IF(J14="","",J14)</f>
        <v>21. 4. 2022</v>
      </c>
      <c r="K91" s="32"/>
      <c r="L91" s="4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31" s="2" customFormat="1" ht="6.95" customHeight="1">
      <c r="A92" s="32"/>
      <c r="B92" s="33"/>
      <c r="C92" s="32"/>
      <c r="D92" s="32"/>
      <c r="E92" s="32"/>
      <c r="F92" s="32"/>
      <c r="G92" s="32"/>
      <c r="H92" s="32"/>
      <c r="I92" s="32"/>
      <c r="J92" s="32"/>
      <c r="K92" s="32"/>
      <c r="L92" s="42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31" s="2" customFormat="1" ht="15.2" customHeight="1">
      <c r="A93" s="32"/>
      <c r="B93" s="33"/>
      <c r="C93" s="27" t="s">
        <v>24</v>
      </c>
      <c r="D93" s="32"/>
      <c r="E93" s="32"/>
      <c r="F93" s="25" t="str">
        <f>E17</f>
        <v xml:space="preserve"> </v>
      </c>
      <c r="G93" s="32"/>
      <c r="H93" s="32"/>
      <c r="I93" s="27" t="s">
        <v>29</v>
      </c>
      <c r="J93" s="30" t="str">
        <f>E23</f>
        <v xml:space="preserve"> </v>
      </c>
      <c r="K93" s="32"/>
      <c r="L93" s="4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31" s="2" customFormat="1" ht="15.2" customHeight="1">
      <c r="A94" s="32"/>
      <c r="B94" s="33"/>
      <c r="C94" s="27" t="s">
        <v>27</v>
      </c>
      <c r="D94" s="32"/>
      <c r="E94" s="32"/>
      <c r="F94" s="25" t="str">
        <f>IF(E20="","",E20)</f>
        <v>Vyplň údaj</v>
      </c>
      <c r="G94" s="32"/>
      <c r="H94" s="32"/>
      <c r="I94" s="27" t="s">
        <v>31</v>
      </c>
      <c r="J94" s="30" t="str">
        <f>E26</f>
        <v xml:space="preserve"> </v>
      </c>
      <c r="K94" s="32"/>
      <c r="L94" s="42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31" s="2" customFormat="1" ht="10.35" customHeight="1">
      <c r="A95" s="32"/>
      <c r="B95" s="33"/>
      <c r="C95" s="32"/>
      <c r="D95" s="32"/>
      <c r="E95" s="32"/>
      <c r="F95" s="32"/>
      <c r="G95" s="32"/>
      <c r="H95" s="32"/>
      <c r="I95" s="32"/>
      <c r="J95" s="32"/>
      <c r="K95" s="32"/>
      <c r="L95" s="42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31" s="2" customFormat="1" ht="29.25" customHeight="1">
      <c r="A96" s="32"/>
      <c r="B96" s="33"/>
      <c r="C96" s="114" t="s">
        <v>131</v>
      </c>
      <c r="D96" s="106"/>
      <c r="E96" s="106"/>
      <c r="F96" s="106"/>
      <c r="G96" s="106"/>
      <c r="H96" s="106"/>
      <c r="I96" s="106"/>
      <c r="J96" s="115" t="s">
        <v>132</v>
      </c>
      <c r="K96" s="106"/>
      <c r="L96" s="42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</row>
    <row r="97" spans="1:47" s="2" customFormat="1" ht="10.35" customHeight="1">
      <c r="A97" s="32"/>
      <c r="B97" s="33"/>
      <c r="C97" s="32"/>
      <c r="D97" s="32"/>
      <c r="E97" s="32"/>
      <c r="F97" s="32"/>
      <c r="G97" s="32"/>
      <c r="H97" s="32"/>
      <c r="I97" s="32"/>
      <c r="J97" s="32"/>
      <c r="K97" s="32"/>
      <c r="L97" s="42"/>
      <c r="S97" s="32"/>
      <c r="T97" s="32"/>
      <c r="U97" s="32"/>
      <c r="V97" s="32"/>
      <c r="W97" s="32"/>
      <c r="X97" s="32"/>
      <c r="Y97" s="32"/>
      <c r="Z97" s="32"/>
      <c r="AA97" s="32"/>
      <c r="AB97" s="32"/>
      <c r="AC97" s="32"/>
      <c r="AD97" s="32"/>
      <c r="AE97" s="32"/>
    </row>
    <row r="98" spans="1:47" s="2" customFormat="1" ht="22.9" customHeight="1">
      <c r="A98" s="32"/>
      <c r="B98" s="33"/>
      <c r="C98" s="116" t="s">
        <v>133</v>
      </c>
      <c r="D98" s="32"/>
      <c r="E98" s="32"/>
      <c r="F98" s="32"/>
      <c r="G98" s="32"/>
      <c r="H98" s="32"/>
      <c r="I98" s="32"/>
      <c r="J98" s="71">
        <f>J130</f>
        <v>0</v>
      </c>
      <c r="K98" s="32"/>
      <c r="L98" s="42"/>
      <c r="S98" s="32"/>
      <c r="T98" s="32"/>
      <c r="U98" s="32"/>
      <c r="V98" s="32"/>
      <c r="W98" s="32"/>
      <c r="X98" s="32"/>
      <c r="Y98" s="32"/>
      <c r="Z98" s="32"/>
      <c r="AA98" s="32"/>
      <c r="AB98" s="32"/>
      <c r="AC98" s="32"/>
      <c r="AD98" s="32"/>
      <c r="AE98" s="32"/>
      <c r="AU98" s="17" t="s">
        <v>134</v>
      </c>
    </row>
    <row r="99" spans="1:47" s="9" customFormat="1" ht="24.95" customHeight="1">
      <c r="B99" s="117"/>
      <c r="D99" s="118" t="s">
        <v>135</v>
      </c>
      <c r="E99" s="119"/>
      <c r="F99" s="119"/>
      <c r="G99" s="119"/>
      <c r="H99" s="119"/>
      <c r="I99" s="119"/>
      <c r="J99" s="120">
        <f>J131</f>
        <v>0</v>
      </c>
      <c r="L99" s="117"/>
    </row>
    <row r="100" spans="1:47" s="10" customFormat="1" ht="19.899999999999999" customHeight="1">
      <c r="B100" s="121"/>
      <c r="D100" s="122" t="s">
        <v>136</v>
      </c>
      <c r="E100" s="123"/>
      <c r="F100" s="123"/>
      <c r="G100" s="123"/>
      <c r="H100" s="123"/>
      <c r="I100" s="123"/>
      <c r="J100" s="124">
        <f>J132</f>
        <v>0</v>
      </c>
      <c r="L100" s="121"/>
    </row>
    <row r="101" spans="1:47" s="10" customFormat="1" ht="19.899999999999999" customHeight="1">
      <c r="B101" s="121"/>
      <c r="D101" s="122" t="s">
        <v>137</v>
      </c>
      <c r="E101" s="123"/>
      <c r="F101" s="123"/>
      <c r="G101" s="123"/>
      <c r="H101" s="123"/>
      <c r="I101" s="123"/>
      <c r="J101" s="124">
        <f>J214</f>
        <v>0</v>
      </c>
      <c r="L101" s="121"/>
    </row>
    <row r="102" spans="1:47" s="10" customFormat="1" ht="19.899999999999999" customHeight="1">
      <c r="B102" s="121"/>
      <c r="D102" s="122" t="s">
        <v>138</v>
      </c>
      <c r="E102" s="123"/>
      <c r="F102" s="123"/>
      <c r="G102" s="123"/>
      <c r="H102" s="123"/>
      <c r="I102" s="123"/>
      <c r="J102" s="124">
        <f>J218</f>
        <v>0</v>
      </c>
      <c r="L102" s="121"/>
    </row>
    <row r="103" spans="1:47" s="10" customFormat="1" ht="19.899999999999999" customHeight="1">
      <c r="B103" s="121"/>
      <c r="D103" s="122" t="s">
        <v>139</v>
      </c>
      <c r="E103" s="123"/>
      <c r="F103" s="123"/>
      <c r="G103" s="123"/>
      <c r="H103" s="123"/>
      <c r="I103" s="123"/>
      <c r="J103" s="124">
        <f>J225</f>
        <v>0</v>
      </c>
      <c r="L103" s="121"/>
    </row>
    <row r="104" spans="1:47" s="10" customFormat="1" ht="19.899999999999999" customHeight="1">
      <c r="B104" s="121"/>
      <c r="D104" s="122" t="s">
        <v>140</v>
      </c>
      <c r="E104" s="123"/>
      <c r="F104" s="123"/>
      <c r="G104" s="123"/>
      <c r="H104" s="123"/>
      <c r="I104" s="123"/>
      <c r="J104" s="124">
        <f>J235</f>
        <v>0</v>
      </c>
      <c r="L104" s="121"/>
    </row>
    <row r="105" spans="1:47" s="10" customFormat="1" ht="19.899999999999999" customHeight="1">
      <c r="B105" s="121"/>
      <c r="D105" s="122" t="s">
        <v>141</v>
      </c>
      <c r="E105" s="123"/>
      <c r="F105" s="123"/>
      <c r="G105" s="123"/>
      <c r="H105" s="123"/>
      <c r="I105" s="123"/>
      <c r="J105" s="124">
        <f>J257</f>
        <v>0</v>
      </c>
      <c r="L105" s="121"/>
    </row>
    <row r="106" spans="1:47" s="10" customFormat="1" ht="19.899999999999999" customHeight="1">
      <c r="B106" s="121"/>
      <c r="D106" s="122" t="s">
        <v>142</v>
      </c>
      <c r="E106" s="123"/>
      <c r="F106" s="123"/>
      <c r="G106" s="123"/>
      <c r="H106" s="123"/>
      <c r="I106" s="123"/>
      <c r="J106" s="124">
        <f>J289</f>
        <v>0</v>
      </c>
      <c r="L106" s="121"/>
    </row>
    <row r="107" spans="1:47" s="10" customFormat="1" ht="19.899999999999999" customHeight="1">
      <c r="B107" s="121"/>
      <c r="D107" s="122" t="s">
        <v>143</v>
      </c>
      <c r="E107" s="123"/>
      <c r="F107" s="123"/>
      <c r="G107" s="123"/>
      <c r="H107" s="123"/>
      <c r="I107" s="123"/>
      <c r="J107" s="124">
        <f>J302</f>
        <v>0</v>
      </c>
      <c r="L107" s="121"/>
    </row>
    <row r="108" spans="1:47" s="10" customFormat="1" ht="19.899999999999999" customHeight="1">
      <c r="B108" s="121"/>
      <c r="D108" s="122" t="s">
        <v>144</v>
      </c>
      <c r="E108" s="123"/>
      <c r="F108" s="123"/>
      <c r="G108" s="123"/>
      <c r="H108" s="123"/>
      <c r="I108" s="123"/>
      <c r="J108" s="124">
        <f>J323</f>
        <v>0</v>
      </c>
      <c r="L108" s="121"/>
    </row>
    <row r="109" spans="1:47" s="2" customFormat="1" ht="21.75" customHeight="1">
      <c r="A109" s="32"/>
      <c r="B109" s="33"/>
      <c r="C109" s="32"/>
      <c r="D109" s="32"/>
      <c r="E109" s="32"/>
      <c r="F109" s="32"/>
      <c r="G109" s="32"/>
      <c r="H109" s="32"/>
      <c r="I109" s="32"/>
      <c r="J109" s="32"/>
      <c r="K109" s="32"/>
      <c r="L109" s="42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</row>
    <row r="110" spans="1:47" s="2" customFormat="1" ht="6.95" customHeight="1">
      <c r="A110" s="32"/>
      <c r="B110" s="47"/>
      <c r="C110" s="48"/>
      <c r="D110" s="48"/>
      <c r="E110" s="48"/>
      <c r="F110" s="48"/>
      <c r="G110" s="48"/>
      <c r="H110" s="48"/>
      <c r="I110" s="48"/>
      <c r="J110" s="48"/>
      <c r="K110" s="48"/>
      <c r="L110" s="42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</row>
    <row r="114" spans="1:31" s="2" customFormat="1" ht="6.95" customHeight="1">
      <c r="A114" s="32"/>
      <c r="B114" s="49"/>
      <c r="C114" s="50"/>
      <c r="D114" s="50"/>
      <c r="E114" s="50"/>
      <c r="F114" s="50"/>
      <c r="G114" s="50"/>
      <c r="H114" s="50"/>
      <c r="I114" s="50"/>
      <c r="J114" s="50"/>
      <c r="K114" s="50"/>
      <c r="L114" s="42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pans="1:31" s="2" customFormat="1" ht="24.95" customHeight="1">
      <c r="A115" s="32"/>
      <c r="B115" s="33"/>
      <c r="C115" s="21" t="s">
        <v>145</v>
      </c>
      <c r="D115" s="32"/>
      <c r="E115" s="32"/>
      <c r="F115" s="32"/>
      <c r="G115" s="32"/>
      <c r="H115" s="32"/>
      <c r="I115" s="32"/>
      <c r="J115" s="32"/>
      <c r="K115" s="32"/>
      <c r="L115" s="42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</row>
    <row r="116" spans="1:31" s="2" customFormat="1" ht="6.95" customHeight="1">
      <c r="A116" s="32"/>
      <c r="B116" s="33"/>
      <c r="C116" s="32"/>
      <c r="D116" s="32"/>
      <c r="E116" s="32"/>
      <c r="F116" s="32"/>
      <c r="G116" s="32"/>
      <c r="H116" s="32"/>
      <c r="I116" s="32"/>
      <c r="J116" s="32"/>
      <c r="K116" s="32"/>
      <c r="L116" s="42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</row>
    <row r="117" spans="1:31" s="2" customFormat="1" ht="12" customHeight="1">
      <c r="A117" s="32"/>
      <c r="B117" s="33"/>
      <c r="C117" s="27" t="s">
        <v>16</v>
      </c>
      <c r="D117" s="32"/>
      <c r="E117" s="32"/>
      <c r="F117" s="32"/>
      <c r="G117" s="32"/>
      <c r="H117" s="32"/>
      <c r="I117" s="32"/>
      <c r="J117" s="32"/>
      <c r="K117" s="32"/>
      <c r="L117" s="42"/>
      <c r="S117" s="32"/>
      <c r="T117" s="32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</row>
    <row r="118" spans="1:31" s="2" customFormat="1" ht="16.5" customHeight="1">
      <c r="A118" s="32"/>
      <c r="B118" s="33"/>
      <c r="C118" s="32"/>
      <c r="D118" s="32"/>
      <c r="E118" s="248" t="str">
        <f>E7</f>
        <v>Kanalizace Beroun - Zavadilka</v>
      </c>
      <c r="F118" s="249"/>
      <c r="G118" s="249"/>
      <c r="H118" s="249"/>
      <c r="I118" s="32"/>
      <c r="J118" s="32"/>
      <c r="K118" s="32"/>
      <c r="L118" s="42"/>
      <c r="S118" s="32"/>
      <c r="T118" s="32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</row>
    <row r="119" spans="1:31" s="1" customFormat="1" ht="12" customHeight="1">
      <c r="B119" s="20"/>
      <c r="C119" s="27" t="s">
        <v>126</v>
      </c>
      <c r="L119" s="20"/>
    </row>
    <row r="120" spans="1:31" s="2" customFormat="1" ht="16.5" customHeight="1">
      <c r="A120" s="32"/>
      <c r="B120" s="33"/>
      <c r="C120" s="32"/>
      <c r="D120" s="32"/>
      <c r="E120" s="248" t="s">
        <v>127</v>
      </c>
      <c r="F120" s="247"/>
      <c r="G120" s="247"/>
      <c r="H120" s="247"/>
      <c r="I120" s="32"/>
      <c r="J120" s="32"/>
      <c r="K120" s="32"/>
      <c r="L120" s="42"/>
      <c r="S120" s="32"/>
      <c r="T120" s="32"/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</row>
    <row r="121" spans="1:31" s="2" customFormat="1" ht="12" customHeight="1">
      <c r="A121" s="32"/>
      <c r="B121" s="33"/>
      <c r="C121" s="27" t="s">
        <v>128</v>
      </c>
      <c r="D121" s="32"/>
      <c r="E121" s="32"/>
      <c r="F121" s="32"/>
      <c r="G121" s="32"/>
      <c r="H121" s="32"/>
      <c r="I121" s="32"/>
      <c r="J121" s="32"/>
      <c r="K121" s="32"/>
      <c r="L121" s="42"/>
      <c r="S121" s="32"/>
      <c r="T121" s="32"/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</row>
    <row r="122" spans="1:31" s="2" customFormat="1" ht="16.5" customHeight="1">
      <c r="A122" s="32"/>
      <c r="B122" s="33"/>
      <c r="C122" s="32"/>
      <c r="D122" s="32"/>
      <c r="E122" s="241" t="str">
        <f>E11</f>
        <v>01.21 - SO 01.21 stoka IG 1-C</v>
      </c>
      <c r="F122" s="247"/>
      <c r="G122" s="247"/>
      <c r="H122" s="247"/>
      <c r="I122" s="32"/>
      <c r="J122" s="32"/>
      <c r="K122" s="32"/>
      <c r="L122" s="42"/>
      <c r="S122" s="32"/>
      <c r="T122" s="32"/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</row>
    <row r="123" spans="1:31" s="2" customFormat="1" ht="6.95" customHeight="1">
      <c r="A123" s="32"/>
      <c r="B123" s="33"/>
      <c r="C123" s="32"/>
      <c r="D123" s="32"/>
      <c r="E123" s="32"/>
      <c r="F123" s="32"/>
      <c r="G123" s="32"/>
      <c r="H123" s="32"/>
      <c r="I123" s="32"/>
      <c r="J123" s="32"/>
      <c r="K123" s="32"/>
      <c r="L123" s="42"/>
      <c r="S123" s="32"/>
      <c r="T123" s="32"/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</row>
    <row r="124" spans="1:31" s="2" customFormat="1" ht="12" customHeight="1">
      <c r="A124" s="32"/>
      <c r="B124" s="33"/>
      <c r="C124" s="27" t="s">
        <v>20</v>
      </c>
      <c r="D124" s="32"/>
      <c r="E124" s="32"/>
      <c r="F124" s="25" t="str">
        <f>F14</f>
        <v xml:space="preserve"> </v>
      </c>
      <c r="G124" s="32"/>
      <c r="H124" s="32"/>
      <c r="I124" s="27" t="s">
        <v>22</v>
      </c>
      <c r="J124" s="55" t="str">
        <f>IF(J14="","",J14)</f>
        <v>21. 4. 2022</v>
      </c>
      <c r="K124" s="32"/>
      <c r="L124" s="42"/>
      <c r="S124" s="32"/>
      <c r="T124" s="32"/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</row>
    <row r="125" spans="1:31" s="2" customFormat="1" ht="6.95" customHeight="1">
      <c r="A125" s="32"/>
      <c r="B125" s="33"/>
      <c r="C125" s="32"/>
      <c r="D125" s="32"/>
      <c r="E125" s="32"/>
      <c r="F125" s="32"/>
      <c r="G125" s="32"/>
      <c r="H125" s="32"/>
      <c r="I125" s="32"/>
      <c r="J125" s="32"/>
      <c r="K125" s="32"/>
      <c r="L125" s="42"/>
      <c r="S125" s="32"/>
      <c r="T125" s="32"/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</row>
    <row r="126" spans="1:31" s="2" customFormat="1" ht="15.2" customHeight="1">
      <c r="A126" s="32"/>
      <c r="B126" s="33"/>
      <c r="C126" s="27" t="s">
        <v>24</v>
      </c>
      <c r="D126" s="32"/>
      <c r="E126" s="32"/>
      <c r="F126" s="25" t="str">
        <f>E17</f>
        <v xml:space="preserve"> </v>
      </c>
      <c r="G126" s="32"/>
      <c r="H126" s="32"/>
      <c r="I126" s="27" t="s">
        <v>29</v>
      </c>
      <c r="J126" s="30" t="str">
        <f>E23</f>
        <v xml:space="preserve"> </v>
      </c>
      <c r="K126" s="32"/>
      <c r="L126" s="42"/>
      <c r="S126" s="32"/>
      <c r="T126" s="32"/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</row>
    <row r="127" spans="1:31" s="2" customFormat="1" ht="15.2" customHeight="1">
      <c r="A127" s="32"/>
      <c r="B127" s="33"/>
      <c r="C127" s="27" t="s">
        <v>27</v>
      </c>
      <c r="D127" s="32"/>
      <c r="E127" s="32"/>
      <c r="F127" s="25" t="str">
        <f>IF(E20="","",E20)</f>
        <v>Vyplň údaj</v>
      </c>
      <c r="G127" s="32"/>
      <c r="H127" s="32"/>
      <c r="I127" s="27" t="s">
        <v>31</v>
      </c>
      <c r="J127" s="30" t="str">
        <f>E26</f>
        <v xml:space="preserve"> </v>
      </c>
      <c r="K127" s="32"/>
      <c r="L127" s="42"/>
      <c r="S127" s="32"/>
      <c r="T127" s="32"/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</row>
    <row r="128" spans="1:31" s="2" customFormat="1" ht="10.35" customHeight="1">
      <c r="A128" s="32"/>
      <c r="B128" s="33"/>
      <c r="C128" s="32"/>
      <c r="D128" s="32"/>
      <c r="E128" s="32"/>
      <c r="F128" s="32"/>
      <c r="G128" s="32"/>
      <c r="H128" s="32"/>
      <c r="I128" s="32"/>
      <c r="J128" s="32"/>
      <c r="K128" s="32"/>
      <c r="L128" s="42"/>
      <c r="S128" s="32"/>
      <c r="T128" s="32"/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</row>
    <row r="129" spans="1:65" s="11" customFormat="1" ht="29.25" customHeight="1">
      <c r="A129" s="125"/>
      <c r="B129" s="126"/>
      <c r="C129" s="127" t="s">
        <v>146</v>
      </c>
      <c r="D129" s="128" t="s">
        <v>58</v>
      </c>
      <c r="E129" s="128" t="s">
        <v>54</v>
      </c>
      <c r="F129" s="128" t="s">
        <v>55</v>
      </c>
      <c r="G129" s="128" t="s">
        <v>147</v>
      </c>
      <c r="H129" s="128" t="s">
        <v>148</v>
      </c>
      <c r="I129" s="128" t="s">
        <v>149</v>
      </c>
      <c r="J129" s="129" t="s">
        <v>132</v>
      </c>
      <c r="K129" s="130" t="s">
        <v>150</v>
      </c>
      <c r="L129" s="131"/>
      <c r="M129" s="62" t="s">
        <v>1</v>
      </c>
      <c r="N129" s="63" t="s">
        <v>37</v>
      </c>
      <c r="O129" s="63" t="s">
        <v>151</v>
      </c>
      <c r="P129" s="63" t="s">
        <v>152</v>
      </c>
      <c r="Q129" s="63" t="s">
        <v>153</v>
      </c>
      <c r="R129" s="63" t="s">
        <v>154</v>
      </c>
      <c r="S129" s="63" t="s">
        <v>155</v>
      </c>
      <c r="T129" s="64" t="s">
        <v>156</v>
      </c>
      <c r="U129" s="125"/>
      <c r="V129" s="125"/>
      <c r="W129" s="125"/>
      <c r="X129" s="125"/>
      <c r="Y129" s="125"/>
      <c r="Z129" s="125"/>
      <c r="AA129" s="125"/>
      <c r="AB129" s="125"/>
      <c r="AC129" s="125"/>
      <c r="AD129" s="125"/>
      <c r="AE129" s="125"/>
    </row>
    <row r="130" spans="1:65" s="2" customFormat="1" ht="22.9" customHeight="1">
      <c r="A130" s="32"/>
      <c r="B130" s="33"/>
      <c r="C130" s="69" t="s">
        <v>157</v>
      </c>
      <c r="D130" s="32"/>
      <c r="E130" s="32"/>
      <c r="F130" s="32"/>
      <c r="G130" s="32"/>
      <c r="H130" s="32"/>
      <c r="I130" s="32"/>
      <c r="J130" s="132">
        <f>BK130</f>
        <v>0</v>
      </c>
      <c r="K130" s="32"/>
      <c r="L130" s="33"/>
      <c r="M130" s="65"/>
      <c r="N130" s="56"/>
      <c r="O130" s="66"/>
      <c r="P130" s="133">
        <f>P131</f>
        <v>0</v>
      </c>
      <c r="Q130" s="66"/>
      <c r="R130" s="133">
        <f>R131</f>
        <v>153.88227391999999</v>
      </c>
      <c r="S130" s="66"/>
      <c r="T130" s="134">
        <f>T131</f>
        <v>504.21000000000004</v>
      </c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  <c r="AT130" s="17" t="s">
        <v>72</v>
      </c>
      <c r="AU130" s="17" t="s">
        <v>134</v>
      </c>
      <c r="BK130" s="135">
        <f>BK131</f>
        <v>0</v>
      </c>
    </row>
    <row r="131" spans="1:65" s="12" customFormat="1" ht="25.9" customHeight="1">
      <c r="B131" s="136"/>
      <c r="D131" s="137" t="s">
        <v>72</v>
      </c>
      <c r="E131" s="138" t="s">
        <v>158</v>
      </c>
      <c r="F131" s="138" t="s">
        <v>159</v>
      </c>
      <c r="I131" s="139"/>
      <c r="J131" s="140">
        <f>BK131</f>
        <v>0</v>
      </c>
      <c r="L131" s="136"/>
      <c r="M131" s="141"/>
      <c r="N131" s="142"/>
      <c r="O131" s="142"/>
      <c r="P131" s="143">
        <f>P132+P214+P218+P225+P235+P257+P289+P302+P323</f>
        <v>0</v>
      </c>
      <c r="Q131" s="142"/>
      <c r="R131" s="143">
        <f>R132+R214+R218+R225+R235+R257+R289+R302+R323</f>
        <v>153.88227391999999</v>
      </c>
      <c r="S131" s="142"/>
      <c r="T131" s="144">
        <f>T132+T214+T218+T225+T235+T257+T289+T302+T323</f>
        <v>504.21000000000004</v>
      </c>
      <c r="AR131" s="137" t="s">
        <v>80</v>
      </c>
      <c r="AT131" s="145" t="s">
        <v>72</v>
      </c>
      <c r="AU131" s="145" t="s">
        <v>73</v>
      </c>
      <c r="AY131" s="137" t="s">
        <v>160</v>
      </c>
      <c r="BK131" s="146">
        <f>BK132+BK214+BK218+BK225+BK235+BK257+BK289+BK302+BK323</f>
        <v>0</v>
      </c>
    </row>
    <row r="132" spans="1:65" s="12" customFormat="1" ht="22.9" customHeight="1">
      <c r="B132" s="136"/>
      <c r="D132" s="137" t="s">
        <v>72</v>
      </c>
      <c r="E132" s="147" t="s">
        <v>80</v>
      </c>
      <c r="F132" s="147" t="s">
        <v>161</v>
      </c>
      <c r="I132" s="139"/>
      <c r="J132" s="148">
        <f>BK132</f>
        <v>0</v>
      </c>
      <c r="L132" s="136"/>
      <c r="M132" s="141"/>
      <c r="N132" s="142"/>
      <c r="O132" s="142"/>
      <c r="P132" s="143">
        <f>SUM(P133:P213)</f>
        <v>0</v>
      </c>
      <c r="Q132" s="142"/>
      <c r="R132" s="143">
        <f>SUM(R133:R213)</f>
        <v>1.0300327999999999</v>
      </c>
      <c r="S132" s="142"/>
      <c r="T132" s="144">
        <f>SUM(T133:T213)</f>
        <v>504.21000000000004</v>
      </c>
      <c r="AR132" s="137" t="s">
        <v>80</v>
      </c>
      <c r="AT132" s="145" t="s">
        <v>72</v>
      </c>
      <c r="AU132" s="145" t="s">
        <v>80</v>
      </c>
      <c r="AY132" s="137" t="s">
        <v>160</v>
      </c>
      <c r="BK132" s="146">
        <f>SUM(BK133:BK213)</f>
        <v>0</v>
      </c>
    </row>
    <row r="133" spans="1:65" s="2" customFormat="1" ht="24.2" customHeight="1">
      <c r="A133" s="32"/>
      <c r="B133" s="149"/>
      <c r="C133" s="150" t="s">
        <v>80</v>
      </c>
      <c r="D133" s="150" t="s">
        <v>162</v>
      </c>
      <c r="E133" s="151" t="s">
        <v>171</v>
      </c>
      <c r="F133" s="152" t="s">
        <v>172</v>
      </c>
      <c r="G133" s="153" t="s">
        <v>165</v>
      </c>
      <c r="H133" s="154">
        <v>154</v>
      </c>
      <c r="I133" s="155"/>
      <c r="J133" s="156">
        <f>ROUND(I133*H133,2)</f>
        <v>0</v>
      </c>
      <c r="K133" s="157"/>
      <c r="L133" s="33"/>
      <c r="M133" s="158" t="s">
        <v>1</v>
      </c>
      <c r="N133" s="159" t="s">
        <v>38</v>
      </c>
      <c r="O133" s="58"/>
      <c r="P133" s="160">
        <f>O133*H133</f>
        <v>0</v>
      </c>
      <c r="Q133" s="160">
        <v>0</v>
      </c>
      <c r="R133" s="160">
        <f>Q133*H133</f>
        <v>0</v>
      </c>
      <c r="S133" s="160">
        <v>0.44</v>
      </c>
      <c r="T133" s="161">
        <f>S133*H133</f>
        <v>67.760000000000005</v>
      </c>
      <c r="U133" s="32"/>
      <c r="V133" s="32"/>
      <c r="W133" s="32"/>
      <c r="X133" s="32"/>
      <c r="Y133" s="32"/>
      <c r="Z133" s="32"/>
      <c r="AA133" s="32"/>
      <c r="AB133" s="32"/>
      <c r="AC133" s="32"/>
      <c r="AD133" s="32"/>
      <c r="AE133" s="32"/>
      <c r="AR133" s="162" t="s">
        <v>166</v>
      </c>
      <c r="AT133" s="162" t="s">
        <v>162</v>
      </c>
      <c r="AU133" s="162" t="s">
        <v>82</v>
      </c>
      <c r="AY133" s="17" t="s">
        <v>160</v>
      </c>
      <c r="BE133" s="163">
        <f>IF(N133="základní",J133,0)</f>
        <v>0</v>
      </c>
      <c r="BF133" s="163">
        <f>IF(N133="snížená",J133,0)</f>
        <v>0</v>
      </c>
      <c r="BG133" s="163">
        <f>IF(N133="zákl. přenesená",J133,0)</f>
        <v>0</v>
      </c>
      <c r="BH133" s="163">
        <f>IF(N133="sníž. přenesená",J133,0)</f>
        <v>0</v>
      </c>
      <c r="BI133" s="163">
        <f>IF(N133="nulová",J133,0)</f>
        <v>0</v>
      </c>
      <c r="BJ133" s="17" t="s">
        <v>80</v>
      </c>
      <c r="BK133" s="163">
        <f>ROUND(I133*H133,2)</f>
        <v>0</v>
      </c>
      <c r="BL133" s="17" t="s">
        <v>166</v>
      </c>
      <c r="BM133" s="162" t="s">
        <v>1522</v>
      </c>
    </row>
    <row r="134" spans="1:65" s="13" customFormat="1">
      <c r="B134" s="164"/>
      <c r="D134" s="165" t="s">
        <v>168</v>
      </c>
      <c r="E134" s="166" t="s">
        <v>1</v>
      </c>
      <c r="F134" s="167" t="s">
        <v>1523</v>
      </c>
      <c r="H134" s="168">
        <v>154</v>
      </c>
      <c r="I134" s="169"/>
      <c r="L134" s="164"/>
      <c r="M134" s="170"/>
      <c r="N134" s="171"/>
      <c r="O134" s="171"/>
      <c r="P134" s="171"/>
      <c r="Q134" s="171"/>
      <c r="R134" s="171"/>
      <c r="S134" s="171"/>
      <c r="T134" s="172"/>
      <c r="AT134" s="166" t="s">
        <v>168</v>
      </c>
      <c r="AU134" s="166" t="s">
        <v>82</v>
      </c>
      <c r="AV134" s="13" t="s">
        <v>82</v>
      </c>
      <c r="AW134" s="13" t="s">
        <v>30</v>
      </c>
      <c r="AX134" s="13" t="s">
        <v>73</v>
      </c>
      <c r="AY134" s="166" t="s">
        <v>160</v>
      </c>
    </row>
    <row r="135" spans="1:65" s="14" customFormat="1">
      <c r="B135" s="173"/>
      <c r="D135" s="165" t="s">
        <v>168</v>
      </c>
      <c r="E135" s="174" t="s">
        <v>1</v>
      </c>
      <c r="F135" s="175" t="s">
        <v>170</v>
      </c>
      <c r="H135" s="176">
        <v>154</v>
      </c>
      <c r="I135" s="177"/>
      <c r="L135" s="173"/>
      <c r="M135" s="178"/>
      <c r="N135" s="179"/>
      <c r="O135" s="179"/>
      <c r="P135" s="179"/>
      <c r="Q135" s="179"/>
      <c r="R135" s="179"/>
      <c r="S135" s="179"/>
      <c r="T135" s="180"/>
      <c r="AT135" s="174" t="s">
        <v>168</v>
      </c>
      <c r="AU135" s="174" t="s">
        <v>82</v>
      </c>
      <c r="AV135" s="14" t="s">
        <v>166</v>
      </c>
      <c r="AW135" s="14" t="s">
        <v>30</v>
      </c>
      <c r="AX135" s="14" t="s">
        <v>80</v>
      </c>
      <c r="AY135" s="174" t="s">
        <v>160</v>
      </c>
    </row>
    <row r="136" spans="1:65" s="2" customFormat="1" ht="24.2" customHeight="1">
      <c r="A136" s="32"/>
      <c r="B136" s="149"/>
      <c r="C136" s="150" t="s">
        <v>82</v>
      </c>
      <c r="D136" s="150" t="s">
        <v>162</v>
      </c>
      <c r="E136" s="151" t="s">
        <v>509</v>
      </c>
      <c r="F136" s="152" t="s">
        <v>510</v>
      </c>
      <c r="G136" s="153" t="s">
        <v>165</v>
      </c>
      <c r="H136" s="154">
        <v>154</v>
      </c>
      <c r="I136" s="155"/>
      <c r="J136" s="156">
        <f>ROUND(I136*H136,2)</f>
        <v>0</v>
      </c>
      <c r="K136" s="157"/>
      <c r="L136" s="33"/>
      <c r="M136" s="158" t="s">
        <v>1</v>
      </c>
      <c r="N136" s="159" t="s">
        <v>38</v>
      </c>
      <c r="O136" s="58"/>
      <c r="P136" s="160">
        <f>O136*H136</f>
        <v>0</v>
      </c>
      <c r="Q136" s="160">
        <v>0</v>
      </c>
      <c r="R136" s="160">
        <f>Q136*H136</f>
        <v>0</v>
      </c>
      <c r="S136" s="160">
        <v>0.32500000000000001</v>
      </c>
      <c r="T136" s="161">
        <f>S136*H136</f>
        <v>50.050000000000004</v>
      </c>
      <c r="U136" s="32"/>
      <c r="V136" s="32"/>
      <c r="W136" s="32"/>
      <c r="X136" s="32"/>
      <c r="Y136" s="32"/>
      <c r="Z136" s="32"/>
      <c r="AA136" s="32"/>
      <c r="AB136" s="32"/>
      <c r="AC136" s="32"/>
      <c r="AD136" s="32"/>
      <c r="AE136" s="32"/>
      <c r="AR136" s="162" t="s">
        <v>166</v>
      </c>
      <c r="AT136" s="162" t="s">
        <v>162</v>
      </c>
      <c r="AU136" s="162" t="s">
        <v>82</v>
      </c>
      <c r="AY136" s="17" t="s">
        <v>160</v>
      </c>
      <c r="BE136" s="163">
        <f>IF(N136="základní",J136,0)</f>
        <v>0</v>
      </c>
      <c r="BF136" s="163">
        <f>IF(N136="snížená",J136,0)</f>
        <v>0</v>
      </c>
      <c r="BG136" s="163">
        <f>IF(N136="zákl. přenesená",J136,0)</f>
        <v>0</v>
      </c>
      <c r="BH136" s="163">
        <f>IF(N136="sníž. přenesená",J136,0)</f>
        <v>0</v>
      </c>
      <c r="BI136" s="163">
        <f>IF(N136="nulová",J136,0)</f>
        <v>0</v>
      </c>
      <c r="BJ136" s="17" t="s">
        <v>80</v>
      </c>
      <c r="BK136" s="163">
        <f>ROUND(I136*H136,2)</f>
        <v>0</v>
      </c>
      <c r="BL136" s="17" t="s">
        <v>166</v>
      </c>
      <c r="BM136" s="162" t="s">
        <v>1524</v>
      </c>
    </row>
    <row r="137" spans="1:65" s="13" customFormat="1">
      <c r="B137" s="164"/>
      <c r="D137" s="165" t="s">
        <v>168</v>
      </c>
      <c r="E137" s="166" t="s">
        <v>1</v>
      </c>
      <c r="F137" s="167" t="s">
        <v>1523</v>
      </c>
      <c r="H137" s="168">
        <v>154</v>
      </c>
      <c r="I137" s="169"/>
      <c r="L137" s="164"/>
      <c r="M137" s="170"/>
      <c r="N137" s="171"/>
      <c r="O137" s="171"/>
      <c r="P137" s="171"/>
      <c r="Q137" s="171"/>
      <c r="R137" s="171"/>
      <c r="S137" s="171"/>
      <c r="T137" s="172"/>
      <c r="AT137" s="166" t="s">
        <v>168</v>
      </c>
      <c r="AU137" s="166" t="s">
        <v>82</v>
      </c>
      <c r="AV137" s="13" t="s">
        <v>82</v>
      </c>
      <c r="AW137" s="13" t="s">
        <v>30</v>
      </c>
      <c r="AX137" s="13" t="s">
        <v>73</v>
      </c>
      <c r="AY137" s="166" t="s">
        <v>160</v>
      </c>
    </row>
    <row r="138" spans="1:65" s="14" customFormat="1">
      <c r="B138" s="173"/>
      <c r="D138" s="165" t="s">
        <v>168</v>
      </c>
      <c r="E138" s="174" t="s">
        <v>1</v>
      </c>
      <c r="F138" s="175" t="s">
        <v>170</v>
      </c>
      <c r="H138" s="176">
        <v>154</v>
      </c>
      <c r="I138" s="177"/>
      <c r="L138" s="173"/>
      <c r="M138" s="178"/>
      <c r="N138" s="179"/>
      <c r="O138" s="179"/>
      <c r="P138" s="179"/>
      <c r="Q138" s="179"/>
      <c r="R138" s="179"/>
      <c r="S138" s="179"/>
      <c r="T138" s="180"/>
      <c r="AT138" s="174" t="s">
        <v>168</v>
      </c>
      <c r="AU138" s="174" t="s">
        <v>82</v>
      </c>
      <c r="AV138" s="14" t="s">
        <v>166</v>
      </c>
      <c r="AW138" s="14" t="s">
        <v>30</v>
      </c>
      <c r="AX138" s="14" t="s">
        <v>80</v>
      </c>
      <c r="AY138" s="174" t="s">
        <v>160</v>
      </c>
    </row>
    <row r="139" spans="1:65" s="2" customFormat="1" ht="24.2" customHeight="1">
      <c r="A139" s="32"/>
      <c r="B139" s="149"/>
      <c r="C139" s="150" t="s">
        <v>174</v>
      </c>
      <c r="D139" s="150" t="s">
        <v>162</v>
      </c>
      <c r="E139" s="151" t="s">
        <v>178</v>
      </c>
      <c r="F139" s="152" t="s">
        <v>179</v>
      </c>
      <c r="G139" s="153" t="s">
        <v>165</v>
      </c>
      <c r="H139" s="154">
        <v>840</v>
      </c>
      <c r="I139" s="155"/>
      <c r="J139" s="156">
        <f>ROUND(I139*H139,2)</f>
        <v>0</v>
      </c>
      <c r="K139" s="157"/>
      <c r="L139" s="33"/>
      <c r="M139" s="158" t="s">
        <v>1</v>
      </c>
      <c r="N139" s="159" t="s">
        <v>38</v>
      </c>
      <c r="O139" s="58"/>
      <c r="P139" s="160">
        <f>O139*H139</f>
        <v>0</v>
      </c>
      <c r="Q139" s="160">
        <v>2.4000000000000001E-4</v>
      </c>
      <c r="R139" s="160">
        <f>Q139*H139</f>
        <v>0.2016</v>
      </c>
      <c r="S139" s="160">
        <v>0.46</v>
      </c>
      <c r="T139" s="161">
        <f>S139*H139</f>
        <v>386.40000000000003</v>
      </c>
      <c r="U139" s="32"/>
      <c r="V139" s="32"/>
      <c r="W139" s="32"/>
      <c r="X139" s="32"/>
      <c r="Y139" s="32"/>
      <c r="Z139" s="32"/>
      <c r="AA139" s="32"/>
      <c r="AB139" s="32"/>
      <c r="AC139" s="32"/>
      <c r="AD139" s="32"/>
      <c r="AE139" s="32"/>
      <c r="AR139" s="162" t="s">
        <v>166</v>
      </c>
      <c r="AT139" s="162" t="s">
        <v>162</v>
      </c>
      <c r="AU139" s="162" t="s">
        <v>82</v>
      </c>
      <c r="AY139" s="17" t="s">
        <v>160</v>
      </c>
      <c r="BE139" s="163">
        <f>IF(N139="základní",J139,0)</f>
        <v>0</v>
      </c>
      <c r="BF139" s="163">
        <f>IF(N139="snížená",J139,0)</f>
        <v>0</v>
      </c>
      <c r="BG139" s="163">
        <f>IF(N139="zákl. přenesená",J139,0)</f>
        <v>0</v>
      </c>
      <c r="BH139" s="163">
        <f>IF(N139="sníž. přenesená",J139,0)</f>
        <v>0</v>
      </c>
      <c r="BI139" s="163">
        <f>IF(N139="nulová",J139,0)</f>
        <v>0</v>
      </c>
      <c r="BJ139" s="17" t="s">
        <v>80</v>
      </c>
      <c r="BK139" s="163">
        <f>ROUND(I139*H139,2)</f>
        <v>0</v>
      </c>
      <c r="BL139" s="17" t="s">
        <v>166</v>
      </c>
      <c r="BM139" s="162" t="s">
        <v>1525</v>
      </c>
    </row>
    <row r="140" spans="1:65" s="13" customFormat="1">
      <c r="B140" s="164"/>
      <c r="D140" s="165" t="s">
        <v>168</v>
      </c>
      <c r="E140" s="166" t="s">
        <v>1</v>
      </c>
      <c r="F140" s="167" t="s">
        <v>1526</v>
      </c>
      <c r="H140" s="168">
        <v>840</v>
      </c>
      <c r="I140" s="169"/>
      <c r="L140" s="164"/>
      <c r="M140" s="170"/>
      <c r="N140" s="171"/>
      <c r="O140" s="171"/>
      <c r="P140" s="171"/>
      <c r="Q140" s="171"/>
      <c r="R140" s="171"/>
      <c r="S140" s="171"/>
      <c r="T140" s="172"/>
      <c r="AT140" s="166" t="s">
        <v>168</v>
      </c>
      <c r="AU140" s="166" t="s">
        <v>82</v>
      </c>
      <c r="AV140" s="13" t="s">
        <v>82</v>
      </c>
      <c r="AW140" s="13" t="s">
        <v>30</v>
      </c>
      <c r="AX140" s="13" t="s">
        <v>73</v>
      </c>
      <c r="AY140" s="166" t="s">
        <v>160</v>
      </c>
    </row>
    <row r="141" spans="1:65" s="14" customFormat="1">
      <c r="B141" s="173"/>
      <c r="D141" s="165" t="s">
        <v>168</v>
      </c>
      <c r="E141" s="174" t="s">
        <v>1</v>
      </c>
      <c r="F141" s="175" t="s">
        <v>170</v>
      </c>
      <c r="H141" s="176">
        <v>840</v>
      </c>
      <c r="I141" s="177"/>
      <c r="L141" s="173"/>
      <c r="M141" s="178"/>
      <c r="N141" s="179"/>
      <c r="O141" s="179"/>
      <c r="P141" s="179"/>
      <c r="Q141" s="179"/>
      <c r="R141" s="179"/>
      <c r="S141" s="179"/>
      <c r="T141" s="180"/>
      <c r="AT141" s="174" t="s">
        <v>168</v>
      </c>
      <c r="AU141" s="174" t="s">
        <v>82</v>
      </c>
      <c r="AV141" s="14" t="s">
        <v>166</v>
      </c>
      <c r="AW141" s="14" t="s">
        <v>30</v>
      </c>
      <c r="AX141" s="14" t="s">
        <v>80</v>
      </c>
      <c r="AY141" s="174" t="s">
        <v>160</v>
      </c>
    </row>
    <row r="142" spans="1:65" s="2" customFormat="1" ht="24.2" customHeight="1">
      <c r="A142" s="32"/>
      <c r="B142" s="149"/>
      <c r="C142" s="150" t="s">
        <v>166</v>
      </c>
      <c r="D142" s="150" t="s">
        <v>162</v>
      </c>
      <c r="E142" s="151" t="s">
        <v>183</v>
      </c>
      <c r="F142" s="152" t="s">
        <v>184</v>
      </c>
      <c r="G142" s="153" t="s">
        <v>185</v>
      </c>
      <c r="H142" s="154">
        <v>120</v>
      </c>
      <c r="I142" s="155"/>
      <c r="J142" s="156">
        <f>ROUND(I142*H142,2)</f>
        <v>0</v>
      </c>
      <c r="K142" s="157"/>
      <c r="L142" s="33"/>
      <c r="M142" s="158" t="s">
        <v>1</v>
      </c>
      <c r="N142" s="159" t="s">
        <v>38</v>
      </c>
      <c r="O142" s="58"/>
      <c r="P142" s="160">
        <f>O142*H142</f>
        <v>0</v>
      </c>
      <c r="Q142" s="160">
        <v>3.0000000000000001E-5</v>
      </c>
      <c r="R142" s="160">
        <f>Q142*H142</f>
        <v>3.5999999999999999E-3</v>
      </c>
      <c r="S142" s="160">
        <v>0</v>
      </c>
      <c r="T142" s="161">
        <f>S142*H142</f>
        <v>0</v>
      </c>
      <c r="U142" s="32"/>
      <c r="V142" s="32"/>
      <c r="W142" s="32"/>
      <c r="X142" s="32"/>
      <c r="Y142" s="32"/>
      <c r="Z142" s="32"/>
      <c r="AA142" s="32"/>
      <c r="AB142" s="32"/>
      <c r="AC142" s="32"/>
      <c r="AD142" s="32"/>
      <c r="AE142" s="32"/>
      <c r="AR142" s="162" t="s">
        <v>166</v>
      </c>
      <c r="AT142" s="162" t="s">
        <v>162</v>
      </c>
      <c r="AU142" s="162" t="s">
        <v>82</v>
      </c>
      <c r="AY142" s="17" t="s">
        <v>160</v>
      </c>
      <c r="BE142" s="163">
        <f>IF(N142="základní",J142,0)</f>
        <v>0</v>
      </c>
      <c r="BF142" s="163">
        <f>IF(N142="snížená",J142,0)</f>
        <v>0</v>
      </c>
      <c r="BG142" s="163">
        <f>IF(N142="zákl. přenesená",J142,0)</f>
        <v>0</v>
      </c>
      <c r="BH142" s="163">
        <f>IF(N142="sníž. přenesená",J142,0)</f>
        <v>0</v>
      </c>
      <c r="BI142" s="163">
        <f>IF(N142="nulová",J142,0)</f>
        <v>0</v>
      </c>
      <c r="BJ142" s="17" t="s">
        <v>80</v>
      </c>
      <c r="BK142" s="163">
        <f>ROUND(I142*H142,2)</f>
        <v>0</v>
      </c>
      <c r="BL142" s="17" t="s">
        <v>166</v>
      </c>
      <c r="BM142" s="162" t="s">
        <v>1527</v>
      </c>
    </row>
    <row r="143" spans="1:65" s="13" customFormat="1">
      <c r="B143" s="164"/>
      <c r="D143" s="165" t="s">
        <v>168</v>
      </c>
      <c r="E143" s="166" t="s">
        <v>1</v>
      </c>
      <c r="F143" s="167" t="s">
        <v>1528</v>
      </c>
      <c r="H143" s="168">
        <v>120</v>
      </c>
      <c r="I143" s="169"/>
      <c r="L143" s="164"/>
      <c r="M143" s="170"/>
      <c r="N143" s="171"/>
      <c r="O143" s="171"/>
      <c r="P143" s="171"/>
      <c r="Q143" s="171"/>
      <c r="R143" s="171"/>
      <c r="S143" s="171"/>
      <c r="T143" s="172"/>
      <c r="AT143" s="166" t="s">
        <v>168</v>
      </c>
      <c r="AU143" s="166" t="s">
        <v>82</v>
      </c>
      <c r="AV143" s="13" t="s">
        <v>82</v>
      </c>
      <c r="AW143" s="13" t="s">
        <v>30</v>
      </c>
      <c r="AX143" s="13" t="s">
        <v>73</v>
      </c>
      <c r="AY143" s="166" t="s">
        <v>160</v>
      </c>
    </row>
    <row r="144" spans="1:65" s="14" customFormat="1">
      <c r="B144" s="173"/>
      <c r="D144" s="165" t="s">
        <v>168</v>
      </c>
      <c r="E144" s="174" t="s">
        <v>1</v>
      </c>
      <c r="F144" s="175" t="s">
        <v>170</v>
      </c>
      <c r="H144" s="176">
        <v>120</v>
      </c>
      <c r="I144" s="177"/>
      <c r="L144" s="173"/>
      <c r="M144" s="178"/>
      <c r="N144" s="179"/>
      <c r="O144" s="179"/>
      <c r="P144" s="179"/>
      <c r="Q144" s="179"/>
      <c r="R144" s="179"/>
      <c r="S144" s="179"/>
      <c r="T144" s="180"/>
      <c r="AT144" s="174" t="s">
        <v>168</v>
      </c>
      <c r="AU144" s="174" t="s">
        <v>82</v>
      </c>
      <c r="AV144" s="14" t="s">
        <v>166</v>
      </c>
      <c r="AW144" s="14" t="s">
        <v>30</v>
      </c>
      <c r="AX144" s="14" t="s">
        <v>80</v>
      </c>
      <c r="AY144" s="174" t="s">
        <v>160</v>
      </c>
    </row>
    <row r="145" spans="1:65" s="2" customFormat="1" ht="24.2" customHeight="1">
      <c r="A145" s="32"/>
      <c r="B145" s="149"/>
      <c r="C145" s="150" t="s">
        <v>182</v>
      </c>
      <c r="D145" s="150" t="s">
        <v>162</v>
      </c>
      <c r="E145" s="151" t="s">
        <v>189</v>
      </c>
      <c r="F145" s="152" t="s">
        <v>190</v>
      </c>
      <c r="G145" s="153" t="s">
        <v>191</v>
      </c>
      <c r="H145" s="154">
        <v>5</v>
      </c>
      <c r="I145" s="155"/>
      <c r="J145" s="156">
        <f>ROUND(I145*H145,2)</f>
        <v>0</v>
      </c>
      <c r="K145" s="157"/>
      <c r="L145" s="33"/>
      <c r="M145" s="158" t="s">
        <v>1</v>
      </c>
      <c r="N145" s="159" t="s">
        <v>38</v>
      </c>
      <c r="O145" s="58"/>
      <c r="P145" s="160">
        <f>O145*H145</f>
        <v>0</v>
      </c>
      <c r="Q145" s="160">
        <v>0</v>
      </c>
      <c r="R145" s="160">
        <f>Q145*H145</f>
        <v>0</v>
      </c>
      <c r="S145" s="160">
        <v>0</v>
      </c>
      <c r="T145" s="161">
        <f>S145*H145</f>
        <v>0</v>
      </c>
      <c r="U145" s="32"/>
      <c r="V145" s="32"/>
      <c r="W145" s="32"/>
      <c r="X145" s="32"/>
      <c r="Y145" s="32"/>
      <c r="Z145" s="32"/>
      <c r="AA145" s="32"/>
      <c r="AB145" s="32"/>
      <c r="AC145" s="32"/>
      <c r="AD145" s="32"/>
      <c r="AE145" s="32"/>
      <c r="AR145" s="162" t="s">
        <v>166</v>
      </c>
      <c r="AT145" s="162" t="s">
        <v>162</v>
      </c>
      <c r="AU145" s="162" t="s">
        <v>82</v>
      </c>
      <c r="AY145" s="17" t="s">
        <v>160</v>
      </c>
      <c r="BE145" s="163">
        <f>IF(N145="základní",J145,0)</f>
        <v>0</v>
      </c>
      <c r="BF145" s="163">
        <f>IF(N145="snížená",J145,0)</f>
        <v>0</v>
      </c>
      <c r="BG145" s="163">
        <f>IF(N145="zákl. přenesená",J145,0)</f>
        <v>0</v>
      </c>
      <c r="BH145" s="163">
        <f>IF(N145="sníž. přenesená",J145,0)</f>
        <v>0</v>
      </c>
      <c r="BI145" s="163">
        <f>IF(N145="nulová",J145,0)</f>
        <v>0</v>
      </c>
      <c r="BJ145" s="17" t="s">
        <v>80</v>
      </c>
      <c r="BK145" s="163">
        <f>ROUND(I145*H145,2)</f>
        <v>0</v>
      </c>
      <c r="BL145" s="17" t="s">
        <v>166</v>
      </c>
      <c r="BM145" s="162" t="s">
        <v>1529</v>
      </c>
    </row>
    <row r="146" spans="1:65" s="13" customFormat="1">
      <c r="B146" s="164"/>
      <c r="D146" s="165" t="s">
        <v>168</v>
      </c>
      <c r="E146" s="166" t="s">
        <v>1</v>
      </c>
      <c r="F146" s="167" t="s">
        <v>182</v>
      </c>
      <c r="H146" s="168">
        <v>5</v>
      </c>
      <c r="I146" s="169"/>
      <c r="L146" s="164"/>
      <c r="M146" s="170"/>
      <c r="N146" s="171"/>
      <c r="O146" s="171"/>
      <c r="P146" s="171"/>
      <c r="Q146" s="171"/>
      <c r="R146" s="171"/>
      <c r="S146" s="171"/>
      <c r="T146" s="172"/>
      <c r="AT146" s="166" t="s">
        <v>168</v>
      </c>
      <c r="AU146" s="166" t="s">
        <v>82</v>
      </c>
      <c r="AV146" s="13" t="s">
        <v>82</v>
      </c>
      <c r="AW146" s="13" t="s">
        <v>30</v>
      </c>
      <c r="AX146" s="13" t="s">
        <v>73</v>
      </c>
      <c r="AY146" s="166" t="s">
        <v>160</v>
      </c>
    </row>
    <row r="147" spans="1:65" s="14" customFormat="1">
      <c r="B147" s="173"/>
      <c r="D147" s="165" t="s">
        <v>168</v>
      </c>
      <c r="E147" s="174" t="s">
        <v>1</v>
      </c>
      <c r="F147" s="175" t="s">
        <v>170</v>
      </c>
      <c r="H147" s="176">
        <v>5</v>
      </c>
      <c r="I147" s="177"/>
      <c r="L147" s="173"/>
      <c r="M147" s="178"/>
      <c r="N147" s="179"/>
      <c r="O147" s="179"/>
      <c r="P147" s="179"/>
      <c r="Q147" s="179"/>
      <c r="R147" s="179"/>
      <c r="S147" s="179"/>
      <c r="T147" s="180"/>
      <c r="AT147" s="174" t="s">
        <v>168</v>
      </c>
      <c r="AU147" s="174" t="s">
        <v>82</v>
      </c>
      <c r="AV147" s="14" t="s">
        <v>166</v>
      </c>
      <c r="AW147" s="14" t="s">
        <v>30</v>
      </c>
      <c r="AX147" s="14" t="s">
        <v>80</v>
      </c>
      <c r="AY147" s="174" t="s">
        <v>160</v>
      </c>
    </row>
    <row r="148" spans="1:65" s="2" customFormat="1" ht="24.2" customHeight="1">
      <c r="A148" s="32"/>
      <c r="B148" s="149"/>
      <c r="C148" s="150" t="s">
        <v>188</v>
      </c>
      <c r="D148" s="150" t="s">
        <v>162</v>
      </c>
      <c r="E148" s="151" t="s">
        <v>194</v>
      </c>
      <c r="F148" s="152" t="s">
        <v>195</v>
      </c>
      <c r="G148" s="153" t="s">
        <v>196</v>
      </c>
      <c r="H148" s="154">
        <v>3.3</v>
      </c>
      <c r="I148" s="155"/>
      <c r="J148" s="156">
        <f>ROUND(I148*H148,2)</f>
        <v>0</v>
      </c>
      <c r="K148" s="157"/>
      <c r="L148" s="33"/>
      <c r="M148" s="158" t="s">
        <v>1</v>
      </c>
      <c r="N148" s="159" t="s">
        <v>38</v>
      </c>
      <c r="O148" s="58"/>
      <c r="P148" s="160">
        <f>O148*H148</f>
        <v>0</v>
      </c>
      <c r="Q148" s="160">
        <v>8.6800000000000002E-3</v>
      </c>
      <c r="R148" s="160">
        <f>Q148*H148</f>
        <v>2.8643999999999999E-2</v>
      </c>
      <c r="S148" s="160">
        <v>0</v>
      </c>
      <c r="T148" s="161">
        <f>S148*H148</f>
        <v>0</v>
      </c>
      <c r="U148" s="32"/>
      <c r="V148" s="32"/>
      <c r="W148" s="32"/>
      <c r="X148" s="32"/>
      <c r="Y148" s="32"/>
      <c r="Z148" s="32"/>
      <c r="AA148" s="32"/>
      <c r="AB148" s="32"/>
      <c r="AC148" s="32"/>
      <c r="AD148" s="32"/>
      <c r="AE148" s="32"/>
      <c r="AR148" s="162" t="s">
        <v>166</v>
      </c>
      <c r="AT148" s="162" t="s">
        <v>162</v>
      </c>
      <c r="AU148" s="162" t="s">
        <v>82</v>
      </c>
      <c r="AY148" s="17" t="s">
        <v>160</v>
      </c>
      <c r="BE148" s="163">
        <f>IF(N148="základní",J148,0)</f>
        <v>0</v>
      </c>
      <c r="BF148" s="163">
        <f>IF(N148="snížená",J148,0)</f>
        <v>0</v>
      </c>
      <c r="BG148" s="163">
        <f>IF(N148="zákl. přenesená",J148,0)</f>
        <v>0</v>
      </c>
      <c r="BH148" s="163">
        <f>IF(N148="sníž. přenesená",J148,0)</f>
        <v>0</v>
      </c>
      <c r="BI148" s="163">
        <f>IF(N148="nulová",J148,0)</f>
        <v>0</v>
      </c>
      <c r="BJ148" s="17" t="s">
        <v>80</v>
      </c>
      <c r="BK148" s="163">
        <f>ROUND(I148*H148,2)</f>
        <v>0</v>
      </c>
      <c r="BL148" s="17" t="s">
        <v>166</v>
      </c>
      <c r="BM148" s="162" t="s">
        <v>1530</v>
      </c>
    </row>
    <row r="149" spans="1:65" s="13" customFormat="1">
      <c r="B149" s="164"/>
      <c r="D149" s="165" t="s">
        <v>168</v>
      </c>
      <c r="E149" s="166" t="s">
        <v>1</v>
      </c>
      <c r="F149" s="167" t="s">
        <v>1531</v>
      </c>
      <c r="H149" s="168">
        <v>3.3</v>
      </c>
      <c r="I149" s="169"/>
      <c r="L149" s="164"/>
      <c r="M149" s="170"/>
      <c r="N149" s="171"/>
      <c r="O149" s="171"/>
      <c r="P149" s="171"/>
      <c r="Q149" s="171"/>
      <c r="R149" s="171"/>
      <c r="S149" s="171"/>
      <c r="T149" s="172"/>
      <c r="AT149" s="166" t="s">
        <v>168</v>
      </c>
      <c r="AU149" s="166" t="s">
        <v>82</v>
      </c>
      <c r="AV149" s="13" t="s">
        <v>82</v>
      </c>
      <c r="AW149" s="13" t="s">
        <v>30</v>
      </c>
      <c r="AX149" s="13" t="s">
        <v>73</v>
      </c>
      <c r="AY149" s="166" t="s">
        <v>160</v>
      </c>
    </row>
    <row r="150" spans="1:65" s="14" customFormat="1">
      <c r="B150" s="173"/>
      <c r="D150" s="165" t="s">
        <v>168</v>
      </c>
      <c r="E150" s="174" t="s">
        <v>1</v>
      </c>
      <c r="F150" s="175" t="s">
        <v>170</v>
      </c>
      <c r="H150" s="176">
        <v>3.3</v>
      </c>
      <c r="I150" s="177"/>
      <c r="L150" s="173"/>
      <c r="M150" s="178"/>
      <c r="N150" s="179"/>
      <c r="O150" s="179"/>
      <c r="P150" s="179"/>
      <c r="Q150" s="179"/>
      <c r="R150" s="179"/>
      <c r="S150" s="179"/>
      <c r="T150" s="180"/>
      <c r="AT150" s="174" t="s">
        <v>168</v>
      </c>
      <c r="AU150" s="174" t="s">
        <v>82</v>
      </c>
      <c r="AV150" s="14" t="s">
        <v>166</v>
      </c>
      <c r="AW150" s="14" t="s">
        <v>30</v>
      </c>
      <c r="AX150" s="14" t="s">
        <v>80</v>
      </c>
      <c r="AY150" s="174" t="s">
        <v>160</v>
      </c>
    </row>
    <row r="151" spans="1:65" s="2" customFormat="1" ht="24.2" customHeight="1">
      <c r="A151" s="32"/>
      <c r="B151" s="149"/>
      <c r="C151" s="150" t="s">
        <v>193</v>
      </c>
      <c r="D151" s="150" t="s">
        <v>162</v>
      </c>
      <c r="E151" s="151" t="s">
        <v>200</v>
      </c>
      <c r="F151" s="152" t="s">
        <v>201</v>
      </c>
      <c r="G151" s="153" t="s">
        <v>196</v>
      </c>
      <c r="H151" s="154">
        <v>5.5</v>
      </c>
      <c r="I151" s="155"/>
      <c r="J151" s="156">
        <f>ROUND(I151*H151,2)</f>
        <v>0</v>
      </c>
      <c r="K151" s="157"/>
      <c r="L151" s="33"/>
      <c r="M151" s="158" t="s">
        <v>1</v>
      </c>
      <c r="N151" s="159" t="s">
        <v>38</v>
      </c>
      <c r="O151" s="58"/>
      <c r="P151" s="160">
        <f>O151*H151</f>
        <v>0</v>
      </c>
      <c r="Q151" s="160">
        <v>3.6900000000000002E-2</v>
      </c>
      <c r="R151" s="160">
        <f>Q151*H151</f>
        <v>0.20295000000000002</v>
      </c>
      <c r="S151" s="160">
        <v>0</v>
      </c>
      <c r="T151" s="161">
        <f>S151*H151</f>
        <v>0</v>
      </c>
      <c r="U151" s="32"/>
      <c r="V151" s="32"/>
      <c r="W151" s="32"/>
      <c r="X151" s="32"/>
      <c r="Y151" s="32"/>
      <c r="Z151" s="32"/>
      <c r="AA151" s="32"/>
      <c r="AB151" s="32"/>
      <c r="AC151" s="32"/>
      <c r="AD151" s="32"/>
      <c r="AE151" s="32"/>
      <c r="AR151" s="162" t="s">
        <v>166</v>
      </c>
      <c r="AT151" s="162" t="s">
        <v>162</v>
      </c>
      <c r="AU151" s="162" t="s">
        <v>82</v>
      </c>
      <c r="AY151" s="17" t="s">
        <v>160</v>
      </c>
      <c r="BE151" s="163">
        <f>IF(N151="základní",J151,0)</f>
        <v>0</v>
      </c>
      <c r="BF151" s="163">
        <f>IF(N151="snížená",J151,0)</f>
        <v>0</v>
      </c>
      <c r="BG151" s="163">
        <f>IF(N151="zákl. přenesená",J151,0)</f>
        <v>0</v>
      </c>
      <c r="BH151" s="163">
        <f>IF(N151="sníž. přenesená",J151,0)</f>
        <v>0</v>
      </c>
      <c r="BI151" s="163">
        <f>IF(N151="nulová",J151,0)</f>
        <v>0</v>
      </c>
      <c r="BJ151" s="17" t="s">
        <v>80</v>
      </c>
      <c r="BK151" s="163">
        <f>ROUND(I151*H151,2)</f>
        <v>0</v>
      </c>
      <c r="BL151" s="17" t="s">
        <v>166</v>
      </c>
      <c r="BM151" s="162" t="s">
        <v>1532</v>
      </c>
    </row>
    <row r="152" spans="1:65" s="13" customFormat="1">
      <c r="B152" s="164"/>
      <c r="D152" s="165" t="s">
        <v>168</v>
      </c>
      <c r="E152" s="166" t="s">
        <v>1</v>
      </c>
      <c r="F152" s="167" t="s">
        <v>203</v>
      </c>
      <c r="H152" s="168">
        <v>5.5</v>
      </c>
      <c r="I152" s="169"/>
      <c r="L152" s="164"/>
      <c r="M152" s="170"/>
      <c r="N152" s="171"/>
      <c r="O152" s="171"/>
      <c r="P152" s="171"/>
      <c r="Q152" s="171"/>
      <c r="R152" s="171"/>
      <c r="S152" s="171"/>
      <c r="T152" s="172"/>
      <c r="AT152" s="166" t="s">
        <v>168</v>
      </c>
      <c r="AU152" s="166" t="s">
        <v>82</v>
      </c>
      <c r="AV152" s="13" t="s">
        <v>82</v>
      </c>
      <c r="AW152" s="13" t="s">
        <v>30</v>
      </c>
      <c r="AX152" s="13" t="s">
        <v>73</v>
      </c>
      <c r="AY152" s="166" t="s">
        <v>160</v>
      </c>
    </row>
    <row r="153" spans="1:65" s="14" customFormat="1">
      <c r="B153" s="173"/>
      <c r="D153" s="165" t="s">
        <v>168</v>
      </c>
      <c r="E153" s="174" t="s">
        <v>1</v>
      </c>
      <c r="F153" s="175" t="s">
        <v>170</v>
      </c>
      <c r="H153" s="176">
        <v>5.5</v>
      </c>
      <c r="I153" s="177"/>
      <c r="L153" s="173"/>
      <c r="M153" s="178"/>
      <c r="N153" s="179"/>
      <c r="O153" s="179"/>
      <c r="P153" s="179"/>
      <c r="Q153" s="179"/>
      <c r="R153" s="179"/>
      <c r="S153" s="179"/>
      <c r="T153" s="180"/>
      <c r="AT153" s="174" t="s">
        <v>168</v>
      </c>
      <c r="AU153" s="174" t="s">
        <v>82</v>
      </c>
      <c r="AV153" s="14" t="s">
        <v>166</v>
      </c>
      <c r="AW153" s="14" t="s">
        <v>30</v>
      </c>
      <c r="AX153" s="14" t="s">
        <v>80</v>
      </c>
      <c r="AY153" s="174" t="s">
        <v>160</v>
      </c>
    </row>
    <row r="154" spans="1:65" s="2" customFormat="1" ht="24.2" customHeight="1">
      <c r="A154" s="32"/>
      <c r="B154" s="149"/>
      <c r="C154" s="150" t="s">
        <v>199</v>
      </c>
      <c r="D154" s="150" t="s">
        <v>162</v>
      </c>
      <c r="E154" s="151" t="s">
        <v>205</v>
      </c>
      <c r="F154" s="152" t="s">
        <v>206</v>
      </c>
      <c r="G154" s="153" t="s">
        <v>207</v>
      </c>
      <c r="H154" s="154">
        <v>16.411999999999999</v>
      </c>
      <c r="I154" s="155"/>
      <c r="J154" s="156">
        <f>ROUND(I154*H154,2)</f>
        <v>0</v>
      </c>
      <c r="K154" s="157"/>
      <c r="L154" s="33"/>
      <c r="M154" s="158" t="s">
        <v>1</v>
      </c>
      <c r="N154" s="159" t="s">
        <v>38</v>
      </c>
      <c r="O154" s="58"/>
      <c r="P154" s="160">
        <f>O154*H154</f>
        <v>0</v>
      </c>
      <c r="Q154" s="160">
        <v>0</v>
      </c>
      <c r="R154" s="160">
        <f>Q154*H154</f>
        <v>0</v>
      </c>
      <c r="S154" s="160">
        <v>0</v>
      </c>
      <c r="T154" s="161">
        <f>S154*H154</f>
        <v>0</v>
      </c>
      <c r="U154" s="32"/>
      <c r="V154" s="32"/>
      <c r="W154" s="32"/>
      <c r="X154" s="32"/>
      <c r="Y154" s="32"/>
      <c r="Z154" s="32"/>
      <c r="AA154" s="32"/>
      <c r="AB154" s="32"/>
      <c r="AC154" s="32"/>
      <c r="AD154" s="32"/>
      <c r="AE154" s="32"/>
      <c r="AR154" s="162" t="s">
        <v>166</v>
      </c>
      <c r="AT154" s="162" t="s">
        <v>162</v>
      </c>
      <c r="AU154" s="162" t="s">
        <v>82</v>
      </c>
      <c r="AY154" s="17" t="s">
        <v>160</v>
      </c>
      <c r="BE154" s="163">
        <f>IF(N154="základní",J154,0)</f>
        <v>0</v>
      </c>
      <c r="BF154" s="163">
        <f>IF(N154="snížená",J154,0)</f>
        <v>0</v>
      </c>
      <c r="BG154" s="163">
        <f>IF(N154="zákl. přenesená",J154,0)</f>
        <v>0</v>
      </c>
      <c r="BH154" s="163">
        <f>IF(N154="sníž. přenesená",J154,0)</f>
        <v>0</v>
      </c>
      <c r="BI154" s="163">
        <f>IF(N154="nulová",J154,0)</f>
        <v>0</v>
      </c>
      <c r="BJ154" s="17" t="s">
        <v>80</v>
      </c>
      <c r="BK154" s="163">
        <f>ROUND(I154*H154,2)</f>
        <v>0</v>
      </c>
      <c r="BL154" s="17" t="s">
        <v>166</v>
      </c>
      <c r="BM154" s="162" t="s">
        <v>1533</v>
      </c>
    </row>
    <row r="155" spans="1:65" s="13" customFormat="1">
      <c r="B155" s="164"/>
      <c r="D155" s="165" t="s">
        <v>168</v>
      </c>
      <c r="E155" s="166" t="s">
        <v>1</v>
      </c>
      <c r="F155" s="167" t="s">
        <v>1534</v>
      </c>
      <c r="H155" s="168">
        <v>16.411999999999999</v>
      </c>
      <c r="I155" s="169"/>
      <c r="L155" s="164"/>
      <c r="M155" s="170"/>
      <c r="N155" s="171"/>
      <c r="O155" s="171"/>
      <c r="P155" s="171"/>
      <c r="Q155" s="171"/>
      <c r="R155" s="171"/>
      <c r="S155" s="171"/>
      <c r="T155" s="172"/>
      <c r="AT155" s="166" t="s">
        <v>168</v>
      </c>
      <c r="AU155" s="166" t="s">
        <v>82</v>
      </c>
      <c r="AV155" s="13" t="s">
        <v>82</v>
      </c>
      <c r="AW155" s="13" t="s">
        <v>30</v>
      </c>
      <c r="AX155" s="13" t="s">
        <v>73</v>
      </c>
      <c r="AY155" s="166" t="s">
        <v>160</v>
      </c>
    </row>
    <row r="156" spans="1:65" s="14" customFormat="1">
      <c r="B156" s="173"/>
      <c r="D156" s="165" t="s">
        <v>168</v>
      </c>
      <c r="E156" s="174" t="s">
        <v>1</v>
      </c>
      <c r="F156" s="175" t="s">
        <v>170</v>
      </c>
      <c r="H156" s="176">
        <v>16.411999999999999</v>
      </c>
      <c r="I156" s="177"/>
      <c r="L156" s="173"/>
      <c r="M156" s="178"/>
      <c r="N156" s="179"/>
      <c r="O156" s="179"/>
      <c r="P156" s="179"/>
      <c r="Q156" s="179"/>
      <c r="R156" s="179"/>
      <c r="S156" s="179"/>
      <c r="T156" s="180"/>
      <c r="AT156" s="174" t="s">
        <v>168</v>
      </c>
      <c r="AU156" s="174" t="s">
        <v>82</v>
      </c>
      <c r="AV156" s="14" t="s">
        <v>166</v>
      </c>
      <c r="AW156" s="14" t="s">
        <v>30</v>
      </c>
      <c r="AX156" s="14" t="s">
        <v>80</v>
      </c>
      <c r="AY156" s="174" t="s">
        <v>160</v>
      </c>
    </row>
    <row r="157" spans="1:65" s="2" customFormat="1" ht="33" customHeight="1">
      <c r="A157" s="32"/>
      <c r="B157" s="149"/>
      <c r="C157" s="150" t="s">
        <v>204</v>
      </c>
      <c r="D157" s="150" t="s">
        <v>162</v>
      </c>
      <c r="E157" s="151" t="s">
        <v>211</v>
      </c>
      <c r="F157" s="152" t="s">
        <v>212</v>
      </c>
      <c r="G157" s="153" t="s">
        <v>207</v>
      </c>
      <c r="H157" s="154">
        <v>199.03800000000001</v>
      </c>
      <c r="I157" s="155"/>
      <c r="J157" s="156">
        <f>ROUND(I157*H157,2)</f>
        <v>0</v>
      </c>
      <c r="K157" s="157"/>
      <c r="L157" s="33"/>
      <c r="M157" s="158" t="s">
        <v>1</v>
      </c>
      <c r="N157" s="159" t="s">
        <v>38</v>
      </c>
      <c r="O157" s="58"/>
      <c r="P157" s="160">
        <f>O157*H157</f>
        <v>0</v>
      </c>
      <c r="Q157" s="160">
        <v>0</v>
      </c>
      <c r="R157" s="160">
        <f>Q157*H157</f>
        <v>0</v>
      </c>
      <c r="S157" s="160">
        <v>0</v>
      </c>
      <c r="T157" s="161">
        <f>S157*H157</f>
        <v>0</v>
      </c>
      <c r="U157" s="32"/>
      <c r="V157" s="32"/>
      <c r="W157" s="32"/>
      <c r="X157" s="32"/>
      <c r="Y157" s="32"/>
      <c r="Z157" s="32"/>
      <c r="AA157" s="32"/>
      <c r="AB157" s="32"/>
      <c r="AC157" s="32"/>
      <c r="AD157" s="32"/>
      <c r="AE157" s="32"/>
      <c r="AR157" s="162" t="s">
        <v>166</v>
      </c>
      <c r="AT157" s="162" t="s">
        <v>162</v>
      </c>
      <c r="AU157" s="162" t="s">
        <v>82</v>
      </c>
      <c r="AY157" s="17" t="s">
        <v>160</v>
      </c>
      <c r="BE157" s="163">
        <f>IF(N157="základní",J157,0)</f>
        <v>0</v>
      </c>
      <c r="BF157" s="163">
        <f>IF(N157="snížená",J157,0)</f>
        <v>0</v>
      </c>
      <c r="BG157" s="163">
        <f>IF(N157="zákl. přenesená",J157,0)</f>
        <v>0</v>
      </c>
      <c r="BH157" s="163">
        <f>IF(N157="sníž. přenesená",J157,0)</f>
        <v>0</v>
      </c>
      <c r="BI157" s="163">
        <f>IF(N157="nulová",J157,0)</f>
        <v>0</v>
      </c>
      <c r="BJ157" s="17" t="s">
        <v>80</v>
      </c>
      <c r="BK157" s="163">
        <f>ROUND(I157*H157,2)</f>
        <v>0</v>
      </c>
      <c r="BL157" s="17" t="s">
        <v>166</v>
      </c>
      <c r="BM157" s="162" t="s">
        <v>1535</v>
      </c>
    </row>
    <row r="158" spans="1:65" s="15" customFormat="1">
      <c r="B158" s="181"/>
      <c r="D158" s="165" t="s">
        <v>168</v>
      </c>
      <c r="E158" s="182" t="s">
        <v>1</v>
      </c>
      <c r="F158" s="183" t="s">
        <v>214</v>
      </c>
      <c r="H158" s="182" t="s">
        <v>1</v>
      </c>
      <c r="I158" s="184"/>
      <c r="L158" s="181"/>
      <c r="M158" s="185"/>
      <c r="N158" s="186"/>
      <c r="O158" s="186"/>
      <c r="P158" s="186"/>
      <c r="Q158" s="186"/>
      <c r="R158" s="186"/>
      <c r="S158" s="186"/>
      <c r="T158" s="187"/>
      <c r="AT158" s="182" t="s">
        <v>168</v>
      </c>
      <c r="AU158" s="182" t="s">
        <v>82</v>
      </c>
      <c r="AV158" s="15" t="s">
        <v>80</v>
      </c>
      <c r="AW158" s="15" t="s">
        <v>30</v>
      </c>
      <c r="AX158" s="15" t="s">
        <v>73</v>
      </c>
      <c r="AY158" s="182" t="s">
        <v>160</v>
      </c>
    </row>
    <row r="159" spans="1:65" s="13" customFormat="1">
      <c r="B159" s="164"/>
      <c r="D159" s="165" t="s">
        <v>168</v>
      </c>
      <c r="E159" s="166" t="s">
        <v>1</v>
      </c>
      <c r="F159" s="167" t="s">
        <v>1536</v>
      </c>
      <c r="H159" s="168">
        <v>361.9</v>
      </c>
      <c r="I159" s="169"/>
      <c r="L159" s="164"/>
      <c r="M159" s="170"/>
      <c r="N159" s="171"/>
      <c r="O159" s="171"/>
      <c r="P159" s="171"/>
      <c r="Q159" s="171"/>
      <c r="R159" s="171"/>
      <c r="S159" s="171"/>
      <c r="T159" s="172"/>
      <c r="AT159" s="166" t="s">
        <v>168</v>
      </c>
      <c r="AU159" s="166" t="s">
        <v>82</v>
      </c>
      <c r="AV159" s="13" t="s">
        <v>82</v>
      </c>
      <c r="AW159" s="13" t="s">
        <v>30</v>
      </c>
      <c r="AX159" s="13" t="s">
        <v>73</v>
      </c>
      <c r="AY159" s="166" t="s">
        <v>160</v>
      </c>
    </row>
    <row r="160" spans="1:65" s="13" customFormat="1">
      <c r="B160" s="164"/>
      <c r="D160" s="165" t="s">
        <v>168</v>
      </c>
      <c r="E160" s="166" t="s">
        <v>1</v>
      </c>
      <c r="F160" s="167" t="s">
        <v>1537</v>
      </c>
      <c r="H160" s="168">
        <v>49.91</v>
      </c>
      <c r="I160" s="169"/>
      <c r="L160" s="164"/>
      <c r="M160" s="170"/>
      <c r="N160" s="171"/>
      <c r="O160" s="171"/>
      <c r="P160" s="171"/>
      <c r="Q160" s="171"/>
      <c r="R160" s="171"/>
      <c r="S160" s="171"/>
      <c r="T160" s="172"/>
      <c r="AT160" s="166" t="s">
        <v>168</v>
      </c>
      <c r="AU160" s="166" t="s">
        <v>82</v>
      </c>
      <c r="AV160" s="13" t="s">
        <v>82</v>
      </c>
      <c r="AW160" s="13" t="s">
        <v>30</v>
      </c>
      <c r="AX160" s="13" t="s">
        <v>73</v>
      </c>
      <c r="AY160" s="166" t="s">
        <v>160</v>
      </c>
    </row>
    <row r="161" spans="1:65" s="13" customFormat="1">
      <c r="B161" s="164"/>
      <c r="D161" s="165" t="s">
        <v>168</v>
      </c>
      <c r="E161" s="166" t="s">
        <v>1</v>
      </c>
      <c r="F161" s="167" t="s">
        <v>1538</v>
      </c>
      <c r="H161" s="168">
        <v>-80.08</v>
      </c>
      <c r="I161" s="169"/>
      <c r="L161" s="164"/>
      <c r="M161" s="170"/>
      <c r="N161" s="171"/>
      <c r="O161" s="171"/>
      <c r="P161" s="171"/>
      <c r="Q161" s="171"/>
      <c r="R161" s="171"/>
      <c r="S161" s="171"/>
      <c r="T161" s="172"/>
      <c r="AT161" s="166" t="s">
        <v>168</v>
      </c>
      <c r="AU161" s="166" t="s">
        <v>82</v>
      </c>
      <c r="AV161" s="13" t="s">
        <v>82</v>
      </c>
      <c r="AW161" s="13" t="s">
        <v>30</v>
      </c>
      <c r="AX161" s="13" t="s">
        <v>73</v>
      </c>
      <c r="AY161" s="166" t="s">
        <v>160</v>
      </c>
    </row>
    <row r="162" spans="1:65" s="14" customFormat="1">
      <c r="B162" s="173"/>
      <c r="D162" s="165" t="s">
        <v>168</v>
      </c>
      <c r="E162" s="174" t="s">
        <v>1</v>
      </c>
      <c r="F162" s="175" t="s">
        <v>218</v>
      </c>
      <c r="H162" s="176">
        <v>331.73</v>
      </c>
      <c r="I162" s="177"/>
      <c r="L162" s="173"/>
      <c r="M162" s="178"/>
      <c r="N162" s="179"/>
      <c r="O162" s="179"/>
      <c r="P162" s="179"/>
      <c r="Q162" s="179"/>
      <c r="R162" s="179"/>
      <c r="S162" s="179"/>
      <c r="T162" s="180"/>
      <c r="AT162" s="174" t="s">
        <v>168</v>
      </c>
      <c r="AU162" s="174" t="s">
        <v>82</v>
      </c>
      <c r="AV162" s="14" t="s">
        <v>166</v>
      </c>
      <c r="AW162" s="14" t="s">
        <v>30</v>
      </c>
      <c r="AX162" s="14" t="s">
        <v>73</v>
      </c>
      <c r="AY162" s="174" t="s">
        <v>160</v>
      </c>
    </row>
    <row r="163" spans="1:65" s="13" customFormat="1">
      <c r="B163" s="164"/>
      <c r="D163" s="165" t="s">
        <v>168</v>
      </c>
      <c r="E163" s="166" t="s">
        <v>1</v>
      </c>
      <c r="F163" s="167" t="s">
        <v>1539</v>
      </c>
      <c r="H163" s="168">
        <v>199.03800000000001</v>
      </c>
      <c r="I163" s="169"/>
      <c r="L163" s="164"/>
      <c r="M163" s="170"/>
      <c r="N163" s="171"/>
      <c r="O163" s="171"/>
      <c r="P163" s="171"/>
      <c r="Q163" s="171"/>
      <c r="R163" s="171"/>
      <c r="S163" s="171"/>
      <c r="T163" s="172"/>
      <c r="AT163" s="166" t="s">
        <v>168</v>
      </c>
      <c r="AU163" s="166" t="s">
        <v>82</v>
      </c>
      <c r="AV163" s="13" t="s">
        <v>82</v>
      </c>
      <c r="AW163" s="13" t="s">
        <v>30</v>
      </c>
      <c r="AX163" s="13" t="s">
        <v>80</v>
      </c>
      <c r="AY163" s="166" t="s">
        <v>160</v>
      </c>
    </row>
    <row r="164" spans="1:65" s="2" customFormat="1" ht="33" customHeight="1">
      <c r="A164" s="32"/>
      <c r="B164" s="149"/>
      <c r="C164" s="150" t="s">
        <v>210</v>
      </c>
      <c r="D164" s="150" t="s">
        <v>162</v>
      </c>
      <c r="E164" s="151" t="s">
        <v>221</v>
      </c>
      <c r="F164" s="152" t="s">
        <v>222</v>
      </c>
      <c r="G164" s="153" t="s">
        <v>207</v>
      </c>
      <c r="H164" s="154">
        <v>99.519000000000005</v>
      </c>
      <c r="I164" s="155"/>
      <c r="J164" s="156">
        <f>ROUND(I164*H164,2)</f>
        <v>0</v>
      </c>
      <c r="K164" s="157"/>
      <c r="L164" s="33"/>
      <c r="M164" s="158" t="s">
        <v>1</v>
      </c>
      <c r="N164" s="159" t="s">
        <v>38</v>
      </c>
      <c r="O164" s="58"/>
      <c r="P164" s="160">
        <f>O164*H164</f>
        <v>0</v>
      </c>
      <c r="Q164" s="160">
        <v>0</v>
      </c>
      <c r="R164" s="160">
        <f>Q164*H164</f>
        <v>0</v>
      </c>
      <c r="S164" s="160">
        <v>0</v>
      </c>
      <c r="T164" s="161">
        <f>S164*H164</f>
        <v>0</v>
      </c>
      <c r="U164" s="32"/>
      <c r="V164" s="32"/>
      <c r="W164" s="32"/>
      <c r="X164" s="32"/>
      <c r="Y164" s="32"/>
      <c r="Z164" s="32"/>
      <c r="AA164" s="32"/>
      <c r="AB164" s="32"/>
      <c r="AC164" s="32"/>
      <c r="AD164" s="32"/>
      <c r="AE164" s="32"/>
      <c r="AR164" s="162" t="s">
        <v>166</v>
      </c>
      <c r="AT164" s="162" t="s">
        <v>162</v>
      </c>
      <c r="AU164" s="162" t="s">
        <v>82</v>
      </c>
      <c r="AY164" s="17" t="s">
        <v>160</v>
      </c>
      <c r="BE164" s="163">
        <f>IF(N164="základní",J164,0)</f>
        <v>0</v>
      </c>
      <c r="BF164" s="163">
        <f>IF(N164="snížená",J164,0)</f>
        <v>0</v>
      </c>
      <c r="BG164" s="163">
        <f>IF(N164="zákl. přenesená",J164,0)</f>
        <v>0</v>
      </c>
      <c r="BH164" s="163">
        <f>IF(N164="sníž. přenesená",J164,0)</f>
        <v>0</v>
      </c>
      <c r="BI164" s="163">
        <f>IF(N164="nulová",J164,0)</f>
        <v>0</v>
      </c>
      <c r="BJ164" s="17" t="s">
        <v>80</v>
      </c>
      <c r="BK164" s="163">
        <f>ROUND(I164*H164,2)</f>
        <v>0</v>
      </c>
      <c r="BL164" s="17" t="s">
        <v>166</v>
      </c>
      <c r="BM164" s="162" t="s">
        <v>1540</v>
      </c>
    </row>
    <row r="165" spans="1:65" s="13" customFormat="1">
      <c r="B165" s="164"/>
      <c r="D165" s="165" t="s">
        <v>168</v>
      </c>
      <c r="E165" s="166" t="s">
        <v>1</v>
      </c>
      <c r="F165" s="167" t="s">
        <v>1541</v>
      </c>
      <c r="H165" s="168">
        <v>99.519000000000005</v>
      </c>
      <c r="I165" s="169"/>
      <c r="L165" s="164"/>
      <c r="M165" s="170"/>
      <c r="N165" s="171"/>
      <c r="O165" s="171"/>
      <c r="P165" s="171"/>
      <c r="Q165" s="171"/>
      <c r="R165" s="171"/>
      <c r="S165" s="171"/>
      <c r="T165" s="172"/>
      <c r="AT165" s="166" t="s">
        <v>168</v>
      </c>
      <c r="AU165" s="166" t="s">
        <v>82</v>
      </c>
      <c r="AV165" s="13" t="s">
        <v>82</v>
      </c>
      <c r="AW165" s="13" t="s">
        <v>30</v>
      </c>
      <c r="AX165" s="13" t="s">
        <v>73</v>
      </c>
      <c r="AY165" s="166" t="s">
        <v>160</v>
      </c>
    </row>
    <row r="166" spans="1:65" s="14" customFormat="1">
      <c r="B166" s="173"/>
      <c r="D166" s="165" t="s">
        <v>168</v>
      </c>
      <c r="E166" s="174" t="s">
        <v>1</v>
      </c>
      <c r="F166" s="175" t="s">
        <v>170</v>
      </c>
      <c r="H166" s="176">
        <v>99.519000000000005</v>
      </c>
      <c r="I166" s="177"/>
      <c r="L166" s="173"/>
      <c r="M166" s="178"/>
      <c r="N166" s="179"/>
      <c r="O166" s="179"/>
      <c r="P166" s="179"/>
      <c r="Q166" s="179"/>
      <c r="R166" s="179"/>
      <c r="S166" s="179"/>
      <c r="T166" s="180"/>
      <c r="AT166" s="174" t="s">
        <v>168</v>
      </c>
      <c r="AU166" s="174" t="s">
        <v>82</v>
      </c>
      <c r="AV166" s="14" t="s">
        <v>166</v>
      </c>
      <c r="AW166" s="14" t="s">
        <v>30</v>
      </c>
      <c r="AX166" s="14" t="s">
        <v>80</v>
      </c>
      <c r="AY166" s="174" t="s">
        <v>160</v>
      </c>
    </row>
    <row r="167" spans="1:65" s="2" customFormat="1" ht="33" customHeight="1">
      <c r="A167" s="32"/>
      <c r="B167" s="149"/>
      <c r="C167" s="150" t="s">
        <v>220</v>
      </c>
      <c r="D167" s="150" t="s">
        <v>162</v>
      </c>
      <c r="E167" s="151" t="s">
        <v>226</v>
      </c>
      <c r="F167" s="152" t="s">
        <v>227</v>
      </c>
      <c r="G167" s="153" t="s">
        <v>207</v>
      </c>
      <c r="H167" s="154">
        <v>33.173000000000002</v>
      </c>
      <c r="I167" s="155"/>
      <c r="J167" s="156">
        <f>ROUND(I167*H167,2)</f>
        <v>0</v>
      </c>
      <c r="K167" s="157"/>
      <c r="L167" s="33"/>
      <c r="M167" s="158" t="s">
        <v>1</v>
      </c>
      <c r="N167" s="159" t="s">
        <v>38</v>
      </c>
      <c r="O167" s="58"/>
      <c r="P167" s="160">
        <f>O167*H167</f>
        <v>0</v>
      </c>
      <c r="Q167" s="160">
        <v>0</v>
      </c>
      <c r="R167" s="160">
        <f>Q167*H167</f>
        <v>0</v>
      </c>
      <c r="S167" s="160">
        <v>0</v>
      </c>
      <c r="T167" s="161">
        <f>S167*H167</f>
        <v>0</v>
      </c>
      <c r="U167" s="32"/>
      <c r="V167" s="32"/>
      <c r="W167" s="32"/>
      <c r="X167" s="32"/>
      <c r="Y167" s="32"/>
      <c r="Z167" s="32"/>
      <c r="AA167" s="32"/>
      <c r="AB167" s="32"/>
      <c r="AC167" s="32"/>
      <c r="AD167" s="32"/>
      <c r="AE167" s="32"/>
      <c r="AR167" s="162" t="s">
        <v>166</v>
      </c>
      <c r="AT167" s="162" t="s">
        <v>162</v>
      </c>
      <c r="AU167" s="162" t="s">
        <v>82</v>
      </c>
      <c r="AY167" s="17" t="s">
        <v>160</v>
      </c>
      <c r="BE167" s="163">
        <f>IF(N167="základní",J167,0)</f>
        <v>0</v>
      </c>
      <c r="BF167" s="163">
        <f>IF(N167="snížená",J167,0)</f>
        <v>0</v>
      </c>
      <c r="BG167" s="163">
        <f>IF(N167="zákl. přenesená",J167,0)</f>
        <v>0</v>
      </c>
      <c r="BH167" s="163">
        <f>IF(N167="sníž. přenesená",J167,0)</f>
        <v>0</v>
      </c>
      <c r="BI167" s="163">
        <f>IF(N167="nulová",J167,0)</f>
        <v>0</v>
      </c>
      <c r="BJ167" s="17" t="s">
        <v>80</v>
      </c>
      <c r="BK167" s="163">
        <f>ROUND(I167*H167,2)</f>
        <v>0</v>
      </c>
      <c r="BL167" s="17" t="s">
        <v>166</v>
      </c>
      <c r="BM167" s="162" t="s">
        <v>1542</v>
      </c>
    </row>
    <row r="168" spans="1:65" s="13" customFormat="1">
      <c r="B168" s="164"/>
      <c r="D168" s="165" t="s">
        <v>168</v>
      </c>
      <c r="E168" s="166" t="s">
        <v>1</v>
      </c>
      <c r="F168" s="167" t="s">
        <v>1543</v>
      </c>
      <c r="H168" s="168">
        <v>33.173000000000002</v>
      </c>
      <c r="I168" s="169"/>
      <c r="L168" s="164"/>
      <c r="M168" s="170"/>
      <c r="N168" s="171"/>
      <c r="O168" s="171"/>
      <c r="P168" s="171"/>
      <c r="Q168" s="171"/>
      <c r="R168" s="171"/>
      <c r="S168" s="171"/>
      <c r="T168" s="172"/>
      <c r="AT168" s="166" t="s">
        <v>168</v>
      </c>
      <c r="AU168" s="166" t="s">
        <v>82</v>
      </c>
      <c r="AV168" s="13" t="s">
        <v>82</v>
      </c>
      <c r="AW168" s="13" t="s">
        <v>30</v>
      </c>
      <c r="AX168" s="13" t="s">
        <v>73</v>
      </c>
      <c r="AY168" s="166" t="s">
        <v>160</v>
      </c>
    </row>
    <row r="169" spans="1:65" s="14" customFormat="1">
      <c r="B169" s="173"/>
      <c r="D169" s="165" t="s">
        <v>168</v>
      </c>
      <c r="E169" s="174" t="s">
        <v>1</v>
      </c>
      <c r="F169" s="175" t="s">
        <v>170</v>
      </c>
      <c r="H169" s="176">
        <v>33.173000000000002</v>
      </c>
      <c r="I169" s="177"/>
      <c r="L169" s="173"/>
      <c r="M169" s="178"/>
      <c r="N169" s="179"/>
      <c r="O169" s="179"/>
      <c r="P169" s="179"/>
      <c r="Q169" s="179"/>
      <c r="R169" s="179"/>
      <c r="S169" s="179"/>
      <c r="T169" s="180"/>
      <c r="AT169" s="174" t="s">
        <v>168</v>
      </c>
      <c r="AU169" s="174" t="s">
        <v>82</v>
      </c>
      <c r="AV169" s="14" t="s">
        <v>166</v>
      </c>
      <c r="AW169" s="14" t="s">
        <v>30</v>
      </c>
      <c r="AX169" s="14" t="s">
        <v>80</v>
      </c>
      <c r="AY169" s="174" t="s">
        <v>160</v>
      </c>
    </row>
    <row r="170" spans="1:65" s="2" customFormat="1" ht="21.75" customHeight="1">
      <c r="A170" s="32"/>
      <c r="B170" s="149"/>
      <c r="C170" s="150" t="s">
        <v>225</v>
      </c>
      <c r="D170" s="150" t="s">
        <v>162</v>
      </c>
      <c r="E170" s="151" t="s">
        <v>231</v>
      </c>
      <c r="F170" s="152" t="s">
        <v>232</v>
      </c>
      <c r="G170" s="153" t="s">
        <v>165</v>
      </c>
      <c r="H170" s="154">
        <v>697.928</v>
      </c>
      <c r="I170" s="155"/>
      <c r="J170" s="156">
        <f>ROUND(I170*H170,2)</f>
        <v>0</v>
      </c>
      <c r="K170" s="157"/>
      <c r="L170" s="33"/>
      <c r="M170" s="158" t="s">
        <v>1</v>
      </c>
      <c r="N170" s="159" t="s">
        <v>38</v>
      </c>
      <c r="O170" s="58"/>
      <c r="P170" s="160">
        <f>O170*H170</f>
        <v>0</v>
      </c>
      <c r="Q170" s="160">
        <v>8.4999999999999995E-4</v>
      </c>
      <c r="R170" s="160">
        <f>Q170*H170</f>
        <v>0.59323879999999996</v>
      </c>
      <c r="S170" s="160">
        <v>0</v>
      </c>
      <c r="T170" s="161">
        <f>S170*H170</f>
        <v>0</v>
      </c>
      <c r="U170" s="32"/>
      <c r="V170" s="32"/>
      <c r="W170" s="32"/>
      <c r="X170" s="32"/>
      <c r="Y170" s="32"/>
      <c r="Z170" s="32"/>
      <c r="AA170" s="32"/>
      <c r="AB170" s="32"/>
      <c r="AC170" s="32"/>
      <c r="AD170" s="32"/>
      <c r="AE170" s="32"/>
      <c r="AR170" s="162" t="s">
        <v>166</v>
      </c>
      <c r="AT170" s="162" t="s">
        <v>162</v>
      </c>
      <c r="AU170" s="162" t="s">
        <v>82</v>
      </c>
      <c r="AY170" s="17" t="s">
        <v>160</v>
      </c>
      <c r="BE170" s="163">
        <f>IF(N170="základní",J170,0)</f>
        <v>0</v>
      </c>
      <c r="BF170" s="163">
        <f>IF(N170="snížená",J170,0)</f>
        <v>0</v>
      </c>
      <c r="BG170" s="163">
        <f>IF(N170="zákl. přenesená",J170,0)</f>
        <v>0</v>
      </c>
      <c r="BH170" s="163">
        <f>IF(N170="sníž. přenesená",J170,0)</f>
        <v>0</v>
      </c>
      <c r="BI170" s="163">
        <f>IF(N170="nulová",J170,0)</f>
        <v>0</v>
      </c>
      <c r="BJ170" s="17" t="s">
        <v>80</v>
      </c>
      <c r="BK170" s="163">
        <f>ROUND(I170*H170,2)</f>
        <v>0</v>
      </c>
      <c r="BL170" s="17" t="s">
        <v>166</v>
      </c>
      <c r="BM170" s="162" t="s">
        <v>1544</v>
      </c>
    </row>
    <row r="171" spans="1:65" s="15" customFormat="1">
      <c r="B171" s="181"/>
      <c r="D171" s="165" t="s">
        <v>168</v>
      </c>
      <c r="E171" s="182" t="s">
        <v>1</v>
      </c>
      <c r="F171" s="183" t="s">
        <v>214</v>
      </c>
      <c r="H171" s="182" t="s">
        <v>1</v>
      </c>
      <c r="I171" s="184"/>
      <c r="L171" s="181"/>
      <c r="M171" s="185"/>
      <c r="N171" s="186"/>
      <c r="O171" s="186"/>
      <c r="P171" s="186"/>
      <c r="Q171" s="186"/>
      <c r="R171" s="186"/>
      <c r="S171" s="186"/>
      <c r="T171" s="187"/>
      <c r="AT171" s="182" t="s">
        <v>168</v>
      </c>
      <c r="AU171" s="182" t="s">
        <v>82</v>
      </c>
      <c r="AV171" s="15" t="s">
        <v>80</v>
      </c>
      <c r="AW171" s="15" t="s">
        <v>30</v>
      </c>
      <c r="AX171" s="15" t="s">
        <v>73</v>
      </c>
      <c r="AY171" s="182" t="s">
        <v>160</v>
      </c>
    </row>
    <row r="172" spans="1:65" s="13" customFormat="1">
      <c r="B172" s="164"/>
      <c r="D172" s="165" t="s">
        <v>168</v>
      </c>
      <c r="E172" s="166" t="s">
        <v>1</v>
      </c>
      <c r="F172" s="167" t="s">
        <v>1545</v>
      </c>
      <c r="H172" s="168">
        <v>658</v>
      </c>
      <c r="I172" s="169"/>
      <c r="L172" s="164"/>
      <c r="M172" s="170"/>
      <c r="N172" s="171"/>
      <c r="O172" s="171"/>
      <c r="P172" s="171"/>
      <c r="Q172" s="171"/>
      <c r="R172" s="171"/>
      <c r="S172" s="171"/>
      <c r="T172" s="172"/>
      <c r="AT172" s="166" t="s">
        <v>168</v>
      </c>
      <c r="AU172" s="166" t="s">
        <v>82</v>
      </c>
      <c r="AV172" s="13" t="s">
        <v>82</v>
      </c>
      <c r="AW172" s="13" t="s">
        <v>30</v>
      </c>
      <c r="AX172" s="13" t="s">
        <v>73</v>
      </c>
      <c r="AY172" s="166" t="s">
        <v>160</v>
      </c>
    </row>
    <row r="173" spans="1:65" s="13" customFormat="1">
      <c r="B173" s="164"/>
      <c r="D173" s="165" t="s">
        <v>168</v>
      </c>
      <c r="E173" s="166" t="s">
        <v>1</v>
      </c>
      <c r="F173" s="167" t="s">
        <v>561</v>
      </c>
      <c r="H173" s="168">
        <v>39.927999999999997</v>
      </c>
      <c r="I173" s="169"/>
      <c r="L173" s="164"/>
      <c r="M173" s="170"/>
      <c r="N173" s="171"/>
      <c r="O173" s="171"/>
      <c r="P173" s="171"/>
      <c r="Q173" s="171"/>
      <c r="R173" s="171"/>
      <c r="S173" s="171"/>
      <c r="T173" s="172"/>
      <c r="AT173" s="166" t="s">
        <v>168</v>
      </c>
      <c r="AU173" s="166" t="s">
        <v>82</v>
      </c>
      <c r="AV173" s="13" t="s">
        <v>82</v>
      </c>
      <c r="AW173" s="13" t="s">
        <v>30</v>
      </c>
      <c r="AX173" s="13" t="s">
        <v>73</v>
      </c>
      <c r="AY173" s="166" t="s">
        <v>160</v>
      </c>
    </row>
    <row r="174" spans="1:65" s="14" customFormat="1">
      <c r="B174" s="173"/>
      <c r="D174" s="165" t="s">
        <v>168</v>
      </c>
      <c r="E174" s="174" t="s">
        <v>1</v>
      </c>
      <c r="F174" s="175" t="s">
        <v>170</v>
      </c>
      <c r="H174" s="176">
        <v>697.928</v>
      </c>
      <c r="I174" s="177"/>
      <c r="L174" s="173"/>
      <c r="M174" s="178"/>
      <c r="N174" s="179"/>
      <c r="O174" s="179"/>
      <c r="P174" s="179"/>
      <c r="Q174" s="179"/>
      <c r="R174" s="179"/>
      <c r="S174" s="179"/>
      <c r="T174" s="180"/>
      <c r="AT174" s="174" t="s">
        <v>168</v>
      </c>
      <c r="AU174" s="174" t="s">
        <v>82</v>
      </c>
      <c r="AV174" s="14" t="s">
        <v>166</v>
      </c>
      <c r="AW174" s="14" t="s">
        <v>30</v>
      </c>
      <c r="AX174" s="14" t="s">
        <v>80</v>
      </c>
      <c r="AY174" s="174" t="s">
        <v>160</v>
      </c>
    </row>
    <row r="175" spans="1:65" s="2" customFormat="1" ht="24.2" customHeight="1">
      <c r="A175" s="32"/>
      <c r="B175" s="149"/>
      <c r="C175" s="150" t="s">
        <v>230</v>
      </c>
      <c r="D175" s="150" t="s">
        <v>162</v>
      </c>
      <c r="E175" s="151" t="s">
        <v>237</v>
      </c>
      <c r="F175" s="152" t="s">
        <v>238</v>
      </c>
      <c r="G175" s="153" t="s">
        <v>165</v>
      </c>
      <c r="H175" s="154">
        <v>697.928</v>
      </c>
      <c r="I175" s="155"/>
      <c r="J175" s="156">
        <f>ROUND(I175*H175,2)</f>
        <v>0</v>
      </c>
      <c r="K175" s="157"/>
      <c r="L175" s="33"/>
      <c r="M175" s="158" t="s">
        <v>1</v>
      </c>
      <c r="N175" s="159" t="s">
        <v>38</v>
      </c>
      <c r="O175" s="58"/>
      <c r="P175" s="160">
        <f>O175*H175</f>
        <v>0</v>
      </c>
      <c r="Q175" s="160">
        <v>0</v>
      </c>
      <c r="R175" s="160">
        <f>Q175*H175</f>
        <v>0</v>
      </c>
      <c r="S175" s="160">
        <v>0</v>
      </c>
      <c r="T175" s="161">
        <f>S175*H175</f>
        <v>0</v>
      </c>
      <c r="U175" s="32"/>
      <c r="V175" s="32"/>
      <c r="W175" s="32"/>
      <c r="X175" s="32"/>
      <c r="Y175" s="32"/>
      <c r="Z175" s="32"/>
      <c r="AA175" s="32"/>
      <c r="AB175" s="32"/>
      <c r="AC175" s="32"/>
      <c r="AD175" s="32"/>
      <c r="AE175" s="32"/>
      <c r="AR175" s="162" t="s">
        <v>166</v>
      </c>
      <c r="AT175" s="162" t="s">
        <v>162</v>
      </c>
      <c r="AU175" s="162" t="s">
        <v>82</v>
      </c>
      <c r="AY175" s="17" t="s">
        <v>160</v>
      </c>
      <c r="BE175" s="163">
        <f>IF(N175="základní",J175,0)</f>
        <v>0</v>
      </c>
      <c r="BF175" s="163">
        <f>IF(N175="snížená",J175,0)</f>
        <v>0</v>
      </c>
      <c r="BG175" s="163">
        <f>IF(N175="zákl. přenesená",J175,0)</f>
        <v>0</v>
      </c>
      <c r="BH175" s="163">
        <f>IF(N175="sníž. přenesená",J175,0)</f>
        <v>0</v>
      </c>
      <c r="BI175" s="163">
        <f>IF(N175="nulová",J175,0)</f>
        <v>0</v>
      </c>
      <c r="BJ175" s="17" t="s">
        <v>80</v>
      </c>
      <c r="BK175" s="163">
        <f>ROUND(I175*H175,2)</f>
        <v>0</v>
      </c>
      <c r="BL175" s="17" t="s">
        <v>166</v>
      </c>
      <c r="BM175" s="162" t="s">
        <v>1546</v>
      </c>
    </row>
    <row r="176" spans="1:65" s="2" customFormat="1" ht="33" customHeight="1">
      <c r="A176" s="32"/>
      <c r="B176" s="149"/>
      <c r="C176" s="150" t="s">
        <v>236</v>
      </c>
      <c r="D176" s="150" t="s">
        <v>162</v>
      </c>
      <c r="E176" s="151" t="s">
        <v>240</v>
      </c>
      <c r="F176" s="152" t="s">
        <v>241</v>
      </c>
      <c r="G176" s="153" t="s">
        <v>207</v>
      </c>
      <c r="H176" s="154">
        <v>256.815</v>
      </c>
      <c r="I176" s="155"/>
      <c r="J176" s="156">
        <f>ROUND(I176*H176,2)</f>
        <v>0</v>
      </c>
      <c r="K176" s="157"/>
      <c r="L176" s="33"/>
      <c r="M176" s="158" t="s">
        <v>1</v>
      </c>
      <c r="N176" s="159" t="s">
        <v>38</v>
      </c>
      <c r="O176" s="58"/>
      <c r="P176" s="160">
        <f>O176*H176</f>
        <v>0</v>
      </c>
      <c r="Q176" s="160">
        <v>0</v>
      </c>
      <c r="R176" s="160">
        <f>Q176*H176</f>
        <v>0</v>
      </c>
      <c r="S176" s="160">
        <v>0</v>
      </c>
      <c r="T176" s="161">
        <f>S176*H176</f>
        <v>0</v>
      </c>
      <c r="U176" s="32"/>
      <c r="V176" s="32"/>
      <c r="W176" s="32"/>
      <c r="X176" s="32"/>
      <c r="Y176" s="32"/>
      <c r="Z176" s="32"/>
      <c r="AA176" s="32"/>
      <c r="AB176" s="32"/>
      <c r="AC176" s="32"/>
      <c r="AD176" s="32"/>
      <c r="AE176" s="32"/>
      <c r="AR176" s="162" t="s">
        <v>166</v>
      </c>
      <c r="AT176" s="162" t="s">
        <v>162</v>
      </c>
      <c r="AU176" s="162" t="s">
        <v>82</v>
      </c>
      <c r="AY176" s="17" t="s">
        <v>160</v>
      </c>
      <c r="BE176" s="163">
        <f>IF(N176="základní",J176,0)</f>
        <v>0</v>
      </c>
      <c r="BF176" s="163">
        <f>IF(N176="snížená",J176,0)</f>
        <v>0</v>
      </c>
      <c r="BG176" s="163">
        <f>IF(N176="zákl. přenesená",J176,0)</f>
        <v>0</v>
      </c>
      <c r="BH176" s="163">
        <f>IF(N176="sníž. přenesená",J176,0)</f>
        <v>0</v>
      </c>
      <c r="BI176" s="163">
        <f>IF(N176="nulová",J176,0)</f>
        <v>0</v>
      </c>
      <c r="BJ176" s="17" t="s">
        <v>80</v>
      </c>
      <c r="BK176" s="163">
        <f>ROUND(I176*H176,2)</f>
        <v>0</v>
      </c>
      <c r="BL176" s="17" t="s">
        <v>166</v>
      </c>
      <c r="BM176" s="162" t="s">
        <v>1547</v>
      </c>
    </row>
    <row r="177" spans="1:65" s="13" customFormat="1">
      <c r="B177" s="164"/>
      <c r="D177" s="165" t="s">
        <v>168</v>
      </c>
      <c r="E177" s="166" t="s">
        <v>1</v>
      </c>
      <c r="F177" s="167" t="s">
        <v>1548</v>
      </c>
      <c r="H177" s="168">
        <v>256.815</v>
      </c>
      <c r="I177" s="169"/>
      <c r="L177" s="164"/>
      <c r="M177" s="170"/>
      <c r="N177" s="171"/>
      <c r="O177" s="171"/>
      <c r="P177" s="171"/>
      <c r="Q177" s="171"/>
      <c r="R177" s="171"/>
      <c r="S177" s="171"/>
      <c r="T177" s="172"/>
      <c r="AT177" s="166" t="s">
        <v>168</v>
      </c>
      <c r="AU177" s="166" t="s">
        <v>82</v>
      </c>
      <c r="AV177" s="13" t="s">
        <v>82</v>
      </c>
      <c r="AW177" s="13" t="s">
        <v>30</v>
      </c>
      <c r="AX177" s="13" t="s">
        <v>73</v>
      </c>
      <c r="AY177" s="166" t="s">
        <v>160</v>
      </c>
    </row>
    <row r="178" spans="1:65" s="14" customFormat="1">
      <c r="B178" s="173"/>
      <c r="D178" s="165" t="s">
        <v>168</v>
      </c>
      <c r="E178" s="174" t="s">
        <v>1</v>
      </c>
      <c r="F178" s="175" t="s">
        <v>170</v>
      </c>
      <c r="H178" s="176">
        <v>256.815</v>
      </c>
      <c r="I178" s="177"/>
      <c r="L178" s="173"/>
      <c r="M178" s="178"/>
      <c r="N178" s="179"/>
      <c r="O178" s="179"/>
      <c r="P178" s="179"/>
      <c r="Q178" s="179"/>
      <c r="R178" s="179"/>
      <c r="S178" s="179"/>
      <c r="T178" s="180"/>
      <c r="AT178" s="174" t="s">
        <v>168</v>
      </c>
      <c r="AU178" s="174" t="s">
        <v>82</v>
      </c>
      <c r="AV178" s="14" t="s">
        <v>166</v>
      </c>
      <c r="AW178" s="14" t="s">
        <v>30</v>
      </c>
      <c r="AX178" s="14" t="s">
        <v>80</v>
      </c>
      <c r="AY178" s="174" t="s">
        <v>160</v>
      </c>
    </row>
    <row r="179" spans="1:65" s="2" customFormat="1" ht="33" customHeight="1">
      <c r="A179" s="32"/>
      <c r="B179" s="149"/>
      <c r="C179" s="150" t="s">
        <v>8</v>
      </c>
      <c r="D179" s="150" t="s">
        <v>162</v>
      </c>
      <c r="E179" s="151" t="s">
        <v>245</v>
      </c>
      <c r="F179" s="152" t="s">
        <v>246</v>
      </c>
      <c r="G179" s="153" t="s">
        <v>207</v>
      </c>
      <c r="H179" s="154">
        <v>199.03800000000001</v>
      </c>
      <c r="I179" s="155"/>
      <c r="J179" s="156">
        <f>ROUND(I179*H179,2)</f>
        <v>0</v>
      </c>
      <c r="K179" s="157"/>
      <c r="L179" s="33"/>
      <c r="M179" s="158" t="s">
        <v>1</v>
      </c>
      <c r="N179" s="159" t="s">
        <v>38</v>
      </c>
      <c r="O179" s="58"/>
      <c r="P179" s="160">
        <f>O179*H179</f>
        <v>0</v>
      </c>
      <c r="Q179" s="160">
        <v>0</v>
      </c>
      <c r="R179" s="160">
        <f>Q179*H179</f>
        <v>0</v>
      </c>
      <c r="S179" s="160">
        <v>0</v>
      </c>
      <c r="T179" s="161">
        <f>S179*H179</f>
        <v>0</v>
      </c>
      <c r="U179" s="32"/>
      <c r="V179" s="32"/>
      <c r="W179" s="32"/>
      <c r="X179" s="32"/>
      <c r="Y179" s="32"/>
      <c r="Z179" s="32"/>
      <c r="AA179" s="32"/>
      <c r="AB179" s="32"/>
      <c r="AC179" s="32"/>
      <c r="AD179" s="32"/>
      <c r="AE179" s="32"/>
      <c r="AR179" s="162" t="s">
        <v>166</v>
      </c>
      <c r="AT179" s="162" t="s">
        <v>162</v>
      </c>
      <c r="AU179" s="162" t="s">
        <v>82</v>
      </c>
      <c r="AY179" s="17" t="s">
        <v>160</v>
      </c>
      <c r="BE179" s="163">
        <f>IF(N179="základní",J179,0)</f>
        <v>0</v>
      </c>
      <c r="BF179" s="163">
        <f>IF(N179="snížená",J179,0)</f>
        <v>0</v>
      </c>
      <c r="BG179" s="163">
        <f>IF(N179="zákl. přenesená",J179,0)</f>
        <v>0</v>
      </c>
      <c r="BH179" s="163">
        <f>IF(N179="sníž. přenesená",J179,0)</f>
        <v>0</v>
      </c>
      <c r="BI179" s="163">
        <f>IF(N179="nulová",J179,0)</f>
        <v>0</v>
      </c>
      <c r="BJ179" s="17" t="s">
        <v>80</v>
      </c>
      <c r="BK179" s="163">
        <f>ROUND(I179*H179,2)</f>
        <v>0</v>
      </c>
      <c r="BL179" s="17" t="s">
        <v>166</v>
      </c>
      <c r="BM179" s="162" t="s">
        <v>1549</v>
      </c>
    </row>
    <row r="180" spans="1:65" s="13" customFormat="1">
      <c r="B180" s="164"/>
      <c r="D180" s="165" t="s">
        <v>168</v>
      </c>
      <c r="E180" s="166" t="s">
        <v>1</v>
      </c>
      <c r="F180" s="167" t="s">
        <v>1550</v>
      </c>
      <c r="H180" s="168">
        <v>199.03800000000001</v>
      </c>
      <c r="I180" s="169"/>
      <c r="L180" s="164"/>
      <c r="M180" s="170"/>
      <c r="N180" s="171"/>
      <c r="O180" s="171"/>
      <c r="P180" s="171"/>
      <c r="Q180" s="171"/>
      <c r="R180" s="171"/>
      <c r="S180" s="171"/>
      <c r="T180" s="172"/>
      <c r="AT180" s="166" t="s">
        <v>168</v>
      </c>
      <c r="AU180" s="166" t="s">
        <v>82</v>
      </c>
      <c r="AV180" s="13" t="s">
        <v>82</v>
      </c>
      <c r="AW180" s="13" t="s">
        <v>30</v>
      </c>
      <c r="AX180" s="13" t="s">
        <v>73</v>
      </c>
      <c r="AY180" s="166" t="s">
        <v>160</v>
      </c>
    </row>
    <row r="181" spans="1:65" s="14" customFormat="1">
      <c r="B181" s="173"/>
      <c r="D181" s="165" t="s">
        <v>168</v>
      </c>
      <c r="E181" s="174" t="s">
        <v>1</v>
      </c>
      <c r="F181" s="175" t="s">
        <v>170</v>
      </c>
      <c r="H181" s="176">
        <v>199.03800000000001</v>
      </c>
      <c r="I181" s="177"/>
      <c r="L181" s="173"/>
      <c r="M181" s="178"/>
      <c r="N181" s="179"/>
      <c r="O181" s="179"/>
      <c r="P181" s="179"/>
      <c r="Q181" s="179"/>
      <c r="R181" s="179"/>
      <c r="S181" s="179"/>
      <c r="T181" s="180"/>
      <c r="AT181" s="174" t="s">
        <v>168</v>
      </c>
      <c r="AU181" s="174" t="s">
        <v>82</v>
      </c>
      <c r="AV181" s="14" t="s">
        <v>166</v>
      </c>
      <c r="AW181" s="14" t="s">
        <v>30</v>
      </c>
      <c r="AX181" s="14" t="s">
        <v>80</v>
      </c>
      <c r="AY181" s="174" t="s">
        <v>160</v>
      </c>
    </row>
    <row r="182" spans="1:65" s="2" customFormat="1" ht="37.9" customHeight="1">
      <c r="A182" s="32"/>
      <c r="B182" s="149"/>
      <c r="C182" s="150" t="s">
        <v>244</v>
      </c>
      <c r="D182" s="150" t="s">
        <v>162</v>
      </c>
      <c r="E182" s="151" t="s">
        <v>250</v>
      </c>
      <c r="F182" s="152" t="s">
        <v>251</v>
      </c>
      <c r="G182" s="153" t="s">
        <v>207</v>
      </c>
      <c r="H182" s="154">
        <v>796.15200000000004</v>
      </c>
      <c r="I182" s="155"/>
      <c r="J182" s="156">
        <f>ROUND(I182*H182,2)</f>
        <v>0</v>
      </c>
      <c r="K182" s="157"/>
      <c r="L182" s="33"/>
      <c r="M182" s="158" t="s">
        <v>1</v>
      </c>
      <c r="N182" s="159" t="s">
        <v>38</v>
      </c>
      <c r="O182" s="58"/>
      <c r="P182" s="160">
        <f>O182*H182</f>
        <v>0</v>
      </c>
      <c r="Q182" s="160">
        <v>0</v>
      </c>
      <c r="R182" s="160">
        <f>Q182*H182</f>
        <v>0</v>
      </c>
      <c r="S182" s="160">
        <v>0</v>
      </c>
      <c r="T182" s="161">
        <f>S182*H182</f>
        <v>0</v>
      </c>
      <c r="U182" s="32"/>
      <c r="V182" s="32"/>
      <c r="W182" s="32"/>
      <c r="X182" s="32"/>
      <c r="Y182" s="32"/>
      <c r="Z182" s="32"/>
      <c r="AA182" s="32"/>
      <c r="AB182" s="32"/>
      <c r="AC182" s="32"/>
      <c r="AD182" s="32"/>
      <c r="AE182" s="32"/>
      <c r="AR182" s="162" t="s">
        <v>166</v>
      </c>
      <c r="AT182" s="162" t="s">
        <v>162</v>
      </c>
      <c r="AU182" s="162" t="s">
        <v>82</v>
      </c>
      <c r="AY182" s="17" t="s">
        <v>160</v>
      </c>
      <c r="BE182" s="163">
        <f>IF(N182="základní",J182,0)</f>
        <v>0</v>
      </c>
      <c r="BF182" s="163">
        <f>IF(N182="snížená",J182,0)</f>
        <v>0</v>
      </c>
      <c r="BG182" s="163">
        <f>IF(N182="zákl. přenesená",J182,0)</f>
        <v>0</v>
      </c>
      <c r="BH182" s="163">
        <f>IF(N182="sníž. přenesená",J182,0)</f>
        <v>0</v>
      </c>
      <c r="BI182" s="163">
        <f>IF(N182="nulová",J182,0)</f>
        <v>0</v>
      </c>
      <c r="BJ182" s="17" t="s">
        <v>80</v>
      </c>
      <c r="BK182" s="163">
        <f>ROUND(I182*H182,2)</f>
        <v>0</v>
      </c>
      <c r="BL182" s="17" t="s">
        <v>166</v>
      </c>
      <c r="BM182" s="162" t="s">
        <v>1551</v>
      </c>
    </row>
    <row r="183" spans="1:65" s="13" customFormat="1">
      <c r="B183" s="164"/>
      <c r="D183" s="165" t="s">
        <v>168</v>
      </c>
      <c r="F183" s="167" t="s">
        <v>1552</v>
      </c>
      <c r="H183" s="168">
        <v>796.15200000000004</v>
      </c>
      <c r="I183" s="169"/>
      <c r="L183" s="164"/>
      <c r="M183" s="170"/>
      <c r="N183" s="171"/>
      <c r="O183" s="171"/>
      <c r="P183" s="171"/>
      <c r="Q183" s="171"/>
      <c r="R183" s="171"/>
      <c r="S183" s="171"/>
      <c r="T183" s="172"/>
      <c r="AT183" s="166" t="s">
        <v>168</v>
      </c>
      <c r="AU183" s="166" t="s">
        <v>82</v>
      </c>
      <c r="AV183" s="13" t="s">
        <v>82</v>
      </c>
      <c r="AW183" s="13" t="s">
        <v>3</v>
      </c>
      <c r="AX183" s="13" t="s">
        <v>80</v>
      </c>
      <c r="AY183" s="166" t="s">
        <v>160</v>
      </c>
    </row>
    <row r="184" spans="1:65" s="2" customFormat="1" ht="33" customHeight="1">
      <c r="A184" s="32"/>
      <c r="B184" s="149"/>
      <c r="C184" s="150" t="s">
        <v>249</v>
      </c>
      <c r="D184" s="150" t="s">
        <v>162</v>
      </c>
      <c r="E184" s="151" t="s">
        <v>255</v>
      </c>
      <c r="F184" s="152" t="s">
        <v>256</v>
      </c>
      <c r="G184" s="153" t="s">
        <v>207</v>
      </c>
      <c r="H184" s="154">
        <v>132.69200000000001</v>
      </c>
      <c r="I184" s="155"/>
      <c r="J184" s="156">
        <f>ROUND(I184*H184,2)</f>
        <v>0</v>
      </c>
      <c r="K184" s="157"/>
      <c r="L184" s="33"/>
      <c r="M184" s="158" t="s">
        <v>1</v>
      </c>
      <c r="N184" s="159" t="s">
        <v>38</v>
      </c>
      <c r="O184" s="58"/>
      <c r="P184" s="160">
        <f>O184*H184</f>
        <v>0</v>
      </c>
      <c r="Q184" s="160">
        <v>0</v>
      </c>
      <c r="R184" s="160">
        <f>Q184*H184</f>
        <v>0</v>
      </c>
      <c r="S184" s="160">
        <v>0</v>
      </c>
      <c r="T184" s="161">
        <f>S184*H184</f>
        <v>0</v>
      </c>
      <c r="U184" s="32"/>
      <c r="V184" s="32"/>
      <c r="W184" s="32"/>
      <c r="X184" s="32"/>
      <c r="Y184" s="32"/>
      <c r="Z184" s="32"/>
      <c r="AA184" s="32"/>
      <c r="AB184" s="32"/>
      <c r="AC184" s="32"/>
      <c r="AD184" s="32"/>
      <c r="AE184" s="32"/>
      <c r="AR184" s="162" t="s">
        <v>166</v>
      </c>
      <c r="AT184" s="162" t="s">
        <v>162</v>
      </c>
      <c r="AU184" s="162" t="s">
        <v>82</v>
      </c>
      <c r="AY184" s="17" t="s">
        <v>160</v>
      </c>
      <c r="BE184" s="163">
        <f>IF(N184="základní",J184,0)</f>
        <v>0</v>
      </c>
      <c r="BF184" s="163">
        <f>IF(N184="snížená",J184,0)</f>
        <v>0</v>
      </c>
      <c r="BG184" s="163">
        <f>IF(N184="zákl. přenesená",J184,0)</f>
        <v>0</v>
      </c>
      <c r="BH184" s="163">
        <f>IF(N184="sníž. přenesená",J184,0)</f>
        <v>0</v>
      </c>
      <c r="BI184" s="163">
        <f>IF(N184="nulová",J184,0)</f>
        <v>0</v>
      </c>
      <c r="BJ184" s="17" t="s">
        <v>80</v>
      </c>
      <c r="BK184" s="163">
        <f>ROUND(I184*H184,2)</f>
        <v>0</v>
      </c>
      <c r="BL184" s="17" t="s">
        <v>166</v>
      </c>
      <c r="BM184" s="162" t="s">
        <v>1553</v>
      </c>
    </row>
    <row r="185" spans="1:65" s="13" customFormat="1">
      <c r="B185" s="164"/>
      <c r="D185" s="165" t="s">
        <v>168</v>
      </c>
      <c r="E185" s="166" t="s">
        <v>1</v>
      </c>
      <c r="F185" s="167" t="s">
        <v>1554</v>
      </c>
      <c r="H185" s="168">
        <v>132.69200000000001</v>
      </c>
      <c r="I185" s="169"/>
      <c r="L185" s="164"/>
      <c r="M185" s="170"/>
      <c r="N185" s="171"/>
      <c r="O185" s="171"/>
      <c r="P185" s="171"/>
      <c r="Q185" s="171"/>
      <c r="R185" s="171"/>
      <c r="S185" s="171"/>
      <c r="T185" s="172"/>
      <c r="AT185" s="166" t="s">
        <v>168</v>
      </c>
      <c r="AU185" s="166" t="s">
        <v>82</v>
      </c>
      <c r="AV185" s="13" t="s">
        <v>82</v>
      </c>
      <c r="AW185" s="13" t="s">
        <v>30</v>
      </c>
      <c r="AX185" s="13" t="s">
        <v>73</v>
      </c>
      <c r="AY185" s="166" t="s">
        <v>160</v>
      </c>
    </row>
    <row r="186" spans="1:65" s="14" customFormat="1">
      <c r="B186" s="173"/>
      <c r="D186" s="165" t="s">
        <v>168</v>
      </c>
      <c r="E186" s="174" t="s">
        <v>1</v>
      </c>
      <c r="F186" s="175" t="s">
        <v>170</v>
      </c>
      <c r="H186" s="176">
        <v>132.69200000000001</v>
      </c>
      <c r="I186" s="177"/>
      <c r="L186" s="173"/>
      <c r="M186" s="178"/>
      <c r="N186" s="179"/>
      <c r="O186" s="179"/>
      <c r="P186" s="179"/>
      <c r="Q186" s="179"/>
      <c r="R186" s="179"/>
      <c r="S186" s="179"/>
      <c r="T186" s="180"/>
      <c r="AT186" s="174" t="s">
        <v>168</v>
      </c>
      <c r="AU186" s="174" t="s">
        <v>82</v>
      </c>
      <c r="AV186" s="14" t="s">
        <v>166</v>
      </c>
      <c r="AW186" s="14" t="s">
        <v>30</v>
      </c>
      <c r="AX186" s="14" t="s">
        <v>80</v>
      </c>
      <c r="AY186" s="174" t="s">
        <v>160</v>
      </c>
    </row>
    <row r="187" spans="1:65" s="2" customFormat="1" ht="37.9" customHeight="1">
      <c r="A187" s="32"/>
      <c r="B187" s="149"/>
      <c r="C187" s="150" t="s">
        <v>254</v>
      </c>
      <c r="D187" s="150" t="s">
        <v>162</v>
      </c>
      <c r="E187" s="151" t="s">
        <v>260</v>
      </c>
      <c r="F187" s="152" t="s">
        <v>261</v>
      </c>
      <c r="G187" s="153" t="s">
        <v>207</v>
      </c>
      <c r="H187" s="154">
        <v>530.76800000000003</v>
      </c>
      <c r="I187" s="155"/>
      <c r="J187" s="156">
        <f>ROUND(I187*H187,2)</f>
        <v>0</v>
      </c>
      <c r="K187" s="157"/>
      <c r="L187" s="33"/>
      <c r="M187" s="158" t="s">
        <v>1</v>
      </c>
      <c r="N187" s="159" t="s">
        <v>38</v>
      </c>
      <c r="O187" s="58"/>
      <c r="P187" s="160">
        <f>O187*H187</f>
        <v>0</v>
      </c>
      <c r="Q187" s="160">
        <v>0</v>
      </c>
      <c r="R187" s="160">
        <f>Q187*H187</f>
        <v>0</v>
      </c>
      <c r="S187" s="160">
        <v>0</v>
      </c>
      <c r="T187" s="161">
        <f>S187*H187</f>
        <v>0</v>
      </c>
      <c r="U187" s="32"/>
      <c r="V187" s="32"/>
      <c r="W187" s="32"/>
      <c r="X187" s="32"/>
      <c r="Y187" s="32"/>
      <c r="Z187" s="32"/>
      <c r="AA187" s="32"/>
      <c r="AB187" s="32"/>
      <c r="AC187" s="32"/>
      <c r="AD187" s="32"/>
      <c r="AE187" s="32"/>
      <c r="AR187" s="162" t="s">
        <v>166</v>
      </c>
      <c r="AT187" s="162" t="s">
        <v>162</v>
      </c>
      <c r="AU187" s="162" t="s">
        <v>82</v>
      </c>
      <c r="AY187" s="17" t="s">
        <v>160</v>
      </c>
      <c r="BE187" s="163">
        <f>IF(N187="základní",J187,0)</f>
        <v>0</v>
      </c>
      <c r="BF187" s="163">
        <f>IF(N187="snížená",J187,0)</f>
        <v>0</v>
      </c>
      <c r="BG187" s="163">
        <f>IF(N187="zákl. přenesená",J187,0)</f>
        <v>0</v>
      </c>
      <c r="BH187" s="163">
        <f>IF(N187="sníž. přenesená",J187,0)</f>
        <v>0</v>
      </c>
      <c r="BI187" s="163">
        <f>IF(N187="nulová",J187,0)</f>
        <v>0</v>
      </c>
      <c r="BJ187" s="17" t="s">
        <v>80</v>
      </c>
      <c r="BK187" s="163">
        <f>ROUND(I187*H187,2)</f>
        <v>0</v>
      </c>
      <c r="BL187" s="17" t="s">
        <v>166</v>
      </c>
      <c r="BM187" s="162" t="s">
        <v>1555</v>
      </c>
    </row>
    <row r="188" spans="1:65" s="13" customFormat="1">
      <c r="B188" s="164"/>
      <c r="D188" s="165" t="s">
        <v>168</v>
      </c>
      <c r="F188" s="167" t="s">
        <v>1556</v>
      </c>
      <c r="H188" s="168">
        <v>530.76800000000003</v>
      </c>
      <c r="I188" s="169"/>
      <c r="L188" s="164"/>
      <c r="M188" s="170"/>
      <c r="N188" s="171"/>
      <c r="O188" s="171"/>
      <c r="P188" s="171"/>
      <c r="Q188" s="171"/>
      <c r="R188" s="171"/>
      <c r="S188" s="171"/>
      <c r="T188" s="172"/>
      <c r="AT188" s="166" t="s">
        <v>168</v>
      </c>
      <c r="AU188" s="166" t="s">
        <v>82</v>
      </c>
      <c r="AV188" s="13" t="s">
        <v>82</v>
      </c>
      <c r="AW188" s="13" t="s">
        <v>3</v>
      </c>
      <c r="AX188" s="13" t="s">
        <v>80</v>
      </c>
      <c r="AY188" s="166" t="s">
        <v>160</v>
      </c>
    </row>
    <row r="189" spans="1:65" s="2" customFormat="1" ht="24.2" customHeight="1">
      <c r="A189" s="32"/>
      <c r="B189" s="149"/>
      <c r="C189" s="150" t="s">
        <v>259</v>
      </c>
      <c r="D189" s="150" t="s">
        <v>162</v>
      </c>
      <c r="E189" s="151" t="s">
        <v>265</v>
      </c>
      <c r="F189" s="152" t="s">
        <v>266</v>
      </c>
      <c r="G189" s="153" t="s">
        <v>207</v>
      </c>
      <c r="H189" s="154">
        <v>256.815</v>
      </c>
      <c r="I189" s="155"/>
      <c r="J189" s="156">
        <f>ROUND(I189*H189,2)</f>
        <v>0</v>
      </c>
      <c r="K189" s="157"/>
      <c r="L189" s="33"/>
      <c r="M189" s="158" t="s">
        <v>1</v>
      </c>
      <c r="N189" s="159" t="s">
        <v>38</v>
      </c>
      <c r="O189" s="58"/>
      <c r="P189" s="160">
        <f>O189*H189</f>
        <v>0</v>
      </c>
      <c r="Q189" s="160">
        <v>0</v>
      </c>
      <c r="R189" s="160">
        <f>Q189*H189</f>
        <v>0</v>
      </c>
      <c r="S189" s="160">
        <v>0</v>
      </c>
      <c r="T189" s="161">
        <f>S189*H189</f>
        <v>0</v>
      </c>
      <c r="U189" s="32"/>
      <c r="V189" s="32"/>
      <c r="W189" s="32"/>
      <c r="X189" s="32"/>
      <c r="Y189" s="32"/>
      <c r="Z189" s="32"/>
      <c r="AA189" s="32"/>
      <c r="AB189" s="32"/>
      <c r="AC189" s="32"/>
      <c r="AD189" s="32"/>
      <c r="AE189" s="32"/>
      <c r="AR189" s="162" t="s">
        <v>166</v>
      </c>
      <c r="AT189" s="162" t="s">
        <v>162</v>
      </c>
      <c r="AU189" s="162" t="s">
        <v>82</v>
      </c>
      <c r="AY189" s="17" t="s">
        <v>160</v>
      </c>
      <c r="BE189" s="163">
        <f>IF(N189="základní",J189,0)</f>
        <v>0</v>
      </c>
      <c r="BF189" s="163">
        <f>IF(N189="snížená",J189,0)</f>
        <v>0</v>
      </c>
      <c r="BG189" s="163">
        <f>IF(N189="zákl. přenesená",J189,0)</f>
        <v>0</v>
      </c>
      <c r="BH189" s="163">
        <f>IF(N189="sníž. přenesená",J189,0)</f>
        <v>0</v>
      </c>
      <c r="BI189" s="163">
        <f>IF(N189="nulová",J189,0)</f>
        <v>0</v>
      </c>
      <c r="BJ189" s="17" t="s">
        <v>80</v>
      </c>
      <c r="BK189" s="163">
        <f>ROUND(I189*H189,2)</f>
        <v>0</v>
      </c>
      <c r="BL189" s="17" t="s">
        <v>166</v>
      </c>
      <c r="BM189" s="162" t="s">
        <v>1557</v>
      </c>
    </row>
    <row r="190" spans="1:65" s="13" customFormat="1">
      <c r="B190" s="164"/>
      <c r="D190" s="165" t="s">
        <v>168</v>
      </c>
      <c r="E190" s="166" t="s">
        <v>1</v>
      </c>
      <c r="F190" s="167" t="s">
        <v>1548</v>
      </c>
      <c r="H190" s="168">
        <v>256.815</v>
      </c>
      <c r="I190" s="169"/>
      <c r="L190" s="164"/>
      <c r="M190" s="170"/>
      <c r="N190" s="171"/>
      <c r="O190" s="171"/>
      <c r="P190" s="171"/>
      <c r="Q190" s="171"/>
      <c r="R190" s="171"/>
      <c r="S190" s="171"/>
      <c r="T190" s="172"/>
      <c r="AT190" s="166" t="s">
        <v>168</v>
      </c>
      <c r="AU190" s="166" t="s">
        <v>82</v>
      </c>
      <c r="AV190" s="13" t="s">
        <v>82</v>
      </c>
      <c r="AW190" s="13" t="s">
        <v>30</v>
      </c>
      <c r="AX190" s="13" t="s">
        <v>73</v>
      </c>
      <c r="AY190" s="166" t="s">
        <v>160</v>
      </c>
    </row>
    <row r="191" spans="1:65" s="14" customFormat="1">
      <c r="B191" s="173"/>
      <c r="D191" s="165" t="s">
        <v>168</v>
      </c>
      <c r="E191" s="174" t="s">
        <v>1</v>
      </c>
      <c r="F191" s="175" t="s">
        <v>170</v>
      </c>
      <c r="H191" s="176">
        <v>256.815</v>
      </c>
      <c r="I191" s="177"/>
      <c r="L191" s="173"/>
      <c r="M191" s="178"/>
      <c r="N191" s="179"/>
      <c r="O191" s="179"/>
      <c r="P191" s="179"/>
      <c r="Q191" s="179"/>
      <c r="R191" s="179"/>
      <c r="S191" s="179"/>
      <c r="T191" s="180"/>
      <c r="AT191" s="174" t="s">
        <v>168</v>
      </c>
      <c r="AU191" s="174" t="s">
        <v>82</v>
      </c>
      <c r="AV191" s="14" t="s">
        <v>166</v>
      </c>
      <c r="AW191" s="14" t="s">
        <v>30</v>
      </c>
      <c r="AX191" s="14" t="s">
        <v>80</v>
      </c>
      <c r="AY191" s="174" t="s">
        <v>160</v>
      </c>
    </row>
    <row r="192" spans="1:65" s="2" customFormat="1" ht="33" customHeight="1">
      <c r="A192" s="32"/>
      <c r="B192" s="149"/>
      <c r="C192" s="150" t="s">
        <v>264</v>
      </c>
      <c r="D192" s="150" t="s">
        <v>162</v>
      </c>
      <c r="E192" s="151" t="s">
        <v>268</v>
      </c>
      <c r="F192" s="152" t="s">
        <v>269</v>
      </c>
      <c r="G192" s="153" t="s">
        <v>270</v>
      </c>
      <c r="H192" s="154">
        <v>537.27700000000004</v>
      </c>
      <c r="I192" s="155"/>
      <c r="J192" s="156">
        <f>ROUND(I192*H192,2)</f>
        <v>0</v>
      </c>
      <c r="K192" s="157"/>
      <c r="L192" s="33"/>
      <c r="M192" s="158" t="s">
        <v>1</v>
      </c>
      <c r="N192" s="159" t="s">
        <v>38</v>
      </c>
      <c r="O192" s="58"/>
      <c r="P192" s="160">
        <f>O192*H192</f>
        <v>0</v>
      </c>
      <c r="Q192" s="160">
        <v>0</v>
      </c>
      <c r="R192" s="160">
        <f>Q192*H192</f>
        <v>0</v>
      </c>
      <c r="S192" s="160">
        <v>0</v>
      </c>
      <c r="T192" s="161">
        <f>S192*H192</f>
        <v>0</v>
      </c>
      <c r="U192" s="32"/>
      <c r="V192" s="32"/>
      <c r="W192" s="32"/>
      <c r="X192" s="32"/>
      <c r="Y192" s="32"/>
      <c r="Z192" s="32"/>
      <c r="AA192" s="32"/>
      <c r="AB192" s="32"/>
      <c r="AC192" s="32"/>
      <c r="AD192" s="32"/>
      <c r="AE192" s="32"/>
      <c r="AR192" s="162" t="s">
        <v>166</v>
      </c>
      <c r="AT192" s="162" t="s">
        <v>162</v>
      </c>
      <c r="AU192" s="162" t="s">
        <v>82</v>
      </c>
      <c r="AY192" s="17" t="s">
        <v>160</v>
      </c>
      <c r="BE192" s="163">
        <f>IF(N192="základní",J192,0)</f>
        <v>0</v>
      </c>
      <c r="BF192" s="163">
        <f>IF(N192="snížená",J192,0)</f>
        <v>0</v>
      </c>
      <c r="BG192" s="163">
        <f>IF(N192="zákl. přenesená",J192,0)</f>
        <v>0</v>
      </c>
      <c r="BH192" s="163">
        <f>IF(N192="sníž. přenesená",J192,0)</f>
        <v>0</v>
      </c>
      <c r="BI192" s="163">
        <f>IF(N192="nulová",J192,0)</f>
        <v>0</v>
      </c>
      <c r="BJ192" s="17" t="s">
        <v>80</v>
      </c>
      <c r="BK192" s="163">
        <f>ROUND(I192*H192,2)</f>
        <v>0</v>
      </c>
      <c r="BL192" s="17" t="s">
        <v>166</v>
      </c>
      <c r="BM192" s="162" t="s">
        <v>1558</v>
      </c>
    </row>
    <row r="193" spans="1:65" s="13" customFormat="1">
      <c r="B193" s="164"/>
      <c r="D193" s="165" t="s">
        <v>168</v>
      </c>
      <c r="E193" s="166" t="s">
        <v>1</v>
      </c>
      <c r="F193" s="167" t="s">
        <v>1559</v>
      </c>
      <c r="H193" s="168">
        <v>537.27700000000004</v>
      </c>
      <c r="I193" s="169"/>
      <c r="L193" s="164"/>
      <c r="M193" s="170"/>
      <c r="N193" s="171"/>
      <c r="O193" s="171"/>
      <c r="P193" s="171"/>
      <c r="Q193" s="171"/>
      <c r="R193" s="171"/>
      <c r="S193" s="171"/>
      <c r="T193" s="172"/>
      <c r="AT193" s="166" t="s">
        <v>168</v>
      </c>
      <c r="AU193" s="166" t="s">
        <v>82</v>
      </c>
      <c r="AV193" s="13" t="s">
        <v>82</v>
      </c>
      <c r="AW193" s="13" t="s">
        <v>30</v>
      </c>
      <c r="AX193" s="13" t="s">
        <v>73</v>
      </c>
      <c r="AY193" s="166" t="s">
        <v>160</v>
      </c>
    </row>
    <row r="194" spans="1:65" s="14" customFormat="1">
      <c r="B194" s="173"/>
      <c r="D194" s="165" t="s">
        <v>168</v>
      </c>
      <c r="E194" s="174" t="s">
        <v>1</v>
      </c>
      <c r="F194" s="175" t="s">
        <v>170</v>
      </c>
      <c r="H194" s="176">
        <v>537.27700000000004</v>
      </c>
      <c r="I194" s="177"/>
      <c r="L194" s="173"/>
      <c r="M194" s="178"/>
      <c r="N194" s="179"/>
      <c r="O194" s="179"/>
      <c r="P194" s="179"/>
      <c r="Q194" s="179"/>
      <c r="R194" s="179"/>
      <c r="S194" s="179"/>
      <c r="T194" s="180"/>
      <c r="AT194" s="174" t="s">
        <v>168</v>
      </c>
      <c r="AU194" s="174" t="s">
        <v>82</v>
      </c>
      <c r="AV194" s="14" t="s">
        <v>166</v>
      </c>
      <c r="AW194" s="14" t="s">
        <v>30</v>
      </c>
      <c r="AX194" s="14" t="s">
        <v>80</v>
      </c>
      <c r="AY194" s="174" t="s">
        <v>160</v>
      </c>
    </row>
    <row r="195" spans="1:65" s="2" customFormat="1" ht="24.2" customHeight="1">
      <c r="A195" s="32"/>
      <c r="B195" s="149"/>
      <c r="C195" s="150" t="s">
        <v>7</v>
      </c>
      <c r="D195" s="150" t="s">
        <v>162</v>
      </c>
      <c r="E195" s="151" t="s">
        <v>274</v>
      </c>
      <c r="F195" s="152" t="s">
        <v>275</v>
      </c>
      <c r="G195" s="153" t="s">
        <v>207</v>
      </c>
      <c r="H195" s="154">
        <v>183.09100000000001</v>
      </c>
      <c r="I195" s="155"/>
      <c r="J195" s="156">
        <f>ROUND(I195*H195,2)</f>
        <v>0</v>
      </c>
      <c r="K195" s="157"/>
      <c r="L195" s="33"/>
      <c r="M195" s="158" t="s">
        <v>1</v>
      </c>
      <c r="N195" s="159" t="s">
        <v>38</v>
      </c>
      <c r="O195" s="58"/>
      <c r="P195" s="160">
        <f>O195*H195</f>
        <v>0</v>
      </c>
      <c r="Q195" s="160">
        <v>0</v>
      </c>
      <c r="R195" s="160">
        <f>Q195*H195</f>
        <v>0</v>
      </c>
      <c r="S195" s="160">
        <v>0</v>
      </c>
      <c r="T195" s="161">
        <f>S195*H195</f>
        <v>0</v>
      </c>
      <c r="U195" s="32"/>
      <c r="V195" s="32"/>
      <c r="W195" s="32"/>
      <c r="X195" s="32"/>
      <c r="Y195" s="32"/>
      <c r="Z195" s="32"/>
      <c r="AA195" s="32"/>
      <c r="AB195" s="32"/>
      <c r="AC195" s="32"/>
      <c r="AD195" s="32"/>
      <c r="AE195" s="32"/>
      <c r="AR195" s="162" t="s">
        <v>166</v>
      </c>
      <c r="AT195" s="162" t="s">
        <v>162</v>
      </c>
      <c r="AU195" s="162" t="s">
        <v>82</v>
      </c>
      <c r="AY195" s="17" t="s">
        <v>160</v>
      </c>
      <c r="BE195" s="163">
        <f>IF(N195="základní",J195,0)</f>
        <v>0</v>
      </c>
      <c r="BF195" s="163">
        <f>IF(N195="snížená",J195,0)</f>
        <v>0</v>
      </c>
      <c r="BG195" s="163">
        <f>IF(N195="zákl. přenesená",J195,0)</f>
        <v>0</v>
      </c>
      <c r="BH195" s="163">
        <f>IF(N195="sníž. přenesená",J195,0)</f>
        <v>0</v>
      </c>
      <c r="BI195" s="163">
        <f>IF(N195="nulová",J195,0)</f>
        <v>0</v>
      </c>
      <c r="BJ195" s="17" t="s">
        <v>80</v>
      </c>
      <c r="BK195" s="163">
        <f>ROUND(I195*H195,2)</f>
        <v>0</v>
      </c>
      <c r="BL195" s="17" t="s">
        <v>166</v>
      </c>
      <c r="BM195" s="162" t="s">
        <v>1560</v>
      </c>
    </row>
    <row r="196" spans="1:65" s="13" customFormat="1">
      <c r="B196" s="164"/>
      <c r="D196" s="165" t="s">
        <v>168</v>
      </c>
      <c r="E196" s="166" t="s">
        <v>1</v>
      </c>
      <c r="F196" s="167" t="s">
        <v>1561</v>
      </c>
      <c r="H196" s="168">
        <v>331.73</v>
      </c>
      <c r="I196" s="169"/>
      <c r="L196" s="164"/>
      <c r="M196" s="170"/>
      <c r="N196" s="171"/>
      <c r="O196" s="171"/>
      <c r="P196" s="171"/>
      <c r="Q196" s="171"/>
      <c r="R196" s="171"/>
      <c r="S196" s="171"/>
      <c r="T196" s="172"/>
      <c r="AT196" s="166" t="s">
        <v>168</v>
      </c>
      <c r="AU196" s="166" t="s">
        <v>82</v>
      </c>
      <c r="AV196" s="13" t="s">
        <v>82</v>
      </c>
      <c r="AW196" s="13" t="s">
        <v>30</v>
      </c>
      <c r="AX196" s="13" t="s">
        <v>73</v>
      </c>
      <c r="AY196" s="166" t="s">
        <v>160</v>
      </c>
    </row>
    <row r="197" spans="1:65" s="15" customFormat="1">
      <c r="B197" s="181"/>
      <c r="D197" s="165" t="s">
        <v>168</v>
      </c>
      <c r="E197" s="182" t="s">
        <v>1</v>
      </c>
      <c r="F197" s="183" t="s">
        <v>278</v>
      </c>
      <c r="H197" s="182" t="s">
        <v>1</v>
      </c>
      <c r="I197" s="184"/>
      <c r="L197" s="181"/>
      <c r="M197" s="185"/>
      <c r="N197" s="186"/>
      <c r="O197" s="186"/>
      <c r="P197" s="186"/>
      <c r="Q197" s="186"/>
      <c r="R197" s="186"/>
      <c r="S197" s="186"/>
      <c r="T197" s="187"/>
      <c r="AT197" s="182" t="s">
        <v>168</v>
      </c>
      <c r="AU197" s="182" t="s">
        <v>82</v>
      </c>
      <c r="AV197" s="15" t="s">
        <v>80</v>
      </c>
      <c r="AW197" s="15" t="s">
        <v>30</v>
      </c>
      <c r="AX197" s="15" t="s">
        <v>73</v>
      </c>
      <c r="AY197" s="182" t="s">
        <v>160</v>
      </c>
    </row>
    <row r="198" spans="1:65" s="13" customFormat="1">
      <c r="B198" s="164"/>
      <c r="D198" s="165" t="s">
        <v>168</v>
      </c>
      <c r="E198" s="166" t="s">
        <v>1</v>
      </c>
      <c r="F198" s="167" t="s">
        <v>1562</v>
      </c>
      <c r="H198" s="168">
        <v>-131.66999999999999</v>
      </c>
      <c r="I198" s="169"/>
      <c r="L198" s="164"/>
      <c r="M198" s="170"/>
      <c r="N198" s="171"/>
      <c r="O198" s="171"/>
      <c r="P198" s="171"/>
      <c r="Q198" s="171"/>
      <c r="R198" s="171"/>
      <c r="S198" s="171"/>
      <c r="T198" s="172"/>
      <c r="AT198" s="166" t="s">
        <v>168</v>
      </c>
      <c r="AU198" s="166" t="s">
        <v>82</v>
      </c>
      <c r="AV198" s="13" t="s">
        <v>82</v>
      </c>
      <c r="AW198" s="13" t="s">
        <v>30</v>
      </c>
      <c r="AX198" s="13" t="s">
        <v>73</v>
      </c>
      <c r="AY198" s="166" t="s">
        <v>160</v>
      </c>
    </row>
    <row r="199" spans="1:65" s="13" customFormat="1">
      <c r="B199" s="164"/>
      <c r="D199" s="165" t="s">
        <v>168</v>
      </c>
      <c r="E199" s="166" t="s">
        <v>1</v>
      </c>
      <c r="F199" s="167" t="s">
        <v>1563</v>
      </c>
      <c r="H199" s="168">
        <v>-16.969000000000001</v>
      </c>
      <c r="I199" s="169"/>
      <c r="L199" s="164"/>
      <c r="M199" s="170"/>
      <c r="N199" s="171"/>
      <c r="O199" s="171"/>
      <c r="P199" s="171"/>
      <c r="Q199" s="171"/>
      <c r="R199" s="171"/>
      <c r="S199" s="171"/>
      <c r="T199" s="172"/>
      <c r="AT199" s="166" t="s">
        <v>168</v>
      </c>
      <c r="AU199" s="166" t="s">
        <v>82</v>
      </c>
      <c r="AV199" s="13" t="s">
        <v>82</v>
      </c>
      <c r="AW199" s="13" t="s">
        <v>30</v>
      </c>
      <c r="AX199" s="13" t="s">
        <v>73</v>
      </c>
      <c r="AY199" s="166" t="s">
        <v>160</v>
      </c>
    </row>
    <row r="200" spans="1:65" s="14" customFormat="1">
      <c r="B200" s="173"/>
      <c r="D200" s="165" t="s">
        <v>168</v>
      </c>
      <c r="E200" s="174" t="s">
        <v>1</v>
      </c>
      <c r="F200" s="175" t="s">
        <v>170</v>
      </c>
      <c r="H200" s="176">
        <v>183.09100000000001</v>
      </c>
      <c r="I200" s="177"/>
      <c r="L200" s="173"/>
      <c r="M200" s="178"/>
      <c r="N200" s="179"/>
      <c r="O200" s="179"/>
      <c r="P200" s="179"/>
      <c r="Q200" s="179"/>
      <c r="R200" s="179"/>
      <c r="S200" s="179"/>
      <c r="T200" s="180"/>
      <c r="AT200" s="174" t="s">
        <v>168</v>
      </c>
      <c r="AU200" s="174" t="s">
        <v>82</v>
      </c>
      <c r="AV200" s="14" t="s">
        <v>166</v>
      </c>
      <c r="AW200" s="14" t="s">
        <v>30</v>
      </c>
      <c r="AX200" s="14" t="s">
        <v>80</v>
      </c>
      <c r="AY200" s="174" t="s">
        <v>160</v>
      </c>
    </row>
    <row r="201" spans="1:65" s="2" customFormat="1" ht="16.5" customHeight="1">
      <c r="A201" s="32"/>
      <c r="B201" s="149"/>
      <c r="C201" s="188" t="s">
        <v>273</v>
      </c>
      <c r="D201" s="188" t="s">
        <v>282</v>
      </c>
      <c r="E201" s="189" t="s">
        <v>283</v>
      </c>
      <c r="F201" s="190" t="s">
        <v>284</v>
      </c>
      <c r="G201" s="191" t="s">
        <v>270</v>
      </c>
      <c r="H201" s="192">
        <v>376.08699999999999</v>
      </c>
      <c r="I201" s="193"/>
      <c r="J201" s="194">
        <f>ROUND(I201*H201,2)</f>
        <v>0</v>
      </c>
      <c r="K201" s="195"/>
      <c r="L201" s="196"/>
      <c r="M201" s="197" t="s">
        <v>1</v>
      </c>
      <c r="N201" s="198" t="s">
        <v>38</v>
      </c>
      <c r="O201" s="58"/>
      <c r="P201" s="160">
        <f>O201*H201</f>
        <v>0</v>
      </c>
      <c r="Q201" s="160">
        <v>0</v>
      </c>
      <c r="R201" s="160">
        <f>Q201*H201</f>
        <v>0</v>
      </c>
      <c r="S201" s="160">
        <v>0</v>
      </c>
      <c r="T201" s="161">
        <f>S201*H201</f>
        <v>0</v>
      </c>
      <c r="U201" s="32"/>
      <c r="V201" s="32"/>
      <c r="W201" s="32"/>
      <c r="X201" s="32"/>
      <c r="Y201" s="32"/>
      <c r="Z201" s="32"/>
      <c r="AA201" s="32"/>
      <c r="AB201" s="32"/>
      <c r="AC201" s="32"/>
      <c r="AD201" s="32"/>
      <c r="AE201" s="32"/>
      <c r="AR201" s="162" t="s">
        <v>199</v>
      </c>
      <c r="AT201" s="162" t="s">
        <v>282</v>
      </c>
      <c r="AU201" s="162" t="s">
        <v>82</v>
      </c>
      <c r="AY201" s="17" t="s">
        <v>160</v>
      </c>
      <c r="BE201" s="163">
        <f>IF(N201="základní",J201,0)</f>
        <v>0</v>
      </c>
      <c r="BF201" s="163">
        <f>IF(N201="snížená",J201,0)</f>
        <v>0</v>
      </c>
      <c r="BG201" s="163">
        <f>IF(N201="zákl. přenesená",J201,0)</f>
        <v>0</v>
      </c>
      <c r="BH201" s="163">
        <f>IF(N201="sníž. přenesená",J201,0)</f>
        <v>0</v>
      </c>
      <c r="BI201" s="163">
        <f>IF(N201="nulová",J201,0)</f>
        <v>0</v>
      </c>
      <c r="BJ201" s="17" t="s">
        <v>80</v>
      </c>
      <c r="BK201" s="163">
        <f>ROUND(I201*H201,2)</f>
        <v>0</v>
      </c>
      <c r="BL201" s="17" t="s">
        <v>166</v>
      </c>
      <c r="BM201" s="162" t="s">
        <v>1564</v>
      </c>
    </row>
    <row r="202" spans="1:65" s="13" customFormat="1">
      <c r="B202" s="164"/>
      <c r="D202" s="165" t="s">
        <v>168</v>
      </c>
      <c r="E202" s="166" t="s">
        <v>1</v>
      </c>
      <c r="F202" s="167" t="s">
        <v>1565</v>
      </c>
      <c r="H202" s="168">
        <v>376.08699999999999</v>
      </c>
      <c r="I202" s="169"/>
      <c r="L202" s="164"/>
      <c r="M202" s="170"/>
      <c r="N202" s="171"/>
      <c r="O202" s="171"/>
      <c r="P202" s="171"/>
      <c r="Q202" s="171"/>
      <c r="R202" s="171"/>
      <c r="S202" s="171"/>
      <c r="T202" s="172"/>
      <c r="AT202" s="166" t="s">
        <v>168</v>
      </c>
      <c r="AU202" s="166" t="s">
        <v>82</v>
      </c>
      <c r="AV202" s="13" t="s">
        <v>82</v>
      </c>
      <c r="AW202" s="13" t="s">
        <v>30</v>
      </c>
      <c r="AX202" s="13" t="s">
        <v>73</v>
      </c>
      <c r="AY202" s="166" t="s">
        <v>160</v>
      </c>
    </row>
    <row r="203" spans="1:65" s="14" customFormat="1">
      <c r="B203" s="173"/>
      <c r="D203" s="165" t="s">
        <v>168</v>
      </c>
      <c r="E203" s="174" t="s">
        <v>1</v>
      </c>
      <c r="F203" s="175" t="s">
        <v>170</v>
      </c>
      <c r="H203" s="176">
        <v>376.08699999999999</v>
      </c>
      <c r="I203" s="177"/>
      <c r="L203" s="173"/>
      <c r="M203" s="178"/>
      <c r="N203" s="179"/>
      <c r="O203" s="179"/>
      <c r="P203" s="179"/>
      <c r="Q203" s="179"/>
      <c r="R203" s="179"/>
      <c r="S203" s="179"/>
      <c r="T203" s="180"/>
      <c r="AT203" s="174" t="s">
        <v>168</v>
      </c>
      <c r="AU203" s="174" t="s">
        <v>82</v>
      </c>
      <c r="AV203" s="14" t="s">
        <v>166</v>
      </c>
      <c r="AW203" s="14" t="s">
        <v>30</v>
      </c>
      <c r="AX203" s="14" t="s">
        <v>80</v>
      </c>
      <c r="AY203" s="174" t="s">
        <v>160</v>
      </c>
    </row>
    <row r="204" spans="1:65" s="2" customFormat="1" ht="24.2" customHeight="1">
      <c r="A204" s="32"/>
      <c r="B204" s="149"/>
      <c r="C204" s="150" t="s">
        <v>281</v>
      </c>
      <c r="D204" s="150" t="s">
        <v>162</v>
      </c>
      <c r="E204" s="151" t="s">
        <v>288</v>
      </c>
      <c r="F204" s="152" t="s">
        <v>289</v>
      </c>
      <c r="G204" s="153" t="s">
        <v>207</v>
      </c>
      <c r="H204" s="154">
        <v>73.724000000000004</v>
      </c>
      <c r="I204" s="155"/>
      <c r="J204" s="156">
        <f>ROUND(I204*H204,2)</f>
        <v>0</v>
      </c>
      <c r="K204" s="157"/>
      <c r="L204" s="33"/>
      <c r="M204" s="158" t="s">
        <v>1</v>
      </c>
      <c r="N204" s="159" t="s">
        <v>38</v>
      </c>
      <c r="O204" s="58"/>
      <c r="P204" s="160">
        <f>O204*H204</f>
        <v>0</v>
      </c>
      <c r="Q204" s="160">
        <v>0</v>
      </c>
      <c r="R204" s="160">
        <f>Q204*H204</f>
        <v>0</v>
      </c>
      <c r="S204" s="160">
        <v>0</v>
      </c>
      <c r="T204" s="161">
        <f>S204*H204</f>
        <v>0</v>
      </c>
      <c r="U204" s="32"/>
      <c r="V204" s="32"/>
      <c r="W204" s="32"/>
      <c r="X204" s="32"/>
      <c r="Y204" s="32"/>
      <c r="Z204" s="32"/>
      <c r="AA204" s="32"/>
      <c r="AB204" s="32"/>
      <c r="AC204" s="32"/>
      <c r="AD204" s="32"/>
      <c r="AE204" s="32"/>
      <c r="AR204" s="162" t="s">
        <v>166</v>
      </c>
      <c r="AT204" s="162" t="s">
        <v>162</v>
      </c>
      <c r="AU204" s="162" t="s">
        <v>82</v>
      </c>
      <c r="AY204" s="17" t="s">
        <v>160</v>
      </c>
      <c r="BE204" s="163">
        <f>IF(N204="základní",J204,0)</f>
        <v>0</v>
      </c>
      <c r="BF204" s="163">
        <f>IF(N204="snížená",J204,0)</f>
        <v>0</v>
      </c>
      <c r="BG204" s="163">
        <f>IF(N204="zákl. přenesená",J204,0)</f>
        <v>0</v>
      </c>
      <c r="BH204" s="163">
        <f>IF(N204="sníž. přenesená",J204,0)</f>
        <v>0</v>
      </c>
      <c r="BI204" s="163">
        <f>IF(N204="nulová",J204,0)</f>
        <v>0</v>
      </c>
      <c r="BJ204" s="17" t="s">
        <v>80</v>
      </c>
      <c r="BK204" s="163">
        <f>ROUND(I204*H204,2)</f>
        <v>0</v>
      </c>
      <c r="BL204" s="17" t="s">
        <v>166</v>
      </c>
      <c r="BM204" s="162" t="s">
        <v>1566</v>
      </c>
    </row>
    <row r="205" spans="1:65" s="15" customFormat="1">
      <c r="B205" s="181"/>
      <c r="D205" s="165" t="s">
        <v>168</v>
      </c>
      <c r="E205" s="182" t="s">
        <v>1</v>
      </c>
      <c r="F205" s="183" t="s">
        <v>291</v>
      </c>
      <c r="H205" s="182" t="s">
        <v>1</v>
      </c>
      <c r="I205" s="184"/>
      <c r="L205" s="181"/>
      <c r="M205" s="185"/>
      <c r="N205" s="186"/>
      <c r="O205" s="186"/>
      <c r="P205" s="186"/>
      <c r="Q205" s="186"/>
      <c r="R205" s="186"/>
      <c r="S205" s="186"/>
      <c r="T205" s="187"/>
      <c r="AT205" s="182" t="s">
        <v>168</v>
      </c>
      <c r="AU205" s="182" t="s">
        <v>82</v>
      </c>
      <c r="AV205" s="15" t="s">
        <v>80</v>
      </c>
      <c r="AW205" s="15" t="s">
        <v>30</v>
      </c>
      <c r="AX205" s="15" t="s">
        <v>73</v>
      </c>
      <c r="AY205" s="182" t="s">
        <v>160</v>
      </c>
    </row>
    <row r="206" spans="1:65" s="13" customFormat="1">
      <c r="B206" s="164"/>
      <c r="D206" s="165" t="s">
        <v>168</v>
      </c>
      <c r="E206" s="166" t="s">
        <v>1</v>
      </c>
      <c r="F206" s="167" t="s">
        <v>1567</v>
      </c>
      <c r="H206" s="168">
        <v>73.724000000000004</v>
      </c>
      <c r="I206" s="169"/>
      <c r="L206" s="164"/>
      <c r="M206" s="170"/>
      <c r="N206" s="171"/>
      <c r="O206" s="171"/>
      <c r="P206" s="171"/>
      <c r="Q206" s="171"/>
      <c r="R206" s="171"/>
      <c r="S206" s="171"/>
      <c r="T206" s="172"/>
      <c r="AT206" s="166" t="s">
        <v>168</v>
      </c>
      <c r="AU206" s="166" t="s">
        <v>82</v>
      </c>
      <c r="AV206" s="13" t="s">
        <v>82</v>
      </c>
      <c r="AW206" s="13" t="s">
        <v>30</v>
      </c>
      <c r="AX206" s="13" t="s">
        <v>73</v>
      </c>
      <c r="AY206" s="166" t="s">
        <v>160</v>
      </c>
    </row>
    <row r="207" spans="1:65" s="14" customFormat="1">
      <c r="B207" s="173"/>
      <c r="D207" s="165" t="s">
        <v>168</v>
      </c>
      <c r="E207" s="174" t="s">
        <v>1</v>
      </c>
      <c r="F207" s="175" t="s">
        <v>170</v>
      </c>
      <c r="H207" s="176">
        <v>73.724000000000004</v>
      </c>
      <c r="I207" s="177"/>
      <c r="L207" s="173"/>
      <c r="M207" s="178"/>
      <c r="N207" s="179"/>
      <c r="O207" s="179"/>
      <c r="P207" s="179"/>
      <c r="Q207" s="179"/>
      <c r="R207" s="179"/>
      <c r="S207" s="179"/>
      <c r="T207" s="180"/>
      <c r="AT207" s="174" t="s">
        <v>168</v>
      </c>
      <c r="AU207" s="174" t="s">
        <v>82</v>
      </c>
      <c r="AV207" s="14" t="s">
        <v>166</v>
      </c>
      <c r="AW207" s="14" t="s">
        <v>30</v>
      </c>
      <c r="AX207" s="14" t="s">
        <v>80</v>
      </c>
      <c r="AY207" s="174" t="s">
        <v>160</v>
      </c>
    </row>
    <row r="208" spans="1:65" s="2" customFormat="1" ht="16.5" customHeight="1">
      <c r="A208" s="32"/>
      <c r="B208" s="149"/>
      <c r="C208" s="188" t="s">
        <v>287</v>
      </c>
      <c r="D208" s="188" t="s">
        <v>282</v>
      </c>
      <c r="E208" s="189" t="s">
        <v>294</v>
      </c>
      <c r="F208" s="190" t="s">
        <v>295</v>
      </c>
      <c r="G208" s="191" t="s">
        <v>270</v>
      </c>
      <c r="H208" s="192">
        <v>151.43600000000001</v>
      </c>
      <c r="I208" s="193"/>
      <c r="J208" s="194">
        <f>ROUND(I208*H208,2)</f>
        <v>0</v>
      </c>
      <c r="K208" s="195"/>
      <c r="L208" s="196"/>
      <c r="M208" s="197" t="s">
        <v>1</v>
      </c>
      <c r="N208" s="198" t="s">
        <v>38</v>
      </c>
      <c r="O208" s="58"/>
      <c r="P208" s="160">
        <f>O208*H208</f>
        <v>0</v>
      </c>
      <c r="Q208" s="160">
        <v>0</v>
      </c>
      <c r="R208" s="160">
        <f>Q208*H208</f>
        <v>0</v>
      </c>
      <c r="S208" s="160">
        <v>0</v>
      </c>
      <c r="T208" s="161">
        <f>S208*H208</f>
        <v>0</v>
      </c>
      <c r="U208" s="32"/>
      <c r="V208" s="32"/>
      <c r="W208" s="32"/>
      <c r="X208" s="32"/>
      <c r="Y208" s="32"/>
      <c r="Z208" s="32"/>
      <c r="AA208" s="32"/>
      <c r="AB208" s="32"/>
      <c r="AC208" s="32"/>
      <c r="AD208" s="32"/>
      <c r="AE208" s="32"/>
      <c r="AR208" s="162" t="s">
        <v>199</v>
      </c>
      <c r="AT208" s="162" t="s">
        <v>282</v>
      </c>
      <c r="AU208" s="162" t="s">
        <v>82</v>
      </c>
      <c r="AY208" s="17" t="s">
        <v>160</v>
      </c>
      <c r="BE208" s="163">
        <f>IF(N208="základní",J208,0)</f>
        <v>0</v>
      </c>
      <c r="BF208" s="163">
        <f>IF(N208="snížená",J208,0)</f>
        <v>0</v>
      </c>
      <c r="BG208" s="163">
        <f>IF(N208="zákl. přenesená",J208,0)</f>
        <v>0</v>
      </c>
      <c r="BH208" s="163">
        <f>IF(N208="sníž. přenesená",J208,0)</f>
        <v>0</v>
      </c>
      <c r="BI208" s="163">
        <f>IF(N208="nulová",J208,0)</f>
        <v>0</v>
      </c>
      <c r="BJ208" s="17" t="s">
        <v>80</v>
      </c>
      <c r="BK208" s="163">
        <f>ROUND(I208*H208,2)</f>
        <v>0</v>
      </c>
      <c r="BL208" s="17" t="s">
        <v>166</v>
      </c>
      <c r="BM208" s="162" t="s">
        <v>1568</v>
      </c>
    </row>
    <row r="209" spans="1:65" s="13" customFormat="1">
      <c r="B209" s="164"/>
      <c r="D209" s="165" t="s">
        <v>168</v>
      </c>
      <c r="E209" s="166" t="s">
        <v>1</v>
      </c>
      <c r="F209" s="167" t="s">
        <v>1569</v>
      </c>
      <c r="H209" s="168">
        <v>151.43600000000001</v>
      </c>
      <c r="I209" s="169"/>
      <c r="L209" s="164"/>
      <c r="M209" s="170"/>
      <c r="N209" s="171"/>
      <c r="O209" s="171"/>
      <c r="P209" s="171"/>
      <c r="Q209" s="171"/>
      <c r="R209" s="171"/>
      <c r="S209" s="171"/>
      <c r="T209" s="172"/>
      <c r="AT209" s="166" t="s">
        <v>168</v>
      </c>
      <c r="AU209" s="166" t="s">
        <v>82</v>
      </c>
      <c r="AV209" s="13" t="s">
        <v>82</v>
      </c>
      <c r="AW209" s="13" t="s">
        <v>30</v>
      </c>
      <c r="AX209" s="13" t="s">
        <v>73</v>
      </c>
      <c r="AY209" s="166" t="s">
        <v>160</v>
      </c>
    </row>
    <row r="210" spans="1:65" s="14" customFormat="1">
      <c r="B210" s="173"/>
      <c r="D210" s="165" t="s">
        <v>168</v>
      </c>
      <c r="E210" s="174" t="s">
        <v>1</v>
      </c>
      <c r="F210" s="175" t="s">
        <v>170</v>
      </c>
      <c r="H210" s="176">
        <v>151.43600000000001</v>
      </c>
      <c r="I210" s="177"/>
      <c r="L210" s="173"/>
      <c r="M210" s="178"/>
      <c r="N210" s="179"/>
      <c r="O210" s="179"/>
      <c r="P210" s="179"/>
      <c r="Q210" s="179"/>
      <c r="R210" s="179"/>
      <c r="S210" s="179"/>
      <c r="T210" s="180"/>
      <c r="AT210" s="174" t="s">
        <v>168</v>
      </c>
      <c r="AU210" s="174" t="s">
        <v>82</v>
      </c>
      <c r="AV210" s="14" t="s">
        <v>166</v>
      </c>
      <c r="AW210" s="14" t="s">
        <v>30</v>
      </c>
      <c r="AX210" s="14" t="s">
        <v>80</v>
      </c>
      <c r="AY210" s="174" t="s">
        <v>160</v>
      </c>
    </row>
    <row r="211" spans="1:65" s="2" customFormat="1" ht="24.2" customHeight="1">
      <c r="A211" s="32"/>
      <c r="B211" s="149"/>
      <c r="C211" s="150" t="s">
        <v>293</v>
      </c>
      <c r="D211" s="150" t="s">
        <v>162</v>
      </c>
      <c r="E211" s="151" t="s">
        <v>299</v>
      </c>
      <c r="F211" s="152" t="s">
        <v>300</v>
      </c>
      <c r="G211" s="153" t="s">
        <v>165</v>
      </c>
      <c r="H211" s="154">
        <v>154</v>
      </c>
      <c r="I211" s="155"/>
      <c r="J211" s="156">
        <f>ROUND(I211*H211,2)</f>
        <v>0</v>
      </c>
      <c r="K211" s="157"/>
      <c r="L211" s="33"/>
      <c r="M211" s="158" t="s">
        <v>1</v>
      </c>
      <c r="N211" s="159" t="s">
        <v>38</v>
      </c>
      <c r="O211" s="58"/>
      <c r="P211" s="160">
        <f>O211*H211</f>
        <v>0</v>
      </c>
      <c r="Q211" s="160">
        <v>0</v>
      </c>
      <c r="R211" s="160">
        <f>Q211*H211</f>
        <v>0</v>
      </c>
      <c r="S211" s="160">
        <v>0</v>
      </c>
      <c r="T211" s="161">
        <f>S211*H211</f>
        <v>0</v>
      </c>
      <c r="U211" s="32"/>
      <c r="V211" s="32"/>
      <c r="W211" s="32"/>
      <c r="X211" s="32"/>
      <c r="Y211" s="32"/>
      <c r="Z211" s="32"/>
      <c r="AA211" s="32"/>
      <c r="AB211" s="32"/>
      <c r="AC211" s="32"/>
      <c r="AD211" s="32"/>
      <c r="AE211" s="32"/>
      <c r="AR211" s="162" t="s">
        <v>166</v>
      </c>
      <c r="AT211" s="162" t="s">
        <v>162</v>
      </c>
      <c r="AU211" s="162" t="s">
        <v>82</v>
      </c>
      <c r="AY211" s="17" t="s">
        <v>160</v>
      </c>
      <c r="BE211" s="163">
        <f>IF(N211="základní",J211,0)</f>
        <v>0</v>
      </c>
      <c r="BF211" s="163">
        <f>IF(N211="snížená",J211,0)</f>
        <v>0</v>
      </c>
      <c r="BG211" s="163">
        <f>IF(N211="zákl. přenesená",J211,0)</f>
        <v>0</v>
      </c>
      <c r="BH211" s="163">
        <f>IF(N211="sníž. přenesená",J211,0)</f>
        <v>0</v>
      </c>
      <c r="BI211" s="163">
        <f>IF(N211="nulová",J211,0)</f>
        <v>0</v>
      </c>
      <c r="BJ211" s="17" t="s">
        <v>80</v>
      </c>
      <c r="BK211" s="163">
        <f>ROUND(I211*H211,2)</f>
        <v>0</v>
      </c>
      <c r="BL211" s="17" t="s">
        <v>166</v>
      </c>
      <c r="BM211" s="162" t="s">
        <v>1570</v>
      </c>
    </row>
    <row r="212" spans="1:65" s="13" customFormat="1">
      <c r="B212" s="164"/>
      <c r="D212" s="165" t="s">
        <v>168</v>
      </c>
      <c r="E212" s="166" t="s">
        <v>1</v>
      </c>
      <c r="F212" s="167" t="s">
        <v>1571</v>
      </c>
      <c r="H212" s="168">
        <v>154</v>
      </c>
      <c r="I212" s="169"/>
      <c r="L212" s="164"/>
      <c r="M212" s="170"/>
      <c r="N212" s="171"/>
      <c r="O212" s="171"/>
      <c r="P212" s="171"/>
      <c r="Q212" s="171"/>
      <c r="R212" s="171"/>
      <c r="S212" s="171"/>
      <c r="T212" s="172"/>
      <c r="AT212" s="166" t="s">
        <v>168</v>
      </c>
      <c r="AU212" s="166" t="s">
        <v>82</v>
      </c>
      <c r="AV212" s="13" t="s">
        <v>82</v>
      </c>
      <c r="AW212" s="13" t="s">
        <v>30</v>
      </c>
      <c r="AX212" s="13" t="s">
        <v>73</v>
      </c>
      <c r="AY212" s="166" t="s">
        <v>160</v>
      </c>
    </row>
    <row r="213" spans="1:65" s="14" customFormat="1">
      <c r="B213" s="173"/>
      <c r="D213" s="165" t="s">
        <v>168</v>
      </c>
      <c r="E213" s="174" t="s">
        <v>1</v>
      </c>
      <c r="F213" s="175" t="s">
        <v>170</v>
      </c>
      <c r="H213" s="176">
        <v>154</v>
      </c>
      <c r="I213" s="177"/>
      <c r="L213" s="173"/>
      <c r="M213" s="178"/>
      <c r="N213" s="179"/>
      <c r="O213" s="179"/>
      <c r="P213" s="179"/>
      <c r="Q213" s="179"/>
      <c r="R213" s="179"/>
      <c r="S213" s="179"/>
      <c r="T213" s="180"/>
      <c r="AT213" s="174" t="s">
        <v>168</v>
      </c>
      <c r="AU213" s="174" t="s">
        <v>82</v>
      </c>
      <c r="AV213" s="14" t="s">
        <v>166</v>
      </c>
      <c r="AW213" s="14" t="s">
        <v>30</v>
      </c>
      <c r="AX213" s="14" t="s">
        <v>80</v>
      </c>
      <c r="AY213" s="174" t="s">
        <v>160</v>
      </c>
    </row>
    <row r="214" spans="1:65" s="12" customFormat="1" ht="22.9" customHeight="1">
      <c r="B214" s="136"/>
      <c r="D214" s="137" t="s">
        <v>72</v>
      </c>
      <c r="E214" s="147" t="s">
        <v>82</v>
      </c>
      <c r="F214" s="147" t="s">
        <v>302</v>
      </c>
      <c r="I214" s="139"/>
      <c r="J214" s="148">
        <f>BK214</f>
        <v>0</v>
      </c>
      <c r="L214" s="136"/>
      <c r="M214" s="141"/>
      <c r="N214" s="142"/>
      <c r="O214" s="142"/>
      <c r="P214" s="143">
        <f>SUM(P215:P217)</f>
        <v>0</v>
      </c>
      <c r="Q214" s="142"/>
      <c r="R214" s="143">
        <f>SUM(R215:R217)</f>
        <v>28.656600000000001</v>
      </c>
      <c r="S214" s="142"/>
      <c r="T214" s="144">
        <f>SUM(T215:T217)</f>
        <v>0</v>
      </c>
      <c r="AR214" s="137" t="s">
        <v>80</v>
      </c>
      <c r="AT214" s="145" t="s">
        <v>72</v>
      </c>
      <c r="AU214" s="145" t="s">
        <v>80</v>
      </c>
      <c r="AY214" s="137" t="s">
        <v>160</v>
      </c>
      <c r="BK214" s="146">
        <f>SUM(BK215:BK217)</f>
        <v>0</v>
      </c>
    </row>
    <row r="215" spans="1:65" s="2" customFormat="1" ht="37.9" customHeight="1">
      <c r="A215" s="32"/>
      <c r="B215" s="149"/>
      <c r="C215" s="150" t="s">
        <v>298</v>
      </c>
      <c r="D215" s="150" t="s">
        <v>162</v>
      </c>
      <c r="E215" s="151" t="s">
        <v>304</v>
      </c>
      <c r="F215" s="152" t="s">
        <v>305</v>
      </c>
      <c r="G215" s="153" t="s">
        <v>196</v>
      </c>
      <c r="H215" s="154">
        <v>140</v>
      </c>
      <c r="I215" s="155"/>
      <c r="J215" s="156">
        <f>ROUND(I215*H215,2)</f>
        <v>0</v>
      </c>
      <c r="K215" s="157"/>
      <c r="L215" s="33"/>
      <c r="M215" s="158" t="s">
        <v>1</v>
      </c>
      <c r="N215" s="159" t="s">
        <v>38</v>
      </c>
      <c r="O215" s="58"/>
      <c r="P215" s="160">
        <f>O215*H215</f>
        <v>0</v>
      </c>
      <c r="Q215" s="160">
        <v>0.20469000000000001</v>
      </c>
      <c r="R215" s="160">
        <f>Q215*H215</f>
        <v>28.656600000000001</v>
      </c>
      <c r="S215" s="160">
        <v>0</v>
      </c>
      <c r="T215" s="161">
        <f>S215*H215</f>
        <v>0</v>
      </c>
      <c r="U215" s="32"/>
      <c r="V215" s="32"/>
      <c r="W215" s="32"/>
      <c r="X215" s="32"/>
      <c r="Y215" s="32"/>
      <c r="Z215" s="32"/>
      <c r="AA215" s="32"/>
      <c r="AB215" s="32"/>
      <c r="AC215" s="32"/>
      <c r="AD215" s="32"/>
      <c r="AE215" s="32"/>
      <c r="AR215" s="162" t="s">
        <v>166</v>
      </c>
      <c r="AT215" s="162" t="s">
        <v>162</v>
      </c>
      <c r="AU215" s="162" t="s">
        <v>82</v>
      </c>
      <c r="AY215" s="17" t="s">
        <v>160</v>
      </c>
      <c r="BE215" s="163">
        <f>IF(N215="základní",J215,0)</f>
        <v>0</v>
      </c>
      <c r="BF215" s="163">
        <f>IF(N215="snížená",J215,0)</f>
        <v>0</v>
      </c>
      <c r="BG215" s="163">
        <f>IF(N215="zákl. přenesená",J215,0)</f>
        <v>0</v>
      </c>
      <c r="BH215" s="163">
        <f>IF(N215="sníž. přenesená",J215,0)</f>
        <v>0</v>
      </c>
      <c r="BI215" s="163">
        <f>IF(N215="nulová",J215,0)</f>
        <v>0</v>
      </c>
      <c r="BJ215" s="17" t="s">
        <v>80</v>
      </c>
      <c r="BK215" s="163">
        <f>ROUND(I215*H215,2)</f>
        <v>0</v>
      </c>
      <c r="BL215" s="17" t="s">
        <v>166</v>
      </c>
      <c r="BM215" s="162" t="s">
        <v>1572</v>
      </c>
    </row>
    <row r="216" spans="1:65" s="13" customFormat="1">
      <c r="B216" s="164"/>
      <c r="D216" s="165" t="s">
        <v>168</v>
      </c>
      <c r="E216" s="166" t="s">
        <v>1</v>
      </c>
      <c r="F216" s="167" t="s">
        <v>1573</v>
      </c>
      <c r="H216" s="168">
        <v>140</v>
      </c>
      <c r="I216" s="169"/>
      <c r="L216" s="164"/>
      <c r="M216" s="170"/>
      <c r="N216" s="171"/>
      <c r="O216" s="171"/>
      <c r="P216" s="171"/>
      <c r="Q216" s="171"/>
      <c r="R216" s="171"/>
      <c r="S216" s="171"/>
      <c r="T216" s="172"/>
      <c r="AT216" s="166" t="s">
        <v>168</v>
      </c>
      <c r="AU216" s="166" t="s">
        <v>82</v>
      </c>
      <c r="AV216" s="13" t="s">
        <v>82</v>
      </c>
      <c r="AW216" s="13" t="s">
        <v>30</v>
      </c>
      <c r="AX216" s="13" t="s">
        <v>73</v>
      </c>
      <c r="AY216" s="166" t="s">
        <v>160</v>
      </c>
    </row>
    <row r="217" spans="1:65" s="14" customFormat="1">
      <c r="B217" s="173"/>
      <c r="D217" s="165" t="s">
        <v>168</v>
      </c>
      <c r="E217" s="174" t="s">
        <v>1</v>
      </c>
      <c r="F217" s="175" t="s">
        <v>170</v>
      </c>
      <c r="H217" s="176">
        <v>140</v>
      </c>
      <c r="I217" s="177"/>
      <c r="L217" s="173"/>
      <c r="M217" s="178"/>
      <c r="N217" s="179"/>
      <c r="O217" s="179"/>
      <c r="P217" s="179"/>
      <c r="Q217" s="179"/>
      <c r="R217" s="179"/>
      <c r="S217" s="179"/>
      <c r="T217" s="180"/>
      <c r="AT217" s="174" t="s">
        <v>168</v>
      </c>
      <c r="AU217" s="174" t="s">
        <v>82</v>
      </c>
      <c r="AV217" s="14" t="s">
        <v>166</v>
      </c>
      <c r="AW217" s="14" t="s">
        <v>30</v>
      </c>
      <c r="AX217" s="14" t="s">
        <v>80</v>
      </c>
      <c r="AY217" s="174" t="s">
        <v>160</v>
      </c>
    </row>
    <row r="218" spans="1:65" s="12" customFormat="1" ht="22.9" customHeight="1">
      <c r="B218" s="136"/>
      <c r="D218" s="137" t="s">
        <v>72</v>
      </c>
      <c r="E218" s="147" t="s">
        <v>174</v>
      </c>
      <c r="F218" s="147" t="s">
        <v>308</v>
      </c>
      <c r="I218" s="139"/>
      <c r="J218" s="148">
        <f>BK218</f>
        <v>0</v>
      </c>
      <c r="L218" s="136"/>
      <c r="M218" s="141"/>
      <c r="N218" s="142"/>
      <c r="O218" s="142"/>
      <c r="P218" s="143">
        <f>SUM(P219:P224)</f>
        <v>0</v>
      </c>
      <c r="Q218" s="142"/>
      <c r="R218" s="143">
        <f>SUM(R219:R224)</f>
        <v>0</v>
      </c>
      <c r="S218" s="142"/>
      <c r="T218" s="144">
        <f>SUM(T219:T224)</f>
        <v>0</v>
      </c>
      <c r="AR218" s="137" t="s">
        <v>80</v>
      </c>
      <c r="AT218" s="145" t="s">
        <v>72</v>
      </c>
      <c r="AU218" s="145" t="s">
        <v>80</v>
      </c>
      <c r="AY218" s="137" t="s">
        <v>160</v>
      </c>
      <c r="BK218" s="146">
        <f>SUM(BK219:BK224)</f>
        <v>0</v>
      </c>
    </row>
    <row r="219" spans="1:65" s="2" customFormat="1" ht="37.9" customHeight="1">
      <c r="A219" s="32"/>
      <c r="B219" s="149"/>
      <c r="C219" s="150" t="s">
        <v>303</v>
      </c>
      <c r="D219" s="150" t="s">
        <v>162</v>
      </c>
      <c r="E219" s="151" t="s">
        <v>310</v>
      </c>
      <c r="F219" s="152" t="s">
        <v>311</v>
      </c>
      <c r="G219" s="153" t="s">
        <v>312</v>
      </c>
      <c r="H219" s="154">
        <v>2</v>
      </c>
      <c r="I219" s="155"/>
      <c r="J219" s="156">
        <f>ROUND(I219*H219,2)</f>
        <v>0</v>
      </c>
      <c r="K219" s="157"/>
      <c r="L219" s="33"/>
      <c r="M219" s="158" t="s">
        <v>1</v>
      </c>
      <c r="N219" s="159" t="s">
        <v>38</v>
      </c>
      <c r="O219" s="58"/>
      <c r="P219" s="160">
        <f>O219*H219</f>
        <v>0</v>
      </c>
      <c r="Q219" s="160">
        <v>0</v>
      </c>
      <c r="R219" s="160">
        <f>Q219*H219</f>
        <v>0</v>
      </c>
      <c r="S219" s="160">
        <v>0</v>
      </c>
      <c r="T219" s="161">
        <f>S219*H219</f>
        <v>0</v>
      </c>
      <c r="U219" s="32"/>
      <c r="V219" s="32"/>
      <c r="W219" s="32"/>
      <c r="X219" s="32"/>
      <c r="Y219" s="32"/>
      <c r="Z219" s="32"/>
      <c r="AA219" s="32"/>
      <c r="AB219" s="32"/>
      <c r="AC219" s="32"/>
      <c r="AD219" s="32"/>
      <c r="AE219" s="32"/>
      <c r="AR219" s="162" t="s">
        <v>166</v>
      </c>
      <c r="AT219" s="162" t="s">
        <v>162</v>
      </c>
      <c r="AU219" s="162" t="s">
        <v>82</v>
      </c>
      <c r="AY219" s="17" t="s">
        <v>160</v>
      </c>
      <c r="BE219" s="163">
        <f>IF(N219="základní",J219,0)</f>
        <v>0</v>
      </c>
      <c r="BF219" s="163">
        <f>IF(N219="snížená",J219,0)</f>
        <v>0</v>
      </c>
      <c r="BG219" s="163">
        <f>IF(N219="zákl. přenesená",J219,0)</f>
        <v>0</v>
      </c>
      <c r="BH219" s="163">
        <f>IF(N219="sníž. přenesená",J219,0)</f>
        <v>0</v>
      </c>
      <c r="BI219" s="163">
        <f>IF(N219="nulová",J219,0)</f>
        <v>0</v>
      </c>
      <c r="BJ219" s="17" t="s">
        <v>80</v>
      </c>
      <c r="BK219" s="163">
        <f>ROUND(I219*H219,2)</f>
        <v>0</v>
      </c>
      <c r="BL219" s="17" t="s">
        <v>166</v>
      </c>
      <c r="BM219" s="162" t="s">
        <v>1574</v>
      </c>
    </row>
    <row r="220" spans="1:65" s="13" customFormat="1">
      <c r="B220" s="164"/>
      <c r="D220" s="165" t="s">
        <v>168</v>
      </c>
      <c r="E220" s="166" t="s">
        <v>1</v>
      </c>
      <c r="F220" s="167" t="s">
        <v>314</v>
      </c>
      <c r="H220" s="168">
        <v>2</v>
      </c>
      <c r="I220" s="169"/>
      <c r="L220" s="164"/>
      <c r="M220" s="170"/>
      <c r="N220" s="171"/>
      <c r="O220" s="171"/>
      <c r="P220" s="171"/>
      <c r="Q220" s="171"/>
      <c r="R220" s="171"/>
      <c r="S220" s="171"/>
      <c r="T220" s="172"/>
      <c r="AT220" s="166" t="s">
        <v>168</v>
      </c>
      <c r="AU220" s="166" t="s">
        <v>82</v>
      </c>
      <c r="AV220" s="13" t="s">
        <v>82</v>
      </c>
      <c r="AW220" s="13" t="s">
        <v>30</v>
      </c>
      <c r="AX220" s="13" t="s">
        <v>73</v>
      </c>
      <c r="AY220" s="166" t="s">
        <v>160</v>
      </c>
    </row>
    <row r="221" spans="1:65" s="14" customFormat="1">
      <c r="B221" s="173"/>
      <c r="D221" s="165" t="s">
        <v>168</v>
      </c>
      <c r="E221" s="174" t="s">
        <v>1</v>
      </c>
      <c r="F221" s="175" t="s">
        <v>170</v>
      </c>
      <c r="H221" s="176">
        <v>2</v>
      </c>
      <c r="I221" s="177"/>
      <c r="L221" s="173"/>
      <c r="M221" s="178"/>
      <c r="N221" s="179"/>
      <c r="O221" s="179"/>
      <c r="P221" s="179"/>
      <c r="Q221" s="179"/>
      <c r="R221" s="179"/>
      <c r="S221" s="179"/>
      <c r="T221" s="180"/>
      <c r="AT221" s="174" t="s">
        <v>168</v>
      </c>
      <c r="AU221" s="174" t="s">
        <v>82</v>
      </c>
      <c r="AV221" s="14" t="s">
        <v>166</v>
      </c>
      <c r="AW221" s="14" t="s">
        <v>30</v>
      </c>
      <c r="AX221" s="14" t="s">
        <v>80</v>
      </c>
      <c r="AY221" s="174" t="s">
        <v>160</v>
      </c>
    </row>
    <row r="222" spans="1:65" s="2" customFormat="1" ht="21.75" customHeight="1">
      <c r="A222" s="32"/>
      <c r="B222" s="149"/>
      <c r="C222" s="150" t="s">
        <v>309</v>
      </c>
      <c r="D222" s="150" t="s">
        <v>162</v>
      </c>
      <c r="E222" s="151" t="s">
        <v>316</v>
      </c>
      <c r="F222" s="152" t="s">
        <v>317</v>
      </c>
      <c r="G222" s="153" t="s">
        <v>207</v>
      </c>
      <c r="H222" s="154">
        <v>12.308999999999999</v>
      </c>
      <c r="I222" s="155"/>
      <c r="J222" s="156">
        <f>ROUND(I222*H222,2)</f>
        <v>0</v>
      </c>
      <c r="K222" s="157"/>
      <c r="L222" s="33"/>
      <c r="M222" s="158" t="s">
        <v>1</v>
      </c>
      <c r="N222" s="159" t="s">
        <v>38</v>
      </c>
      <c r="O222" s="58"/>
      <c r="P222" s="160">
        <f>O222*H222</f>
        <v>0</v>
      </c>
      <c r="Q222" s="160">
        <v>0</v>
      </c>
      <c r="R222" s="160">
        <f>Q222*H222</f>
        <v>0</v>
      </c>
      <c r="S222" s="160">
        <v>0</v>
      </c>
      <c r="T222" s="161">
        <f>S222*H222</f>
        <v>0</v>
      </c>
      <c r="U222" s="32"/>
      <c r="V222" s="32"/>
      <c r="W222" s="32"/>
      <c r="X222" s="32"/>
      <c r="Y222" s="32"/>
      <c r="Z222" s="32"/>
      <c r="AA222" s="32"/>
      <c r="AB222" s="32"/>
      <c r="AC222" s="32"/>
      <c r="AD222" s="32"/>
      <c r="AE222" s="32"/>
      <c r="AR222" s="162" t="s">
        <v>166</v>
      </c>
      <c r="AT222" s="162" t="s">
        <v>162</v>
      </c>
      <c r="AU222" s="162" t="s">
        <v>82</v>
      </c>
      <c r="AY222" s="17" t="s">
        <v>160</v>
      </c>
      <c r="BE222" s="163">
        <f>IF(N222="základní",J222,0)</f>
        <v>0</v>
      </c>
      <c r="BF222" s="163">
        <f>IF(N222="snížená",J222,0)</f>
        <v>0</v>
      </c>
      <c r="BG222" s="163">
        <f>IF(N222="zákl. přenesená",J222,0)</f>
        <v>0</v>
      </c>
      <c r="BH222" s="163">
        <f>IF(N222="sníž. přenesená",J222,0)</f>
        <v>0</v>
      </c>
      <c r="BI222" s="163">
        <f>IF(N222="nulová",J222,0)</f>
        <v>0</v>
      </c>
      <c r="BJ222" s="17" t="s">
        <v>80</v>
      </c>
      <c r="BK222" s="163">
        <f>ROUND(I222*H222,2)</f>
        <v>0</v>
      </c>
      <c r="BL222" s="17" t="s">
        <v>166</v>
      </c>
      <c r="BM222" s="162" t="s">
        <v>1575</v>
      </c>
    </row>
    <row r="223" spans="1:65" s="13" customFormat="1">
      <c r="B223" s="164"/>
      <c r="D223" s="165" t="s">
        <v>168</v>
      </c>
      <c r="E223" s="166" t="s">
        <v>1</v>
      </c>
      <c r="F223" s="167" t="s">
        <v>1576</v>
      </c>
      <c r="H223" s="168">
        <v>12.308999999999999</v>
      </c>
      <c r="I223" s="169"/>
      <c r="L223" s="164"/>
      <c r="M223" s="170"/>
      <c r="N223" s="171"/>
      <c r="O223" s="171"/>
      <c r="P223" s="171"/>
      <c r="Q223" s="171"/>
      <c r="R223" s="171"/>
      <c r="S223" s="171"/>
      <c r="T223" s="172"/>
      <c r="AT223" s="166" t="s">
        <v>168</v>
      </c>
      <c r="AU223" s="166" t="s">
        <v>82</v>
      </c>
      <c r="AV223" s="13" t="s">
        <v>82</v>
      </c>
      <c r="AW223" s="13" t="s">
        <v>30</v>
      </c>
      <c r="AX223" s="13" t="s">
        <v>73</v>
      </c>
      <c r="AY223" s="166" t="s">
        <v>160</v>
      </c>
    </row>
    <row r="224" spans="1:65" s="14" customFormat="1">
      <c r="B224" s="173"/>
      <c r="D224" s="165" t="s">
        <v>168</v>
      </c>
      <c r="E224" s="174" t="s">
        <v>1</v>
      </c>
      <c r="F224" s="175" t="s">
        <v>170</v>
      </c>
      <c r="H224" s="176">
        <v>12.308999999999999</v>
      </c>
      <c r="I224" s="177"/>
      <c r="L224" s="173"/>
      <c r="M224" s="178"/>
      <c r="N224" s="179"/>
      <c r="O224" s="179"/>
      <c r="P224" s="179"/>
      <c r="Q224" s="179"/>
      <c r="R224" s="179"/>
      <c r="S224" s="179"/>
      <c r="T224" s="180"/>
      <c r="AT224" s="174" t="s">
        <v>168</v>
      </c>
      <c r="AU224" s="174" t="s">
        <v>82</v>
      </c>
      <c r="AV224" s="14" t="s">
        <v>166</v>
      </c>
      <c r="AW224" s="14" t="s">
        <v>30</v>
      </c>
      <c r="AX224" s="14" t="s">
        <v>80</v>
      </c>
      <c r="AY224" s="174" t="s">
        <v>160</v>
      </c>
    </row>
    <row r="225" spans="1:65" s="12" customFormat="1" ht="22.9" customHeight="1">
      <c r="B225" s="136"/>
      <c r="D225" s="137" t="s">
        <v>72</v>
      </c>
      <c r="E225" s="147" t="s">
        <v>166</v>
      </c>
      <c r="F225" s="147" t="s">
        <v>320</v>
      </c>
      <c r="I225" s="139"/>
      <c r="J225" s="148">
        <f>BK225</f>
        <v>0</v>
      </c>
      <c r="L225" s="136"/>
      <c r="M225" s="141"/>
      <c r="N225" s="142"/>
      <c r="O225" s="142"/>
      <c r="P225" s="143">
        <f>SUM(P226:P234)</f>
        <v>0</v>
      </c>
      <c r="Q225" s="142"/>
      <c r="R225" s="143">
        <f>SUM(R226:R234)</f>
        <v>62.109141120000004</v>
      </c>
      <c r="S225" s="142"/>
      <c r="T225" s="144">
        <f>SUM(T226:T234)</f>
        <v>0</v>
      </c>
      <c r="AR225" s="137" t="s">
        <v>80</v>
      </c>
      <c r="AT225" s="145" t="s">
        <v>72</v>
      </c>
      <c r="AU225" s="145" t="s">
        <v>80</v>
      </c>
      <c r="AY225" s="137" t="s">
        <v>160</v>
      </c>
      <c r="BK225" s="146">
        <f>SUM(BK226:BK234)</f>
        <v>0</v>
      </c>
    </row>
    <row r="226" spans="1:65" s="2" customFormat="1" ht="16.5" customHeight="1">
      <c r="A226" s="32"/>
      <c r="B226" s="149"/>
      <c r="C226" s="150" t="s">
        <v>315</v>
      </c>
      <c r="D226" s="150" t="s">
        <v>162</v>
      </c>
      <c r="E226" s="151" t="s">
        <v>322</v>
      </c>
      <c r="F226" s="152" t="s">
        <v>323</v>
      </c>
      <c r="G226" s="153" t="s">
        <v>207</v>
      </c>
      <c r="H226" s="154">
        <v>30.456</v>
      </c>
      <c r="I226" s="155"/>
      <c r="J226" s="156">
        <f>ROUND(I226*H226,2)</f>
        <v>0</v>
      </c>
      <c r="K226" s="157"/>
      <c r="L226" s="33"/>
      <c r="M226" s="158" t="s">
        <v>1</v>
      </c>
      <c r="N226" s="159" t="s">
        <v>38</v>
      </c>
      <c r="O226" s="58"/>
      <c r="P226" s="160">
        <f>O226*H226</f>
        <v>0</v>
      </c>
      <c r="Q226" s="160">
        <v>1.8907700000000001</v>
      </c>
      <c r="R226" s="160">
        <f>Q226*H226</f>
        <v>57.585291120000001</v>
      </c>
      <c r="S226" s="160">
        <v>0</v>
      </c>
      <c r="T226" s="161">
        <f>S226*H226</f>
        <v>0</v>
      </c>
      <c r="U226" s="32"/>
      <c r="V226" s="32"/>
      <c r="W226" s="32"/>
      <c r="X226" s="32"/>
      <c r="Y226" s="32"/>
      <c r="Z226" s="32"/>
      <c r="AA226" s="32"/>
      <c r="AB226" s="32"/>
      <c r="AC226" s="32"/>
      <c r="AD226" s="32"/>
      <c r="AE226" s="32"/>
      <c r="AR226" s="162" t="s">
        <v>166</v>
      </c>
      <c r="AT226" s="162" t="s">
        <v>162</v>
      </c>
      <c r="AU226" s="162" t="s">
        <v>82</v>
      </c>
      <c r="AY226" s="17" t="s">
        <v>160</v>
      </c>
      <c r="BE226" s="163">
        <f>IF(N226="základní",J226,0)</f>
        <v>0</v>
      </c>
      <c r="BF226" s="163">
        <f>IF(N226="snížená",J226,0)</f>
        <v>0</v>
      </c>
      <c r="BG226" s="163">
        <f>IF(N226="zákl. přenesená",J226,0)</f>
        <v>0</v>
      </c>
      <c r="BH226" s="163">
        <f>IF(N226="sníž. přenesená",J226,0)</f>
        <v>0</v>
      </c>
      <c r="BI226" s="163">
        <f>IF(N226="nulová",J226,0)</f>
        <v>0</v>
      </c>
      <c r="BJ226" s="17" t="s">
        <v>80</v>
      </c>
      <c r="BK226" s="163">
        <f>ROUND(I226*H226,2)</f>
        <v>0</v>
      </c>
      <c r="BL226" s="17" t="s">
        <v>166</v>
      </c>
      <c r="BM226" s="162" t="s">
        <v>1577</v>
      </c>
    </row>
    <row r="227" spans="1:65" s="15" customFormat="1">
      <c r="B227" s="181"/>
      <c r="D227" s="165" t="s">
        <v>168</v>
      </c>
      <c r="E227" s="182" t="s">
        <v>1</v>
      </c>
      <c r="F227" s="183" t="s">
        <v>291</v>
      </c>
      <c r="H227" s="182" t="s">
        <v>1</v>
      </c>
      <c r="I227" s="184"/>
      <c r="L227" s="181"/>
      <c r="M227" s="185"/>
      <c r="N227" s="186"/>
      <c r="O227" s="186"/>
      <c r="P227" s="186"/>
      <c r="Q227" s="186"/>
      <c r="R227" s="186"/>
      <c r="S227" s="186"/>
      <c r="T227" s="187"/>
      <c r="AT227" s="182" t="s">
        <v>168</v>
      </c>
      <c r="AU227" s="182" t="s">
        <v>82</v>
      </c>
      <c r="AV227" s="15" t="s">
        <v>80</v>
      </c>
      <c r="AW227" s="15" t="s">
        <v>30</v>
      </c>
      <c r="AX227" s="15" t="s">
        <v>73</v>
      </c>
      <c r="AY227" s="182" t="s">
        <v>160</v>
      </c>
    </row>
    <row r="228" spans="1:65" s="13" customFormat="1">
      <c r="B228" s="164"/>
      <c r="D228" s="165" t="s">
        <v>168</v>
      </c>
      <c r="E228" s="166" t="s">
        <v>1</v>
      </c>
      <c r="F228" s="167" t="s">
        <v>1578</v>
      </c>
      <c r="H228" s="168">
        <v>29.106000000000002</v>
      </c>
      <c r="I228" s="169"/>
      <c r="L228" s="164"/>
      <c r="M228" s="170"/>
      <c r="N228" s="171"/>
      <c r="O228" s="171"/>
      <c r="P228" s="171"/>
      <c r="Q228" s="171"/>
      <c r="R228" s="171"/>
      <c r="S228" s="171"/>
      <c r="T228" s="172"/>
      <c r="AT228" s="166" t="s">
        <v>168</v>
      </c>
      <c r="AU228" s="166" t="s">
        <v>82</v>
      </c>
      <c r="AV228" s="13" t="s">
        <v>82</v>
      </c>
      <c r="AW228" s="13" t="s">
        <v>30</v>
      </c>
      <c r="AX228" s="13" t="s">
        <v>73</v>
      </c>
      <c r="AY228" s="166" t="s">
        <v>160</v>
      </c>
    </row>
    <row r="229" spans="1:65" s="13" customFormat="1">
      <c r="B229" s="164"/>
      <c r="D229" s="165" t="s">
        <v>168</v>
      </c>
      <c r="E229" s="166" t="s">
        <v>1</v>
      </c>
      <c r="F229" s="167" t="s">
        <v>1579</v>
      </c>
      <c r="H229" s="168">
        <v>1.35</v>
      </c>
      <c r="I229" s="169"/>
      <c r="L229" s="164"/>
      <c r="M229" s="170"/>
      <c r="N229" s="171"/>
      <c r="O229" s="171"/>
      <c r="P229" s="171"/>
      <c r="Q229" s="171"/>
      <c r="R229" s="171"/>
      <c r="S229" s="171"/>
      <c r="T229" s="172"/>
      <c r="AT229" s="166" t="s">
        <v>168</v>
      </c>
      <c r="AU229" s="166" t="s">
        <v>82</v>
      </c>
      <c r="AV229" s="13" t="s">
        <v>82</v>
      </c>
      <c r="AW229" s="13" t="s">
        <v>30</v>
      </c>
      <c r="AX229" s="13" t="s">
        <v>73</v>
      </c>
      <c r="AY229" s="166" t="s">
        <v>160</v>
      </c>
    </row>
    <row r="230" spans="1:65" s="14" customFormat="1">
      <c r="B230" s="173"/>
      <c r="D230" s="165" t="s">
        <v>168</v>
      </c>
      <c r="E230" s="174" t="s">
        <v>1</v>
      </c>
      <c r="F230" s="175" t="s">
        <v>170</v>
      </c>
      <c r="H230" s="176">
        <v>30.456</v>
      </c>
      <c r="I230" s="177"/>
      <c r="L230" s="173"/>
      <c r="M230" s="178"/>
      <c r="N230" s="179"/>
      <c r="O230" s="179"/>
      <c r="P230" s="179"/>
      <c r="Q230" s="179"/>
      <c r="R230" s="179"/>
      <c r="S230" s="179"/>
      <c r="T230" s="180"/>
      <c r="AT230" s="174" t="s">
        <v>168</v>
      </c>
      <c r="AU230" s="174" t="s">
        <v>82</v>
      </c>
      <c r="AV230" s="14" t="s">
        <v>166</v>
      </c>
      <c r="AW230" s="14" t="s">
        <v>30</v>
      </c>
      <c r="AX230" s="14" t="s">
        <v>80</v>
      </c>
      <c r="AY230" s="174" t="s">
        <v>160</v>
      </c>
    </row>
    <row r="231" spans="1:65" s="2" customFormat="1" ht="24.2" customHeight="1">
      <c r="A231" s="32"/>
      <c r="B231" s="149"/>
      <c r="C231" s="150" t="s">
        <v>321</v>
      </c>
      <c r="D231" s="150" t="s">
        <v>162</v>
      </c>
      <c r="E231" s="151" t="s">
        <v>328</v>
      </c>
      <c r="F231" s="152" t="s">
        <v>329</v>
      </c>
      <c r="G231" s="153" t="s">
        <v>207</v>
      </c>
      <c r="H231" s="154">
        <v>2.0249999999999999</v>
      </c>
      <c r="I231" s="155"/>
      <c r="J231" s="156">
        <f>ROUND(I231*H231,2)</f>
        <v>0</v>
      </c>
      <c r="K231" s="157"/>
      <c r="L231" s="33"/>
      <c r="M231" s="158" t="s">
        <v>1</v>
      </c>
      <c r="N231" s="159" t="s">
        <v>38</v>
      </c>
      <c r="O231" s="58"/>
      <c r="P231" s="160">
        <f>O231*H231</f>
        <v>0</v>
      </c>
      <c r="Q231" s="160">
        <v>2.234</v>
      </c>
      <c r="R231" s="160">
        <f>Q231*H231</f>
        <v>4.5238499999999995</v>
      </c>
      <c r="S231" s="160">
        <v>0</v>
      </c>
      <c r="T231" s="161">
        <f>S231*H231</f>
        <v>0</v>
      </c>
      <c r="U231" s="32"/>
      <c r="V231" s="32"/>
      <c r="W231" s="32"/>
      <c r="X231" s="32"/>
      <c r="Y231" s="32"/>
      <c r="Z231" s="32"/>
      <c r="AA231" s="32"/>
      <c r="AB231" s="32"/>
      <c r="AC231" s="32"/>
      <c r="AD231" s="32"/>
      <c r="AE231" s="32"/>
      <c r="AR231" s="162" t="s">
        <v>166</v>
      </c>
      <c r="AT231" s="162" t="s">
        <v>162</v>
      </c>
      <c r="AU231" s="162" t="s">
        <v>82</v>
      </c>
      <c r="AY231" s="17" t="s">
        <v>160</v>
      </c>
      <c r="BE231" s="163">
        <f>IF(N231="základní",J231,0)</f>
        <v>0</v>
      </c>
      <c r="BF231" s="163">
        <f>IF(N231="snížená",J231,0)</f>
        <v>0</v>
      </c>
      <c r="BG231" s="163">
        <f>IF(N231="zákl. přenesená",J231,0)</f>
        <v>0</v>
      </c>
      <c r="BH231" s="163">
        <f>IF(N231="sníž. přenesená",J231,0)</f>
        <v>0</v>
      </c>
      <c r="BI231" s="163">
        <f>IF(N231="nulová",J231,0)</f>
        <v>0</v>
      </c>
      <c r="BJ231" s="17" t="s">
        <v>80</v>
      </c>
      <c r="BK231" s="163">
        <f>ROUND(I231*H231,2)</f>
        <v>0</v>
      </c>
      <c r="BL231" s="17" t="s">
        <v>166</v>
      </c>
      <c r="BM231" s="162" t="s">
        <v>1580</v>
      </c>
    </row>
    <row r="232" spans="1:65" s="15" customFormat="1">
      <c r="B232" s="181"/>
      <c r="D232" s="165" t="s">
        <v>168</v>
      </c>
      <c r="E232" s="182" t="s">
        <v>1</v>
      </c>
      <c r="F232" s="183" t="s">
        <v>291</v>
      </c>
      <c r="H232" s="182" t="s">
        <v>1</v>
      </c>
      <c r="I232" s="184"/>
      <c r="L232" s="181"/>
      <c r="M232" s="185"/>
      <c r="N232" s="186"/>
      <c r="O232" s="186"/>
      <c r="P232" s="186"/>
      <c r="Q232" s="186"/>
      <c r="R232" s="186"/>
      <c r="S232" s="186"/>
      <c r="T232" s="187"/>
      <c r="AT232" s="182" t="s">
        <v>168</v>
      </c>
      <c r="AU232" s="182" t="s">
        <v>82</v>
      </c>
      <c r="AV232" s="15" t="s">
        <v>80</v>
      </c>
      <c r="AW232" s="15" t="s">
        <v>30</v>
      </c>
      <c r="AX232" s="15" t="s">
        <v>73</v>
      </c>
      <c r="AY232" s="182" t="s">
        <v>160</v>
      </c>
    </row>
    <row r="233" spans="1:65" s="13" customFormat="1">
      <c r="B233" s="164"/>
      <c r="D233" s="165" t="s">
        <v>168</v>
      </c>
      <c r="E233" s="166" t="s">
        <v>1</v>
      </c>
      <c r="F233" s="167" t="s">
        <v>1581</v>
      </c>
      <c r="H233" s="168">
        <v>2.0249999999999999</v>
      </c>
      <c r="I233" s="169"/>
      <c r="L233" s="164"/>
      <c r="M233" s="170"/>
      <c r="N233" s="171"/>
      <c r="O233" s="171"/>
      <c r="P233" s="171"/>
      <c r="Q233" s="171"/>
      <c r="R233" s="171"/>
      <c r="S233" s="171"/>
      <c r="T233" s="172"/>
      <c r="AT233" s="166" t="s">
        <v>168</v>
      </c>
      <c r="AU233" s="166" t="s">
        <v>82</v>
      </c>
      <c r="AV233" s="13" t="s">
        <v>82</v>
      </c>
      <c r="AW233" s="13" t="s">
        <v>30</v>
      </c>
      <c r="AX233" s="13" t="s">
        <v>73</v>
      </c>
      <c r="AY233" s="166" t="s">
        <v>160</v>
      </c>
    </row>
    <row r="234" spans="1:65" s="14" customFormat="1">
      <c r="B234" s="173"/>
      <c r="D234" s="165" t="s">
        <v>168</v>
      </c>
      <c r="E234" s="174" t="s">
        <v>1</v>
      </c>
      <c r="F234" s="175" t="s">
        <v>170</v>
      </c>
      <c r="H234" s="176">
        <v>2.0249999999999999</v>
      </c>
      <c r="I234" s="177"/>
      <c r="L234" s="173"/>
      <c r="M234" s="178"/>
      <c r="N234" s="179"/>
      <c r="O234" s="179"/>
      <c r="P234" s="179"/>
      <c r="Q234" s="179"/>
      <c r="R234" s="179"/>
      <c r="S234" s="179"/>
      <c r="T234" s="180"/>
      <c r="AT234" s="174" t="s">
        <v>168</v>
      </c>
      <c r="AU234" s="174" t="s">
        <v>82</v>
      </c>
      <c r="AV234" s="14" t="s">
        <v>166</v>
      </c>
      <c r="AW234" s="14" t="s">
        <v>30</v>
      </c>
      <c r="AX234" s="14" t="s">
        <v>80</v>
      </c>
      <c r="AY234" s="174" t="s">
        <v>160</v>
      </c>
    </row>
    <row r="235" spans="1:65" s="12" customFormat="1" ht="22.9" customHeight="1">
      <c r="B235" s="136"/>
      <c r="D235" s="137" t="s">
        <v>72</v>
      </c>
      <c r="E235" s="147" t="s">
        <v>182</v>
      </c>
      <c r="F235" s="147" t="s">
        <v>332</v>
      </c>
      <c r="I235" s="139"/>
      <c r="J235" s="148">
        <f>BK235</f>
        <v>0</v>
      </c>
      <c r="L235" s="136"/>
      <c r="M235" s="141"/>
      <c r="N235" s="142"/>
      <c r="O235" s="142"/>
      <c r="P235" s="143">
        <f>SUM(P236:P256)</f>
        <v>0</v>
      </c>
      <c r="Q235" s="142"/>
      <c r="R235" s="143">
        <f>SUM(R236:R256)</f>
        <v>0</v>
      </c>
      <c r="S235" s="142"/>
      <c r="T235" s="144">
        <f>SUM(T236:T256)</f>
        <v>0</v>
      </c>
      <c r="AR235" s="137" t="s">
        <v>80</v>
      </c>
      <c r="AT235" s="145" t="s">
        <v>72</v>
      </c>
      <c r="AU235" s="145" t="s">
        <v>80</v>
      </c>
      <c r="AY235" s="137" t="s">
        <v>160</v>
      </c>
      <c r="BK235" s="146">
        <f>SUM(BK236:BK256)</f>
        <v>0</v>
      </c>
    </row>
    <row r="236" spans="1:65" s="2" customFormat="1" ht="16.5" customHeight="1">
      <c r="A236" s="32"/>
      <c r="B236" s="149"/>
      <c r="C236" s="150" t="s">
        <v>327</v>
      </c>
      <c r="D236" s="150" t="s">
        <v>162</v>
      </c>
      <c r="E236" s="151" t="s">
        <v>334</v>
      </c>
      <c r="F236" s="152" t="s">
        <v>335</v>
      </c>
      <c r="G236" s="153" t="s">
        <v>165</v>
      </c>
      <c r="H236" s="154">
        <v>154</v>
      </c>
      <c r="I236" s="155"/>
      <c r="J236" s="156">
        <f>ROUND(I236*H236,2)</f>
        <v>0</v>
      </c>
      <c r="K236" s="157"/>
      <c r="L236" s="33"/>
      <c r="M236" s="158" t="s">
        <v>1</v>
      </c>
      <c r="N236" s="159" t="s">
        <v>38</v>
      </c>
      <c r="O236" s="58"/>
      <c r="P236" s="160">
        <f>O236*H236</f>
        <v>0</v>
      </c>
      <c r="Q236" s="160">
        <v>0</v>
      </c>
      <c r="R236" s="160">
        <f>Q236*H236</f>
        <v>0</v>
      </c>
      <c r="S236" s="160">
        <v>0</v>
      </c>
      <c r="T236" s="161">
        <f>S236*H236</f>
        <v>0</v>
      </c>
      <c r="U236" s="32"/>
      <c r="V236" s="32"/>
      <c r="W236" s="32"/>
      <c r="X236" s="32"/>
      <c r="Y236" s="32"/>
      <c r="Z236" s="32"/>
      <c r="AA236" s="32"/>
      <c r="AB236" s="32"/>
      <c r="AC236" s="32"/>
      <c r="AD236" s="32"/>
      <c r="AE236" s="32"/>
      <c r="AR236" s="162" t="s">
        <v>166</v>
      </c>
      <c r="AT236" s="162" t="s">
        <v>162</v>
      </c>
      <c r="AU236" s="162" t="s">
        <v>82</v>
      </c>
      <c r="AY236" s="17" t="s">
        <v>160</v>
      </c>
      <c r="BE236" s="163">
        <f>IF(N236="základní",J236,0)</f>
        <v>0</v>
      </c>
      <c r="BF236" s="163">
        <f>IF(N236="snížená",J236,0)</f>
        <v>0</v>
      </c>
      <c r="BG236" s="163">
        <f>IF(N236="zákl. přenesená",J236,0)</f>
        <v>0</v>
      </c>
      <c r="BH236" s="163">
        <f>IF(N236="sníž. přenesená",J236,0)</f>
        <v>0</v>
      </c>
      <c r="BI236" s="163">
        <f>IF(N236="nulová",J236,0)</f>
        <v>0</v>
      </c>
      <c r="BJ236" s="17" t="s">
        <v>80</v>
      </c>
      <c r="BK236" s="163">
        <f>ROUND(I236*H236,2)</f>
        <v>0</v>
      </c>
      <c r="BL236" s="17" t="s">
        <v>166</v>
      </c>
      <c r="BM236" s="162" t="s">
        <v>1582</v>
      </c>
    </row>
    <row r="237" spans="1:65" s="13" customFormat="1">
      <c r="B237" s="164"/>
      <c r="D237" s="165" t="s">
        <v>168</v>
      </c>
      <c r="E237" s="166" t="s">
        <v>1</v>
      </c>
      <c r="F237" s="167" t="s">
        <v>1571</v>
      </c>
      <c r="H237" s="168">
        <v>154</v>
      </c>
      <c r="I237" s="169"/>
      <c r="L237" s="164"/>
      <c r="M237" s="170"/>
      <c r="N237" s="171"/>
      <c r="O237" s="171"/>
      <c r="P237" s="171"/>
      <c r="Q237" s="171"/>
      <c r="R237" s="171"/>
      <c r="S237" s="171"/>
      <c r="T237" s="172"/>
      <c r="AT237" s="166" t="s">
        <v>168</v>
      </c>
      <c r="AU237" s="166" t="s">
        <v>82</v>
      </c>
      <c r="AV237" s="13" t="s">
        <v>82</v>
      </c>
      <c r="AW237" s="13" t="s">
        <v>30</v>
      </c>
      <c r="AX237" s="13" t="s">
        <v>73</v>
      </c>
      <c r="AY237" s="166" t="s">
        <v>160</v>
      </c>
    </row>
    <row r="238" spans="1:65" s="14" customFormat="1">
      <c r="B238" s="173"/>
      <c r="D238" s="165" t="s">
        <v>168</v>
      </c>
      <c r="E238" s="174" t="s">
        <v>1</v>
      </c>
      <c r="F238" s="175" t="s">
        <v>170</v>
      </c>
      <c r="H238" s="176">
        <v>154</v>
      </c>
      <c r="I238" s="177"/>
      <c r="L238" s="173"/>
      <c r="M238" s="178"/>
      <c r="N238" s="179"/>
      <c r="O238" s="179"/>
      <c r="P238" s="179"/>
      <c r="Q238" s="179"/>
      <c r="R238" s="179"/>
      <c r="S238" s="179"/>
      <c r="T238" s="180"/>
      <c r="AT238" s="174" t="s">
        <v>168</v>
      </c>
      <c r="AU238" s="174" t="s">
        <v>82</v>
      </c>
      <c r="AV238" s="14" t="s">
        <v>166</v>
      </c>
      <c r="AW238" s="14" t="s">
        <v>30</v>
      </c>
      <c r="AX238" s="14" t="s">
        <v>80</v>
      </c>
      <c r="AY238" s="174" t="s">
        <v>160</v>
      </c>
    </row>
    <row r="239" spans="1:65" s="2" customFormat="1" ht="24.2" customHeight="1">
      <c r="A239" s="32"/>
      <c r="B239" s="149"/>
      <c r="C239" s="150" t="s">
        <v>333</v>
      </c>
      <c r="D239" s="150" t="s">
        <v>162</v>
      </c>
      <c r="E239" s="151" t="s">
        <v>338</v>
      </c>
      <c r="F239" s="152" t="s">
        <v>339</v>
      </c>
      <c r="G239" s="153" t="s">
        <v>165</v>
      </c>
      <c r="H239" s="154">
        <v>168</v>
      </c>
      <c r="I239" s="155"/>
      <c r="J239" s="156">
        <f>ROUND(I239*H239,2)</f>
        <v>0</v>
      </c>
      <c r="K239" s="157"/>
      <c r="L239" s="33"/>
      <c r="M239" s="158" t="s">
        <v>1</v>
      </c>
      <c r="N239" s="159" t="s">
        <v>38</v>
      </c>
      <c r="O239" s="58"/>
      <c r="P239" s="160">
        <f>O239*H239</f>
        <v>0</v>
      </c>
      <c r="Q239" s="160">
        <v>0</v>
      </c>
      <c r="R239" s="160">
        <f>Q239*H239</f>
        <v>0</v>
      </c>
      <c r="S239" s="160">
        <v>0</v>
      </c>
      <c r="T239" s="161">
        <f>S239*H239</f>
        <v>0</v>
      </c>
      <c r="U239" s="32"/>
      <c r="V239" s="32"/>
      <c r="W239" s="32"/>
      <c r="X239" s="32"/>
      <c r="Y239" s="32"/>
      <c r="Z239" s="32"/>
      <c r="AA239" s="32"/>
      <c r="AB239" s="32"/>
      <c r="AC239" s="32"/>
      <c r="AD239" s="32"/>
      <c r="AE239" s="32"/>
      <c r="AR239" s="162" t="s">
        <v>166</v>
      </c>
      <c r="AT239" s="162" t="s">
        <v>162</v>
      </c>
      <c r="AU239" s="162" t="s">
        <v>82</v>
      </c>
      <c r="AY239" s="17" t="s">
        <v>160</v>
      </c>
      <c r="BE239" s="163">
        <f>IF(N239="základní",J239,0)</f>
        <v>0</v>
      </c>
      <c r="BF239" s="163">
        <f>IF(N239="snížená",J239,0)</f>
        <v>0</v>
      </c>
      <c r="BG239" s="163">
        <f>IF(N239="zákl. přenesená",J239,0)</f>
        <v>0</v>
      </c>
      <c r="BH239" s="163">
        <f>IF(N239="sníž. přenesená",J239,0)</f>
        <v>0</v>
      </c>
      <c r="BI239" s="163">
        <f>IF(N239="nulová",J239,0)</f>
        <v>0</v>
      </c>
      <c r="BJ239" s="17" t="s">
        <v>80</v>
      </c>
      <c r="BK239" s="163">
        <f>ROUND(I239*H239,2)</f>
        <v>0</v>
      </c>
      <c r="BL239" s="17" t="s">
        <v>166</v>
      </c>
      <c r="BM239" s="162" t="s">
        <v>1583</v>
      </c>
    </row>
    <row r="240" spans="1:65" s="13" customFormat="1">
      <c r="B240" s="164"/>
      <c r="D240" s="165" t="s">
        <v>168</v>
      </c>
      <c r="E240" s="166" t="s">
        <v>1</v>
      </c>
      <c r="F240" s="167" t="s">
        <v>1584</v>
      </c>
      <c r="H240" s="168">
        <v>168</v>
      </c>
      <c r="I240" s="169"/>
      <c r="L240" s="164"/>
      <c r="M240" s="170"/>
      <c r="N240" s="171"/>
      <c r="O240" s="171"/>
      <c r="P240" s="171"/>
      <c r="Q240" s="171"/>
      <c r="R240" s="171"/>
      <c r="S240" s="171"/>
      <c r="T240" s="172"/>
      <c r="AT240" s="166" t="s">
        <v>168</v>
      </c>
      <c r="AU240" s="166" t="s">
        <v>82</v>
      </c>
      <c r="AV240" s="13" t="s">
        <v>82</v>
      </c>
      <c r="AW240" s="13" t="s">
        <v>30</v>
      </c>
      <c r="AX240" s="13" t="s">
        <v>73</v>
      </c>
      <c r="AY240" s="166" t="s">
        <v>160</v>
      </c>
    </row>
    <row r="241" spans="1:65" s="14" customFormat="1">
      <c r="B241" s="173"/>
      <c r="D241" s="165" t="s">
        <v>168</v>
      </c>
      <c r="E241" s="174" t="s">
        <v>1</v>
      </c>
      <c r="F241" s="175" t="s">
        <v>170</v>
      </c>
      <c r="H241" s="176">
        <v>168</v>
      </c>
      <c r="I241" s="177"/>
      <c r="L241" s="173"/>
      <c r="M241" s="178"/>
      <c r="N241" s="179"/>
      <c r="O241" s="179"/>
      <c r="P241" s="179"/>
      <c r="Q241" s="179"/>
      <c r="R241" s="179"/>
      <c r="S241" s="179"/>
      <c r="T241" s="180"/>
      <c r="AT241" s="174" t="s">
        <v>168</v>
      </c>
      <c r="AU241" s="174" t="s">
        <v>82</v>
      </c>
      <c r="AV241" s="14" t="s">
        <v>166</v>
      </c>
      <c r="AW241" s="14" t="s">
        <v>30</v>
      </c>
      <c r="AX241" s="14" t="s">
        <v>80</v>
      </c>
      <c r="AY241" s="174" t="s">
        <v>160</v>
      </c>
    </row>
    <row r="242" spans="1:65" s="2" customFormat="1" ht="24.2" customHeight="1">
      <c r="A242" s="32"/>
      <c r="B242" s="149"/>
      <c r="C242" s="150" t="s">
        <v>337</v>
      </c>
      <c r="D242" s="150" t="s">
        <v>162</v>
      </c>
      <c r="E242" s="151" t="s">
        <v>343</v>
      </c>
      <c r="F242" s="152" t="s">
        <v>344</v>
      </c>
      <c r="G242" s="153" t="s">
        <v>165</v>
      </c>
      <c r="H242" s="154">
        <v>154</v>
      </c>
      <c r="I242" s="155"/>
      <c r="J242" s="156">
        <f>ROUND(I242*H242,2)</f>
        <v>0</v>
      </c>
      <c r="K242" s="157"/>
      <c r="L242" s="33"/>
      <c r="M242" s="158" t="s">
        <v>1</v>
      </c>
      <c r="N242" s="159" t="s">
        <v>38</v>
      </c>
      <c r="O242" s="58"/>
      <c r="P242" s="160">
        <f>O242*H242</f>
        <v>0</v>
      </c>
      <c r="Q242" s="160">
        <v>0</v>
      </c>
      <c r="R242" s="160">
        <f>Q242*H242</f>
        <v>0</v>
      </c>
      <c r="S242" s="160">
        <v>0</v>
      </c>
      <c r="T242" s="161">
        <f>S242*H242</f>
        <v>0</v>
      </c>
      <c r="U242" s="32"/>
      <c r="V242" s="32"/>
      <c r="W242" s="32"/>
      <c r="X242" s="32"/>
      <c r="Y242" s="32"/>
      <c r="Z242" s="32"/>
      <c r="AA242" s="32"/>
      <c r="AB242" s="32"/>
      <c r="AC242" s="32"/>
      <c r="AD242" s="32"/>
      <c r="AE242" s="32"/>
      <c r="AR242" s="162" t="s">
        <v>166</v>
      </c>
      <c r="AT242" s="162" t="s">
        <v>162</v>
      </c>
      <c r="AU242" s="162" t="s">
        <v>82</v>
      </c>
      <c r="AY242" s="17" t="s">
        <v>160</v>
      </c>
      <c r="BE242" s="163">
        <f>IF(N242="základní",J242,0)</f>
        <v>0</v>
      </c>
      <c r="BF242" s="163">
        <f>IF(N242="snížená",J242,0)</f>
        <v>0</v>
      </c>
      <c r="BG242" s="163">
        <f>IF(N242="zákl. přenesená",J242,0)</f>
        <v>0</v>
      </c>
      <c r="BH242" s="163">
        <f>IF(N242="sníž. přenesená",J242,0)</f>
        <v>0</v>
      </c>
      <c r="BI242" s="163">
        <f>IF(N242="nulová",J242,0)</f>
        <v>0</v>
      </c>
      <c r="BJ242" s="17" t="s">
        <v>80</v>
      </c>
      <c r="BK242" s="163">
        <f>ROUND(I242*H242,2)</f>
        <v>0</v>
      </c>
      <c r="BL242" s="17" t="s">
        <v>166</v>
      </c>
      <c r="BM242" s="162" t="s">
        <v>1585</v>
      </c>
    </row>
    <row r="243" spans="1:65" s="13" customFormat="1">
      <c r="B243" s="164"/>
      <c r="D243" s="165" t="s">
        <v>168</v>
      </c>
      <c r="E243" s="166" t="s">
        <v>1</v>
      </c>
      <c r="F243" s="167" t="s">
        <v>1586</v>
      </c>
      <c r="H243" s="168">
        <v>154</v>
      </c>
      <c r="I243" s="169"/>
      <c r="L243" s="164"/>
      <c r="M243" s="170"/>
      <c r="N243" s="171"/>
      <c r="O243" s="171"/>
      <c r="P243" s="171"/>
      <c r="Q243" s="171"/>
      <c r="R243" s="171"/>
      <c r="S243" s="171"/>
      <c r="T243" s="172"/>
      <c r="AT243" s="166" t="s">
        <v>168</v>
      </c>
      <c r="AU243" s="166" t="s">
        <v>82</v>
      </c>
      <c r="AV243" s="13" t="s">
        <v>82</v>
      </c>
      <c r="AW243" s="13" t="s">
        <v>30</v>
      </c>
      <c r="AX243" s="13" t="s">
        <v>73</v>
      </c>
      <c r="AY243" s="166" t="s">
        <v>160</v>
      </c>
    </row>
    <row r="244" spans="1:65" s="14" customFormat="1">
      <c r="B244" s="173"/>
      <c r="D244" s="165" t="s">
        <v>168</v>
      </c>
      <c r="E244" s="174" t="s">
        <v>1</v>
      </c>
      <c r="F244" s="175" t="s">
        <v>170</v>
      </c>
      <c r="H244" s="176">
        <v>154</v>
      </c>
      <c r="I244" s="177"/>
      <c r="L244" s="173"/>
      <c r="M244" s="178"/>
      <c r="N244" s="179"/>
      <c r="O244" s="179"/>
      <c r="P244" s="179"/>
      <c r="Q244" s="179"/>
      <c r="R244" s="179"/>
      <c r="S244" s="179"/>
      <c r="T244" s="180"/>
      <c r="AT244" s="174" t="s">
        <v>168</v>
      </c>
      <c r="AU244" s="174" t="s">
        <v>82</v>
      </c>
      <c r="AV244" s="14" t="s">
        <v>166</v>
      </c>
      <c r="AW244" s="14" t="s">
        <v>30</v>
      </c>
      <c r="AX244" s="14" t="s">
        <v>80</v>
      </c>
      <c r="AY244" s="174" t="s">
        <v>160</v>
      </c>
    </row>
    <row r="245" spans="1:65" s="2" customFormat="1" ht="24.2" customHeight="1">
      <c r="A245" s="32"/>
      <c r="B245" s="149"/>
      <c r="C245" s="150" t="s">
        <v>342</v>
      </c>
      <c r="D245" s="150" t="s">
        <v>162</v>
      </c>
      <c r="E245" s="151" t="s">
        <v>347</v>
      </c>
      <c r="F245" s="152" t="s">
        <v>348</v>
      </c>
      <c r="G245" s="153" t="s">
        <v>165</v>
      </c>
      <c r="H245" s="154">
        <v>840</v>
      </c>
      <c r="I245" s="155"/>
      <c r="J245" s="156">
        <f>ROUND(I245*H245,2)</f>
        <v>0</v>
      </c>
      <c r="K245" s="157"/>
      <c r="L245" s="33"/>
      <c r="M245" s="158" t="s">
        <v>1</v>
      </c>
      <c r="N245" s="159" t="s">
        <v>38</v>
      </c>
      <c r="O245" s="58"/>
      <c r="P245" s="160">
        <f>O245*H245</f>
        <v>0</v>
      </c>
      <c r="Q245" s="160">
        <v>0</v>
      </c>
      <c r="R245" s="160">
        <f>Q245*H245</f>
        <v>0</v>
      </c>
      <c r="S245" s="160">
        <v>0</v>
      </c>
      <c r="T245" s="161">
        <f>S245*H245</f>
        <v>0</v>
      </c>
      <c r="U245" s="32"/>
      <c r="V245" s="32"/>
      <c r="W245" s="32"/>
      <c r="X245" s="32"/>
      <c r="Y245" s="32"/>
      <c r="Z245" s="32"/>
      <c r="AA245" s="32"/>
      <c r="AB245" s="32"/>
      <c r="AC245" s="32"/>
      <c r="AD245" s="32"/>
      <c r="AE245" s="32"/>
      <c r="AR245" s="162" t="s">
        <v>166</v>
      </c>
      <c r="AT245" s="162" t="s">
        <v>162</v>
      </c>
      <c r="AU245" s="162" t="s">
        <v>82</v>
      </c>
      <c r="AY245" s="17" t="s">
        <v>160</v>
      </c>
      <c r="BE245" s="163">
        <f>IF(N245="základní",J245,0)</f>
        <v>0</v>
      </c>
      <c r="BF245" s="163">
        <f>IF(N245="snížená",J245,0)</f>
        <v>0</v>
      </c>
      <c r="BG245" s="163">
        <f>IF(N245="zákl. přenesená",J245,0)</f>
        <v>0</v>
      </c>
      <c r="BH245" s="163">
        <f>IF(N245="sníž. přenesená",J245,0)</f>
        <v>0</v>
      </c>
      <c r="BI245" s="163">
        <f>IF(N245="nulová",J245,0)</f>
        <v>0</v>
      </c>
      <c r="BJ245" s="17" t="s">
        <v>80</v>
      </c>
      <c r="BK245" s="163">
        <f>ROUND(I245*H245,2)</f>
        <v>0</v>
      </c>
      <c r="BL245" s="17" t="s">
        <v>166</v>
      </c>
      <c r="BM245" s="162" t="s">
        <v>1587</v>
      </c>
    </row>
    <row r="246" spans="1:65" s="13" customFormat="1">
      <c r="B246" s="164"/>
      <c r="D246" s="165" t="s">
        <v>168</v>
      </c>
      <c r="E246" s="166" t="s">
        <v>1</v>
      </c>
      <c r="F246" s="167" t="s">
        <v>1588</v>
      </c>
      <c r="H246" s="168">
        <v>840</v>
      </c>
      <c r="I246" s="169"/>
      <c r="L246" s="164"/>
      <c r="M246" s="170"/>
      <c r="N246" s="171"/>
      <c r="O246" s="171"/>
      <c r="P246" s="171"/>
      <c r="Q246" s="171"/>
      <c r="R246" s="171"/>
      <c r="S246" s="171"/>
      <c r="T246" s="172"/>
      <c r="AT246" s="166" t="s">
        <v>168</v>
      </c>
      <c r="AU246" s="166" t="s">
        <v>82</v>
      </c>
      <c r="AV246" s="13" t="s">
        <v>82</v>
      </c>
      <c r="AW246" s="13" t="s">
        <v>30</v>
      </c>
      <c r="AX246" s="13" t="s">
        <v>73</v>
      </c>
      <c r="AY246" s="166" t="s">
        <v>160</v>
      </c>
    </row>
    <row r="247" spans="1:65" s="14" customFormat="1">
      <c r="B247" s="173"/>
      <c r="D247" s="165" t="s">
        <v>168</v>
      </c>
      <c r="E247" s="174" t="s">
        <v>1</v>
      </c>
      <c r="F247" s="175" t="s">
        <v>170</v>
      </c>
      <c r="H247" s="176">
        <v>840</v>
      </c>
      <c r="I247" s="177"/>
      <c r="L247" s="173"/>
      <c r="M247" s="178"/>
      <c r="N247" s="179"/>
      <c r="O247" s="179"/>
      <c r="P247" s="179"/>
      <c r="Q247" s="179"/>
      <c r="R247" s="179"/>
      <c r="S247" s="179"/>
      <c r="T247" s="180"/>
      <c r="AT247" s="174" t="s">
        <v>168</v>
      </c>
      <c r="AU247" s="174" t="s">
        <v>82</v>
      </c>
      <c r="AV247" s="14" t="s">
        <v>166</v>
      </c>
      <c r="AW247" s="14" t="s">
        <v>30</v>
      </c>
      <c r="AX247" s="14" t="s">
        <v>80</v>
      </c>
      <c r="AY247" s="174" t="s">
        <v>160</v>
      </c>
    </row>
    <row r="248" spans="1:65" s="2" customFormat="1" ht="24.2" customHeight="1">
      <c r="A248" s="32"/>
      <c r="B248" s="149"/>
      <c r="C248" s="150" t="s">
        <v>346</v>
      </c>
      <c r="D248" s="150" t="s">
        <v>162</v>
      </c>
      <c r="E248" s="151" t="s">
        <v>351</v>
      </c>
      <c r="F248" s="152" t="s">
        <v>352</v>
      </c>
      <c r="G248" s="153" t="s">
        <v>165</v>
      </c>
      <c r="H248" s="154">
        <v>840</v>
      </c>
      <c r="I248" s="155"/>
      <c r="J248" s="156">
        <f>ROUND(I248*H248,2)</f>
        <v>0</v>
      </c>
      <c r="K248" s="157"/>
      <c r="L248" s="33"/>
      <c r="M248" s="158" t="s">
        <v>1</v>
      </c>
      <c r="N248" s="159" t="s">
        <v>38</v>
      </c>
      <c r="O248" s="58"/>
      <c r="P248" s="160">
        <f>O248*H248</f>
        <v>0</v>
      </c>
      <c r="Q248" s="160">
        <v>0</v>
      </c>
      <c r="R248" s="160">
        <f>Q248*H248</f>
        <v>0</v>
      </c>
      <c r="S248" s="160">
        <v>0</v>
      </c>
      <c r="T248" s="161">
        <f>S248*H248</f>
        <v>0</v>
      </c>
      <c r="U248" s="32"/>
      <c r="V248" s="32"/>
      <c r="W248" s="32"/>
      <c r="X248" s="32"/>
      <c r="Y248" s="32"/>
      <c r="Z248" s="32"/>
      <c r="AA248" s="32"/>
      <c r="AB248" s="32"/>
      <c r="AC248" s="32"/>
      <c r="AD248" s="32"/>
      <c r="AE248" s="32"/>
      <c r="AR248" s="162" t="s">
        <v>166</v>
      </c>
      <c r="AT248" s="162" t="s">
        <v>162</v>
      </c>
      <c r="AU248" s="162" t="s">
        <v>82</v>
      </c>
      <c r="AY248" s="17" t="s">
        <v>160</v>
      </c>
      <c r="BE248" s="163">
        <f>IF(N248="základní",J248,0)</f>
        <v>0</v>
      </c>
      <c r="BF248" s="163">
        <f>IF(N248="snížená",J248,0)</f>
        <v>0</v>
      </c>
      <c r="BG248" s="163">
        <f>IF(N248="zákl. přenesená",J248,0)</f>
        <v>0</v>
      </c>
      <c r="BH248" s="163">
        <f>IF(N248="sníž. přenesená",J248,0)</f>
        <v>0</v>
      </c>
      <c r="BI248" s="163">
        <f>IF(N248="nulová",J248,0)</f>
        <v>0</v>
      </c>
      <c r="BJ248" s="17" t="s">
        <v>80</v>
      </c>
      <c r="BK248" s="163">
        <f>ROUND(I248*H248,2)</f>
        <v>0</v>
      </c>
      <c r="BL248" s="17" t="s">
        <v>166</v>
      </c>
      <c r="BM248" s="162" t="s">
        <v>1589</v>
      </c>
    </row>
    <row r="249" spans="1:65" s="13" customFormat="1">
      <c r="B249" s="164"/>
      <c r="D249" s="165" t="s">
        <v>168</v>
      </c>
      <c r="E249" s="166" t="s">
        <v>1</v>
      </c>
      <c r="F249" s="167" t="s">
        <v>1588</v>
      </c>
      <c r="H249" s="168">
        <v>840</v>
      </c>
      <c r="I249" s="169"/>
      <c r="L249" s="164"/>
      <c r="M249" s="170"/>
      <c r="N249" s="171"/>
      <c r="O249" s="171"/>
      <c r="P249" s="171"/>
      <c r="Q249" s="171"/>
      <c r="R249" s="171"/>
      <c r="S249" s="171"/>
      <c r="T249" s="172"/>
      <c r="AT249" s="166" t="s">
        <v>168</v>
      </c>
      <c r="AU249" s="166" t="s">
        <v>82</v>
      </c>
      <c r="AV249" s="13" t="s">
        <v>82</v>
      </c>
      <c r="AW249" s="13" t="s">
        <v>30</v>
      </c>
      <c r="AX249" s="13" t="s">
        <v>73</v>
      </c>
      <c r="AY249" s="166" t="s">
        <v>160</v>
      </c>
    </row>
    <row r="250" spans="1:65" s="14" customFormat="1">
      <c r="B250" s="173"/>
      <c r="D250" s="165" t="s">
        <v>168</v>
      </c>
      <c r="E250" s="174" t="s">
        <v>1</v>
      </c>
      <c r="F250" s="175" t="s">
        <v>170</v>
      </c>
      <c r="H250" s="176">
        <v>840</v>
      </c>
      <c r="I250" s="177"/>
      <c r="L250" s="173"/>
      <c r="M250" s="178"/>
      <c r="N250" s="179"/>
      <c r="O250" s="179"/>
      <c r="P250" s="179"/>
      <c r="Q250" s="179"/>
      <c r="R250" s="179"/>
      <c r="S250" s="179"/>
      <c r="T250" s="180"/>
      <c r="AT250" s="174" t="s">
        <v>168</v>
      </c>
      <c r="AU250" s="174" t="s">
        <v>82</v>
      </c>
      <c r="AV250" s="14" t="s">
        <v>166</v>
      </c>
      <c r="AW250" s="14" t="s">
        <v>30</v>
      </c>
      <c r="AX250" s="14" t="s">
        <v>80</v>
      </c>
      <c r="AY250" s="174" t="s">
        <v>160</v>
      </c>
    </row>
    <row r="251" spans="1:65" s="2" customFormat="1" ht="21.75" customHeight="1">
      <c r="A251" s="32"/>
      <c r="B251" s="149"/>
      <c r="C251" s="150" t="s">
        <v>350</v>
      </c>
      <c r="D251" s="150" t="s">
        <v>162</v>
      </c>
      <c r="E251" s="151" t="s">
        <v>355</v>
      </c>
      <c r="F251" s="152" t="s">
        <v>356</v>
      </c>
      <c r="G251" s="153" t="s">
        <v>165</v>
      </c>
      <c r="H251" s="154">
        <v>840</v>
      </c>
      <c r="I251" s="155"/>
      <c r="J251" s="156">
        <f>ROUND(I251*H251,2)</f>
        <v>0</v>
      </c>
      <c r="K251" s="157"/>
      <c r="L251" s="33"/>
      <c r="M251" s="158" t="s">
        <v>1</v>
      </c>
      <c r="N251" s="159" t="s">
        <v>38</v>
      </c>
      <c r="O251" s="58"/>
      <c r="P251" s="160">
        <f>O251*H251</f>
        <v>0</v>
      </c>
      <c r="Q251" s="160">
        <v>0</v>
      </c>
      <c r="R251" s="160">
        <f>Q251*H251</f>
        <v>0</v>
      </c>
      <c r="S251" s="160">
        <v>0</v>
      </c>
      <c r="T251" s="161">
        <f>S251*H251</f>
        <v>0</v>
      </c>
      <c r="U251" s="32"/>
      <c r="V251" s="32"/>
      <c r="W251" s="32"/>
      <c r="X251" s="32"/>
      <c r="Y251" s="32"/>
      <c r="Z251" s="32"/>
      <c r="AA251" s="32"/>
      <c r="AB251" s="32"/>
      <c r="AC251" s="32"/>
      <c r="AD251" s="32"/>
      <c r="AE251" s="32"/>
      <c r="AR251" s="162" t="s">
        <v>166</v>
      </c>
      <c r="AT251" s="162" t="s">
        <v>162</v>
      </c>
      <c r="AU251" s="162" t="s">
        <v>82</v>
      </c>
      <c r="AY251" s="17" t="s">
        <v>160</v>
      </c>
      <c r="BE251" s="163">
        <f>IF(N251="základní",J251,0)</f>
        <v>0</v>
      </c>
      <c r="BF251" s="163">
        <f>IF(N251="snížená",J251,0)</f>
        <v>0</v>
      </c>
      <c r="BG251" s="163">
        <f>IF(N251="zákl. přenesená",J251,0)</f>
        <v>0</v>
      </c>
      <c r="BH251" s="163">
        <f>IF(N251="sníž. přenesená",J251,0)</f>
        <v>0</v>
      </c>
      <c r="BI251" s="163">
        <f>IF(N251="nulová",J251,0)</f>
        <v>0</v>
      </c>
      <c r="BJ251" s="17" t="s">
        <v>80</v>
      </c>
      <c r="BK251" s="163">
        <f>ROUND(I251*H251,2)</f>
        <v>0</v>
      </c>
      <c r="BL251" s="17" t="s">
        <v>166</v>
      </c>
      <c r="BM251" s="162" t="s">
        <v>1590</v>
      </c>
    </row>
    <row r="252" spans="1:65" s="13" customFormat="1">
      <c r="B252" s="164"/>
      <c r="D252" s="165" t="s">
        <v>168</v>
      </c>
      <c r="E252" s="166" t="s">
        <v>1</v>
      </c>
      <c r="F252" s="167" t="s">
        <v>1591</v>
      </c>
      <c r="H252" s="168">
        <v>840</v>
      </c>
      <c r="I252" s="169"/>
      <c r="L252" s="164"/>
      <c r="M252" s="170"/>
      <c r="N252" s="171"/>
      <c r="O252" s="171"/>
      <c r="P252" s="171"/>
      <c r="Q252" s="171"/>
      <c r="R252" s="171"/>
      <c r="S252" s="171"/>
      <c r="T252" s="172"/>
      <c r="AT252" s="166" t="s">
        <v>168</v>
      </c>
      <c r="AU252" s="166" t="s">
        <v>82</v>
      </c>
      <c r="AV252" s="13" t="s">
        <v>82</v>
      </c>
      <c r="AW252" s="13" t="s">
        <v>30</v>
      </c>
      <c r="AX252" s="13" t="s">
        <v>73</v>
      </c>
      <c r="AY252" s="166" t="s">
        <v>160</v>
      </c>
    </row>
    <row r="253" spans="1:65" s="14" customFormat="1">
      <c r="B253" s="173"/>
      <c r="D253" s="165" t="s">
        <v>168</v>
      </c>
      <c r="E253" s="174" t="s">
        <v>1</v>
      </c>
      <c r="F253" s="175" t="s">
        <v>170</v>
      </c>
      <c r="H253" s="176">
        <v>840</v>
      </c>
      <c r="I253" s="177"/>
      <c r="L253" s="173"/>
      <c r="M253" s="178"/>
      <c r="N253" s="179"/>
      <c r="O253" s="179"/>
      <c r="P253" s="179"/>
      <c r="Q253" s="179"/>
      <c r="R253" s="179"/>
      <c r="S253" s="179"/>
      <c r="T253" s="180"/>
      <c r="AT253" s="174" t="s">
        <v>168</v>
      </c>
      <c r="AU253" s="174" t="s">
        <v>82</v>
      </c>
      <c r="AV253" s="14" t="s">
        <v>166</v>
      </c>
      <c r="AW253" s="14" t="s">
        <v>30</v>
      </c>
      <c r="AX253" s="14" t="s">
        <v>80</v>
      </c>
      <c r="AY253" s="174" t="s">
        <v>160</v>
      </c>
    </row>
    <row r="254" spans="1:65" s="2" customFormat="1" ht="21.75" customHeight="1">
      <c r="A254" s="32"/>
      <c r="B254" s="149"/>
      <c r="C254" s="150" t="s">
        <v>354</v>
      </c>
      <c r="D254" s="150" t="s">
        <v>162</v>
      </c>
      <c r="E254" s="151" t="s">
        <v>359</v>
      </c>
      <c r="F254" s="152" t="s">
        <v>360</v>
      </c>
      <c r="G254" s="153" t="s">
        <v>165</v>
      </c>
      <c r="H254" s="154">
        <v>840</v>
      </c>
      <c r="I254" s="155"/>
      <c r="J254" s="156">
        <f>ROUND(I254*H254,2)</f>
        <v>0</v>
      </c>
      <c r="K254" s="157"/>
      <c r="L254" s="33"/>
      <c r="M254" s="158" t="s">
        <v>1</v>
      </c>
      <c r="N254" s="159" t="s">
        <v>38</v>
      </c>
      <c r="O254" s="58"/>
      <c r="P254" s="160">
        <f>O254*H254</f>
        <v>0</v>
      </c>
      <c r="Q254" s="160">
        <v>0</v>
      </c>
      <c r="R254" s="160">
        <f>Q254*H254</f>
        <v>0</v>
      </c>
      <c r="S254" s="160">
        <v>0</v>
      </c>
      <c r="T254" s="161">
        <f>S254*H254</f>
        <v>0</v>
      </c>
      <c r="U254" s="32"/>
      <c r="V254" s="32"/>
      <c r="W254" s="32"/>
      <c r="X254" s="32"/>
      <c r="Y254" s="32"/>
      <c r="Z254" s="32"/>
      <c r="AA254" s="32"/>
      <c r="AB254" s="32"/>
      <c r="AC254" s="32"/>
      <c r="AD254" s="32"/>
      <c r="AE254" s="32"/>
      <c r="AR254" s="162" t="s">
        <v>166</v>
      </c>
      <c r="AT254" s="162" t="s">
        <v>162</v>
      </c>
      <c r="AU254" s="162" t="s">
        <v>82</v>
      </c>
      <c r="AY254" s="17" t="s">
        <v>160</v>
      </c>
      <c r="BE254" s="163">
        <f>IF(N254="základní",J254,0)</f>
        <v>0</v>
      </c>
      <c r="BF254" s="163">
        <f>IF(N254="snížená",J254,0)</f>
        <v>0</v>
      </c>
      <c r="BG254" s="163">
        <f>IF(N254="zákl. přenesená",J254,0)</f>
        <v>0</v>
      </c>
      <c r="BH254" s="163">
        <f>IF(N254="sníž. přenesená",J254,0)</f>
        <v>0</v>
      </c>
      <c r="BI254" s="163">
        <f>IF(N254="nulová",J254,0)</f>
        <v>0</v>
      </c>
      <c r="BJ254" s="17" t="s">
        <v>80</v>
      </c>
      <c r="BK254" s="163">
        <f>ROUND(I254*H254,2)</f>
        <v>0</v>
      </c>
      <c r="BL254" s="17" t="s">
        <v>166</v>
      </c>
      <c r="BM254" s="162" t="s">
        <v>1592</v>
      </c>
    </row>
    <row r="255" spans="1:65" s="13" customFormat="1">
      <c r="B255" s="164"/>
      <c r="D255" s="165" t="s">
        <v>168</v>
      </c>
      <c r="E255" s="166" t="s">
        <v>1</v>
      </c>
      <c r="F255" s="167" t="s">
        <v>1591</v>
      </c>
      <c r="H255" s="168">
        <v>840</v>
      </c>
      <c r="I255" s="169"/>
      <c r="L255" s="164"/>
      <c r="M255" s="170"/>
      <c r="N255" s="171"/>
      <c r="O255" s="171"/>
      <c r="P255" s="171"/>
      <c r="Q255" s="171"/>
      <c r="R255" s="171"/>
      <c r="S255" s="171"/>
      <c r="T255" s="172"/>
      <c r="AT255" s="166" t="s">
        <v>168</v>
      </c>
      <c r="AU255" s="166" t="s">
        <v>82</v>
      </c>
      <c r="AV255" s="13" t="s">
        <v>82</v>
      </c>
      <c r="AW255" s="13" t="s">
        <v>30</v>
      </c>
      <c r="AX255" s="13" t="s">
        <v>73</v>
      </c>
      <c r="AY255" s="166" t="s">
        <v>160</v>
      </c>
    </row>
    <row r="256" spans="1:65" s="14" customFormat="1">
      <c r="B256" s="173"/>
      <c r="D256" s="165" t="s">
        <v>168</v>
      </c>
      <c r="E256" s="174" t="s">
        <v>1</v>
      </c>
      <c r="F256" s="175" t="s">
        <v>170</v>
      </c>
      <c r="H256" s="176">
        <v>840</v>
      </c>
      <c r="I256" s="177"/>
      <c r="L256" s="173"/>
      <c r="M256" s="178"/>
      <c r="N256" s="179"/>
      <c r="O256" s="179"/>
      <c r="P256" s="179"/>
      <c r="Q256" s="179"/>
      <c r="R256" s="179"/>
      <c r="S256" s="179"/>
      <c r="T256" s="180"/>
      <c r="AT256" s="174" t="s">
        <v>168</v>
      </c>
      <c r="AU256" s="174" t="s">
        <v>82</v>
      </c>
      <c r="AV256" s="14" t="s">
        <v>166</v>
      </c>
      <c r="AW256" s="14" t="s">
        <v>30</v>
      </c>
      <c r="AX256" s="14" t="s">
        <v>80</v>
      </c>
      <c r="AY256" s="174" t="s">
        <v>160</v>
      </c>
    </row>
    <row r="257" spans="1:65" s="12" customFormat="1" ht="22.9" customHeight="1">
      <c r="B257" s="136"/>
      <c r="D257" s="137" t="s">
        <v>72</v>
      </c>
      <c r="E257" s="147" t="s">
        <v>199</v>
      </c>
      <c r="F257" s="147" t="s">
        <v>362</v>
      </c>
      <c r="I257" s="139"/>
      <c r="J257" s="148">
        <f>BK257</f>
        <v>0</v>
      </c>
      <c r="L257" s="136"/>
      <c r="M257" s="141"/>
      <c r="N257" s="142"/>
      <c r="O257" s="142"/>
      <c r="P257" s="143">
        <f>SUM(P258:P288)</f>
        <v>0</v>
      </c>
      <c r="Q257" s="142"/>
      <c r="R257" s="143">
        <f>SUM(R258:R288)</f>
        <v>50.430100000000003</v>
      </c>
      <c r="S257" s="142"/>
      <c r="T257" s="144">
        <f>SUM(T258:T288)</f>
        <v>0</v>
      </c>
      <c r="AR257" s="137" t="s">
        <v>80</v>
      </c>
      <c r="AT257" s="145" t="s">
        <v>72</v>
      </c>
      <c r="AU257" s="145" t="s">
        <v>80</v>
      </c>
      <c r="AY257" s="137" t="s">
        <v>160</v>
      </c>
      <c r="BK257" s="146">
        <f>SUM(BK258:BK288)</f>
        <v>0</v>
      </c>
    </row>
    <row r="258" spans="1:65" s="2" customFormat="1" ht="33" customHeight="1">
      <c r="A258" s="32"/>
      <c r="B258" s="149"/>
      <c r="C258" s="150" t="s">
        <v>358</v>
      </c>
      <c r="D258" s="150" t="s">
        <v>162</v>
      </c>
      <c r="E258" s="151" t="s">
        <v>644</v>
      </c>
      <c r="F258" s="152" t="s">
        <v>645</v>
      </c>
      <c r="G258" s="153" t="s">
        <v>196</v>
      </c>
      <c r="H258" s="154">
        <v>140</v>
      </c>
      <c r="I258" s="155"/>
      <c r="J258" s="156">
        <f>ROUND(I258*H258,2)</f>
        <v>0</v>
      </c>
      <c r="K258" s="157"/>
      <c r="L258" s="33"/>
      <c r="M258" s="158" t="s">
        <v>1</v>
      </c>
      <c r="N258" s="159" t="s">
        <v>38</v>
      </c>
      <c r="O258" s="58"/>
      <c r="P258" s="160">
        <f>O258*H258</f>
        <v>0</v>
      </c>
      <c r="Q258" s="160">
        <v>8.0000000000000007E-5</v>
      </c>
      <c r="R258" s="160">
        <f>Q258*H258</f>
        <v>1.1200000000000002E-2</v>
      </c>
      <c r="S258" s="160">
        <v>0</v>
      </c>
      <c r="T258" s="161">
        <f>S258*H258</f>
        <v>0</v>
      </c>
      <c r="U258" s="32"/>
      <c r="V258" s="32"/>
      <c r="W258" s="32"/>
      <c r="X258" s="32"/>
      <c r="Y258" s="32"/>
      <c r="Z258" s="32"/>
      <c r="AA258" s="32"/>
      <c r="AB258" s="32"/>
      <c r="AC258" s="32"/>
      <c r="AD258" s="32"/>
      <c r="AE258" s="32"/>
      <c r="AR258" s="162" t="s">
        <v>166</v>
      </c>
      <c r="AT258" s="162" t="s">
        <v>162</v>
      </c>
      <c r="AU258" s="162" t="s">
        <v>82</v>
      </c>
      <c r="AY258" s="17" t="s">
        <v>160</v>
      </c>
      <c r="BE258" s="163">
        <f>IF(N258="základní",J258,0)</f>
        <v>0</v>
      </c>
      <c r="BF258" s="163">
        <f>IF(N258="snížená",J258,0)</f>
        <v>0</v>
      </c>
      <c r="BG258" s="163">
        <f>IF(N258="zákl. přenesená",J258,0)</f>
        <v>0</v>
      </c>
      <c r="BH258" s="163">
        <f>IF(N258="sníž. přenesená",J258,0)</f>
        <v>0</v>
      </c>
      <c r="BI258" s="163">
        <f>IF(N258="nulová",J258,0)</f>
        <v>0</v>
      </c>
      <c r="BJ258" s="17" t="s">
        <v>80</v>
      </c>
      <c r="BK258" s="163">
        <f>ROUND(I258*H258,2)</f>
        <v>0</v>
      </c>
      <c r="BL258" s="17" t="s">
        <v>166</v>
      </c>
      <c r="BM258" s="162" t="s">
        <v>1593</v>
      </c>
    </row>
    <row r="259" spans="1:65" s="13" customFormat="1">
      <c r="B259" s="164"/>
      <c r="D259" s="165" t="s">
        <v>168</v>
      </c>
      <c r="E259" s="166" t="s">
        <v>1</v>
      </c>
      <c r="F259" s="167" t="s">
        <v>1594</v>
      </c>
      <c r="H259" s="168">
        <v>140</v>
      </c>
      <c r="I259" s="169"/>
      <c r="L259" s="164"/>
      <c r="M259" s="170"/>
      <c r="N259" s="171"/>
      <c r="O259" s="171"/>
      <c r="P259" s="171"/>
      <c r="Q259" s="171"/>
      <c r="R259" s="171"/>
      <c r="S259" s="171"/>
      <c r="T259" s="172"/>
      <c r="AT259" s="166" t="s">
        <v>168</v>
      </c>
      <c r="AU259" s="166" t="s">
        <v>82</v>
      </c>
      <c r="AV259" s="13" t="s">
        <v>82</v>
      </c>
      <c r="AW259" s="13" t="s">
        <v>30</v>
      </c>
      <c r="AX259" s="13" t="s">
        <v>73</v>
      </c>
      <c r="AY259" s="166" t="s">
        <v>160</v>
      </c>
    </row>
    <row r="260" spans="1:65" s="14" customFormat="1">
      <c r="B260" s="173"/>
      <c r="D260" s="165" t="s">
        <v>168</v>
      </c>
      <c r="E260" s="174" t="s">
        <v>1</v>
      </c>
      <c r="F260" s="175" t="s">
        <v>170</v>
      </c>
      <c r="H260" s="176">
        <v>140</v>
      </c>
      <c r="I260" s="177"/>
      <c r="L260" s="173"/>
      <c r="M260" s="178"/>
      <c r="N260" s="179"/>
      <c r="O260" s="179"/>
      <c r="P260" s="179"/>
      <c r="Q260" s="179"/>
      <c r="R260" s="179"/>
      <c r="S260" s="179"/>
      <c r="T260" s="180"/>
      <c r="AT260" s="174" t="s">
        <v>168</v>
      </c>
      <c r="AU260" s="174" t="s">
        <v>82</v>
      </c>
      <c r="AV260" s="14" t="s">
        <v>166</v>
      </c>
      <c r="AW260" s="14" t="s">
        <v>30</v>
      </c>
      <c r="AX260" s="14" t="s">
        <v>80</v>
      </c>
      <c r="AY260" s="174" t="s">
        <v>160</v>
      </c>
    </row>
    <row r="261" spans="1:65" s="2" customFormat="1" ht="16.5" customHeight="1">
      <c r="A261" s="32"/>
      <c r="B261" s="149"/>
      <c r="C261" s="188" t="s">
        <v>363</v>
      </c>
      <c r="D261" s="188" t="s">
        <v>282</v>
      </c>
      <c r="E261" s="189" t="s">
        <v>649</v>
      </c>
      <c r="F261" s="190" t="s">
        <v>1595</v>
      </c>
      <c r="G261" s="191" t="s">
        <v>196</v>
      </c>
      <c r="H261" s="192">
        <v>142.1</v>
      </c>
      <c r="I261" s="193"/>
      <c r="J261" s="194">
        <f>ROUND(I261*H261,2)</f>
        <v>0</v>
      </c>
      <c r="K261" s="195"/>
      <c r="L261" s="196"/>
      <c r="M261" s="197" t="s">
        <v>1</v>
      </c>
      <c r="N261" s="198" t="s">
        <v>38</v>
      </c>
      <c r="O261" s="58"/>
      <c r="P261" s="160">
        <f>O261*H261</f>
        <v>0</v>
      </c>
      <c r="Q261" s="160">
        <v>0.1</v>
      </c>
      <c r="R261" s="160">
        <f>Q261*H261</f>
        <v>14.21</v>
      </c>
      <c r="S261" s="160">
        <v>0</v>
      </c>
      <c r="T261" s="161">
        <f>S261*H261</f>
        <v>0</v>
      </c>
      <c r="U261" s="32"/>
      <c r="V261" s="32"/>
      <c r="W261" s="32"/>
      <c r="X261" s="32"/>
      <c r="Y261" s="32"/>
      <c r="Z261" s="32"/>
      <c r="AA261" s="32"/>
      <c r="AB261" s="32"/>
      <c r="AC261" s="32"/>
      <c r="AD261" s="32"/>
      <c r="AE261" s="32"/>
      <c r="AR261" s="162" t="s">
        <v>199</v>
      </c>
      <c r="AT261" s="162" t="s">
        <v>282</v>
      </c>
      <c r="AU261" s="162" t="s">
        <v>82</v>
      </c>
      <c r="AY261" s="17" t="s">
        <v>160</v>
      </c>
      <c r="BE261" s="163">
        <f>IF(N261="základní",J261,0)</f>
        <v>0</v>
      </c>
      <c r="BF261" s="163">
        <f>IF(N261="snížená",J261,0)</f>
        <v>0</v>
      </c>
      <c r="BG261" s="163">
        <f>IF(N261="zákl. přenesená",J261,0)</f>
        <v>0</v>
      </c>
      <c r="BH261" s="163">
        <f>IF(N261="sníž. přenesená",J261,0)</f>
        <v>0</v>
      </c>
      <c r="BI261" s="163">
        <f>IF(N261="nulová",J261,0)</f>
        <v>0</v>
      </c>
      <c r="BJ261" s="17" t="s">
        <v>80</v>
      </c>
      <c r="BK261" s="163">
        <f>ROUND(I261*H261,2)</f>
        <v>0</v>
      </c>
      <c r="BL261" s="17" t="s">
        <v>166</v>
      </c>
      <c r="BM261" s="162" t="s">
        <v>1596</v>
      </c>
    </row>
    <row r="262" spans="1:65" s="13" customFormat="1">
      <c r="B262" s="164"/>
      <c r="D262" s="165" t="s">
        <v>168</v>
      </c>
      <c r="F262" s="167" t="s">
        <v>1597</v>
      </c>
      <c r="H262" s="168">
        <v>142.1</v>
      </c>
      <c r="I262" s="169"/>
      <c r="L262" s="164"/>
      <c r="M262" s="170"/>
      <c r="N262" s="171"/>
      <c r="O262" s="171"/>
      <c r="P262" s="171"/>
      <c r="Q262" s="171"/>
      <c r="R262" s="171"/>
      <c r="S262" s="171"/>
      <c r="T262" s="172"/>
      <c r="AT262" s="166" t="s">
        <v>168</v>
      </c>
      <c r="AU262" s="166" t="s">
        <v>82</v>
      </c>
      <c r="AV262" s="13" t="s">
        <v>82</v>
      </c>
      <c r="AW262" s="13" t="s">
        <v>3</v>
      </c>
      <c r="AX262" s="13" t="s">
        <v>80</v>
      </c>
      <c r="AY262" s="166" t="s">
        <v>160</v>
      </c>
    </row>
    <row r="263" spans="1:65" s="2" customFormat="1" ht="24.2" customHeight="1">
      <c r="A263" s="32"/>
      <c r="B263" s="149"/>
      <c r="C263" s="150" t="s">
        <v>368</v>
      </c>
      <c r="D263" s="150" t="s">
        <v>162</v>
      </c>
      <c r="E263" s="151" t="s">
        <v>374</v>
      </c>
      <c r="F263" s="152" t="s">
        <v>375</v>
      </c>
      <c r="G263" s="153" t="s">
        <v>312</v>
      </c>
      <c r="H263" s="154">
        <v>4</v>
      </c>
      <c r="I263" s="155"/>
      <c r="J263" s="156">
        <f>ROUND(I263*H263,2)</f>
        <v>0</v>
      </c>
      <c r="K263" s="157"/>
      <c r="L263" s="33"/>
      <c r="M263" s="158" t="s">
        <v>1</v>
      </c>
      <c r="N263" s="159" t="s">
        <v>38</v>
      </c>
      <c r="O263" s="58"/>
      <c r="P263" s="160">
        <f>O263*H263</f>
        <v>0</v>
      </c>
      <c r="Q263" s="160">
        <v>6.9999999999999994E-5</v>
      </c>
      <c r="R263" s="160">
        <f>Q263*H263</f>
        <v>2.7999999999999998E-4</v>
      </c>
      <c r="S263" s="160">
        <v>0</v>
      </c>
      <c r="T263" s="161">
        <f>S263*H263</f>
        <v>0</v>
      </c>
      <c r="U263" s="32"/>
      <c r="V263" s="32"/>
      <c r="W263" s="32"/>
      <c r="X263" s="32"/>
      <c r="Y263" s="32"/>
      <c r="Z263" s="32"/>
      <c r="AA263" s="32"/>
      <c r="AB263" s="32"/>
      <c r="AC263" s="32"/>
      <c r="AD263" s="32"/>
      <c r="AE263" s="32"/>
      <c r="AR263" s="162" t="s">
        <v>166</v>
      </c>
      <c r="AT263" s="162" t="s">
        <v>162</v>
      </c>
      <c r="AU263" s="162" t="s">
        <v>82</v>
      </c>
      <c r="AY263" s="17" t="s">
        <v>160</v>
      </c>
      <c r="BE263" s="163">
        <f>IF(N263="základní",J263,0)</f>
        <v>0</v>
      </c>
      <c r="BF263" s="163">
        <f>IF(N263="snížená",J263,0)</f>
        <v>0</v>
      </c>
      <c r="BG263" s="163">
        <f>IF(N263="zákl. přenesená",J263,0)</f>
        <v>0</v>
      </c>
      <c r="BH263" s="163">
        <f>IF(N263="sníž. přenesená",J263,0)</f>
        <v>0</v>
      </c>
      <c r="BI263" s="163">
        <f>IF(N263="nulová",J263,0)</f>
        <v>0</v>
      </c>
      <c r="BJ263" s="17" t="s">
        <v>80</v>
      </c>
      <c r="BK263" s="163">
        <f>ROUND(I263*H263,2)</f>
        <v>0</v>
      </c>
      <c r="BL263" s="17" t="s">
        <v>166</v>
      </c>
      <c r="BM263" s="162" t="s">
        <v>1598</v>
      </c>
    </row>
    <row r="264" spans="1:65" s="13" customFormat="1">
      <c r="B264" s="164"/>
      <c r="D264" s="165" t="s">
        <v>168</v>
      </c>
      <c r="E264" s="166" t="s">
        <v>1</v>
      </c>
      <c r="F264" s="167" t="s">
        <v>166</v>
      </c>
      <c r="H264" s="168">
        <v>4</v>
      </c>
      <c r="I264" s="169"/>
      <c r="L264" s="164"/>
      <c r="M264" s="170"/>
      <c r="N264" s="171"/>
      <c r="O264" s="171"/>
      <c r="P264" s="171"/>
      <c r="Q264" s="171"/>
      <c r="R264" s="171"/>
      <c r="S264" s="171"/>
      <c r="T264" s="172"/>
      <c r="AT264" s="166" t="s">
        <v>168</v>
      </c>
      <c r="AU264" s="166" t="s">
        <v>82</v>
      </c>
      <c r="AV264" s="13" t="s">
        <v>82</v>
      </c>
      <c r="AW264" s="13" t="s">
        <v>30</v>
      </c>
      <c r="AX264" s="13" t="s">
        <v>73</v>
      </c>
      <c r="AY264" s="166" t="s">
        <v>160</v>
      </c>
    </row>
    <row r="265" spans="1:65" s="14" customFormat="1">
      <c r="B265" s="173"/>
      <c r="D265" s="165" t="s">
        <v>168</v>
      </c>
      <c r="E265" s="174" t="s">
        <v>1</v>
      </c>
      <c r="F265" s="175" t="s">
        <v>170</v>
      </c>
      <c r="H265" s="176">
        <v>4</v>
      </c>
      <c r="I265" s="177"/>
      <c r="L265" s="173"/>
      <c r="M265" s="178"/>
      <c r="N265" s="179"/>
      <c r="O265" s="179"/>
      <c r="P265" s="179"/>
      <c r="Q265" s="179"/>
      <c r="R265" s="179"/>
      <c r="S265" s="179"/>
      <c r="T265" s="180"/>
      <c r="AT265" s="174" t="s">
        <v>168</v>
      </c>
      <c r="AU265" s="174" t="s">
        <v>82</v>
      </c>
      <c r="AV265" s="14" t="s">
        <v>166</v>
      </c>
      <c r="AW265" s="14" t="s">
        <v>30</v>
      </c>
      <c r="AX265" s="14" t="s">
        <v>80</v>
      </c>
      <c r="AY265" s="174" t="s">
        <v>160</v>
      </c>
    </row>
    <row r="266" spans="1:65" s="2" customFormat="1" ht="24.2" customHeight="1">
      <c r="A266" s="32"/>
      <c r="B266" s="149"/>
      <c r="C266" s="188" t="s">
        <v>373</v>
      </c>
      <c r="D266" s="188" t="s">
        <v>282</v>
      </c>
      <c r="E266" s="189" t="s">
        <v>378</v>
      </c>
      <c r="F266" s="190" t="s">
        <v>379</v>
      </c>
      <c r="G266" s="191" t="s">
        <v>312</v>
      </c>
      <c r="H266" s="192">
        <v>4.0599999999999996</v>
      </c>
      <c r="I266" s="193"/>
      <c r="J266" s="194">
        <f>ROUND(I266*H266,2)</f>
        <v>0</v>
      </c>
      <c r="K266" s="195"/>
      <c r="L266" s="196"/>
      <c r="M266" s="197" t="s">
        <v>1</v>
      </c>
      <c r="N266" s="198" t="s">
        <v>38</v>
      </c>
      <c r="O266" s="58"/>
      <c r="P266" s="160">
        <f>O266*H266</f>
        <v>0</v>
      </c>
      <c r="Q266" s="160">
        <v>3.0000000000000001E-3</v>
      </c>
      <c r="R266" s="160">
        <f>Q266*H266</f>
        <v>1.218E-2</v>
      </c>
      <c r="S266" s="160">
        <v>0</v>
      </c>
      <c r="T266" s="161">
        <f>S266*H266</f>
        <v>0</v>
      </c>
      <c r="U266" s="32"/>
      <c r="V266" s="32"/>
      <c r="W266" s="32"/>
      <c r="X266" s="32"/>
      <c r="Y266" s="32"/>
      <c r="Z266" s="32"/>
      <c r="AA266" s="32"/>
      <c r="AB266" s="32"/>
      <c r="AC266" s="32"/>
      <c r="AD266" s="32"/>
      <c r="AE266" s="32"/>
      <c r="AR266" s="162" t="s">
        <v>199</v>
      </c>
      <c r="AT266" s="162" t="s">
        <v>282</v>
      </c>
      <c r="AU266" s="162" t="s">
        <v>82</v>
      </c>
      <c r="AY266" s="17" t="s">
        <v>160</v>
      </c>
      <c r="BE266" s="163">
        <f>IF(N266="základní",J266,0)</f>
        <v>0</v>
      </c>
      <c r="BF266" s="163">
        <f>IF(N266="snížená",J266,0)</f>
        <v>0</v>
      </c>
      <c r="BG266" s="163">
        <f>IF(N266="zákl. přenesená",J266,0)</f>
        <v>0</v>
      </c>
      <c r="BH266" s="163">
        <f>IF(N266="sníž. přenesená",J266,0)</f>
        <v>0</v>
      </c>
      <c r="BI266" s="163">
        <f>IF(N266="nulová",J266,0)</f>
        <v>0</v>
      </c>
      <c r="BJ266" s="17" t="s">
        <v>80</v>
      </c>
      <c r="BK266" s="163">
        <f>ROUND(I266*H266,2)</f>
        <v>0</v>
      </c>
      <c r="BL266" s="17" t="s">
        <v>166</v>
      </c>
      <c r="BM266" s="162" t="s">
        <v>1599</v>
      </c>
    </row>
    <row r="267" spans="1:65" s="13" customFormat="1">
      <c r="B267" s="164"/>
      <c r="D267" s="165" t="s">
        <v>168</v>
      </c>
      <c r="F267" s="167" t="s">
        <v>1361</v>
      </c>
      <c r="H267" s="168">
        <v>4.0599999999999996</v>
      </c>
      <c r="I267" s="169"/>
      <c r="L267" s="164"/>
      <c r="M267" s="170"/>
      <c r="N267" s="171"/>
      <c r="O267" s="171"/>
      <c r="P267" s="171"/>
      <c r="Q267" s="171"/>
      <c r="R267" s="171"/>
      <c r="S267" s="171"/>
      <c r="T267" s="172"/>
      <c r="AT267" s="166" t="s">
        <v>168</v>
      </c>
      <c r="AU267" s="166" t="s">
        <v>82</v>
      </c>
      <c r="AV267" s="13" t="s">
        <v>82</v>
      </c>
      <c r="AW267" s="13" t="s">
        <v>3</v>
      </c>
      <c r="AX267" s="13" t="s">
        <v>80</v>
      </c>
      <c r="AY267" s="166" t="s">
        <v>160</v>
      </c>
    </row>
    <row r="268" spans="1:65" s="2" customFormat="1" ht="24.2" customHeight="1">
      <c r="A268" s="32"/>
      <c r="B268" s="149"/>
      <c r="C268" s="150" t="s">
        <v>377</v>
      </c>
      <c r="D268" s="150" t="s">
        <v>162</v>
      </c>
      <c r="E268" s="151" t="s">
        <v>656</v>
      </c>
      <c r="F268" s="152" t="s">
        <v>657</v>
      </c>
      <c r="G268" s="153" t="s">
        <v>312</v>
      </c>
      <c r="H268" s="154">
        <v>4</v>
      </c>
      <c r="I268" s="155"/>
      <c r="J268" s="156">
        <f>ROUND(I268*H268,2)</f>
        <v>0</v>
      </c>
      <c r="K268" s="157"/>
      <c r="L268" s="33"/>
      <c r="M268" s="158" t="s">
        <v>1</v>
      </c>
      <c r="N268" s="159" t="s">
        <v>38</v>
      </c>
      <c r="O268" s="58"/>
      <c r="P268" s="160">
        <f>O268*H268</f>
        <v>0</v>
      </c>
      <c r="Q268" s="160">
        <v>1.6000000000000001E-4</v>
      </c>
      <c r="R268" s="160">
        <f>Q268*H268</f>
        <v>6.4000000000000005E-4</v>
      </c>
      <c r="S268" s="160">
        <v>0</v>
      </c>
      <c r="T268" s="161">
        <f>S268*H268</f>
        <v>0</v>
      </c>
      <c r="U268" s="32"/>
      <c r="V268" s="32"/>
      <c r="W268" s="32"/>
      <c r="X268" s="32"/>
      <c r="Y268" s="32"/>
      <c r="Z268" s="32"/>
      <c r="AA268" s="32"/>
      <c r="AB268" s="32"/>
      <c r="AC268" s="32"/>
      <c r="AD268" s="32"/>
      <c r="AE268" s="32"/>
      <c r="AR268" s="162" t="s">
        <v>166</v>
      </c>
      <c r="AT268" s="162" t="s">
        <v>162</v>
      </c>
      <c r="AU268" s="162" t="s">
        <v>82</v>
      </c>
      <c r="AY268" s="17" t="s">
        <v>160</v>
      </c>
      <c r="BE268" s="163">
        <f>IF(N268="základní",J268,0)</f>
        <v>0</v>
      </c>
      <c r="BF268" s="163">
        <f>IF(N268="snížená",J268,0)</f>
        <v>0</v>
      </c>
      <c r="BG268" s="163">
        <f>IF(N268="zákl. přenesená",J268,0)</f>
        <v>0</v>
      </c>
      <c r="BH268" s="163">
        <f>IF(N268="sníž. přenesená",J268,0)</f>
        <v>0</v>
      </c>
      <c r="BI268" s="163">
        <f>IF(N268="nulová",J268,0)</f>
        <v>0</v>
      </c>
      <c r="BJ268" s="17" t="s">
        <v>80</v>
      </c>
      <c r="BK268" s="163">
        <f>ROUND(I268*H268,2)</f>
        <v>0</v>
      </c>
      <c r="BL268" s="17" t="s">
        <v>166</v>
      </c>
      <c r="BM268" s="162" t="s">
        <v>1600</v>
      </c>
    </row>
    <row r="269" spans="1:65" s="13" customFormat="1">
      <c r="B269" s="164"/>
      <c r="D269" s="165" t="s">
        <v>168</v>
      </c>
      <c r="E269" s="166" t="s">
        <v>1</v>
      </c>
      <c r="F269" s="167" t="s">
        <v>166</v>
      </c>
      <c r="H269" s="168">
        <v>4</v>
      </c>
      <c r="I269" s="169"/>
      <c r="L269" s="164"/>
      <c r="M269" s="170"/>
      <c r="N269" s="171"/>
      <c r="O269" s="171"/>
      <c r="P269" s="171"/>
      <c r="Q269" s="171"/>
      <c r="R269" s="171"/>
      <c r="S269" s="171"/>
      <c r="T269" s="172"/>
      <c r="AT269" s="166" t="s">
        <v>168</v>
      </c>
      <c r="AU269" s="166" t="s">
        <v>82</v>
      </c>
      <c r="AV269" s="13" t="s">
        <v>82</v>
      </c>
      <c r="AW269" s="13" t="s">
        <v>30</v>
      </c>
      <c r="AX269" s="13" t="s">
        <v>73</v>
      </c>
      <c r="AY269" s="166" t="s">
        <v>160</v>
      </c>
    </row>
    <row r="270" spans="1:65" s="14" customFormat="1">
      <c r="B270" s="173"/>
      <c r="D270" s="165" t="s">
        <v>168</v>
      </c>
      <c r="E270" s="174" t="s">
        <v>1</v>
      </c>
      <c r="F270" s="175" t="s">
        <v>170</v>
      </c>
      <c r="H270" s="176">
        <v>4</v>
      </c>
      <c r="I270" s="177"/>
      <c r="L270" s="173"/>
      <c r="M270" s="178"/>
      <c r="N270" s="179"/>
      <c r="O270" s="179"/>
      <c r="P270" s="179"/>
      <c r="Q270" s="179"/>
      <c r="R270" s="179"/>
      <c r="S270" s="179"/>
      <c r="T270" s="180"/>
      <c r="AT270" s="174" t="s">
        <v>168</v>
      </c>
      <c r="AU270" s="174" t="s">
        <v>82</v>
      </c>
      <c r="AV270" s="14" t="s">
        <v>166</v>
      </c>
      <c r="AW270" s="14" t="s">
        <v>30</v>
      </c>
      <c r="AX270" s="14" t="s">
        <v>80</v>
      </c>
      <c r="AY270" s="174" t="s">
        <v>160</v>
      </c>
    </row>
    <row r="271" spans="1:65" s="2" customFormat="1" ht="33" customHeight="1">
      <c r="A271" s="32"/>
      <c r="B271" s="149"/>
      <c r="C271" s="188" t="s">
        <v>382</v>
      </c>
      <c r="D271" s="188" t="s">
        <v>282</v>
      </c>
      <c r="E271" s="189" t="s">
        <v>659</v>
      </c>
      <c r="F271" s="190" t="s">
        <v>660</v>
      </c>
      <c r="G271" s="191" t="s">
        <v>312</v>
      </c>
      <c r="H271" s="192">
        <v>4.0599999999999996</v>
      </c>
      <c r="I271" s="193"/>
      <c r="J271" s="194">
        <f>ROUND(I271*H271,2)</f>
        <v>0</v>
      </c>
      <c r="K271" s="195"/>
      <c r="L271" s="196"/>
      <c r="M271" s="197" t="s">
        <v>1</v>
      </c>
      <c r="N271" s="198" t="s">
        <v>38</v>
      </c>
      <c r="O271" s="58"/>
      <c r="P271" s="160">
        <f>O271*H271</f>
        <v>0</v>
      </c>
      <c r="Q271" s="160">
        <v>7.2999999999999995E-2</v>
      </c>
      <c r="R271" s="160">
        <f>Q271*H271</f>
        <v>0.29637999999999998</v>
      </c>
      <c r="S271" s="160">
        <v>0</v>
      </c>
      <c r="T271" s="161">
        <f>S271*H271</f>
        <v>0</v>
      </c>
      <c r="U271" s="32"/>
      <c r="V271" s="32"/>
      <c r="W271" s="32"/>
      <c r="X271" s="32"/>
      <c r="Y271" s="32"/>
      <c r="Z271" s="32"/>
      <c r="AA271" s="32"/>
      <c r="AB271" s="32"/>
      <c r="AC271" s="32"/>
      <c r="AD271" s="32"/>
      <c r="AE271" s="32"/>
      <c r="AR271" s="162" t="s">
        <v>199</v>
      </c>
      <c r="AT271" s="162" t="s">
        <v>282</v>
      </c>
      <c r="AU271" s="162" t="s">
        <v>82</v>
      </c>
      <c r="AY271" s="17" t="s">
        <v>160</v>
      </c>
      <c r="BE271" s="163">
        <f>IF(N271="základní",J271,0)</f>
        <v>0</v>
      </c>
      <c r="BF271" s="163">
        <f>IF(N271="snížená",J271,0)</f>
        <v>0</v>
      </c>
      <c r="BG271" s="163">
        <f>IF(N271="zákl. přenesená",J271,0)</f>
        <v>0</v>
      </c>
      <c r="BH271" s="163">
        <f>IF(N271="sníž. přenesená",J271,0)</f>
        <v>0</v>
      </c>
      <c r="BI271" s="163">
        <f>IF(N271="nulová",J271,0)</f>
        <v>0</v>
      </c>
      <c r="BJ271" s="17" t="s">
        <v>80</v>
      </c>
      <c r="BK271" s="163">
        <f>ROUND(I271*H271,2)</f>
        <v>0</v>
      </c>
      <c r="BL271" s="17" t="s">
        <v>166</v>
      </c>
      <c r="BM271" s="162" t="s">
        <v>1601</v>
      </c>
    </row>
    <row r="272" spans="1:65" s="13" customFormat="1">
      <c r="B272" s="164"/>
      <c r="D272" s="165" t="s">
        <v>168</v>
      </c>
      <c r="F272" s="167" t="s">
        <v>1361</v>
      </c>
      <c r="H272" s="168">
        <v>4.0599999999999996</v>
      </c>
      <c r="I272" s="169"/>
      <c r="L272" s="164"/>
      <c r="M272" s="170"/>
      <c r="N272" s="171"/>
      <c r="O272" s="171"/>
      <c r="P272" s="171"/>
      <c r="Q272" s="171"/>
      <c r="R272" s="171"/>
      <c r="S272" s="171"/>
      <c r="T272" s="172"/>
      <c r="AT272" s="166" t="s">
        <v>168</v>
      </c>
      <c r="AU272" s="166" t="s">
        <v>82</v>
      </c>
      <c r="AV272" s="13" t="s">
        <v>82</v>
      </c>
      <c r="AW272" s="13" t="s">
        <v>3</v>
      </c>
      <c r="AX272" s="13" t="s">
        <v>80</v>
      </c>
      <c r="AY272" s="166" t="s">
        <v>160</v>
      </c>
    </row>
    <row r="273" spans="1:65" s="2" customFormat="1" ht="16.5" customHeight="1">
      <c r="A273" s="32"/>
      <c r="B273" s="149"/>
      <c r="C273" s="150" t="s">
        <v>386</v>
      </c>
      <c r="D273" s="150" t="s">
        <v>162</v>
      </c>
      <c r="E273" s="151" t="s">
        <v>391</v>
      </c>
      <c r="F273" s="152" t="s">
        <v>392</v>
      </c>
      <c r="G273" s="153" t="s">
        <v>196</v>
      </c>
      <c r="H273" s="154">
        <v>140</v>
      </c>
      <c r="I273" s="155"/>
      <c r="J273" s="156">
        <f>ROUND(I273*H273,2)</f>
        <v>0</v>
      </c>
      <c r="K273" s="157"/>
      <c r="L273" s="33"/>
      <c r="M273" s="158" t="s">
        <v>1</v>
      </c>
      <c r="N273" s="159" t="s">
        <v>38</v>
      </c>
      <c r="O273" s="58"/>
      <c r="P273" s="160">
        <f>O273*H273</f>
        <v>0</v>
      </c>
      <c r="Q273" s="160">
        <v>0</v>
      </c>
      <c r="R273" s="160">
        <f>Q273*H273</f>
        <v>0</v>
      </c>
      <c r="S273" s="160">
        <v>0</v>
      </c>
      <c r="T273" s="161">
        <f>S273*H273</f>
        <v>0</v>
      </c>
      <c r="U273" s="32"/>
      <c r="V273" s="32"/>
      <c r="W273" s="32"/>
      <c r="X273" s="32"/>
      <c r="Y273" s="32"/>
      <c r="Z273" s="32"/>
      <c r="AA273" s="32"/>
      <c r="AB273" s="32"/>
      <c r="AC273" s="32"/>
      <c r="AD273" s="32"/>
      <c r="AE273" s="32"/>
      <c r="AR273" s="162" t="s">
        <v>166</v>
      </c>
      <c r="AT273" s="162" t="s">
        <v>162</v>
      </c>
      <c r="AU273" s="162" t="s">
        <v>82</v>
      </c>
      <c r="AY273" s="17" t="s">
        <v>160</v>
      </c>
      <c r="BE273" s="163">
        <f>IF(N273="základní",J273,0)</f>
        <v>0</v>
      </c>
      <c r="BF273" s="163">
        <f>IF(N273="snížená",J273,0)</f>
        <v>0</v>
      </c>
      <c r="BG273" s="163">
        <f>IF(N273="zákl. přenesená",J273,0)</f>
        <v>0</v>
      </c>
      <c r="BH273" s="163">
        <f>IF(N273="sníž. přenesená",J273,0)</f>
        <v>0</v>
      </c>
      <c r="BI273" s="163">
        <f>IF(N273="nulová",J273,0)</f>
        <v>0</v>
      </c>
      <c r="BJ273" s="17" t="s">
        <v>80</v>
      </c>
      <c r="BK273" s="163">
        <f>ROUND(I273*H273,2)</f>
        <v>0</v>
      </c>
      <c r="BL273" s="17" t="s">
        <v>166</v>
      </c>
      <c r="BM273" s="162" t="s">
        <v>1602</v>
      </c>
    </row>
    <row r="274" spans="1:65" s="13" customFormat="1">
      <c r="B274" s="164"/>
      <c r="D274" s="165" t="s">
        <v>168</v>
      </c>
      <c r="E274" s="166" t="s">
        <v>1</v>
      </c>
      <c r="F274" s="167" t="s">
        <v>1603</v>
      </c>
      <c r="H274" s="168">
        <v>140</v>
      </c>
      <c r="I274" s="169"/>
      <c r="L274" s="164"/>
      <c r="M274" s="170"/>
      <c r="N274" s="171"/>
      <c r="O274" s="171"/>
      <c r="P274" s="171"/>
      <c r="Q274" s="171"/>
      <c r="R274" s="171"/>
      <c r="S274" s="171"/>
      <c r="T274" s="172"/>
      <c r="AT274" s="166" t="s">
        <v>168</v>
      </c>
      <c r="AU274" s="166" t="s">
        <v>82</v>
      </c>
      <c r="AV274" s="13" t="s">
        <v>82</v>
      </c>
      <c r="AW274" s="13" t="s">
        <v>30</v>
      </c>
      <c r="AX274" s="13" t="s">
        <v>73</v>
      </c>
      <c r="AY274" s="166" t="s">
        <v>160</v>
      </c>
    </row>
    <row r="275" spans="1:65" s="14" customFormat="1">
      <c r="B275" s="173"/>
      <c r="D275" s="165" t="s">
        <v>168</v>
      </c>
      <c r="E275" s="174" t="s">
        <v>1</v>
      </c>
      <c r="F275" s="175" t="s">
        <v>170</v>
      </c>
      <c r="H275" s="176">
        <v>140</v>
      </c>
      <c r="I275" s="177"/>
      <c r="L275" s="173"/>
      <c r="M275" s="178"/>
      <c r="N275" s="179"/>
      <c r="O275" s="179"/>
      <c r="P275" s="179"/>
      <c r="Q275" s="179"/>
      <c r="R275" s="179"/>
      <c r="S275" s="179"/>
      <c r="T275" s="180"/>
      <c r="AT275" s="174" t="s">
        <v>168</v>
      </c>
      <c r="AU275" s="174" t="s">
        <v>82</v>
      </c>
      <c r="AV275" s="14" t="s">
        <v>166</v>
      </c>
      <c r="AW275" s="14" t="s">
        <v>30</v>
      </c>
      <c r="AX275" s="14" t="s">
        <v>80</v>
      </c>
      <c r="AY275" s="174" t="s">
        <v>160</v>
      </c>
    </row>
    <row r="276" spans="1:65" s="2" customFormat="1" ht="24.2" customHeight="1">
      <c r="A276" s="32"/>
      <c r="B276" s="149"/>
      <c r="C276" s="150" t="s">
        <v>390</v>
      </c>
      <c r="D276" s="150" t="s">
        <v>162</v>
      </c>
      <c r="E276" s="151" t="s">
        <v>664</v>
      </c>
      <c r="F276" s="152" t="s">
        <v>665</v>
      </c>
      <c r="G276" s="153" t="s">
        <v>398</v>
      </c>
      <c r="H276" s="154">
        <v>6</v>
      </c>
      <c r="I276" s="155"/>
      <c r="J276" s="156">
        <f>ROUND(I276*H276,2)</f>
        <v>0</v>
      </c>
      <c r="K276" s="157"/>
      <c r="L276" s="33"/>
      <c r="M276" s="158" t="s">
        <v>1</v>
      </c>
      <c r="N276" s="159" t="s">
        <v>38</v>
      </c>
      <c r="O276" s="58"/>
      <c r="P276" s="160">
        <f>O276*H276</f>
        <v>0</v>
      </c>
      <c r="Q276" s="160">
        <v>3.1E-4</v>
      </c>
      <c r="R276" s="160">
        <f>Q276*H276</f>
        <v>1.8600000000000001E-3</v>
      </c>
      <c r="S276" s="160">
        <v>0</v>
      </c>
      <c r="T276" s="161">
        <f>S276*H276</f>
        <v>0</v>
      </c>
      <c r="U276" s="32"/>
      <c r="V276" s="32"/>
      <c r="W276" s="32"/>
      <c r="X276" s="32"/>
      <c r="Y276" s="32"/>
      <c r="Z276" s="32"/>
      <c r="AA276" s="32"/>
      <c r="AB276" s="32"/>
      <c r="AC276" s="32"/>
      <c r="AD276" s="32"/>
      <c r="AE276" s="32"/>
      <c r="AR276" s="162" t="s">
        <v>166</v>
      </c>
      <c r="AT276" s="162" t="s">
        <v>162</v>
      </c>
      <c r="AU276" s="162" t="s">
        <v>82</v>
      </c>
      <c r="AY276" s="17" t="s">
        <v>160</v>
      </c>
      <c r="BE276" s="163">
        <f>IF(N276="základní",J276,0)</f>
        <v>0</v>
      </c>
      <c r="BF276" s="163">
        <f>IF(N276="snížená",J276,0)</f>
        <v>0</v>
      </c>
      <c r="BG276" s="163">
        <f>IF(N276="zákl. přenesená",J276,0)</f>
        <v>0</v>
      </c>
      <c r="BH276" s="163">
        <f>IF(N276="sníž. přenesená",J276,0)</f>
        <v>0</v>
      </c>
      <c r="BI276" s="163">
        <f>IF(N276="nulová",J276,0)</f>
        <v>0</v>
      </c>
      <c r="BJ276" s="17" t="s">
        <v>80</v>
      </c>
      <c r="BK276" s="163">
        <f>ROUND(I276*H276,2)</f>
        <v>0</v>
      </c>
      <c r="BL276" s="17" t="s">
        <v>166</v>
      </c>
      <c r="BM276" s="162" t="s">
        <v>1604</v>
      </c>
    </row>
    <row r="277" spans="1:65" s="2" customFormat="1" ht="24.2" customHeight="1">
      <c r="A277" s="32"/>
      <c r="B277" s="149"/>
      <c r="C277" s="150" t="s">
        <v>395</v>
      </c>
      <c r="D277" s="150" t="s">
        <v>162</v>
      </c>
      <c r="E277" s="151" t="s">
        <v>667</v>
      </c>
      <c r="F277" s="152" t="s">
        <v>668</v>
      </c>
      <c r="G277" s="153" t="s">
        <v>312</v>
      </c>
      <c r="H277" s="154">
        <v>7</v>
      </c>
      <c r="I277" s="155"/>
      <c r="J277" s="156">
        <f>ROUND(I277*H277,2)</f>
        <v>0</v>
      </c>
      <c r="K277" s="157"/>
      <c r="L277" s="33"/>
      <c r="M277" s="158" t="s">
        <v>1</v>
      </c>
      <c r="N277" s="159" t="s">
        <v>38</v>
      </c>
      <c r="O277" s="58"/>
      <c r="P277" s="160">
        <f>O277*H277</f>
        <v>0</v>
      </c>
      <c r="Q277" s="160">
        <v>2.3557399999999999</v>
      </c>
      <c r="R277" s="160">
        <f>Q277*H277</f>
        <v>16.490179999999999</v>
      </c>
      <c r="S277" s="160">
        <v>0</v>
      </c>
      <c r="T277" s="161">
        <f>S277*H277</f>
        <v>0</v>
      </c>
      <c r="U277" s="32"/>
      <c r="V277" s="32"/>
      <c r="W277" s="32"/>
      <c r="X277" s="32"/>
      <c r="Y277" s="32"/>
      <c r="Z277" s="32"/>
      <c r="AA277" s="32"/>
      <c r="AB277" s="32"/>
      <c r="AC277" s="32"/>
      <c r="AD277" s="32"/>
      <c r="AE277" s="32"/>
      <c r="AR277" s="162" t="s">
        <v>166</v>
      </c>
      <c r="AT277" s="162" t="s">
        <v>162</v>
      </c>
      <c r="AU277" s="162" t="s">
        <v>82</v>
      </c>
      <c r="AY277" s="17" t="s">
        <v>160</v>
      </c>
      <c r="BE277" s="163">
        <f>IF(N277="základní",J277,0)</f>
        <v>0</v>
      </c>
      <c r="BF277" s="163">
        <f>IF(N277="snížená",J277,0)</f>
        <v>0</v>
      </c>
      <c r="BG277" s="163">
        <f>IF(N277="zákl. přenesená",J277,0)</f>
        <v>0</v>
      </c>
      <c r="BH277" s="163">
        <f>IF(N277="sníž. přenesená",J277,0)</f>
        <v>0</v>
      </c>
      <c r="BI277" s="163">
        <f>IF(N277="nulová",J277,0)</f>
        <v>0</v>
      </c>
      <c r="BJ277" s="17" t="s">
        <v>80</v>
      </c>
      <c r="BK277" s="163">
        <f>ROUND(I277*H277,2)</f>
        <v>0</v>
      </c>
      <c r="BL277" s="17" t="s">
        <v>166</v>
      </c>
      <c r="BM277" s="162" t="s">
        <v>1605</v>
      </c>
    </row>
    <row r="278" spans="1:65" s="13" customFormat="1">
      <c r="B278" s="164"/>
      <c r="D278" s="165" t="s">
        <v>168</v>
      </c>
      <c r="E278" s="166" t="s">
        <v>1</v>
      </c>
      <c r="F278" s="167" t="s">
        <v>404</v>
      </c>
      <c r="H278" s="168">
        <v>7</v>
      </c>
      <c r="I278" s="169"/>
      <c r="L278" s="164"/>
      <c r="M278" s="170"/>
      <c r="N278" s="171"/>
      <c r="O278" s="171"/>
      <c r="P278" s="171"/>
      <c r="Q278" s="171"/>
      <c r="R278" s="171"/>
      <c r="S278" s="171"/>
      <c r="T278" s="172"/>
      <c r="AT278" s="166" t="s">
        <v>168</v>
      </c>
      <c r="AU278" s="166" t="s">
        <v>82</v>
      </c>
      <c r="AV278" s="13" t="s">
        <v>82</v>
      </c>
      <c r="AW278" s="13" t="s">
        <v>30</v>
      </c>
      <c r="AX278" s="13" t="s">
        <v>73</v>
      </c>
      <c r="AY278" s="166" t="s">
        <v>160</v>
      </c>
    </row>
    <row r="279" spans="1:65" s="14" customFormat="1">
      <c r="B279" s="173"/>
      <c r="D279" s="165" t="s">
        <v>168</v>
      </c>
      <c r="E279" s="174" t="s">
        <v>1</v>
      </c>
      <c r="F279" s="175" t="s">
        <v>170</v>
      </c>
      <c r="H279" s="176">
        <v>7</v>
      </c>
      <c r="I279" s="177"/>
      <c r="L279" s="173"/>
      <c r="M279" s="178"/>
      <c r="N279" s="179"/>
      <c r="O279" s="179"/>
      <c r="P279" s="179"/>
      <c r="Q279" s="179"/>
      <c r="R279" s="179"/>
      <c r="S279" s="179"/>
      <c r="T279" s="180"/>
      <c r="AT279" s="174" t="s">
        <v>168</v>
      </c>
      <c r="AU279" s="174" t="s">
        <v>82</v>
      </c>
      <c r="AV279" s="14" t="s">
        <v>166</v>
      </c>
      <c r="AW279" s="14" t="s">
        <v>30</v>
      </c>
      <c r="AX279" s="14" t="s">
        <v>80</v>
      </c>
      <c r="AY279" s="174" t="s">
        <v>160</v>
      </c>
    </row>
    <row r="280" spans="1:65" s="2" customFormat="1" ht="16.5" customHeight="1">
      <c r="A280" s="32"/>
      <c r="B280" s="149"/>
      <c r="C280" s="188" t="s">
        <v>400</v>
      </c>
      <c r="D280" s="188" t="s">
        <v>282</v>
      </c>
      <c r="E280" s="189" t="s">
        <v>406</v>
      </c>
      <c r="F280" s="190" t="s">
        <v>407</v>
      </c>
      <c r="G280" s="191" t="s">
        <v>312</v>
      </c>
      <c r="H280" s="192">
        <v>6</v>
      </c>
      <c r="I280" s="193"/>
      <c r="J280" s="194">
        <f t="shared" ref="J280:J288" si="0">ROUND(I280*H280,2)</f>
        <v>0</v>
      </c>
      <c r="K280" s="195"/>
      <c r="L280" s="196"/>
      <c r="M280" s="197" t="s">
        <v>1</v>
      </c>
      <c r="N280" s="198" t="s">
        <v>38</v>
      </c>
      <c r="O280" s="58"/>
      <c r="P280" s="160">
        <f t="shared" ref="P280:P288" si="1">O280*H280</f>
        <v>0</v>
      </c>
      <c r="Q280" s="160">
        <v>1.6</v>
      </c>
      <c r="R280" s="160">
        <f t="shared" ref="R280:R288" si="2">Q280*H280</f>
        <v>9.6000000000000014</v>
      </c>
      <c r="S280" s="160">
        <v>0</v>
      </c>
      <c r="T280" s="161">
        <f t="shared" ref="T280:T288" si="3">S280*H280</f>
        <v>0</v>
      </c>
      <c r="U280" s="32"/>
      <c r="V280" s="32"/>
      <c r="W280" s="32"/>
      <c r="X280" s="32"/>
      <c r="Y280" s="32"/>
      <c r="Z280" s="32"/>
      <c r="AA280" s="32"/>
      <c r="AB280" s="32"/>
      <c r="AC280" s="32"/>
      <c r="AD280" s="32"/>
      <c r="AE280" s="32"/>
      <c r="AR280" s="162" t="s">
        <v>199</v>
      </c>
      <c r="AT280" s="162" t="s">
        <v>282</v>
      </c>
      <c r="AU280" s="162" t="s">
        <v>82</v>
      </c>
      <c r="AY280" s="17" t="s">
        <v>160</v>
      </c>
      <c r="BE280" s="163">
        <f t="shared" ref="BE280:BE288" si="4">IF(N280="základní",J280,0)</f>
        <v>0</v>
      </c>
      <c r="BF280" s="163">
        <f t="shared" ref="BF280:BF288" si="5">IF(N280="snížená",J280,0)</f>
        <v>0</v>
      </c>
      <c r="BG280" s="163">
        <f t="shared" ref="BG280:BG288" si="6">IF(N280="zákl. přenesená",J280,0)</f>
        <v>0</v>
      </c>
      <c r="BH280" s="163">
        <f t="shared" ref="BH280:BH288" si="7">IF(N280="sníž. přenesená",J280,0)</f>
        <v>0</v>
      </c>
      <c r="BI280" s="163">
        <f t="shared" ref="BI280:BI288" si="8">IF(N280="nulová",J280,0)</f>
        <v>0</v>
      </c>
      <c r="BJ280" s="17" t="s">
        <v>80</v>
      </c>
      <c r="BK280" s="163">
        <f t="shared" ref="BK280:BK288" si="9">ROUND(I280*H280,2)</f>
        <v>0</v>
      </c>
      <c r="BL280" s="17" t="s">
        <v>166</v>
      </c>
      <c r="BM280" s="162" t="s">
        <v>1606</v>
      </c>
    </row>
    <row r="281" spans="1:65" s="2" customFormat="1" ht="24.2" customHeight="1">
      <c r="A281" s="32"/>
      <c r="B281" s="149"/>
      <c r="C281" s="188" t="s">
        <v>405</v>
      </c>
      <c r="D281" s="188" t="s">
        <v>282</v>
      </c>
      <c r="E281" s="189" t="s">
        <v>410</v>
      </c>
      <c r="F281" s="190" t="s">
        <v>411</v>
      </c>
      <c r="G281" s="191" t="s">
        <v>312</v>
      </c>
      <c r="H281" s="192">
        <v>2</v>
      </c>
      <c r="I281" s="193"/>
      <c r="J281" s="194">
        <f t="shared" si="0"/>
        <v>0</v>
      </c>
      <c r="K281" s="195"/>
      <c r="L281" s="196"/>
      <c r="M281" s="197" t="s">
        <v>1</v>
      </c>
      <c r="N281" s="198" t="s">
        <v>38</v>
      </c>
      <c r="O281" s="58"/>
      <c r="P281" s="160">
        <f t="shared" si="1"/>
        <v>0</v>
      </c>
      <c r="Q281" s="160">
        <v>6.8000000000000005E-2</v>
      </c>
      <c r="R281" s="160">
        <f t="shared" si="2"/>
        <v>0.13600000000000001</v>
      </c>
      <c r="S281" s="160">
        <v>0</v>
      </c>
      <c r="T281" s="161">
        <f t="shared" si="3"/>
        <v>0</v>
      </c>
      <c r="U281" s="32"/>
      <c r="V281" s="32"/>
      <c r="W281" s="32"/>
      <c r="X281" s="32"/>
      <c r="Y281" s="32"/>
      <c r="Z281" s="32"/>
      <c r="AA281" s="32"/>
      <c r="AB281" s="32"/>
      <c r="AC281" s="32"/>
      <c r="AD281" s="32"/>
      <c r="AE281" s="32"/>
      <c r="AR281" s="162" t="s">
        <v>199</v>
      </c>
      <c r="AT281" s="162" t="s">
        <v>282</v>
      </c>
      <c r="AU281" s="162" t="s">
        <v>82</v>
      </c>
      <c r="AY281" s="17" t="s">
        <v>160</v>
      </c>
      <c r="BE281" s="163">
        <f t="shared" si="4"/>
        <v>0</v>
      </c>
      <c r="BF281" s="163">
        <f t="shared" si="5"/>
        <v>0</v>
      </c>
      <c r="BG281" s="163">
        <f t="shared" si="6"/>
        <v>0</v>
      </c>
      <c r="BH281" s="163">
        <f t="shared" si="7"/>
        <v>0</v>
      </c>
      <c r="BI281" s="163">
        <f t="shared" si="8"/>
        <v>0</v>
      </c>
      <c r="BJ281" s="17" t="s">
        <v>80</v>
      </c>
      <c r="BK281" s="163">
        <f t="shared" si="9"/>
        <v>0</v>
      </c>
      <c r="BL281" s="17" t="s">
        <v>166</v>
      </c>
      <c r="BM281" s="162" t="s">
        <v>1607</v>
      </c>
    </row>
    <row r="282" spans="1:65" s="2" customFormat="1" ht="24.2" customHeight="1">
      <c r="A282" s="32"/>
      <c r="B282" s="149"/>
      <c r="C282" s="188" t="s">
        <v>409</v>
      </c>
      <c r="D282" s="188" t="s">
        <v>282</v>
      </c>
      <c r="E282" s="189" t="s">
        <v>414</v>
      </c>
      <c r="F282" s="190" t="s">
        <v>415</v>
      </c>
      <c r="G282" s="191" t="s">
        <v>312</v>
      </c>
      <c r="H282" s="192">
        <v>8</v>
      </c>
      <c r="I282" s="193"/>
      <c r="J282" s="194">
        <f t="shared" si="0"/>
        <v>0</v>
      </c>
      <c r="K282" s="195"/>
      <c r="L282" s="196"/>
      <c r="M282" s="197" t="s">
        <v>1</v>
      </c>
      <c r="N282" s="198" t="s">
        <v>38</v>
      </c>
      <c r="O282" s="58"/>
      <c r="P282" s="160">
        <f t="shared" si="1"/>
        <v>0</v>
      </c>
      <c r="Q282" s="160">
        <v>0.04</v>
      </c>
      <c r="R282" s="160">
        <f t="shared" si="2"/>
        <v>0.32</v>
      </c>
      <c r="S282" s="160">
        <v>0</v>
      </c>
      <c r="T282" s="161">
        <f t="shared" si="3"/>
        <v>0</v>
      </c>
      <c r="U282" s="32"/>
      <c r="V282" s="32"/>
      <c r="W282" s="32"/>
      <c r="X282" s="32"/>
      <c r="Y282" s="32"/>
      <c r="Z282" s="32"/>
      <c r="AA282" s="32"/>
      <c r="AB282" s="32"/>
      <c r="AC282" s="32"/>
      <c r="AD282" s="32"/>
      <c r="AE282" s="32"/>
      <c r="AR282" s="162" t="s">
        <v>199</v>
      </c>
      <c r="AT282" s="162" t="s">
        <v>282</v>
      </c>
      <c r="AU282" s="162" t="s">
        <v>82</v>
      </c>
      <c r="AY282" s="17" t="s">
        <v>160</v>
      </c>
      <c r="BE282" s="163">
        <f t="shared" si="4"/>
        <v>0</v>
      </c>
      <c r="BF282" s="163">
        <f t="shared" si="5"/>
        <v>0</v>
      </c>
      <c r="BG282" s="163">
        <f t="shared" si="6"/>
        <v>0</v>
      </c>
      <c r="BH282" s="163">
        <f t="shared" si="7"/>
        <v>0</v>
      </c>
      <c r="BI282" s="163">
        <f t="shared" si="8"/>
        <v>0</v>
      </c>
      <c r="BJ282" s="17" t="s">
        <v>80</v>
      </c>
      <c r="BK282" s="163">
        <f t="shared" si="9"/>
        <v>0</v>
      </c>
      <c r="BL282" s="17" t="s">
        <v>166</v>
      </c>
      <c r="BM282" s="162" t="s">
        <v>1608</v>
      </c>
    </row>
    <row r="283" spans="1:65" s="2" customFormat="1" ht="24.2" customHeight="1">
      <c r="A283" s="32"/>
      <c r="B283" s="149"/>
      <c r="C283" s="188" t="s">
        <v>413</v>
      </c>
      <c r="D283" s="188" t="s">
        <v>282</v>
      </c>
      <c r="E283" s="189" t="s">
        <v>673</v>
      </c>
      <c r="F283" s="190" t="s">
        <v>674</v>
      </c>
      <c r="G283" s="191" t="s">
        <v>312</v>
      </c>
      <c r="H283" s="192">
        <v>2</v>
      </c>
      <c r="I283" s="193"/>
      <c r="J283" s="194">
        <f t="shared" si="0"/>
        <v>0</v>
      </c>
      <c r="K283" s="195"/>
      <c r="L283" s="196"/>
      <c r="M283" s="197" t="s">
        <v>1</v>
      </c>
      <c r="N283" s="198" t="s">
        <v>38</v>
      </c>
      <c r="O283" s="58"/>
      <c r="P283" s="160">
        <f t="shared" si="1"/>
        <v>0</v>
      </c>
      <c r="Q283" s="160">
        <v>2.8000000000000001E-2</v>
      </c>
      <c r="R283" s="160">
        <f t="shared" si="2"/>
        <v>5.6000000000000001E-2</v>
      </c>
      <c r="S283" s="160">
        <v>0</v>
      </c>
      <c r="T283" s="161">
        <f t="shared" si="3"/>
        <v>0</v>
      </c>
      <c r="U283" s="32"/>
      <c r="V283" s="32"/>
      <c r="W283" s="32"/>
      <c r="X283" s="32"/>
      <c r="Y283" s="32"/>
      <c r="Z283" s="32"/>
      <c r="AA283" s="32"/>
      <c r="AB283" s="32"/>
      <c r="AC283" s="32"/>
      <c r="AD283" s="32"/>
      <c r="AE283" s="32"/>
      <c r="AR283" s="162" t="s">
        <v>199</v>
      </c>
      <c r="AT283" s="162" t="s">
        <v>282</v>
      </c>
      <c r="AU283" s="162" t="s">
        <v>82</v>
      </c>
      <c r="AY283" s="17" t="s">
        <v>160</v>
      </c>
      <c r="BE283" s="163">
        <f t="shared" si="4"/>
        <v>0</v>
      </c>
      <c r="BF283" s="163">
        <f t="shared" si="5"/>
        <v>0</v>
      </c>
      <c r="BG283" s="163">
        <f t="shared" si="6"/>
        <v>0</v>
      </c>
      <c r="BH283" s="163">
        <f t="shared" si="7"/>
        <v>0</v>
      </c>
      <c r="BI283" s="163">
        <f t="shared" si="8"/>
        <v>0</v>
      </c>
      <c r="BJ283" s="17" t="s">
        <v>80</v>
      </c>
      <c r="BK283" s="163">
        <f t="shared" si="9"/>
        <v>0</v>
      </c>
      <c r="BL283" s="17" t="s">
        <v>166</v>
      </c>
      <c r="BM283" s="162" t="s">
        <v>1609</v>
      </c>
    </row>
    <row r="284" spans="1:65" s="2" customFormat="1" ht="21.75" customHeight="1">
      <c r="A284" s="32"/>
      <c r="B284" s="149"/>
      <c r="C284" s="188" t="s">
        <v>417</v>
      </c>
      <c r="D284" s="188" t="s">
        <v>282</v>
      </c>
      <c r="E284" s="189" t="s">
        <v>418</v>
      </c>
      <c r="F284" s="190" t="s">
        <v>419</v>
      </c>
      <c r="G284" s="191" t="s">
        <v>312</v>
      </c>
      <c r="H284" s="192">
        <v>17</v>
      </c>
      <c r="I284" s="193"/>
      <c r="J284" s="194">
        <f t="shared" si="0"/>
        <v>0</v>
      </c>
      <c r="K284" s="195"/>
      <c r="L284" s="196"/>
      <c r="M284" s="197" t="s">
        <v>1</v>
      </c>
      <c r="N284" s="198" t="s">
        <v>38</v>
      </c>
      <c r="O284" s="58"/>
      <c r="P284" s="160">
        <f t="shared" si="1"/>
        <v>0</v>
      </c>
      <c r="Q284" s="160">
        <v>0.254</v>
      </c>
      <c r="R284" s="160">
        <f t="shared" si="2"/>
        <v>4.3179999999999996</v>
      </c>
      <c r="S284" s="160">
        <v>0</v>
      </c>
      <c r="T284" s="161">
        <f t="shared" si="3"/>
        <v>0</v>
      </c>
      <c r="U284" s="32"/>
      <c r="V284" s="32"/>
      <c r="W284" s="32"/>
      <c r="X284" s="32"/>
      <c r="Y284" s="32"/>
      <c r="Z284" s="32"/>
      <c r="AA284" s="32"/>
      <c r="AB284" s="32"/>
      <c r="AC284" s="32"/>
      <c r="AD284" s="32"/>
      <c r="AE284" s="32"/>
      <c r="AR284" s="162" t="s">
        <v>199</v>
      </c>
      <c r="AT284" s="162" t="s">
        <v>282</v>
      </c>
      <c r="AU284" s="162" t="s">
        <v>82</v>
      </c>
      <c r="AY284" s="17" t="s">
        <v>160</v>
      </c>
      <c r="BE284" s="163">
        <f t="shared" si="4"/>
        <v>0</v>
      </c>
      <c r="BF284" s="163">
        <f t="shared" si="5"/>
        <v>0</v>
      </c>
      <c r="BG284" s="163">
        <f t="shared" si="6"/>
        <v>0</v>
      </c>
      <c r="BH284" s="163">
        <f t="shared" si="7"/>
        <v>0</v>
      </c>
      <c r="BI284" s="163">
        <f t="shared" si="8"/>
        <v>0</v>
      </c>
      <c r="BJ284" s="17" t="s">
        <v>80</v>
      </c>
      <c r="BK284" s="163">
        <f t="shared" si="9"/>
        <v>0</v>
      </c>
      <c r="BL284" s="17" t="s">
        <v>166</v>
      </c>
      <c r="BM284" s="162" t="s">
        <v>1610</v>
      </c>
    </row>
    <row r="285" spans="1:65" s="2" customFormat="1" ht="24.2" customHeight="1">
      <c r="A285" s="32"/>
      <c r="B285" s="149"/>
      <c r="C285" s="188" t="s">
        <v>421</v>
      </c>
      <c r="D285" s="188" t="s">
        <v>282</v>
      </c>
      <c r="E285" s="189" t="s">
        <v>426</v>
      </c>
      <c r="F285" s="190" t="s">
        <v>427</v>
      </c>
      <c r="G285" s="191" t="s">
        <v>312</v>
      </c>
      <c r="H285" s="192">
        <v>6</v>
      </c>
      <c r="I285" s="193"/>
      <c r="J285" s="194">
        <f t="shared" si="0"/>
        <v>0</v>
      </c>
      <c r="K285" s="195"/>
      <c r="L285" s="196"/>
      <c r="M285" s="197" t="s">
        <v>1</v>
      </c>
      <c r="N285" s="198" t="s">
        <v>38</v>
      </c>
      <c r="O285" s="58"/>
      <c r="P285" s="160">
        <f t="shared" si="1"/>
        <v>0</v>
      </c>
      <c r="Q285" s="160">
        <v>0.44900000000000001</v>
      </c>
      <c r="R285" s="160">
        <f t="shared" si="2"/>
        <v>2.694</v>
      </c>
      <c r="S285" s="160">
        <v>0</v>
      </c>
      <c r="T285" s="161">
        <f t="shared" si="3"/>
        <v>0</v>
      </c>
      <c r="U285" s="32"/>
      <c r="V285" s="32"/>
      <c r="W285" s="32"/>
      <c r="X285" s="32"/>
      <c r="Y285" s="32"/>
      <c r="Z285" s="32"/>
      <c r="AA285" s="32"/>
      <c r="AB285" s="32"/>
      <c r="AC285" s="32"/>
      <c r="AD285" s="32"/>
      <c r="AE285" s="32"/>
      <c r="AR285" s="162" t="s">
        <v>199</v>
      </c>
      <c r="AT285" s="162" t="s">
        <v>282</v>
      </c>
      <c r="AU285" s="162" t="s">
        <v>82</v>
      </c>
      <c r="AY285" s="17" t="s">
        <v>160</v>
      </c>
      <c r="BE285" s="163">
        <f t="shared" si="4"/>
        <v>0</v>
      </c>
      <c r="BF285" s="163">
        <f t="shared" si="5"/>
        <v>0</v>
      </c>
      <c r="BG285" s="163">
        <f t="shared" si="6"/>
        <v>0</v>
      </c>
      <c r="BH285" s="163">
        <f t="shared" si="7"/>
        <v>0</v>
      </c>
      <c r="BI285" s="163">
        <f t="shared" si="8"/>
        <v>0</v>
      </c>
      <c r="BJ285" s="17" t="s">
        <v>80</v>
      </c>
      <c r="BK285" s="163">
        <f t="shared" si="9"/>
        <v>0</v>
      </c>
      <c r="BL285" s="17" t="s">
        <v>166</v>
      </c>
      <c r="BM285" s="162" t="s">
        <v>1611</v>
      </c>
    </row>
    <row r="286" spans="1:65" s="2" customFormat="1" ht="24.2" customHeight="1">
      <c r="A286" s="32"/>
      <c r="B286" s="149"/>
      <c r="C286" s="188" t="s">
        <v>425</v>
      </c>
      <c r="D286" s="188" t="s">
        <v>282</v>
      </c>
      <c r="E286" s="189" t="s">
        <v>430</v>
      </c>
      <c r="F286" s="190" t="s">
        <v>431</v>
      </c>
      <c r="G286" s="191" t="s">
        <v>312</v>
      </c>
      <c r="H286" s="192">
        <v>24</v>
      </c>
      <c r="I286" s="193"/>
      <c r="J286" s="194">
        <f t="shared" si="0"/>
        <v>0</v>
      </c>
      <c r="K286" s="195"/>
      <c r="L286" s="196"/>
      <c r="M286" s="197" t="s">
        <v>1</v>
      </c>
      <c r="N286" s="198" t="s">
        <v>38</v>
      </c>
      <c r="O286" s="58"/>
      <c r="P286" s="160">
        <f t="shared" si="1"/>
        <v>0</v>
      </c>
      <c r="Q286" s="160">
        <v>2E-3</v>
      </c>
      <c r="R286" s="160">
        <f t="shared" si="2"/>
        <v>4.8000000000000001E-2</v>
      </c>
      <c r="S286" s="160">
        <v>0</v>
      </c>
      <c r="T286" s="161">
        <f t="shared" si="3"/>
        <v>0</v>
      </c>
      <c r="U286" s="32"/>
      <c r="V286" s="32"/>
      <c r="W286" s="32"/>
      <c r="X286" s="32"/>
      <c r="Y286" s="32"/>
      <c r="Z286" s="32"/>
      <c r="AA286" s="32"/>
      <c r="AB286" s="32"/>
      <c r="AC286" s="32"/>
      <c r="AD286" s="32"/>
      <c r="AE286" s="32"/>
      <c r="AR286" s="162" t="s">
        <v>199</v>
      </c>
      <c r="AT286" s="162" t="s">
        <v>282</v>
      </c>
      <c r="AU286" s="162" t="s">
        <v>82</v>
      </c>
      <c r="AY286" s="17" t="s">
        <v>160</v>
      </c>
      <c r="BE286" s="163">
        <f t="shared" si="4"/>
        <v>0</v>
      </c>
      <c r="BF286" s="163">
        <f t="shared" si="5"/>
        <v>0</v>
      </c>
      <c r="BG286" s="163">
        <f t="shared" si="6"/>
        <v>0</v>
      </c>
      <c r="BH286" s="163">
        <f t="shared" si="7"/>
        <v>0</v>
      </c>
      <c r="BI286" s="163">
        <f t="shared" si="8"/>
        <v>0</v>
      </c>
      <c r="BJ286" s="17" t="s">
        <v>80</v>
      </c>
      <c r="BK286" s="163">
        <f t="shared" si="9"/>
        <v>0</v>
      </c>
      <c r="BL286" s="17" t="s">
        <v>166</v>
      </c>
      <c r="BM286" s="162" t="s">
        <v>1612</v>
      </c>
    </row>
    <row r="287" spans="1:65" s="2" customFormat="1" ht="24.2" customHeight="1">
      <c r="A287" s="32"/>
      <c r="B287" s="149"/>
      <c r="C287" s="150" t="s">
        <v>429</v>
      </c>
      <c r="D287" s="150" t="s">
        <v>162</v>
      </c>
      <c r="E287" s="151" t="s">
        <v>434</v>
      </c>
      <c r="F287" s="152" t="s">
        <v>435</v>
      </c>
      <c r="G287" s="153" t="s">
        <v>312</v>
      </c>
      <c r="H287" s="154">
        <v>7</v>
      </c>
      <c r="I287" s="155"/>
      <c r="J287" s="156">
        <f t="shared" si="0"/>
        <v>0</v>
      </c>
      <c r="K287" s="157"/>
      <c r="L287" s="33"/>
      <c r="M287" s="158" t="s">
        <v>1</v>
      </c>
      <c r="N287" s="159" t="s">
        <v>38</v>
      </c>
      <c r="O287" s="58"/>
      <c r="P287" s="160">
        <f t="shared" si="1"/>
        <v>0</v>
      </c>
      <c r="Q287" s="160">
        <v>0.21734000000000001</v>
      </c>
      <c r="R287" s="160">
        <f t="shared" si="2"/>
        <v>1.52138</v>
      </c>
      <c r="S287" s="160">
        <v>0</v>
      </c>
      <c r="T287" s="161">
        <f t="shared" si="3"/>
        <v>0</v>
      </c>
      <c r="U287" s="32"/>
      <c r="V287" s="32"/>
      <c r="W287" s="32"/>
      <c r="X287" s="32"/>
      <c r="Y287" s="32"/>
      <c r="Z287" s="32"/>
      <c r="AA287" s="32"/>
      <c r="AB287" s="32"/>
      <c r="AC287" s="32"/>
      <c r="AD287" s="32"/>
      <c r="AE287" s="32"/>
      <c r="AR287" s="162" t="s">
        <v>166</v>
      </c>
      <c r="AT287" s="162" t="s">
        <v>162</v>
      </c>
      <c r="AU287" s="162" t="s">
        <v>82</v>
      </c>
      <c r="AY287" s="17" t="s">
        <v>160</v>
      </c>
      <c r="BE287" s="163">
        <f t="shared" si="4"/>
        <v>0</v>
      </c>
      <c r="BF287" s="163">
        <f t="shared" si="5"/>
        <v>0</v>
      </c>
      <c r="BG287" s="163">
        <f t="shared" si="6"/>
        <v>0</v>
      </c>
      <c r="BH287" s="163">
        <f t="shared" si="7"/>
        <v>0</v>
      </c>
      <c r="BI287" s="163">
        <f t="shared" si="8"/>
        <v>0</v>
      </c>
      <c r="BJ287" s="17" t="s">
        <v>80</v>
      </c>
      <c r="BK287" s="163">
        <f t="shared" si="9"/>
        <v>0</v>
      </c>
      <c r="BL287" s="17" t="s">
        <v>166</v>
      </c>
      <c r="BM287" s="162" t="s">
        <v>1613</v>
      </c>
    </row>
    <row r="288" spans="1:65" s="2" customFormat="1" ht="24.2" customHeight="1">
      <c r="A288" s="32"/>
      <c r="B288" s="149"/>
      <c r="C288" s="188" t="s">
        <v>433</v>
      </c>
      <c r="D288" s="188" t="s">
        <v>282</v>
      </c>
      <c r="E288" s="189" t="s">
        <v>438</v>
      </c>
      <c r="F288" s="190" t="s">
        <v>439</v>
      </c>
      <c r="G288" s="191" t="s">
        <v>312</v>
      </c>
      <c r="H288" s="192">
        <v>7</v>
      </c>
      <c r="I288" s="193"/>
      <c r="J288" s="194">
        <f t="shared" si="0"/>
        <v>0</v>
      </c>
      <c r="K288" s="195"/>
      <c r="L288" s="196"/>
      <c r="M288" s="197" t="s">
        <v>1</v>
      </c>
      <c r="N288" s="198" t="s">
        <v>38</v>
      </c>
      <c r="O288" s="58"/>
      <c r="P288" s="160">
        <f t="shared" si="1"/>
        <v>0</v>
      </c>
      <c r="Q288" s="160">
        <v>0.10199999999999999</v>
      </c>
      <c r="R288" s="160">
        <f t="shared" si="2"/>
        <v>0.71399999999999997</v>
      </c>
      <c r="S288" s="160">
        <v>0</v>
      </c>
      <c r="T288" s="161">
        <f t="shared" si="3"/>
        <v>0</v>
      </c>
      <c r="U288" s="32"/>
      <c r="V288" s="32"/>
      <c r="W288" s="32"/>
      <c r="X288" s="32"/>
      <c r="Y288" s="32"/>
      <c r="Z288" s="32"/>
      <c r="AA288" s="32"/>
      <c r="AB288" s="32"/>
      <c r="AC288" s="32"/>
      <c r="AD288" s="32"/>
      <c r="AE288" s="32"/>
      <c r="AR288" s="162" t="s">
        <v>199</v>
      </c>
      <c r="AT288" s="162" t="s">
        <v>282</v>
      </c>
      <c r="AU288" s="162" t="s">
        <v>82</v>
      </c>
      <c r="AY288" s="17" t="s">
        <v>160</v>
      </c>
      <c r="BE288" s="163">
        <f t="shared" si="4"/>
        <v>0</v>
      </c>
      <c r="BF288" s="163">
        <f t="shared" si="5"/>
        <v>0</v>
      </c>
      <c r="BG288" s="163">
        <f t="shared" si="6"/>
        <v>0</v>
      </c>
      <c r="BH288" s="163">
        <f t="shared" si="7"/>
        <v>0</v>
      </c>
      <c r="BI288" s="163">
        <f t="shared" si="8"/>
        <v>0</v>
      </c>
      <c r="BJ288" s="17" t="s">
        <v>80</v>
      </c>
      <c r="BK288" s="163">
        <f t="shared" si="9"/>
        <v>0</v>
      </c>
      <c r="BL288" s="17" t="s">
        <v>166</v>
      </c>
      <c r="BM288" s="162" t="s">
        <v>1614</v>
      </c>
    </row>
    <row r="289" spans="1:65" s="12" customFormat="1" ht="22.9" customHeight="1">
      <c r="B289" s="136"/>
      <c r="D289" s="137" t="s">
        <v>72</v>
      </c>
      <c r="E289" s="147" t="s">
        <v>204</v>
      </c>
      <c r="F289" s="147" t="s">
        <v>441</v>
      </c>
      <c r="I289" s="139"/>
      <c r="J289" s="148">
        <f>BK289</f>
        <v>0</v>
      </c>
      <c r="L289" s="136"/>
      <c r="M289" s="141"/>
      <c r="N289" s="142"/>
      <c r="O289" s="142"/>
      <c r="P289" s="143">
        <f>SUM(P290:P301)</f>
        <v>0</v>
      </c>
      <c r="Q289" s="142"/>
      <c r="R289" s="143">
        <f>SUM(R290:R301)</f>
        <v>11.6564</v>
      </c>
      <c r="S289" s="142"/>
      <c r="T289" s="144">
        <f>SUM(T290:T301)</f>
        <v>0</v>
      </c>
      <c r="AR289" s="137" t="s">
        <v>80</v>
      </c>
      <c r="AT289" s="145" t="s">
        <v>72</v>
      </c>
      <c r="AU289" s="145" t="s">
        <v>80</v>
      </c>
      <c r="AY289" s="137" t="s">
        <v>160</v>
      </c>
      <c r="BK289" s="146">
        <f>SUM(BK290:BK301)</f>
        <v>0</v>
      </c>
    </row>
    <row r="290" spans="1:65" s="2" customFormat="1" ht="24.2" customHeight="1">
      <c r="A290" s="32"/>
      <c r="B290" s="149"/>
      <c r="C290" s="150" t="s">
        <v>437</v>
      </c>
      <c r="D290" s="150" t="s">
        <v>162</v>
      </c>
      <c r="E290" s="151" t="s">
        <v>443</v>
      </c>
      <c r="F290" s="152" t="s">
        <v>444</v>
      </c>
      <c r="G290" s="153" t="s">
        <v>196</v>
      </c>
      <c r="H290" s="154">
        <v>280</v>
      </c>
      <c r="I290" s="155"/>
      <c r="J290" s="156">
        <f>ROUND(I290*H290,2)</f>
        <v>0</v>
      </c>
      <c r="K290" s="157"/>
      <c r="L290" s="33"/>
      <c r="M290" s="158" t="s">
        <v>1</v>
      </c>
      <c r="N290" s="159" t="s">
        <v>38</v>
      </c>
      <c r="O290" s="58"/>
      <c r="P290" s="160">
        <f>O290*H290</f>
        <v>0</v>
      </c>
      <c r="Q290" s="160">
        <v>0</v>
      </c>
      <c r="R290" s="160">
        <f>Q290*H290</f>
        <v>0</v>
      </c>
      <c r="S290" s="160">
        <v>0</v>
      </c>
      <c r="T290" s="161">
        <f>S290*H290</f>
        <v>0</v>
      </c>
      <c r="U290" s="32"/>
      <c r="V290" s="32"/>
      <c r="W290" s="32"/>
      <c r="X290" s="32"/>
      <c r="Y290" s="32"/>
      <c r="Z290" s="32"/>
      <c r="AA290" s="32"/>
      <c r="AB290" s="32"/>
      <c r="AC290" s="32"/>
      <c r="AD290" s="32"/>
      <c r="AE290" s="32"/>
      <c r="AR290" s="162" t="s">
        <v>166</v>
      </c>
      <c r="AT290" s="162" t="s">
        <v>162</v>
      </c>
      <c r="AU290" s="162" t="s">
        <v>82</v>
      </c>
      <c r="AY290" s="17" t="s">
        <v>160</v>
      </c>
      <c r="BE290" s="163">
        <f>IF(N290="základní",J290,0)</f>
        <v>0</v>
      </c>
      <c r="BF290" s="163">
        <f>IF(N290="snížená",J290,0)</f>
        <v>0</v>
      </c>
      <c r="BG290" s="163">
        <f>IF(N290="zákl. přenesená",J290,0)</f>
        <v>0</v>
      </c>
      <c r="BH290" s="163">
        <f>IF(N290="sníž. přenesená",J290,0)</f>
        <v>0</v>
      </c>
      <c r="BI290" s="163">
        <f>IF(N290="nulová",J290,0)</f>
        <v>0</v>
      </c>
      <c r="BJ290" s="17" t="s">
        <v>80</v>
      </c>
      <c r="BK290" s="163">
        <f>ROUND(I290*H290,2)</f>
        <v>0</v>
      </c>
      <c r="BL290" s="17" t="s">
        <v>166</v>
      </c>
      <c r="BM290" s="162" t="s">
        <v>1615</v>
      </c>
    </row>
    <row r="291" spans="1:65" s="13" customFormat="1">
      <c r="B291" s="164"/>
      <c r="D291" s="165" t="s">
        <v>168</v>
      </c>
      <c r="E291" s="166" t="s">
        <v>1</v>
      </c>
      <c r="F291" s="167" t="s">
        <v>1616</v>
      </c>
      <c r="H291" s="168">
        <v>280</v>
      </c>
      <c r="I291" s="169"/>
      <c r="L291" s="164"/>
      <c r="M291" s="170"/>
      <c r="N291" s="171"/>
      <c r="O291" s="171"/>
      <c r="P291" s="171"/>
      <c r="Q291" s="171"/>
      <c r="R291" s="171"/>
      <c r="S291" s="171"/>
      <c r="T291" s="172"/>
      <c r="AT291" s="166" t="s">
        <v>168</v>
      </c>
      <c r="AU291" s="166" t="s">
        <v>82</v>
      </c>
      <c r="AV291" s="13" t="s">
        <v>82</v>
      </c>
      <c r="AW291" s="13" t="s">
        <v>30</v>
      </c>
      <c r="AX291" s="13" t="s">
        <v>73</v>
      </c>
      <c r="AY291" s="166" t="s">
        <v>160</v>
      </c>
    </row>
    <row r="292" spans="1:65" s="14" customFormat="1">
      <c r="B292" s="173"/>
      <c r="D292" s="165" t="s">
        <v>168</v>
      </c>
      <c r="E292" s="174" t="s">
        <v>1</v>
      </c>
      <c r="F292" s="175" t="s">
        <v>170</v>
      </c>
      <c r="H292" s="176">
        <v>280</v>
      </c>
      <c r="I292" s="177"/>
      <c r="L292" s="173"/>
      <c r="M292" s="178"/>
      <c r="N292" s="179"/>
      <c r="O292" s="179"/>
      <c r="P292" s="179"/>
      <c r="Q292" s="179"/>
      <c r="R292" s="179"/>
      <c r="S292" s="179"/>
      <c r="T292" s="180"/>
      <c r="AT292" s="174" t="s">
        <v>168</v>
      </c>
      <c r="AU292" s="174" t="s">
        <v>82</v>
      </c>
      <c r="AV292" s="14" t="s">
        <v>166</v>
      </c>
      <c r="AW292" s="14" t="s">
        <v>30</v>
      </c>
      <c r="AX292" s="14" t="s">
        <v>80</v>
      </c>
      <c r="AY292" s="174" t="s">
        <v>160</v>
      </c>
    </row>
    <row r="293" spans="1:65" s="2" customFormat="1" ht="24.2" customHeight="1">
      <c r="A293" s="32"/>
      <c r="B293" s="149"/>
      <c r="C293" s="150" t="s">
        <v>442</v>
      </c>
      <c r="D293" s="150" t="s">
        <v>162</v>
      </c>
      <c r="E293" s="151" t="s">
        <v>448</v>
      </c>
      <c r="F293" s="152" t="s">
        <v>449</v>
      </c>
      <c r="G293" s="153" t="s">
        <v>196</v>
      </c>
      <c r="H293" s="154">
        <v>280</v>
      </c>
      <c r="I293" s="155"/>
      <c r="J293" s="156">
        <f>ROUND(I293*H293,2)</f>
        <v>0</v>
      </c>
      <c r="K293" s="157"/>
      <c r="L293" s="33"/>
      <c r="M293" s="158" t="s">
        <v>1</v>
      </c>
      <c r="N293" s="159" t="s">
        <v>38</v>
      </c>
      <c r="O293" s="58"/>
      <c r="P293" s="160">
        <f>O293*H293</f>
        <v>0</v>
      </c>
      <c r="Q293" s="160">
        <v>5.0000000000000002E-5</v>
      </c>
      <c r="R293" s="160">
        <f>Q293*H293</f>
        <v>1.4E-2</v>
      </c>
      <c r="S293" s="160">
        <v>0</v>
      </c>
      <c r="T293" s="161">
        <f>S293*H293</f>
        <v>0</v>
      </c>
      <c r="U293" s="32"/>
      <c r="V293" s="32"/>
      <c r="W293" s="32"/>
      <c r="X293" s="32"/>
      <c r="Y293" s="32"/>
      <c r="Z293" s="32"/>
      <c r="AA293" s="32"/>
      <c r="AB293" s="32"/>
      <c r="AC293" s="32"/>
      <c r="AD293" s="32"/>
      <c r="AE293" s="32"/>
      <c r="AR293" s="162" t="s">
        <v>166</v>
      </c>
      <c r="AT293" s="162" t="s">
        <v>162</v>
      </c>
      <c r="AU293" s="162" t="s">
        <v>82</v>
      </c>
      <c r="AY293" s="17" t="s">
        <v>160</v>
      </c>
      <c r="BE293" s="163">
        <f>IF(N293="základní",J293,0)</f>
        <v>0</v>
      </c>
      <c r="BF293" s="163">
        <f>IF(N293="snížená",J293,0)</f>
        <v>0</v>
      </c>
      <c r="BG293" s="163">
        <f>IF(N293="zákl. přenesená",J293,0)</f>
        <v>0</v>
      </c>
      <c r="BH293" s="163">
        <f>IF(N293="sníž. přenesená",J293,0)</f>
        <v>0</v>
      </c>
      <c r="BI293" s="163">
        <f>IF(N293="nulová",J293,0)</f>
        <v>0</v>
      </c>
      <c r="BJ293" s="17" t="s">
        <v>80</v>
      </c>
      <c r="BK293" s="163">
        <f>ROUND(I293*H293,2)</f>
        <v>0</v>
      </c>
      <c r="BL293" s="17" t="s">
        <v>166</v>
      </c>
      <c r="BM293" s="162" t="s">
        <v>1617</v>
      </c>
    </row>
    <row r="294" spans="1:65" s="13" customFormat="1">
      <c r="B294" s="164"/>
      <c r="D294" s="165" t="s">
        <v>168</v>
      </c>
      <c r="E294" s="166" t="s">
        <v>1</v>
      </c>
      <c r="F294" s="167" t="s">
        <v>1616</v>
      </c>
      <c r="H294" s="168">
        <v>280</v>
      </c>
      <c r="I294" s="169"/>
      <c r="L294" s="164"/>
      <c r="M294" s="170"/>
      <c r="N294" s="171"/>
      <c r="O294" s="171"/>
      <c r="P294" s="171"/>
      <c r="Q294" s="171"/>
      <c r="R294" s="171"/>
      <c r="S294" s="171"/>
      <c r="T294" s="172"/>
      <c r="AT294" s="166" t="s">
        <v>168</v>
      </c>
      <c r="AU294" s="166" t="s">
        <v>82</v>
      </c>
      <c r="AV294" s="13" t="s">
        <v>82</v>
      </c>
      <c r="AW294" s="13" t="s">
        <v>30</v>
      </c>
      <c r="AX294" s="13" t="s">
        <v>73</v>
      </c>
      <c r="AY294" s="166" t="s">
        <v>160</v>
      </c>
    </row>
    <row r="295" spans="1:65" s="14" customFormat="1">
      <c r="B295" s="173"/>
      <c r="D295" s="165" t="s">
        <v>168</v>
      </c>
      <c r="E295" s="174" t="s">
        <v>1</v>
      </c>
      <c r="F295" s="175" t="s">
        <v>170</v>
      </c>
      <c r="H295" s="176">
        <v>280</v>
      </c>
      <c r="I295" s="177"/>
      <c r="L295" s="173"/>
      <c r="M295" s="178"/>
      <c r="N295" s="179"/>
      <c r="O295" s="179"/>
      <c r="P295" s="179"/>
      <c r="Q295" s="179"/>
      <c r="R295" s="179"/>
      <c r="S295" s="179"/>
      <c r="T295" s="180"/>
      <c r="AT295" s="174" t="s">
        <v>168</v>
      </c>
      <c r="AU295" s="174" t="s">
        <v>82</v>
      </c>
      <c r="AV295" s="14" t="s">
        <v>166</v>
      </c>
      <c r="AW295" s="14" t="s">
        <v>30</v>
      </c>
      <c r="AX295" s="14" t="s">
        <v>80</v>
      </c>
      <c r="AY295" s="174" t="s">
        <v>160</v>
      </c>
    </row>
    <row r="296" spans="1:65" s="2" customFormat="1" ht="24.2" customHeight="1">
      <c r="A296" s="32"/>
      <c r="B296" s="149"/>
      <c r="C296" s="150" t="s">
        <v>447</v>
      </c>
      <c r="D296" s="150" t="s">
        <v>162</v>
      </c>
      <c r="E296" s="151" t="s">
        <v>452</v>
      </c>
      <c r="F296" s="152" t="s">
        <v>453</v>
      </c>
      <c r="G296" s="153" t="s">
        <v>165</v>
      </c>
      <c r="H296" s="154">
        <v>840</v>
      </c>
      <c r="I296" s="155"/>
      <c r="J296" s="156">
        <f>ROUND(I296*H296,2)</f>
        <v>0</v>
      </c>
      <c r="K296" s="157"/>
      <c r="L296" s="33"/>
      <c r="M296" s="158" t="s">
        <v>1</v>
      </c>
      <c r="N296" s="159" t="s">
        <v>38</v>
      </c>
      <c r="O296" s="58"/>
      <c r="P296" s="160">
        <f>O296*H296</f>
        <v>0</v>
      </c>
      <c r="Q296" s="160">
        <v>1.3860000000000001E-2</v>
      </c>
      <c r="R296" s="160">
        <f>Q296*H296</f>
        <v>11.6424</v>
      </c>
      <c r="S296" s="160">
        <v>0</v>
      </c>
      <c r="T296" s="161">
        <f>S296*H296</f>
        <v>0</v>
      </c>
      <c r="U296" s="32"/>
      <c r="V296" s="32"/>
      <c r="W296" s="32"/>
      <c r="X296" s="32"/>
      <c r="Y296" s="32"/>
      <c r="Z296" s="32"/>
      <c r="AA296" s="32"/>
      <c r="AB296" s="32"/>
      <c r="AC296" s="32"/>
      <c r="AD296" s="32"/>
      <c r="AE296" s="32"/>
      <c r="AR296" s="162" t="s">
        <v>166</v>
      </c>
      <c r="AT296" s="162" t="s">
        <v>162</v>
      </c>
      <c r="AU296" s="162" t="s">
        <v>82</v>
      </c>
      <c r="AY296" s="17" t="s">
        <v>160</v>
      </c>
      <c r="BE296" s="163">
        <f>IF(N296="základní",J296,0)</f>
        <v>0</v>
      </c>
      <c r="BF296" s="163">
        <f>IF(N296="snížená",J296,0)</f>
        <v>0</v>
      </c>
      <c r="BG296" s="163">
        <f>IF(N296="zákl. přenesená",J296,0)</f>
        <v>0</v>
      </c>
      <c r="BH296" s="163">
        <f>IF(N296="sníž. přenesená",J296,0)</f>
        <v>0</v>
      </c>
      <c r="BI296" s="163">
        <f>IF(N296="nulová",J296,0)</f>
        <v>0</v>
      </c>
      <c r="BJ296" s="17" t="s">
        <v>80</v>
      </c>
      <c r="BK296" s="163">
        <f>ROUND(I296*H296,2)</f>
        <v>0</v>
      </c>
      <c r="BL296" s="17" t="s">
        <v>166</v>
      </c>
      <c r="BM296" s="162" t="s">
        <v>1618</v>
      </c>
    </row>
    <row r="297" spans="1:65" s="13" customFormat="1">
      <c r="B297" s="164"/>
      <c r="D297" s="165" t="s">
        <v>168</v>
      </c>
      <c r="E297" s="166" t="s">
        <v>1</v>
      </c>
      <c r="F297" s="167" t="s">
        <v>1588</v>
      </c>
      <c r="H297" s="168">
        <v>840</v>
      </c>
      <c r="I297" s="169"/>
      <c r="L297" s="164"/>
      <c r="M297" s="170"/>
      <c r="N297" s="171"/>
      <c r="O297" s="171"/>
      <c r="P297" s="171"/>
      <c r="Q297" s="171"/>
      <c r="R297" s="171"/>
      <c r="S297" s="171"/>
      <c r="T297" s="172"/>
      <c r="AT297" s="166" t="s">
        <v>168</v>
      </c>
      <c r="AU297" s="166" t="s">
        <v>82</v>
      </c>
      <c r="AV297" s="13" t="s">
        <v>82</v>
      </c>
      <c r="AW297" s="13" t="s">
        <v>30</v>
      </c>
      <c r="AX297" s="13" t="s">
        <v>73</v>
      </c>
      <c r="AY297" s="166" t="s">
        <v>160</v>
      </c>
    </row>
    <row r="298" spans="1:65" s="14" customFormat="1">
      <c r="B298" s="173"/>
      <c r="D298" s="165" t="s">
        <v>168</v>
      </c>
      <c r="E298" s="174" t="s">
        <v>1</v>
      </c>
      <c r="F298" s="175" t="s">
        <v>170</v>
      </c>
      <c r="H298" s="176">
        <v>840</v>
      </c>
      <c r="I298" s="177"/>
      <c r="L298" s="173"/>
      <c r="M298" s="178"/>
      <c r="N298" s="179"/>
      <c r="O298" s="179"/>
      <c r="P298" s="179"/>
      <c r="Q298" s="179"/>
      <c r="R298" s="179"/>
      <c r="S298" s="179"/>
      <c r="T298" s="180"/>
      <c r="AT298" s="174" t="s">
        <v>168</v>
      </c>
      <c r="AU298" s="174" t="s">
        <v>82</v>
      </c>
      <c r="AV298" s="14" t="s">
        <v>166</v>
      </c>
      <c r="AW298" s="14" t="s">
        <v>30</v>
      </c>
      <c r="AX298" s="14" t="s">
        <v>80</v>
      </c>
      <c r="AY298" s="174" t="s">
        <v>160</v>
      </c>
    </row>
    <row r="299" spans="1:65" s="2" customFormat="1" ht="21.75" customHeight="1">
      <c r="A299" s="32"/>
      <c r="B299" s="149"/>
      <c r="C299" s="150" t="s">
        <v>451</v>
      </c>
      <c r="D299" s="150" t="s">
        <v>162</v>
      </c>
      <c r="E299" s="151" t="s">
        <v>456</v>
      </c>
      <c r="F299" s="152" t="s">
        <v>457</v>
      </c>
      <c r="G299" s="153" t="s">
        <v>196</v>
      </c>
      <c r="H299" s="154">
        <v>280</v>
      </c>
      <c r="I299" s="155"/>
      <c r="J299" s="156">
        <f>ROUND(I299*H299,2)</f>
        <v>0</v>
      </c>
      <c r="K299" s="157"/>
      <c r="L299" s="33"/>
      <c r="M299" s="158" t="s">
        <v>1</v>
      </c>
      <c r="N299" s="159" t="s">
        <v>38</v>
      </c>
      <c r="O299" s="58"/>
      <c r="P299" s="160">
        <f>O299*H299</f>
        <v>0</v>
      </c>
      <c r="Q299" s="160">
        <v>0</v>
      </c>
      <c r="R299" s="160">
        <f>Q299*H299</f>
        <v>0</v>
      </c>
      <c r="S299" s="160">
        <v>0</v>
      </c>
      <c r="T299" s="161">
        <f>S299*H299</f>
        <v>0</v>
      </c>
      <c r="U299" s="32"/>
      <c r="V299" s="32"/>
      <c r="W299" s="32"/>
      <c r="X299" s="32"/>
      <c r="Y299" s="32"/>
      <c r="Z299" s="32"/>
      <c r="AA299" s="32"/>
      <c r="AB299" s="32"/>
      <c r="AC299" s="32"/>
      <c r="AD299" s="32"/>
      <c r="AE299" s="32"/>
      <c r="AR299" s="162" t="s">
        <v>166</v>
      </c>
      <c r="AT299" s="162" t="s">
        <v>162</v>
      </c>
      <c r="AU299" s="162" t="s">
        <v>82</v>
      </c>
      <c r="AY299" s="17" t="s">
        <v>160</v>
      </c>
      <c r="BE299" s="163">
        <f>IF(N299="základní",J299,0)</f>
        <v>0</v>
      </c>
      <c r="BF299" s="163">
        <f>IF(N299="snížená",J299,0)</f>
        <v>0</v>
      </c>
      <c r="BG299" s="163">
        <f>IF(N299="zákl. přenesená",J299,0)</f>
        <v>0</v>
      </c>
      <c r="BH299" s="163">
        <f>IF(N299="sníž. přenesená",J299,0)</f>
        <v>0</v>
      </c>
      <c r="BI299" s="163">
        <f>IF(N299="nulová",J299,0)</f>
        <v>0</v>
      </c>
      <c r="BJ299" s="17" t="s">
        <v>80</v>
      </c>
      <c r="BK299" s="163">
        <f>ROUND(I299*H299,2)</f>
        <v>0</v>
      </c>
      <c r="BL299" s="17" t="s">
        <v>166</v>
      </c>
      <c r="BM299" s="162" t="s">
        <v>1619</v>
      </c>
    </row>
    <row r="300" spans="1:65" s="13" customFormat="1">
      <c r="B300" s="164"/>
      <c r="D300" s="165" t="s">
        <v>168</v>
      </c>
      <c r="E300" s="166" t="s">
        <v>1</v>
      </c>
      <c r="F300" s="167" t="s">
        <v>1616</v>
      </c>
      <c r="H300" s="168">
        <v>280</v>
      </c>
      <c r="I300" s="169"/>
      <c r="L300" s="164"/>
      <c r="M300" s="170"/>
      <c r="N300" s="171"/>
      <c r="O300" s="171"/>
      <c r="P300" s="171"/>
      <c r="Q300" s="171"/>
      <c r="R300" s="171"/>
      <c r="S300" s="171"/>
      <c r="T300" s="172"/>
      <c r="AT300" s="166" t="s">
        <v>168</v>
      </c>
      <c r="AU300" s="166" t="s">
        <v>82</v>
      </c>
      <c r="AV300" s="13" t="s">
        <v>82</v>
      </c>
      <c r="AW300" s="13" t="s">
        <v>30</v>
      </c>
      <c r="AX300" s="13" t="s">
        <v>73</v>
      </c>
      <c r="AY300" s="166" t="s">
        <v>160</v>
      </c>
    </row>
    <row r="301" spans="1:65" s="14" customFormat="1">
      <c r="B301" s="173"/>
      <c r="D301" s="165" t="s">
        <v>168</v>
      </c>
      <c r="E301" s="174" t="s">
        <v>1</v>
      </c>
      <c r="F301" s="175" t="s">
        <v>170</v>
      </c>
      <c r="H301" s="176">
        <v>280</v>
      </c>
      <c r="I301" s="177"/>
      <c r="L301" s="173"/>
      <c r="M301" s="178"/>
      <c r="N301" s="179"/>
      <c r="O301" s="179"/>
      <c r="P301" s="179"/>
      <c r="Q301" s="179"/>
      <c r="R301" s="179"/>
      <c r="S301" s="179"/>
      <c r="T301" s="180"/>
      <c r="AT301" s="174" t="s">
        <v>168</v>
      </c>
      <c r="AU301" s="174" t="s">
        <v>82</v>
      </c>
      <c r="AV301" s="14" t="s">
        <v>166</v>
      </c>
      <c r="AW301" s="14" t="s">
        <v>30</v>
      </c>
      <c r="AX301" s="14" t="s">
        <v>80</v>
      </c>
      <c r="AY301" s="174" t="s">
        <v>160</v>
      </c>
    </row>
    <row r="302" spans="1:65" s="12" customFormat="1" ht="22.9" customHeight="1">
      <c r="B302" s="136"/>
      <c r="D302" s="137" t="s">
        <v>72</v>
      </c>
      <c r="E302" s="147" t="s">
        <v>459</v>
      </c>
      <c r="F302" s="147" t="s">
        <v>460</v>
      </c>
      <c r="I302" s="139"/>
      <c r="J302" s="148">
        <f>BK302</f>
        <v>0</v>
      </c>
      <c r="L302" s="136"/>
      <c r="M302" s="141"/>
      <c r="N302" s="142"/>
      <c r="O302" s="142"/>
      <c r="P302" s="143">
        <f>SUM(P303:P322)</f>
        <v>0</v>
      </c>
      <c r="Q302" s="142"/>
      <c r="R302" s="143">
        <f>SUM(R303:R322)</f>
        <v>0</v>
      </c>
      <c r="S302" s="142"/>
      <c r="T302" s="144">
        <f>SUM(T303:T322)</f>
        <v>0</v>
      </c>
      <c r="AR302" s="137" t="s">
        <v>80</v>
      </c>
      <c r="AT302" s="145" t="s">
        <v>72</v>
      </c>
      <c r="AU302" s="145" t="s">
        <v>80</v>
      </c>
      <c r="AY302" s="137" t="s">
        <v>160</v>
      </c>
      <c r="BK302" s="146">
        <f>SUM(BK303:BK322)</f>
        <v>0</v>
      </c>
    </row>
    <row r="303" spans="1:65" s="2" customFormat="1" ht="21.75" customHeight="1">
      <c r="A303" s="32"/>
      <c r="B303" s="149"/>
      <c r="C303" s="150" t="s">
        <v>455</v>
      </c>
      <c r="D303" s="150" t="s">
        <v>162</v>
      </c>
      <c r="E303" s="151" t="s">
        <v>462</v>
      </c>
      <c r="F303" s="152" t="s">
        <v>463</v>
      </c>
      <c r="G303" s="153" t="s">
        <v>270</v>
      </c>
      <c r="H303" s="154">
        <v>492.84</v>
      </c>
      <c r="I303" s="155"/>
      <c r="J303" s="156">
        <f>ROUND(I303*H303,2)</f>
        <v>0</v>
      </c>
      <c r="K303" s="157"/>
      <c r="L303" s="33"/>
      <c r="M303" s="158" t="s">
        <v>1</v>
      </c>
      <c r="N303" s="159" t="s">
        <v>38</v>
      </c>
      <c r="O303" s="58"/>
      <c r="P303" s="160">
        <f>O303*H303</f>
        <v>0</v>
      </c>
      <c r="Q303" s="160">
        <v>0</v>
      </c>
      <c r="R303" s="160">
        <f>Q303*H303</f>
        <v>0</v>
      </c>
      <c r="S303" s="160">
        <v>0</v>
      </c>
      <c r="T303" s="161">
        <f>S303*H303</f>
        <v>0</v>
      </c>
      <c r="U303" s="32"/>
      <c r="V303" s="32"/>
      <c r="W303" s="32"/>
      <c r="X303" s="32"/>
      <c r="Y303" s="32"/>
      <c r="Z303" s="32"/>
      <c r="AA303" s="32"/>
      <c r="AB303" s="32"/>
      <c r="AC303" s="32"/>
      <c r="AD303" s="32"/>
      <c r="AE303" s="32"/>
      <c r="AR303" s="162" t="s">
        <v>166</v>
      </c>
      <c r="AT303" s="162" t="s">
        <v>162</v>
      </c>
      <c r="AU303" s="162" t="s">
        <v>82</v>
      </c>
      <c r="AY303" s="17" t="s">
        <v>160</v>
      </c>
      <c r="BE303" s="163">
        <f>IF(N303="základní",J303,0)</f>
        <v>0</v>
      </c>
      <c r="BF303" s="163">
        <f>IF(N303="snížená",J303,0)</f>
        <v>0</v>
      </c>
      <c r="BG303" s="163">
        <f>IF(N303="zákl. přenesená",J303,0)</f>
        <v>0</v>
      </c>
      <c r="BH303" s="163">
        <f>IF(N303="sníž. přenesená",J303,0)</f>
        <v>0</v>
      </c>
      <c r="BI303" s="163">
        <f>IF(N303="nulová",J303,0)</f>
        <v>0</v>
      </c>
      <c r="BJ303" s="17" t="s">
        <v>80</v>
      </c>
      <c r="BK303" s="163">
        <f>ROUND(I303*H303,2)</f>
        <v>0</v>
      </c>
      <c r="BL303" s="17" t="s">
        <v>166</v>
      </c>
      <c r="BM303" s="162" t="s">
        <v>1620</v>
      </c>
    </row>
    <row r="304" spans="1:65" s="13" customFormat="1">
      <c r="B304" s="164"/>
      <c r="D304" s="165" t="s">
        <v>168</v>
      </c>
      <c r="E304" s="166" t="s">
        <v>1</v>
      </c>
      <c r="F304" s="167" t="s">
        <v>1621</v>
      </c>
      <c r="H304" s="168">
        <v>62.76</v>
      </c>
      <c r="I304" s="169"/>
      <c r="L304" s="164"/>
      <c r="M304" s="170"/>
      <c r="N304" s="171"/>
      <c r="O304" s="171"/>
      <c r="P304" s="171"/>
      <c r="Q304" s="171"/>
      <c r="R304" s="171"/>
      <c r="S304" s="171"/>
      <c r="T304" s="172"/>
      <c r="AT304" s="166" t="s">
        <v>168</v>
      </c>
      <c r="AU304" s="166" t="s">
        <v>82</v>
      </c>
      <c r="AV304" s="13" t="s">
        <v>82</v>
      </c>
      <c r="AW304" s="13" t="s">
        <v>30</v>
      </c>
      <c r="AX304" s="13" t="s">
        <v>73</v>
      </c>
      <c r="AY304" s="166" t="s">
        <v>160</v>
      </c>
    </row>
    <row r="305" spans="1:65" s="13" customFormat="1">
      <c r="B305" s="164"/>
      <c r="D305" s="165" t="s">
        <v>168</v>
      </c>
      <c r="E305" s="166" t="s">
        <v>1</v>
      </c>
      <c r="F305" s="167" t="s">
        <v>1622</v>
      </c>
      <c r="H305" s="168">
        <v>430.08</v>
      </c>
      <c r="I305" s="169"/>
      <c r="L305" s="164"/>
      <c r="M305" s="170"/>
      <c r="N305" s="171"/>
      <c r="O305" s="171"/>
      <c r="P305" s="171"/>
      <c r="Q305" s="171"/>
      <c r="R305" s="171"/>
      <c r="S305" s="171"/>
      <c r="T305" s="172"/>
      <c r="AT305" s="166" t="s">
        <v>168</v>
      </c>
      <c r="AU305" s="166" t="s">
        <v>82</v>
      </c>
      <c r="AV305" s="13" t="s">
        <v>82</v>
      </c>
      <c r="AW305" s="13" t="s">
        <v>30</v>
      </c>
      <c r="AX305" s="13" t="s">
        <v>73</v>
      </c>
      <c r="AY305" s="166" t="s">
        <v>160</v>
      </c>
    </row>
    <row r="306" spans="1:65" s="14" customFormat="1">
      <c r="B306" s="173"/>
      <c r="D306" s="165" t="s">
        <v>168</v>
      </c>
      <c r="E306" s="174" t="s">
        <v>1</v>
      </c>
      <c r="F306" s="175" t="s">
        <v>170</v>
      </c>
      <c r="H306" s="176">
        <v>492.84</v>
      </c>
      <c r="I306" s="177"/>
      <c r="L306" s="173"/>
      <c r="M306" s="178"/>
      <c r="N306" s="179"/>
      <c r="O306" s="179"/>
      <c r="P306" s="179"/>
      <c r="Q306" s="179"/>
      <c r="R306" s="179"/>
      <c r="S306" s="179"/>
      <c r="T306" s="180"/>
      <c r="AT306" s="174" t="s">
        <v>168</v>
      </c>
      <c r="AU306" s="174" t="s">
        <v>82</v>
      </c>
      <c r="AV306" s="14" t="s">
        <v>166</v>
      </c>
      <c r="AW306" s="14" t="s">
        <v>30</v>
      </c>
      <c r="AX306" s="14" t="s">
        <v>80</v>
      </c>
      <c r="AY306" s="174" t="s">
        <v>160</v>
      </c>
    </row>
    <row r="307" spans="1:65" s="2" customFormat="1" ht="24.2" customHeight="1">
      <c r="A307" s="32"/>
      <c r="B307" s="149"/>
      <c r="C307" s="150" t="s">
        <v>461</v>
      </c>
      <c r="D307" s="150" t="s">
        <v>162</v>
      </c>
      <c r="E307" s="151" t="s">
        <v>468</v>
      </c>
      <c r="F307" s="152" t="s">
        <v>469</v>
      </c>
      <c r="G307" s="153" t="s">
        <v>270</v>
      </c>
      <c r="H307" s="154">
        <v>6406.92</v>
      </c>
      <c r="I307" s="155"/>
      <c r="J307" s="156">
        <f>ROUND(I307*H307,2)</f>
        <v>0</v>
      </c>
      <c r="K307" s="157"/>
      <c r="L307" s="33"/>
      <c r="M307" s="158" t="s">
        <v>1</v>
      </c>
      <c r="N307" s="159" t="s">
        <v>38</v>
      </c>
      <c r="O307" s="58"/>
      <c r="P307" s="160">
        <f>O307*H307</f>
        <v>0</v>
      </c>
      <c r="Q307" s="160">
        <v>0</v>
      </c>
      <c r="R307" s="160">
        <f>Q307*H307</f>
        <v>0</v>
      </c>
      <c r="S307" s="160">
        <v>0</v>
      </c>
      <c r="T307" s="161">
        <f>S307*H307</f>
        <v>0</v>
      </c>
      <c r="U307" s="32"/>
      <c r="V307" s="32"/>
      <c r="W307" s="32"/>
      <c r="X307" s="32"/>
      <c r="Y307" s="32"/>
      <c r="Z307" s="32"/>
      <c r="AA307" s="32"/>
      <c r="AB307" s="32"/>
      <c r="AC307" s="32"/>
      <c r="AD307" s="32"/>
      <c r="AE307" s="32"/>
      <c r="AR307" s="162" t="s">
        <v>166</v>
      </c>
      <c r="AT307" s="162" t="s">
        <v>162</v>
      </c>
      <c r="AU307" s="162" t="s">
        <v>82</v>
      </c>
      <c r="AY307" s="17" t="s">
        <v>160</v>
      </c>
      <c r="BE307" s="163">
        <f>IF(N307="základní",J307,0)</f>
        <v>0</v>
      </c>
      <c r="BF307" s="163">
        <f>IF(N307="snížená",J307,0)</f>
        <v>0</v>
      </c>
      <c r="BG307" s="163">
        <f>IF(N307="zákl. přenesená",J307,0)</f>
        <v>0</v>
      </c>
      <c r="BH307" s="163">
        <f>IF(N307="sníž. přenesená",J307,0)</f>
        <v>0</v>
      </c>
      <c r="BI307" s="163">
        <f>IF(N307="nulová",J307,0)</f>
        <v>0</v>
      </c>
      <c r="BJ307" s="17" t="s">
        <v>80</v>
      </c>
      <c r="BK307" s="163">
        <f>ROUND(I307*H307,2)</f>
        <v>0</v>
      </c>
      <c r="BL307" s="17" t="s">
        <v>166</v>
      </c>
      <c r="BM307" s="162" t="s">
        <v>1623</v>
      </c>
    </row>
    <row r="308" spans="1:65" s="13" customFormat="1">
      <c r="B308" s="164"/>
      <c r="D308" s="165" t="s">
        <v>168</v>
      </c>
      <c r="F308" s="167" t="s">
        <v>1624</v>
      </c>
      <c r="H308" s="168">
        <v>6406.92</v>
      </c>
      <c r="I308" s="169"/>
      <c r="L308" s="164"/>
      <c r="M308" s="170"/>
      <c r="N308" s="171"/>
      <c r="O308" s="171"/>
      <c r="P308" s="171"/>
      <c r="Q308" s="171"/>
      <c r="R308" s="171"/>
      <c r="S308" s="171"/>
      <c r="T308" s="172"/>
      <c r="AT308" s="166" t="s">
        <v>168</v>
      </c>
      <c r="AU308" s="166" t="s">
        <v>82</v>
      </c>
      <c r="AV308" s="13" t="s">
        <v>82</v>
      </c>
      <c r="AW308" s="13" t="s">
        <v>3</v>
      </c>
      <c r="AX308" s="13" t="s">
        <v>80</v>
      </c>
      <c r="AY308" s="166" t="s">
        <v>160</v>
      </c>
    </row>
    <row r="309" spans="1:65" s="2" customFormat="1" ht="21.75" customHeight="1">
      <c r="A309" s="32"/>
      <c r="B309" s="149"/>
      <c r="C309" s="150" t="s">
        <v>467</v>
      </c>
      <c r="D309" s="150" t="s">
        <v>162</v>
      </c>
      <c r="E309" s="151" t="s">
        <v>473</v>
      </c>
      <c r="F309" s="152" t="s">
        <v>474</v>
      </c>
      <c r="G309" s="153" t="s">
        <v>270</v>
      </c>
      <c r="H309" s="154">
        <v>50.05</v>
      </c>
      <c r="I309" s="155"/>
      <c r="J309" s="156">
        <f>ROUND(I309*H309,2)</f>
        <v>0</v>
      </c>
      <c r="K309" s="157"/>
      <c r="L309" s="33"/>
      <c r="M309" s="158" t="s">
        <v>1</v>
      </c>
      <c r="N309" s="159" t="s">
        <v>38</v>
      </c>
      <c r="O309" s="58"/>
      <c r="P309" s="160">
        <f>O309*H309</f>
        <v>0</v>
      </c>
      <c r="Q309" s="160">
        <v>0</v>
      </c>
      <c r="R309" s="160">
        <f>Q309*H309</f>
        <v>0</v>
      </c>
      <c r="S309" s="160">
        <v>0</v>
      </c>
      <c r="T309" s="161">
        <f>S309*H309</f>
        <v>0</v>
      </c>
      <c r="U309" s="32"/>
      <c r="V309" s="32"/>
      <c r="W309" s="32"/>
      <c r="X309" s="32"/>
      <c r="Y309" s="32"/>
      <c r="Z309" s="32"/>
      <c r="AA309" s="32"/>
      <c r="AB309" s="32"/>
      <c r="AC309" s="32"/>
      <c r="AD309" s="32"/>
      <c r="AE309" s="32"/>
      <c r="AR309" s="162" t="s">
        <v>166</v>
      </c>
      <c r="AT309" s="162" t="s">
        <v>162</v>
      </c>
      <c r="AU309" s="162" t="s">
        <v>82</v>
      </c>
      <c r="AY309" s="17" t="s">
        <v>160</v>
      </c>
      <c r="BE309" s="163">
        <f>IF(N309="základní",J309,0)</f>
        <v>0</v>
      </c>
      <c r="BF309" s="163">
        <f>IF(N309="snížená",J309,0)</f>
        <v>0</v>
      </c>
      <c r="BG309" s="163">
        <f>IF(N309="zákl. přenesená",J309,0)</f>
        <v>0</v>
      </c>
      <c r="BH309" s="163">
        <f>IF(N309="sníž. přenesená",J309,0)</f>
        <v>0</v>
      </c>
      <c r="BI309" s="163">
        <f>IF(N309="nulová",J309,0)</f>
        <v>0</v>
      </c>
      <c r="BJ309" s="17" t="s">
        <v>80</v>
      </c>
      <c r="BK309" s="163">
        <f>ROUND(I309*H309,2)</f>
        <v>0</v>
      </c>
      <c r="BL309" s="17" t="s">
        <v>166</v>
      </c>
      <c r="BM309" s="162" t="s">
        <v>1625</v>
      </c>
    </row>
    <row r="310" spans="1:65" s="13" customFormat="1">
      <c r="B310" s="164"/>
      <c r="D310" s="165" t="s">
        <v>168</v>
      </c>
      <c r="E310" s="166" t="s">
        <v>1</v>
      </c>
      <c r="F310" s="167" t="s">
        <v>1626</v>
      </c>
      <c r="H310" s="168">
        <v>50.05</v>
      </c>
      <c r="I310" s="169"/>
      <c r="L310" s="164"/>
      <c r="M310" s="170"/>
      <c r="N310" s="171"/>
      <c r="O310" s="171"/>
      <c r="P310" s="171"/>
      <c r="Q310" s="171"/>
      <c r="R310" s="171"/>
      <c r="S310" s="171"/>
      <c r="T310" s="172"/>
      <c r="AT310" s="166" t="s">
        <v>168</v>
      </c>
      <c r="AU310" s="166" t="s">
        <v>82</v>
      </c>
      <c r="AV310" s="13" t="s">
        <v>82</v>
      </c>
      <c r="AW310" s="13" t="s">
        <v>30</v>
      </c>
      <c r="AX310" s="13" t="s">
        <v>73</v>
      </c>
      <c r="AY310" s="166" t="s">
        <v>160</v>
      </c>
    </row>
    <row r="311" spans="1:65" s="14" customFormat="1">
      <c r="B311" s="173"/>
      <c r="D311" s="165" t="s">
        <v>168</v>
      </c>
      <c r="E311" s="174" t="s">
        <v>1</v>
      </c>
      <c r="F311" s="175" t="s">
        <v>170</v>
      </c>
      <c r="H311" s="176">
        <v>50.05</v>
      </c>
      <c r="I311" s="177"/>
      <c r="L311" s="173"/>
      <c r="M311" s="178"/>
      <c r="N311" s="179"/>
      <c r="O311" s="179"/>
      <c r="P311" s="179"/>
      <c r="Q311" s="179"/>
      <c r="R311" s="179"/>
      <c r="S311" s="179"/>
      <c r="T311" s="180"/>
      <c r="AT311" s="174" t="s">
        <v>168</v>
      </c>
      <c r="AU311" s="174" t="s">
        <v>82</v>
      </c>
      <c r="AV311" s="14" t="s">
        <v>166</v>
      </c>
      <c r="AW311" s="14" t="s">
        <v>30</v>
      </c>
      <c r="AX311" s="14" t="s">
        <v>80</v>
      </c>
      <c r="AY311" s="174" t="s">
        <v>160</v>
      </c>
    </row>
    <row r="312" spans="1:65" s="2" customFormat="1" ht="24.2" customHeight="1">
      <c r="A312" s="32"/>
      <c r="B312" s="149"/>
      <c r="C312" s="150" t="s">
        <v>472</v>
      </c>
      <c r="D312" s="150" t="s">
        <v>162</v>
      </c>
      <c r="E312" s="151" t="s">
        <v>479</v>
      </c>
      <c r="F312" s="152" t="s">
        <v>480</v>
      </c>
      <c r="G312" s="153" t="s">
        <v>270</v>
      </c>
      <c r="H312" s="154">
        <v>650.65</v>
      </c>
      <c r="I312" s="155"/>
      <c r="J312" s="156">
        <f>ROUND(I312*H312,2)</f>
        <v>0</v>
      </c>
      <c r="K312" s="157"/>
      <c r="L312" s="33"/>
      <c r="M312" s="158" t="s">
        <v>1</v>
      </c>
      <c r="N312" s="159" t="s">
        <v>38</v>
      </c>
      <c r="O312" s="58"/>
      <c r="P312" s="160">
        <f>O312*H312</f>
        <v>0</v>
      </c>
      <c r="Q312" s="160">
        <v>0</v>
      </c>
      <c r="R312" s="160">
        <f>Q312*H312</f>
        <v>0</v>
      </c>
      <c r="S312" s="160">
        <v>0</v>
      </c>
      <c r="T312" s="161">
        <f>S312*H312</f>
        <v>0</v>
      </c>
      <c r="U312" s="32"/>
      <c r="V312" s="32"/>
      <c r="W312" s="32"/>
      <c r="X312" s="32"/>
      <c r="Y312" s="32"/>
      <c r="Z312" s="32"/>
      <c r="AA312" s="32"/>
      <c r="AB312" s="32"/>
      <c r="AC312" s="32"/>
      <c r="AD312" s="32"/>
      <c r="AE312" s="32"/>
      <c r="AR312" s="162" t="s">
        <v>166</v>
      </c>
      <c r="AT312" s="162" t="s">
        <v>162</v>
      </c>
      <c r="AU312" s="162" t="s">
        <v>82</v>
      </c>
      <c r="AY312" s="17" t="s">
        <v>160</v>
      </c>
      <c r="BE312" s="163">
        <f>IF(N312="základní",J312,0)</f>
        <v>0</v>
      </c>
      <c r="BF312" s="163">
        <f>IF(N312="snížená",J312,0)</f>
        <v>0</v>
      </c>
      <c r="BG312" s="163">
        <f>IF(N312="zákl. přenesená",J312,0)</f>
        <v>0</v>
      </c>
      <c r="BH312" s="163">
        <f>IF(N312="sníž. přenesená",J312,0)</f>
        <v>0</v>
      </c>
      <c r="BI312" s="163">
        <f>IF(N312="nulová",J312,0)</f>
        <v>0</v>
      </c>
      <c r="BJ312" s="17" t="s">
        <v>80</v>
      </c>
      <c r="BK312" s="163">
        <f>ROUND(I312*H312,2)</f>
        <v>0</v>
      </c>
      <c r="BL312" s="17" t="s">
        <v>166</v>
      </c>
      <c r="BM312" s="162" t="s">
        <v>1627</v>
      </c>
    </row>
    <row r="313" spans="1:65" s="13" customFormat="1">
      <c r="B313" s="164"/>
      <c r="D313" s="165" t="s">
        <v>168</v>
      </c>
      <c r="F313" s="167" t="s">
        <v>1628</v>
      </c>
      <c r="H313" s="168">
        <v>650.65</v>
      </c>
      <c r="I313" s="169"/>
      <c r="L313" s="164"/>
      <c r="M313" s="170"/>
      <c r="N313" s="171"/>
      <c r="O313" s="171"/>
      <c r="P313" s="171"/>
      <c r="Q313" s="171"/>
      <c r="R313" s="171"/>
      <c r="S313" s="171"/>
      <c r="T313" s="172"/>
      <c r="AT313" s="166" t="s">
        <v>168</v>
      </c>
      <c r="AU313" s="166" t="s">
        <v>82</v>
      </c>
      <c r="AV313" s="13" t="s">
        <v>82</v>
      </c>
      <c r="AW313" s="13" t="s">
        <v>3</v>
      </c>
      <c r="AX313" s="13" t="s">
        <v>80</v>
      </c>
      <c r="AY313" s="166" t="s">
        <v>160</v>
      </c>
    </row>
    <row r="314" spans="1:65" s="2" customFormat="1" ht="37.9" customHeight="1">
      <c r="A314" s="32"/>
      <c r="B314" s="149"/>
      <c r="C314" s="150" t="s">
        <v>478</v>
      </c>
      <c r="D314" s="150" t="s">
        <v>162</v>
      </c>
      <c r="E314" s="151" t="s">
        <v>484</v>
      </c>
      <c r="F314" s="152" t="s">
        <v>485</v>
      </c>
      <c r="G314" s="153" t="s">
        <v>270</v>
      </c>
      <c r="H314" s="154">
        <v>50.05</v>
      </c>
      <c r="I314" s="155"/>
      <c r="J314" s="156">
        <f>ROUND(I314*H314,2)</f>
        <v>0</v>
      </c>
      <c r="K314" s="157"/>
      <c r="L314" s="33"/>
      <c r="M314" s="158" t="s">
        <v>1</v>
      </c>
      <c r="N314" s="159" t="s">
        <v>38</v>
      </c>
      <c r="O314" s="58"/>
      <c r="P314" s="160">
        <f>O314*H314</f>
        <v>0</v>
      </c>
      <c r="Q314" s="160">
        <v>0</v>
      </c>
      <c r="R314" s="160">
        <f>Q314*H314</f>
        <v>0</v>
      </c>
      <c r="S314" s="160">
        <v>0</v>
      </c>
      <c r="T314" s="161">
        <f>S314*H314</f>
        <v>0</v>
      </c>
      <c r="U314" s="32"/>
      <c r="V314" s="32"/>
      <c r="W314" s="32"/>
      <c r="X314" s="32"/>
      <c r="Y314" s="32"/>
      <c r="Z314" s="32"/>
      <c r="AA314" s="32"/>
      <c r="AB314" s="32"/>
      <c r="AC314" s="32"/>
      <c r="AD314" s="32"/>
      <c r="AE314" s="32"/>
      <c r="AR314" s="162" t="s">
        <v>166</v>
      </c>
      <c r="AT314" s="162" t="s">
        <v>162</v>
      </c>
      <c r="AU314" s="162" t="s">
        <v>82</v>
      </c>
      <c r="AY314" s="17" t="s">
        <v>160</v>
      </c>
      <c r="BE314" s="163">
        <f>IF(N314="základní",J314,0)</f>
        <v>0</v>
      </c>
      <c r="BF314" s="163">
        <f>IF(N314="snížená",J314,0)</f>
        <v>0</v>
      </c>
      <c r="BG314" s="163">
        <f>IF(N314="zákl. přenesená",J314,0)</f>
        <v>0</v>
      </c>
      <c r="BH314" s="163">
        <f>IF(N314="sníž. přenesená",J314,0)</f>
        <v>0</v>
      </c>
      <c r="BI314" s="163">
        <f>IF(N314="nulová",J314,0)</f>
        <v>0</v>
      </c>
      <c r="BJ314" s="17" t="s">
        <v>80</v>
      </c>
      <c r="BK314" s="163">
        <f>ROUND(I314*H314,2)</f>
        <v>0</v>
      </c>
      <c r="BL314" s="17" t="s">
        <v>166</v>
      </c>
      <c r="BM314" s="162" t="s">
        <v>1629</v>
      </c>
    </row>
    <row r="315" spans="1:65" s="13" customFormat="1">
      <c r="B315" s="164"/>
      <c r="D315" s="165" t="s">
        <v>168</v>
      </c>
      <c r="E315" s="166" t="s">
        <v>1</v>
      </c>
      <c r="F315" s="167" t="s">
        <v>1626</v>
      </c>
      <c r="H315" s="168">
        <v>50.05</v>
      </c>
      <c r="I315" s="169"/>
      <c r="L315" s="164"/>
      <c r="M315" s="170"/>
      <c r="N315" s="171"/>
      <c r="O315" s="171"/>
      <c r="P315" s="171"/>
      <c r="Q315" s="171"/>
      <c r="R315" s="171"/>
      <c r="S315" s="171"/>
      <c r="T315" s="172"/>
      <c r="AT315" s="166" t="s">
        <v>168</v>
      </c>
      <c r="AU315" s="166" t="s">
        <v>82</v>
      </c>
      <c r="AV315" s="13" t="s">
        <v>82</v>
      </c>
      <c r="AW315" s="13" t="s">
        <v>30</v>
      </c>
      <c r="AX315" s="13" t="s">
        <v>73</v>
      </c>
      <c r="AY315" s="166" t="s">
        <v>160</v>
      </c>
    </row>
    <row r="316" spans="1:65" s="14" customFormat="1">
      <c r="B316" s="173"/>
      <c r="D316" s="165" t="s">
        <v>168</v>
      </c>
      <c r="E316" s="174" t="s">
        <v>1</v>
      </c>
      <c r="F316" s="175" t="s">
        <v>170</v>
      </c>
      <c r="H316" s="176">
        <v>50.05</v>
      </c>
      <c r="I316" s="177"/>
      <c r="L316" s="173"/>
      <c r="M316" s="178"/>
      <c r="N316" s="179"/>
      <c r="O316" s="179"/>
      <c r="P316" s="179"/>
      <c r="Q316" s="179"/>
      <c r="R316" s="179"/>
      <c r="S316" s="179"/>
      <c r="T316" s="180"/>
      <c r="AT316" s="174" t="s">
        <v>168</v>
      </c>
      <c r="AU316" s="174" t="s">
        <v>82</v>
      </c>
      <c r="AV316" s="14" t="s">
        <v>166</v>
      </c>
      <c r="AW316" s="14" t="s">
        <v>30</v>
      </c>
      <c r="AX316" s="14" t="s">
        <v>80</v>
      </c>
      <c r="AY316" s="174" t="s">
        <v>160</v>
      </c>
    </row>
    <row r="317" spans="1:65" s="2" customFormat="1" ht="44.25" customHeight="1">
      <c r="A317" s="32"/>
      <c r="B317" s="149"/>
      <c r="C317" s="150" t="s">
        <v>483</v>
      </c>
      <c r="D317" s="150" t="s">
        <v>162</v>
      </c>
      <c r="E317" s="151" t="s">
        <v>488</v>
      </c>
      <c r="F317" s="152" t="s">
        <v>489</v>
      </c>
      <c r="G317" s="153" t="s">
        <v>270</v>
      </c>
      <c r="H317" s="154">
        <v>62.06</v>
      </c>
      <c r="I317" s="155"/>
      <c r="J317" s="156">
        <f>ROUND(I317*H317,2)</f>
        <v>0</v>
      </c>
      <c r="K317" s="157"/>
      <c r="L317" s="33"/>
      <c r="M317" s="158" t="s">
        <v>1</v>
      </c>
      <c r="N317" s="159" t="s">
        <v>38</v>
      </c>
      <c r="O317" s="58"/>
      <c r="P317" s="160">
        <f>O317*H317</f>
        <v>0</v>
      </c>
      <c r="Q317" s="160">
        <v>0</v>
      </c>
      <c r="R317" s="160">
        <f>Q317*H317</f>
        <v>0</v>
      </c>
      <c r="S317" s="160">
        <v>0</v>
      </c>
      <c r="T317" s="161">
        <f>S317*H317</f>
        <v>0</v>
      </c>
      <c r="U317" s="32"/>
      <c r="V317" s="32"/>
      <c r="W317" s="32"/>
      <c r="X317" s="32"/>
      <c r="Y317" s="32"/>
      <c r="Z317" s="32"/>
      <c r="AA317" s="32"/>
      <c r="AB317" s="32"/>
      <c r="AC317" s="32"/>
      <c r="AD317" s="32"/>
      <c r="AE317" s="32"/>
      <c r="AR317" s="162" t="s">
        <v>166</v>
      </c>
      <c r="AT317" s="162" t="s">
        <v>162</v>
      </c>
      <c r="AU317" s="162" t="s">
        <v>82</v>
      </c>
      <c r="AY317" s="17" t="s">
        <v>160</v>
      </c>
      <c r="BE317" s="163">
        <f>IF(N317="základní",J317,0)</f>
        <v>0</v>
      </c>
      <c r="BF317" s="163">
        <f>IF(N317="snížená",J317,0)</f>
        <v>0</v>
      </c>
      <c r="BG317" s="163">
        <f>IF(N317="zákl. přenesená",J317,0)</f>
        <v>0</v>
      </c>
      <c r="BH317" s="163">
        <f>IF(N317="sníž. přenesená",J317,0)</f>
        <v>0</v>
      </c>
      <c r="BI317" s="163">
        <f>IF(N317="nulová",J317,0)</f>
        <v>0</v>
      </c>
      <c r="BJ317" s="17" t="s">
        <v>80</v>
      </c>
      <c r="BK317" s="163">
        <f>ROUND(I317*H317,2)</f>
        <v>0</v>
      </c>
      <c r="BL317" s="17" t="s">
        <v>166</v>
      </c>
      <c r="BM317" s="162" t="s">
        <v>1630</v>
      </c>
    </row>
    <row r="318" spans="1:65" s="13" customFormat="1">
      <c r="B318" s="164"/>
      <c r="D318" s="165" t="s">
        <v>168</v>
      </c>
      <c r="E318" s="166" t="s">
        <v>1</v>
      </c>
      <c r="F318" s="167" t="s">
        <v>1631</v>
      </c>
      <c r="H318" s="168">
        <v>62.06</v>
      </c>
      <c r="I318" s="169"/>
      <c r="L318" s="164"/>
      <c r="M318" s="170"/>
      <c r="N318" s="171"/>
      <c r="O318" s="171"/>
      <c r="P318" s="171"/>
      <c r="Q318" s="171"/>
      <c r="R318" s="171"/>
      <c r="S318" s="171"/>
      <c r="T318" s="172"/>
      <c r="AT318" s="166" t="s">
        <v>168</v>
      </c>
      <c r="AU318" s="166" t="s">
        <v>82</v>
      </c>
      <c r="AV318" s="13" t="s">
        <v>82</v>
      </c>
      <c r="AW318" s="13" t="s">
        <v>30</v>
      </c>
      <c r="AX318" s="13" t="s">
        <v>73</v>
      </c>
      <c r="AY318" s="166" t="s">
        <v>160</v>
      </c>
    </row>
    <row r="319" spans="1:65" s="14" customFormat="1">
      <c r="B319" s="173"/>
      <c r="D319" s="165" t="s">
        <v>168</v>
      </c>
      <c r="E319" s="174" t="s">
        <v>1</v>
      </c>
      <c r="F319" s="175" t="s">
        <v>170</v>
      </c>
      <c r="H319" s="176">
        <v>62.06</v>
      </c>
      <c r="I319" s="177"/>
      <c r="L319" s="173"/>
      <c r="M319" s="178"/>
      <c r="N319" s="179"/>
      <c r="O319" s="179"/>
      <c r="P319" s="179"/>
      <c r="Q319" s="179"/>
      <c r="R319" s="179"/>
      <c r="S319" s="179"/>
      <c r="T319" s="180"/>
      <c r="AT319" s="174" t="s">
        <v>168</v>
      </c>
      <c r="AU319" s="174" t="s">
        <v>82</v>
      </c>
      <c r="AV319" s="14" t="s">
        <v>166</v>
      </c>
      <c r="AW319" s="14" t="s">
        <v>30</v>
      </c>
      <c r="AX319" s="14" t="s">
        <v>80</v>
      </c>
      <c r="AY319" s="174" t="s">
        <v>160</v>
      </c>
    </row>
    <row r="320" spans="1:65" s="2" customFormat="1" ht="44.25" customHeight="1">
      <c r="A320" s="32"/>
      <c r="B320" s="149"/>
      <c r="C320" s="150" t="s">
        <v>487</v>
      </c>
      <c r="D320" s="150" t="s">
        <v>162</v>
      </c>
      <c r="E320" s="151" t="s">
        <v>492</v>
      </c>
      <c r="F320" s="152" t="s">
        <v>493</v>
      </c>
      <c r="G320" s="153" t="s">
        <v>270</v>
      </c>
      <c r="H320" s="154">
        <v>430.08</v>
      </c>
      <c r="I320" s="155"/>
      <c r="J320" s="156">
        <f>ROUND(I320*H320,2)</f>
        <v>0</v>
      </c>
      <c r="K320" s="157"/>
      <c r="L320" s="33"/>
      <c r="M320" s="158" t="s">
        <v>1</v>
      </c>
      <c r="N320" s="159" t="s">
        <v>38</v>
      </c>
      <c r="O320" s="58"/>
      <c r="P320" s="160">
        <f>O320*H320</f>
        <v>0</v>
      </c>
      <c r="Q320" s="160">
        <v>0</v>
      </c>
      <c r="R320" s="160">
        <f>Q320*H320</f>
        <v>0</v>
      </c>
      <c r="S320" s="160">
        <v>0</v>
      </c>
      <c r="T320" s="161">
        <f>S320*H320</f>
        <v>0</v>
      </c>
      <c r="U320" s="32"/>
      <c r="V320" s="32"/>
      <c r="W320" s="32"/>
      <c r="X320" s="32"/>
      <c r="Y320" s="32"/>
      <c r="Z320" s="32"/>
      <c r="AA320" s="32"/>
      <c r="AB320" s="32"/>
      <c r="AC320" s="32"/>
      <c r="AD320" s="32"/>
      <c r="AE320" s="32"/>
      <c r="AR320" s="162" t="s">
        <v>166</v>
      </c>
      <c r="AT320" s="162" t="s">
        <v>162</v>
      </c>
      <c r="AU320" s="162" t="s">
        <v>82</v>
      </c>
      <c r="AY320" s="17" t="s">
        <v>160</v>
      </c>
      <c r="BE320" s="163">
        <f>IF(N320="základní",J320,0)</f>
        <v>0</v>
      </c>
      <c r="BF320" s="163">
        <f>IF(N320="snížená",J320,0)</f>
        <v>0</v>
      </c>
      <c r="BG320" s="163">
        <f>IF(N320="zákl. přenesená",J320,0)</f>
        <v>0</v>
      </c>
      <c r="BH320" s="163">
        <f>IF(N320="sníž. přenesená",J320,0)</f>
        <v>0</v>
      </c>
      <c r="BI320" s="163">
        <f>IF(N320="nulová",J320,0)</f>
        <v>0</v>
      </c>
      <c r="BJ320" s="17" t="s">
        <v>80</v>
      </c>
      <c r="BK320" s="163">
        <f>ROUND(I320*H320,2)</f>
        <v>0</v>
      </c>
      <c r="BL320" s="17" t="s">
        <v>166</v>
      </c>
      <c r="BM320" s="162" t="s">
        <v>1632</v>
      </c>
    </row>
    <row r="321" spans="1:65" s="13" customFormat="1">
      <c r="B321" s="164"/>
      <c r="D321" s="165" t="s">
        <v>168</v>
      </c>
      <c r="E321" s="166" t="s">
        <v>1</v>
      </c>
      <c r="F321" s="167" t="s">
        <v>1622</v>
      </c>
      <c r="H321" s="168">
        <v>430.08</v>
      </c>
      <c r="I321" s="169"/>
      <c r="L321" s="164"/>
      <c r="M321" s="170"/>
      <c r="N321" s="171"/>
      <c r="O321" s="171"/>
      <c r="P321" s="171"/>
      <c r="Q321" s="171"/>
      <c r="R321" s="171"/>
      <c r="S321" s="171"/>
      <c r="T321" s="172"/>
      <c r="AT321" s="166" t="s">
        <v>168</v>
      </c>
      <c r="AU321" s="166" t="s">
        <v>82</v>
      </c>
      <c r="AV321" s="13" t="s">
        <v>82</v>
      </c>
      <c r="AW321" s="13" t="s">
        <v>30</v>
      </c>
      <c r="AX321" s="13" t="s">
        <v>73</v>
      </c>
      <c r="AY321" s="166" t="s">
        <v>160</v>
      </c>
    </row>
    <row r="322" spans="1:65" s="14" customFormat="1">
      <c r="B322" s="173"/>
      <c r="D322" s="165" t="s">
        <v>168</v>
      </c>
      <c r="E322" s="174" t="s">
        <v>1</v>
      </c>
      <c r="F322" s="175" t="s">
        <v>170</v>
      </c>
      <c r="H322" s="176">
        <v>430.08</v>
      </c>
      <c r="I322" s="177"/>
      <c r="L322" s="173"/>
      <c r="M322" s="178"/>
      <c r="N322" s="179"/>
      <c r="O322" s="179"/>
      <c r="P322" s="179"/>
      <c r="Q322" s="179"/>
      <c r="R322" s="179"/>
      <c r="S322" s="179"/>
      <c r="T322" s="180"/>
      <c r="AT322" s="174" t="s">
        <v>168</v>
      </c>
      <c r="AU322" s="174" t="s">
        <v>82</v>
      </c>
      <c r="AV322" s="14" t="s">
        <v>166</v>
      </c>
      <c r="AW322" s="14" t="s">
        <v>30</v>
      </c>
      <c r="AX322" s="14" t="s">
        <v>80</v>
      </c>
      <c r="AY322" s="174" t="s">
        <v>160</v>
      </c>
    </row>
    <row r="323" spans="1:65" s="12" customFormat="1" ht="22.9" customHeight="1">
      <c r="B323" s="136"/>
      <c r="D323" s="137" t="s">
        <v>72</v>
      </c>
      <c r="E323" s="147" t="s">
        <v>495</v>
      </c>
      <c r="F323" s="147" t="s">
        <v>496</v>
      </c>
      <c r="I323" s="139"/>
      <c r="J323" s="148">
        <f>BK323</f>
        <v>0</v>
      </c>
      <c r="L323" s="136"/>
      <c r="M323" s="141"/>
      <c r="N323" s="142"/>
      <c r="O323" s="142"/>
      <c r="P323" s="143">
        <f>P324</f>
        <v>0</v>
      </c>
      <c r="Q323" s="142"/>
      <c r="R323" s="143">
        <f>R324</f>
        <v>0</v>
      </c>
      <c r="S323" s="142"/>
      <c r="T323" s="144">
        <f>T324</f>
        <v>0</v>
      </c>
      <c r="AR323" s="137" t="s">
        <v>80</v>
      </c>
      <c r="AT323" s="145" t="s">
        <v>72</v>
      </c>
      <c r="AU323" s="145" t="s">
        <v>80</v>
      </c>
      <c r="AY323" s="137" t="s">
        <v>160</v>
      </c>
      <c r="BK323" s="146">
        <f>BK324</f>
        <v>0</v>
      </c>
    </row>
    <row r="324" spans="1:65" s="2" customFormat="1" ht="24.2" customHeight="1">
      <c r="A324" s="32"/>
      <c r="B324" s="149"/>
      <c r="C324" s="150" t="s">
        <v>491</v>
      </c>
      <c r="D324" s="150" t="s">
        <v>162</v>
      </c>
      <c r="E324" s="151" t="s">
        <v>498</v>
      </c>
      <c r="F324" s="152" t="s">
        <v>499</v>
      </c>
      <c r="G324" s="153" t="s">
        <v>270</v>
      </c>
      <c r="H324" s="154">
        <v>153.88200000000001</v>
      </c>
      <c r="I324" s="155"/>
      <c r="J324" s="156">
        <f>ROUND(I324*H324,2)</f>
        <v>0</v>
      </c>
      <c r="K324" s="157"/>
      <c r="L324" s="33"/>
      <c r="M324" s="199" t="s">
        <v>1</v>
      </c>
      <c r="N324" s="200" t="s">
        <v>38</v>
      </c>
      <c r="O324" s="201"/>
      <c r="P324" s="202">
        <f>O324*H324</f>
        <v>0</v>
      </c>
      <c r="Q324" s="202">
        <v>0</v>
      </c>
      <c r="R324" s="202">
        <f>Q324*H324</f>
        <v>0</v>
      </c>
      <c r="S324" s="202">
        <v>0</v>
      </c>
      <c r="T324" s="203">
        <f>S324*H324</f>
        <v>0</v>
      </c>
      <c r="U324" s="32"/>
      <c r="V324" s="32"/>
      <c r="W324" s="32"/>
      <c r="X324" s="32"/>
      <c r="Y324" s="32"/>
      <c r="Z324" s="32"/>
      <c r="AA324" s="32"/>
      <c r="AB324" s="32"/>
      <c r="AC324" s="32"/>
      <c r="AD324" s="32"/>
      <c r="AE324" s="32"/>
      <c r="AR324" s="162" t="s">
        <v>166</v>
      </c>
      <c r="AT324" s="162" t="s">
        <v>162</v>
      </c>
      <c r="AU324" s="162" t="s">
        <v>82</v>
      </c>
      <c r="AY324" s="17" t="s">
        <v>160</v>
      </c>
      <c r="BE324" s="163">
        <f>IF(N324="základní",J324,0)</f>
        <v>0</v>
      </c>
      <c r="BF324" s="163">
        <f>IF(N324="snížená",J324,0)</f>
        <v>0</v>
      </c>
      <c r="BG324" s="163">
        <f>IF(N324="zákl. přenesená",J324,0)</f>
        <v>0</v>
      </c>
      <c r="BH324" s="163">
        <f>IF(N324="sníž. přenesená",J324,0)</f>
        <v>0</v>
      </c>
      <c r="BI324" s="163">
        <f>IF(N324="nulová",J324,0)</f>
        <v>0</v>
      </c>
      <c r="BJ324" s="17" t="s">
        <v>80</v>
      </c>
      <c r="BK324" s="163">
        <f>ROUND(I324*H324,2)</f>
        <v>0</v>
      </c>
      <c r="BL324" s="17" t="s">
        <v>166</v>
      </c>
      <c r="BM324" s="162" t="s">
        <v>1633</v>
      </c>
    </row>
    <row r="325" spans="1:65" s="2" customFormat="1" ht="6.95" customHeight="1">
      <c r="A325" s="32"/>
      <c r="B325" s="47"/>
      <c r="C325" s="48"/>
      <c r="D325" s="48"/>
      <c r="E325" s="48"/>
      <c r="F325" s="48"/>
      <c r="G325" s="48"/>
      <c r="H325" s="48"/>
      <c r="I325" s="48"/>
      <c r="J325" s="48"/>
      <c r="K325" s="48"/>
      <c r="L325" s="33"/>
      <c r="M325" s="32"/>
      <c r="O325" s="32"/>
      <c r="P325" s="32"/>
      <c r="Q325" s="32"/>
      <c r="R325" s="32"/>
      <c r="S325" s="32"/>
      <c r="T325" s="32"/>
      <c r="U325" s="32"/>
      <c r="V325" s="32"/>
      <c r="W325" s="32"/>
      <c r="X325" s="32"/>
      <c r="Y325" s="32"/>
      <c r="Z325" s="32"/>
      <c r="AA325" s="32"/>
      <c r="AB325" s="32"/>
      <c r="AC325" s="32"/>
      <c r="AD325" s="32"/>
      <c r="AE325" s="32"/>
    </row>
  </sheetData>
  <autoFilter ref="C129:K324" xr:uid="{00000000-0009-0000-0000-00000A000000}"/>
  <mergeCells count="12">
    <mergeCell ref="E122:H122"/>
    <mergeCell ref="L2:V2"/>
    <mergeCell ref="E85:H85"/>
    <mergeCell ref="E87:H87"/>
    <mergeCell ref="E89:H89"/>
    <mergeCell ref="E118:H118"/>
    <mergeCell ref="E120:H120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2:BM420"/>
  <sheetViews>
    <sheetView showGridLines="0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13" t="s">
        <v>5</v>
      </c>
      <c r="M2" s="214"/>
      <c r="N2" s="214"/>
      <c r="O2" s="214"/>
      <c r="P2" s="214"/>
      <c r="Q2" s="214"/>
      <c r="R2" s="214"/>
      <c r="S2" s="214"/>
      <c r="T2" s="214"/>
      <c r="U2" s="214"/>
      <c r="V2" s="214"/>
      <c r="AT2" s="17" t="s">
        <v>117</v>
      </c>
    </row>
    <row r="3" spans="1:46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82</v>
      </c>
    </row>
    <row r="4" spans="1:46" s="1" customFormat="1" ht="24.95" customHeight="1">
      <c r="B4" s="20"/>
      <c r="D4" s="21" t="s">
        <v>125</v>
      </c>
      <c r="L4" s="20"/>
      <c r="M4" s="98" t="s">
        <v>10</v>
      </c>
      <c r="AT4" s="17" t="s">
        <v>3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27" t="s">
        <v>16</v>
      </c>
      <c r="L6" s="20"/>
    </row>
    <row r="7" spans="1:46" s="1" customFormat="1" ht="16.5" customHeight="1">
      <c r="B7" s="20"/>
      <c r="E7" s="248" t="str">
        <f>'Rekapitulace stavby'!K6</f>
        <v>Kanalizace Beroun - Zavadilka</v>
      </c>
      <c r="F7" s="249"/>
      <c r="G7" s="249"/>
      <c r="H7" s="249"/>
      <c r="L7" s="20"/>
    </row>
    <row r="8" spans="1:46" s="2" customFormat="1" ht="12" customHeight="1">
      <c r="A8" s="32"/>
      <c r="B8" s="33"/>
      <c r="C8" s="32"/>
      <c r="D8" s="27" t="s">
        <v>126</v>
      </c>
      <c r="E8" s="32"/>
      <c r="F8" s="32"/>
      <c r="G8" s="32"/>
      <c r="H8" s="32"/>
      <c r="I8" s="32"/>
      <c r="J8" s="32"/>
      <c r="K8" s="32"/>
      <c r="L8" s="42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6.5" customHeight="1">
      <c r="A9" s="32"/>
      <c r="B9" s="33"/>
      <c r="C9" s="32"/>
      <c r="D9" s="32"/>
      <c r="E9" s="241" t="s">
        <v>1634</v>
      </c>
      <c r="F9" s="247"/>
      <c r="G9" s="247"/>
      <c r="H9" s="247"/>
      <c r="I9" s="32"/>
      <c r="J9" s="32"/>
      <c r="K9" s="32"/>
      <c r="L9" s="4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>
      <c r="A10" s="32"/>
      <c r="B10" s="33"/>
      <c r="C10" s="32"/>
      <c r="D10" s="32"/>
      <c r="E10" s="32"/>
      <c r="F10" s="32"/>
      <c r="G10" s="32"/>
      <c r="H10" s="32"/>
      <c r="I10" s="32"/>
      <c r="J10" s="32"/>
      <c r="K10" s="32"/>
      <c r="L10" s="4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customHeight="1">
      <c r="A11" s="32"/>
      <c r="B11" s="33"/>
      <c r="C11" s="32"/>
      <c r="D11" s="27" t="s">
        <v>18</v>
      </c>
      <c r="E11" s="32"/>
      <c r="F11" s="25" t="s">
        <v>1</v>
      </c>
      <c r="G11" s="32"/>
      <c r="H11" s="32"/>
      <c r="I11" s="27" t="s">
        <v>19</v>
      </c>
      <c r="J11" s="25" t="s">
        <v>1</v>
      </c>
      <c r="K11" s="32"/>
      <c r="L11" s="4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>
      <c r="A12" s="32"/>
      <c r="B12" s="33"/>
      <c r="C12" s="32"/>
      <c r="D12" s="27" t="s">
        <v>20</v>
      </c>
      <c r="E12" s="32"/>
      <c r="F12" s="25" t="s">
        <v>21</v>
      </c>
      <c r="G12" s="32"/>
      <c r="H12" s="32"/>
      <c r="I12" s="27" t="s">
        <v>22</v>
      </c>
      <c r="J12" s="55" t="str">
        <f>'Rekapitulace stavby'!AN8</f>
        <v>21. 4. 2022</v>
      </c>
      <c r="K12" s="32"/>
      <c r="L12" s="4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9" customHeight="1">
      <c r="A13" s="32"/>
      <c r="B13" s="33"/>
      <c r="C13" s="32"/>
      <c r="D13" s="32"/>
      <c r="E13" s="32"/>
      <c r="F13" s="32"/>
      <c r="G13" s="32"/>
      <c r="H13" s="32"/>
      <c r="I13" s="32"/>
      <c r="J13" s="32"/>
      <c r="K13" s="32"/>
      <c r="L13" s="4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3"/>
      <c r="C14" s="32"/>
      <c r="D14" s="27" t="s">
        <v>24</v>
      </c>
      <c r="E14" s="32"/>
      <c r="F14" s="32"/>
      <c r="G14" s="32"/>
      <c r="H14" s="32"/>
      <c r="I14" s="27" t="s">
        <v>25</v>
      </c>
      <c r="J14" s="25" t="str">
        <f>IF('Rekapitulace stavby'!AN10="","",'Rekapitulace stavby'!AN10)</f>
        <v/>
      </c>
      <c r="K14" s="32"/>
      <c r="L14" s="4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customHeight="1">
      <c r="A15" s="32"/>
      <c r="B15" s="33"/>
      <c r="C15" s="32"/>
      <c r="D15" s="32"/>
      <c r="E15" s="25" t="str">
        <f>IF('Rekapitulace stavby'!E11="","",'Rekapitulace stavby'!E11)</f>
        <v xml:space="preserve"> </v>
      </c>
      <c r="F15" s="32"/>
      <c r="G15" s="32"/>
      <c r="H15" s="32"/>
      <c r="I15" s="27" t="s">
        <v>26</v>
      </c>
      <c r="J15" s="25" t="str">
        <f>IF('Rekapitulace stavby'!AN11="","",'Rekapitulace stavby'!AN11)</f>
        <v/>
      </c>
      <c r="K15" s="32"/>
      <c r="L15" s="4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6.95" customHeight="1">
      <c r="A16" s="32"/>
      <c r="B16" s="33"/>
      <c r="C16" s="32"/>
      <c r="D16" s="32"/>
      <c r="E16" s="32"/>
      <c r="F16" s="32"/>
      <c r="G16" s="32"/>
      <c r="H16" s="32"/>
      <c r="I16" s="32"/>
      <c r="J16" s="32"/>
      <c r="K16" s="32"/>
      <c r="L16" s="4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>
      <c r="A17" s="32"/>
      <c r="B17" s="33"/>
      <c r="C17" s="32"/>
      <c r="D17" s="27" t="s">
        <v>27</v>
      </c>
      <c r="E17" s="32"/>
      <c r="F17" s="32"/>
      <c r="G17" s="32"/>
      <c r="H17" s="32"/>
      <c r="I17" s="27" t="s">
        <v>25</v>
      </c>
      <c r="J17" s="28" t="str">
        <f>'Rekapitulace stavby'!AN13</f>
        <v>Vyplň údaj</v>
      </c>
      <c r="K17" s="32"/>
      <c r="L17" s="4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>
      <c r="A18" s="32"/>
      <c r="B18" s="33"/>
      <c r="C18" s="32"/>
      <c r="D18" s="32"/>
      <c r="E18" s="250" t="str">
        <f>'Rekapitulace stavby'!E14</f>
        <v>Vyplň údaj</v>
      </c>
      <c r="F18" s="231"/>
      <c r="G18" s="231"/>
      <c r="H18" s="231"/>
      <c r="I18" s="27" t="s">
        <v>26</v>
      </c>
      <c r="J18" s="28" t="str">
        <f>'Rekapitulace stavby'!AN14</f>
        <v>Vyplň údaj</v>
      </c>
      <c r="K18" s="32"/>
      <c r="L18" s="4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5" customHeight="1">
      <c r="A19" s="32"/>
      <c r="B19" s="33"/>
      <c r="C19" s="32"/>
      <c r="D19" s="32"/>
      <c r="E19" s="32"/>
      <c r="F19" s="32"/>
      <c r="G19" s="32"/>
      <c r="H19" s="32"/>
      <c r="I19" s="32"/>
      <c r="J19" s="32"/>
      <c r="K19" s="32"/>
      <c r="L19" s="4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>
      <c r="A20" s="32"/>
      <c r="B20" s="33"/>
      <c r="C20" s="32"/>
      <c r="D20" s="27" t="s">
        <v>29</v>
      </c>
      <c r="E20" s="32"/>
      <c r="F20" s="32"/>
      <c r="G20" s="32"/>
      <c r="H20" s="32"/>
      <c r="I20" s="27" t="s">
        <v>25</v>
      </c>
      <c r="J20" s="25" t="str">
        <f>IF('Rekapitulace stavby'!AN16="","",'Rekapitulace stavby'!AN16)</f>
        <v/>
      </c>
      <c r="K20" s="32"/>
      <c r="L20" s="4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>
      <c r="A21" s="32"/>
      <c r="B21" s="33"/>
      <c r="C21" s="32"/>
      <c r="D21" s="32"/>
      <c r="E21" s="25" t="str">
        <f>IF('Rekapitulace stavby'!E17="","",'Rekapitulace stavby'!E17)</f>
        <v xml:space="preserve"> </v>
      </c>
      <c r="F21" s="32"/>
      <c r="G21" s="32"/>
      <c r="H21" s="32"/>
      <c r="I21" s="27" t="s">
        <v>26</v>
      </c>
      <c r="J21" s="25" t="str">
        <f>IF('Rekapitulace stavby'!AN17="","",'Rekapitulace stavby'!AN17)</f>
        <v/>
      </c>
      <c r="K21" s="32"/>
      <c r="L21" s="4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5" customHeight="1">
      <c r="A22" s="32"/>
      <c r="B22" s="33"/>
      <c r="C22" s="32"/>
      <c r="D22" s="32"/>
      <c r="E22" s="32"/>
      <c r="F22" s="32"/>
      <c r="G22" s="32"/>
      <c r="H22" s="32"/>
      <c r="I22" s="32"/>
      <c r="J22" s="32"/>
      <c r="K22" s="32"/>
      <c r="L22" s="4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>
      <c r="A23" s="32"/>
      <c r="B23" s="33"/>
      <c r="C23" s="32"/>
      <c r="D23" s="27" t="s">
        <v>31</v>
      </c>
      <c r="E23" s="32"/>
      <c r="F23" s="32"/>
      <c r="G23" s="32"/>
      <c r="H23" s="32"/>
      <c r="I23" s="27" t="s">
        <v>25</v>
      </c>
      <c r="J23" s="25" t="str">
        <f>IF('Rekapitulace stavby'!AN19="","",'Rekapitulace stavby'!AN19)</f>
        <v/>
      </c>
      <c r="K23" s="32"/>
      <c r="L23" s="4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>
      <c r="A24" s="32"/>
      <c r="B24" s="33"/>
      <c r="C24" s="32"/>
      <c r="D24" s="32"/>
      <c r="E24" s="25" t="str">
        <f>IF('Rekapitulace stavby'!E20="","",'Rekapitulace stavby'!E20)</f>
        <v xml:space="preserve"> </v>
      </c>
      <c r="F24" s="32"/>
      <c r="G24" s="32"/>
      <c r="H24" s="32"/>
      <c r="I24" s="27" t="s">
        <v>26</v>
      </c>
      <c r="J24" s="25" t="str">
        <f>IF('Rekapitulace stavby'!AN20="","",'Rekapitulace stavby'!AN20)</f>
        <v/>
      </c>
      <c r="K24" s="32"/>
      <c r="L24" s="4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5" customHeight="1">
      <c r="A25" s="32"/>
      <c r="B25" s="33"/>
      <c r="C25" s="32"/>
      <c r="D25" s="32"/>
      <c r="E25" s="32"/>
      <c r="F25" s="32"/>
      <c r="G25" s="32"/>
      <c r="H25" s="32"/>
      <c r="I25" s="32"/>
      <c r="J25" s="32"/>
      <c r="K25" s="32"/>
      <c r="L25" s="4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>
      <c r="A26" s="32"/>
      <c r="B26" s="33"/>
      <c r="C26" s="32"/>
      <c r="D26" s="27" t="s">
        <v>32</v>
      </c>
      <c r="E26" s="32"/>
      <c r="F26" s="32"/>
      <c r="G26" s="32"/>
      <c r="H26" s="32"/>
      <c r="I26" s="32"/>
      <c r="J26" s="32"/>
      <c r="K26" s="32"/>
      <c r="L26" s="4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6.5" customHeight="1">
      <c r="A27" s="99"/>
      <c r="B27" s="100"/>
      <c r="C27" s="99"/>
      <c r="D27" s="99"/>
      <c r="E27" s="235" t="s">
        <v>1</v>
      </c>
      <c r="F27" s="235"/>
      <c r="G27" s="235"/>
      <c r="H27" s="235"/>
      <c r="I27" s="99"/>
      <c r="J27" s="99"/>
      <c r="K27" s="99"/>
      <c r="L27" s="101"/>
      <c r="S27" s="99"/>
      <c r="T27" s="99"/>
      <c r="U27" s="99"/>
      <c r="V27" s="99"/>
      <c r="W27" s="99"/>
      <c r="X27" s="99"/>
      <c r="Y27" s="99"/>
      <c r="Z27" s="99"/>
      <c r="AA27" s="99"/>
      <c r="AB27" s="99"/>
      <c r="AC27" s="99"/>
      <c r="AD27" s="99"/>
      <c r="AE27" s="99"/>
    </row>
    <row r="28" spans="1:31" s="2" customFormat="1" ht="6.95" customHeight="1">
      <c r="A28" s="32"/>
      <c r="B28" s="33"/>
      <c r="C28" s="32"/>
      <c r="D28" s="32"/>
      <c r="E28" s="32"/>
      <c r="F28" s="32"/>
      <c r="G28" s="32"/>
      <c r="H28" s="32"/>
      <c r="I28" s="32"/>
      <c r="J28" s="32"/>
      <c r="K28" s="32"/>
      <c r="L28" s="4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5" customHeight="1">
      <c r="A29" s="32"/>
      <c r="B29" s="33"/>
      <c r="C29" s="32"/>
      <c r="D29" s="66"/>
      <c r="E29" s="66"/>
      <c r="F29" s="66"/>
      <c r="G29" s="66"/>
      <c r="H29" s="66"/>
      <c r="I29" s="66"/>
      <c r="J29" s="66"/>
      <c r="K29" s="66"/>
      <c r="L29" s="42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25.35" customHeight="1">
      <c r="A30" s="32"/>
      <c r="B30" s="33"/>
      <c r="C30" s="32"/>
      <c r="D30" s="102" t="s">
        <v>33</v>
      </c>
      <c r="E30" s="32"/>
      <c r="F30" s="32"/>
      <c r="G30" s="32"/>
      <c r="H30" s="32"/>
      <c r="I30" s="32"/>
      <c r="J30" s="71">
        <f>ROUND(J125, 2)</f>
        <v>0</v>
      </c>
      <c r="K30" s="32"/>
      <c r="L30" s="4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5" customHeight="1">
      <c r="A31" s="32"/>
      <c r="B31" s="33"/>
      <c r="C31" s="32"/>
      <c r="D31" s="66"/>
      <c r="E31" s="66"/>
      <c r="F31" s="66"/>
      <c r="G31" s="66"/>
      <c r="H31" s="66"/>
      <c r="I31" s="66"/>
      <c r="J31" s="66"/>
      <c r="K31" s="66"/>
      <c r="L31" s="4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14.45" customHeight="1">
      <c r="A32" s="32"/>
      <c r="B32" s="33"/>
      <c r="C32" s="32"/>
      <c r="D32" s="32"/>
      <c r="E32" s="32"/>
      <c r="F32" s="36" t="s">
        <v>35</v>
      </c>
      <c r="G32" s="32"/>
      <c r="H32" s="32"/>
      <c r="I32" s="36" t="s">
        <v>34</v>
      </c>
      <c r="J32" s="36" t="s">
        <v>36</v>
      </c>
      <c r="K32" s="32"/>
      <c r="L32" s="42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14.45" customHeight="1">
      <c r="A33" s="32"/>
      <c r="B33" s="33"/>
      <c r="C33" s="32"/>
      <c r="D33" s="103" t="s">
        <v>37</v>
      </c>
      <c r="E33" s="27" t="s">
        <v>38</v>
      </c>
      <c r="F33" s="104">
        <f>ROUND((SUM(BE125:BE419)),  2)</f>
        <v>0</v>
      </c>
      <c r="G33" s="32"/>
      <c r="H33" s="32"/>
      <c r="I33" s="105">
        <v>0.21</v>
      </c>
      <c r="J33" s="104">
        <f>ROUND(((SUM(BE125:BE419))*I33),  2)</f>
        <v>0</v>
      </c>
      <c r="K33" s="32"/>
      <c r="L33" s="42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>
      <c r="A34" s="32"/>
      <c r="B34" s="33"/>
      <c r="C34" s="32"/>
      <c r="D34" s="32"/>
      <c r="E34" s="27" t="s">
        <v>39</v>
      </c>
      <c r="F34" s="104">
        <f>ROUND((SUM(BF125:BF419)),  2)</f>
        <v>0</v>
      </c>
      <c r="G34" s="32"/>
      <c r="H34" s="32"/>
      <c r="I34" s="105">
        <v>0.15</v>
      </c>
      <c r="J34" s="104">
        <f>ROUND(((SUM(BF125:BF419))*I34),  2)</f>
        <v>0</v>
      </c>
      <c r="K34" s="32"/>
      <c r="L34" s="4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hidden="1" customHeight="1">
      <c r="A35" s="32"/>
      <c r="B35" s="33"/>
      <c r="C35" s="32"/>
      <c r="D35" s="32"/>
      <c r="E35" s="27" t="s">
        <v>40</v>
      </c>
      <c r="F35" s="104">
        <f>ROUND((SUM(BG125:BG419)),  2)</f>
        <v>0</v>
      </c>
      <c r="G35" s="32"/>
      <c r="H35" s="32"/>
      <c r="I35" s="105">
        <v>0.21</v>
      </c>
      <c r="J35" s="104">
        <f>0</f>
        <v>0</v>
      </c>
      <c r="K35" s="32"/>
      <c r="L35" s="42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hidden="1" customHeight="1">
      <c r="A36" s="32"/>
      <c r="B36" s="33"/>
      <c r="C36" s="32"/>
      <c r="D36" s="32"/>
      <c r="E36" s="27" t="s">
        <v>41</v>
      </c>
      <c r="F36" s="104">
        <f>ROUND((SUM(BH125:BH419)),  2)</f>
        <v>0</v>
      </c>
      <c r="G36" s="32"/>
      <c r="H36" s="32"/>
      <c r="I36" s="105">
        <v>0.15</v>
      </c>
      <c r="J36" s="104">
        <f>0</f>
        <v>0</v>
      </c>
      <c r="K36" s="32"/>
      <c r="L36" s="4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>
      <c r="A37" s="32"/>
      <c r="B37" s="33"/>
      <c r="C37" s="32"/>
      <c r="D37" s="32"/>
      <c r="E37" s="27" t="s">
        <v>42</v>
      </c>
      <c r="F37" s="104">
        <f>ROUND((SUM(BI125:BI419)),  2)</f>
        <v>0</v>
      </c>
      <c r="G37" s="32"/>
      <c r="H37" s="32"/>
      <c r="I37" s="105">
        <v>0</v>
      </c>
      <c r="J37" s="104">
        <f>0</f>
        <v>0</v>
      </c>
      <c r="K37" s="32"/>
      <c r="L37" s="4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6.95" customHeight="1">
      <c r="A38" s="32"/>
      <c r="B38" s="33"/>
      <c r="C38" s="32"/>
      <c r="D38" s="32"/>
      <c r="E38" s="32"/>
      <c r="F38" s="32"/>
      <c r="G38" s="32"/>
      <c r="H38" s="32"/>
      <c r="I38" s="32"/>
      <c r="J38" s="32"/>
      <c r="K38" s="32"/>
      <c r="L38" s="4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25.35" customHeight="1">
      <c r="A39" s="32"/>
      <c r="B39" s="33"/>
      <c r="C39" s="106"/>
      <c r="D39" s="107" t="s">
        <v>43</v>
      </c>
      <c r="E39" s="60"/>
      <c r="F39" s="60"/>
      <c r="G39" s="108" t="s">
        <v>44</v>
      </c>
      <c r="H39" s="109" t="s">
        <v>45</v>
      </c>
      <c r="I39" s="60"/>
      <c r="J39" s="110">
        <f>SUM(J30:J37)</f>
        <v>0</v>
      </c>
      <c r="K39" s="111"/>
      <c r="L39" s="42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14.45" customHeight="1">
      <c r="A40" s="32"/>
      <c r="B40" s="33"/>
      <c r="C40" s="32"/>
      <c r="D40" s="32"/>
      <c r="E40" s="32"/>
      <c r="F40" s="32"/>
      <c r="G40" s="32"/>
      <c r="H40" s="32"/>
      <c r="I40" s="32"/>
      <c r="J40" s="32"/>
      <c r="K40" s="32"/>
      <c r="L40" s="42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1" customFormat="1" ht="14.45" customHeight="1">
      <c r="B41" s="20"/>
      <c r="L41" s="20"/>
    </row>
    <row r="42" spans="1:31" s="1" customFormat="1" ht="14.45" customHeight="1">
      <c r="B42" s="20"/>
      <c r="L42" s="20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42"/>
      <c r="D50" s="43" t="s">
        <v>46</v>
      </c>
      <c r="E50" s="44"/>
      <c r="F50" s="44"/>
      <c r="G50" s="43" t="s">
        <v>47</v>
      </c>
      <c r="H50" s="44"/>
      <c r="I50" s="44"/>
      <c r="J50" s="44"/>
      <c r="K50" s="44"/>
      <c r="L50" s="42"/>
    </row>
    <row r="51" spans="1:31">
      <c r="B51" s="20"/>
      <c r="L51" s="20"/>
    </row>
    <row r="52" spans="1:31">
      <c r="B52" s="20"/>
      <c r="L52" s="20"/>
    </row>
    <row r="53" spans="1:31">
      <c r="B53" s="20"/>
      <c r="L53" s="20"/>
    </row>
    <row r="54" spans="1:31">
      <c r="B54" s="20"/>
      <c r="L54" s="20"/>
    </row>
    <row r="55" spans="1:31">
      <c r="B55" s="20"/>
      <c r="L55" s="20"/>
    </row>
    <row r="56" spans="1:31">
      <c r="B56" s="20"/>
      <c r="L56" s="20"/>
    </row>
    <row r="57" spans="1:31">
      <c r="B57" s="20"/>
      <c r="L57" s="20"/>
    </row>
    <row r="58" spans="1:31">
      <c r="B58" s="20"/>
      <c r="L58" s="20"/>
    </row>
    <row r="59" spans="1:31">
      <c r="B59" s="20"/>
      <c r="L59" s="20"/>
    </row>
    <row r="60" spans="1:31">
      <c r="B60" s="20"/>
      <c r="L60" s="20"/>
    </row>
    <row r="61" spans="1:31" s="2" customFormat="1" ht="12.75">
      <c r="A61" s="32"/>
      <c r="B61" s="33"/>
      <c r="C61" s="32"/>
      <c r="D61" s="45" t="s">
        <v>48</v>
      </c>
      <c r="E61" s="35"/>
      <c r="F61" s="112" t="s">
        <v>49</v>
      </c>
      <c r="G61" s="45" t="s">
        <v>48</v>
      </c>
      <c r="H61" s="35"/>
      <c r="I61" s="35"/>
      <c r="J61" s="113" t="s">
        <v>49</v>
      </c>
      <c r="K61" s="35"/>
      <c r="L61" s="42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>
      <c r="B62" s="20"/>
      <c r="L62" s="20"/>
    </row>
    <row r="63" spans="1:31">
      <c r="B63" s="20"/>
      <c r="L63" s="20"/>
    </row>
    <row r="64" spans="1:31">
      <c r="B64" s="20"/>
      <c r="L64" s="20"/>
    </row>
    <row r="65" spans="1:31" s="2" customFormat="1" ht="12.75">
      <c r="A65" s="32"/>
      <c r="B65" s="33"/>
      <c r="C65" s="32"/>
      <c r="D65" s="43" t="s">
        <v>50</v>
      </c>
      <c r="E65" s="46"/>
      <c r="F65" s="46"/>
      <c r="G65" s="43" t="s">
        <v>51</v>
      </c>
      <c r="H65" s="46"/>
      <c r="I65" s="46"/>
      <c r="J65" s="46"/>
      <c r="K65" s="46"/>
      <c r="L65" s="42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>
      <c r="B66" s="20"/>
      <c r="L66" s="20"/>
    </row>
    <row r="67" spans="1:31">
      <c r="B67" s="20"/>
      <c r="L67" s="20"/>
    </row>
    <row r="68" spans="1:31">
      <c r="B68" s="20"/>
      <c r="L68" s="20"/>
    </row>
    <row r="69" spans="1:31">
      <c r="B69" s="20"/>
      <c r="L69" s="20"/>
    </row>
    <row r="70" spans="1:31">
      <c r="B70" s="20"/>
      <c r="L70" s="20"/>
    </row>
    <row r="71" spans="1:31">
      <c r="B71" s="20"/>
      <c r="L71" s="20"/>
    </row>
    <row r="72" spans="1:31">
      <c r="B72" s="20"/>
      <c r="L72" s="20"/>
    </row>
    <row r="73" spans="1:31">
      <c r="B73" s="20"/>
      <c r="L73" s="20"/>
    </row>
    <row r="74" spans="1:31">
      <c r="B74" s="20"/>
      <c r="L74" s="20"/>
    </row>
    <row r="75" spans="1:31">
      <c r="B75" s="20"/>
      <c r="L75" s="20"/>
    </row>
    <row r="76" spans="1:31" s="2" customFormat="1" ht="12.75">
      <c r="A76" s="32"/>
      <c r="B76" s="33"/>
      <c r="C76" s="32"/>
      <c r="D76" s="45" t="s">
        <v>48</v>
      </c>
      <c r="E76" s="35"/>
      <c r="F76" s="112" t="s">
        <v>49</v>
      </c>
      <c r="G76" s="45" t="s">
        <v>48</v>
      </c>
      <c r="H76" s="35"/>
      <c r="I76" s="35"/>
      <c r="J76" s="113" t="s">
        <v>49</v>
      </c>
      <c r="K76" s="35"/>
      <c r="L76" s="4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45" customHeight="1">
      <c r="A77" s="32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2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47" s="2" customFormat="1" ht="6.95" customHeight="1">
      <c r="A81" s="32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42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47" s="2" customFormat="1" ht="24.95" customHeight="1">
      <c r="A82" s="32"/>
      <c r="B82" s="33"/>
      <c r="C82" s="21" t="s">
        <v>130</v>
      </c>
      <c r="D82" s="32"/>
      <c r="E82" s="32"/>
      <c r="F82" s="32"/>
      <c r="G82" s="32"/>
      <c r="H82" s="32"/>
      <c r="I82" s="32"/>
      <c r="J82" s="32"/>
      <c r="K82" s="32"/>
      <c r="L82" s="4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47" s="2" customFormat="1" ht="6.95" customHeight="1">
      <c r="A83" s="32"/>
      <c r="B83" s="33"/>
      <c r="C83" s="32"/>
      <c r="D83" s="32"/>
      <c r="E83" s="32"/>
      <c r="F83" s="32"/>
      <c r="G83" s="32"/>
      <c r="H83" s="32"/>
      <c r="I83" s="32"/>
      <c r="J83" s="32"/>
      <c r="K83" s="32"/>
      <c r="L83" s="4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47" s="2" customFormat="1" ht="12" customHeight="1">
      <c r="A84" s="32"/>
      <c r="B84" s="33"/>
      <c r="C84" s="27" t="s">
        <v>16</v>
      </c>
      <c r="D84" s="32"/>
      <c r="E84" s="32"/>
      <c r="F84" s="32"/>
      <c r="G84" s="32"/>
      <c r="H84" s="32"/>
      <c r="I84" s="32"/>
      <c r="J84" s="32"/>
      <c r="K84" s="32"/>
      <c r="L84" s="42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47" s="2" customFormat="1" ht="16.5" customHeight="1">
      <c r="A85" s="32"/>
      <c r="B85" s="33"/>
      <c r="C85" s="32"/>
      <c r="D85" s="32"/>
      <c r="E85" s="248" t="str">
        <f>E7</f>
        <v>Kanalizace Beroun - Zavadilka</v>
      </c>
      <c r="F85" s="249"/>
      <c r="G85" s="249"/>
      <c r="H85" s="249"/>
      <c r="I85" s="32"/>
      <c r="J85" s="32"/>
      <c r="K85" s="32"/>
      <c r="L85" s="42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47" s="2" customFormat="1" ht="12" customHeight="1">
      <c r="A86" s="32"/>
      <c r="B86" s="33"/>
      <c r="C86" s="27" t="s">
        <v>126</v>
      </c>
      <c r="D86" s="32"/>
      <c r="E86" s="32"/>
      <c r="F86" s="32"/>
      <c r="G86" s="32"/>
      <c r="H86" s="32"/>
      <c r="I86" s="32"/>
      <c r="J86" s="32"/>
      <c r="K86" s="32"/>
      <c r="L86" s="4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pans="1:47" s="2" customFormat="1" ht="16.5" customHeight="1">
      <c r="A87" s="32"/>
      <c r="B87" s="33"/>
      <c r="C87" s="32"/>
      <c r="D87" s="32"/>
      <c r="E87" s="241" t="str">
        <f>E9</f>
        <v>02a - SO 02a Gravitační a tlakové přípojky - 1. etapa</v>
      </c>
      <c r="F87" s="247"/>
      <c r="G87" s="247"/>
      <c r="H87" s="247"/>
      <c r="I87" s="32"/>
      <c r="J87" s="32"/>
      <c r="K87" s="32"/>
      <c r="L87" s="4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47" s="2" customFormat="1" ht="6.95" customHeight="1">
      <c r="A88" s="32"/>
      <c r="B88" s="33"/>
      <c r="C88" s="32"/>
      <c r="D88" s="32"/>
      <c r="E88" s="32"/>
      <c r="F88" s="32"/>
      <c r="G88" s="32"/>
      <c r="H88" s="32"/>
      <c r="I88" s="32"/>
      <c r="J88" s="32"/>
      <c r="K88" s="32"/>
      <c r="L88" s="4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47" s="2" customFormat="1" ht="12" customHeight="1">
      <c r="A89" s="32"/>
      <c r="B89" s="33"/>
      <c r="C89" s="27" t="s">
        <v>20</v>
      </c>
      <c r="D89" s="32"/>
      <c r="E89" s="32"/>
      <c r="F89" s="25" t="str">
        <f>F12</f>
        <v xml:space="preserve"> </v>
      </c>
      <c r="G89" s="32"/>
      <c r="H89" s="32"/>
      <c r="I89" s="27" t="s">
        <v>22</v>
      </c>
      <c r="J89" s="55" t="str">
        <f>IF(J12="","",J12)</f>
        <v>21. 4. 2022</v>
      </c>
      <c r="K89" s="32"/>
      <c r="L89" s="4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47" s="2" customFormat="1" ht="6.95" customHeight="1">
      <c r="A90" s="32"/>
      <c r="B90" s="33"/>
      <c r="C90" s="32"/>
      <c r="D90" s="32"/>
      <c r="E90" s="32"/>
      <c r="F90" s="32"/>
      <c r="G90" s="32"/>
      <c r="H90" s="32"/>
      <c r="I90" s="32"/>
      <c r="J90" s="32"/>
      <c r="K90" s="32"/>
      <c r="L90" s="4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47" s="2" customFormat="1" ht="15.2" customHeight="1">
      <c r="A91" s="32"/>
      <c r="B91" s="33"/>
      <c r="C91" s="27" t="s">
        <v>24</v>
      </c>
      <c r="D91" s="32"/>
      <c r="E91" s="32"/>
      <c r="F91" s="25" t="str">
        <f>E15</f>
        <v xml:space="preserve"> </v>
      </c>
      <c r="G91" s="32"/>
      <c r="H91" s="32"/>
      <c r="I91" s="27" t="s">
        <v>29</v>
      </c>
      <c r="J91" s="30" t="str">
        <f>E21</f>
        <v xml:space="preserve"> </v>
      </c>
      <c r="K91" s="32"/>
      <c r="L91" s="4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47" s="2" customFormat="1" ht="15.2" customHeight="1">
      <c r="A92" s="32"/>
      <c r="B92" s="33"/>
      <c r="C92" s="27" t="s">
        <v>27</v>
      </c>
      <c r="D92" s="32"/>
      <c r="E92" s="32"/>
      <c r="F92" s="25" t="str">
        <f>IF(E18="","",E18)</f>
        <v>Vyplň údaj</v>
      </c>
      <c r="G92" s="32"/>
      <c r="H92" s="32"/>
      <c r="I92" s="27" t="s">
        <v>31</v>
      </c>
      <c r="J92" s="30" t="str">
        <f>E24</f>
        <v xml:space="preserve"> </v>
      </c>
      <c r="K92" s="32"/>
      <c r="L92" s="42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47" s="2" customFormat="1" ht="10.35" customHeight="1">
      <c r="A93" s="32"/>
      <c r="B93" s="33"/>
      <c r="C93" s="32"/>
      <c r="D93" s="32"/>
      <c r="E93" s="32"/>
      <c r="F93" s="32"/>
      <c r="G93" s="32"/>
      <c r="H93" s="32"/>
      <c r="I93" s="32"/>
      <c r="J93" s="32"/>
      <c r="K93" s="32"/>
      <c r="L93" s="4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47" s="2" customFormat="1" ht="29.25" customHeight="1">
      <c r="A94" s="32"/>
      <c r="B94" s="33"/>
      <c r="C94" s="114" t="s">
        <v>131</v>
      </c>
      <c r="D94" s="106"/>
      <c r="E94" s="106"/>
      <c r="F94" s="106"/>
      <c r="G94" s="106"/>
      <c r="H94" s="106"/>
      <c r="I94" s="106"/>
      <c r="J94" s="115" t="s">
        <v>132</v>
      </c>
      <c r="K94" s="106"/>
      <c r="L94" s="42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47" s="2" customFormat="1" ht="10.35" customHeight="1">
      <c r="A95" s="32"/>
      <c r="B95" s="33"/>
      <c r="C95" s="32"/>
      <c r="D95" s="32"/>
      <c r="E95" s="32"/>
      <c r="F95" s="32"/>
      <c r="G95" s="32"/>
      <c r="H95" s="32"/>
      <c r="I95" s="32"/>
      <c r="J95" s="32"/>
      <c r="K95" s="32"/>
      <c r="L95" s="42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47" s="2" customFormat="1" ht="22.9" customHeight="1">
      <c r="A96" s="32"/>
      <c r="B96" s="33"/>
      <c r="C96" s="116" t="s">
        <v>133</v>
      </c>
      <c r="D96" s="32"/>
      <c r="E96" s="32"/>
      <c r="F96" s="32"/>
      <c r="G96" s="32"/>
      <c r="H96" s="32"/>
      <c r="I96" s="32"/>
      <c r="J96" s="71">
        <f>J125</f>
        <v>0</v>
      </c>
      <c r="K96" s="32"/>
      <c r="L96" s="42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7" t="s">
        <v>134</v>
      </c>
    </row>
    <row r="97" spans="1:31" s="9" customFormat="1" ht="24.95" customHeight="1">
      <c r="B97" s="117"/>
      <c r="D97" s="118" t="s">
        <v>135</v>
      </c>
      <c r="E97" s="119"/>
      <c r="F97" s="119"/>
      <c r="G97" s="119"/>
      <c r="H97" s="119"/>
      <c r="I97" s="119"/>
      <c r="J97" s="120">
        <f>J126</f>
        <v>0</v>
      </c>
      <c r="L97" s="117"/>
    </row>
    <row r="98" spans="1:31" s="10" customFormat="1" ht="19.899999999999999" customHeight="1">
      <c r="B98" s="121"/>
      <c r="D98" s="122" t="s">
        <v>136</v>
      </c>
      <c r="E98" s="123"/>
      <c r="F98" s="123"/>
      <c r="G98" s="123"/>
      <c r="H98" s="123"/>
      <c r="I98" s="123"/>
      <c r="J98" s="124">
        <f>J127</f>
        <v>0</v>
      </c>
      <c r="L98" s="121"/>
    </row>
    <row r="99" spans="1:31" s="10" customFormat="1" ht="19.899999999999999" customHeight="1">
      <c r="B99" s="121"/>
      <c r="D99" s="122" t="s">
        <v>137</v>
      </c>
      <c r="E99" s="123"/>
      <c r="F99" s="123"/>
      <c r="G99" s="123"/>
      <c r="H99" s="123"/>
      <c r="I99" s="123"/>
      <c r="J99" s="124">
        <f>J242</f>
        <v>0</v>
      </c>
      <c r="L99" s="121"/>
    </row>
    <row r="100" spans="1:31" s="10" customFormat="1" ht="19.899999999999999" customHeight="1">
      <c r="B100" s="121"/>
      <c r="D100" s="122" t="s">
        <v>139</v>
      </c>
      <c r="E100" s="123"/>
      <c r="F100" s="123"/>
      <c r="G100" s="123"/>
      <c r="H100" s="123"/>
      <c r="I100" s="123"/>
      <c r="J100" s="124">
        <f>J246</f>
        <v>0</v>
      </c>
      <c r="L100" s="121"/>
    </row>
    <row r="101" spans="1:31" s="10" customFormat="1" ht="19.899999999999999" customHeight="1">
      <c r="B101" s="121"/>
      <c r="D101" s="122" t="s">
        <v>140</v>
      </c>
      <c r="E101" s="123"/>
      <c r="F101" s="123"/>
      <c r="G101" s="123"/>
      <c r="H101" s="123"/>
      <c r="I101" s="123"/>
      <c r="J101" s="124">
        <f>J258</f>
        <v>0</v>
      </c>
      <c r="L101" s="121"/>
    </row>
    <row r="102" spans="1:31" s="10" customFormat="1" ht="19.899999999999999" customHeight="1">
      <c r="B102" s="121"/>
      <c r="D102" s="122" t="s">
        <v>141</v>
      </c>
      <c r="E102" s="123"/>
      <c r="F102" s="123"/>
      <c r="G102" s="123"/>
      <c r="H102" s="123"/>
      <c r="I102" s="123"/>
      <c r="J102" s="124">
        <f>J287</f>
        <v>0</v>
      </c>
      <c r="L102" s="121"/>
    </row>
    <row r="103" spans="1:31" s="10" customFormat="1" ht="19.899999999999999" customHeight="1">
      <c r="B103" s="121"/>
      <c r="D103" s="122" t="s">
        <v>142</v>
      </c>
      <c r="E103" s="123"/>
      <c r="F103" s="123"/>
      <c r="G103" s="123"/>
      <c r="H103" s="123"/>
      <c r="I103" s="123"/>
      <c r="J103" s="124">
        <f>J377</f>
        <v>0</v>
      </c>
      <c r="L103" s="121"/>
    </row>
    <row r="104" spans="1:31" s="10" customFormat="1" ht="19.899999999999999" customHeight="1">
      <c r="B104" s="121"/>
      <c r="D104" s="122" t="s">
        <v>143</v>
      </c>
      <c r="E104" s="123"/>
      <c r="F104" s="123"/>
      <c r="G104" s="123"/>
      <c r="H104" s="123"/>
      <c r="I104" s="123"/>
      <c r="J104" s="124">
        <f>J395</f>
        <v>0</v>
      </c>
      <c r="L104" s="121"/>
    </row>
    <row r="105" spans="1:31" s="10" customFormat="1" ht="19.899999999999999" customHeight="1">
      <c r="B105" s="121"/>
      <c r="D105" s="122" t="s">
        <v>144</v>
      </c>
      <c r="E105" s="123"/>
      <c r="F105" s="123"/>
      <c r="G105" s="123"/>
      <c r="H105" s="123"/>
      <c r="I105" s="123"/>
      <c r="J105" s="124">
        <f>J418</f>
        <v>0</v>
      </c>
      <c r="L105" s="121"/>
    </row>
    <row r="106" spans="1:31" s="2" customFormat="1" ht="21.75" customHeight="1">
      <c r="A106" s="32"/>
      <c r="B106" s="33"/>
      <c r="C106" s="32"/>
      <c r="D106" s="32"/>
      <c r="E106" s="32"/>
      <c r="F106" s="32"/>
      <c r="G106" s="32"/>
      <c r="H106" s="32"/>
      <c r="I106" s="32"/>
      <c r="J106" s="32"/>
      <c r="K106" s="32"/>
      <c r="L106" s="42"/>
      <c r="S106" s="32"/>
      <c r="T106" s="32"/>
      <c r="U106" s="32"/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</row>
    <row r="107" spans="1:31" s="2" customFormat="1" ht="6.95" customHeight="1">
      <c r="A107" s="32"/>
      <c r="B107" s="47"/>
      <c r="C107" s="48"/>
      <c r="D107" s="48"/>
      <c r="E107" s="48"/>
      <c r="F107" s="48"/>
      <c r="G107" s="48"/>
      <c r="H107" s="48"/>
      <c r="I107" s="48"/>
      <c r="J107" s="48"/>
      <c r="K107" s="48"/>
      <c r="L107" s="42"/>
      <c r="S107" s="32"/>
      <c r="T107" s="32"/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</row>
    <row r="111" spans="1:31" s="2" customFormat="1" ht="6.95" customHeight="1">
      <c r="A111" s="32"/>
      <c r="B111" s="49"/>
      <c r="C111" s="50"/>
      <c r="D111" s="50"/>
      <c r="E111" s="50"/>
      <c r="F111" s="50"/>
      <c r="G111" s="50"/>
      <c r="H111" s="50"/>
      <c r="I111" s="50"/>
      <c r="J111" s="50"/>
      <c r="K111" s="50"/>
      <c r="L111" s="42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</row>
    <row r="112" spans="1:31" s="2" customFormat="1" ht="24.95" customHeight="1">
      <c r="A112" s="32"/>
      <c r="B112" s="33"/>
      <c r="C112" s="21" t="s">
        <v>145</v>
      </c>
      <c r="D112" s="32"/>
      <c r="E112" s="32"/>
      <c r="F112" s="32"/>
      <c r="G112" s="32"/>
      <c r="H112" s="32"/>
      <c r="I112" s="32"/>
      <c r="J112" s="32"/>
      <c r="K112" s="32"/>
      <c r="L112" s="42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pans="1:65" s="2" customFormat="1" ht="6.95" customHeight="1">
      <c r="A113" s="32"/>
      <c r="B113" s="33"/>
      <c r="C113" s="32"/>
      <c r="D113" s="32"/>
      <c r="E113" s="32"/>
      <c r="F113" s="32"/>
      <c r="G113" s="32"/>
      <c r="H113" s="32"/>
      <c r="I113" s="32"/>
      <c r="J113" s="32"/>
      <c r="K113" s="32"/>
      <c r="L113" s="42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pans="1:65" s="2" customFormat="1" ht="12" customHeight="1">
      <c r="A114" s="32"/>
      <c r="B114" s="33"/>
      <c r="C114" s="27" t="s">
        <v>16</v>
      </c>
      <c r="D114" s="32"/>
      <c r="E114" s="32"/>
      <c r="F114" s="32"/>
      <c r="G114" s="32"/>
      <c r="H114" s="32"/>
      <c r="I114" s="32"/>
      <c r="J114" s="32"/>
      <c r="K114" s="32"/>
      <c r="L114" s="42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pans="1:65" s="2" customFormat="1" ht="16.5" customHeight="1">
      <c r="A115" s="32"/>
      <c r="B115" s="33"/>
      <c r="C115" s="32"/>
      <c r="D115" s="32"/>
      <c r="E115" s="248" t="str">
        <f>E7</f>
        <v>Kanalizace Beroun - Zavadilka</v>
      </c>
      <c r="F115" s="249"/>
      <c r="G115" s="249"/>
      <c r="H115" s="249"/>
      <c r="I115" s="32"/>
      <c r="J115" s="32"/>
      <c r="K115" s="32"/>
      <c r="L115" s="42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</row>
    <row r="116" spans="1:65" s="2" customFormat="1" ht="12" customHeight="1">
      <c r="A116" s="32"/>
      <c r="B116" s="33"/>
      <c r="C116" s="27" t="s">
        <v>126</v>
      </c>
      <c r="D116" s="32"/>
      <c r="E116" s="32"/>
      <c r="F116" s="32"/>
      <c r="G116" s="32"/>
      <c r="H116" s="32"/>
      <c r="I116" s="32"/>
      <c r="J116" s="32"/>
      <c r="K116" s="32"/>
      <c r="L116" s="42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</row>
    <row r="117" spans="1:65" s="2" customFormat="1" ht="16.5" customHeight="1">
      <c r="A117" s="32"/>
      <c r="B117" s="33"/>
      <c r="C117" s="32"/>
      <c r="D117" s="32"/>
      <c r="E117" s="241" t="str">
        <f>E9</f>
        <v>02a - SO 02a Gravitační a tlakové přípojky - 1. etapa</v>
      </c>
      <c r="F117" s="247"/>
      <c r="G117" s="247"/>
      <c r="H117" s="247"/>
      <c r="I117" s="32"/>
      <c r="J117" s="32"/>
      <c r="K117" s="32"/>
      <c r="L117" s="42"/>
      <c r="S117" s="32"/>
      <c r="T117" s="32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</row>
    <row r="118" spans="1:65" s="2" customFormat="1" ht="6.95" customHeight="1">
      <c r="A118" s="32"/>
      <c r="B118" s="33"/>
      <c r="C118" s="32"/>
      <c r="D118" s="32"/>
      <c r="E118" s="32"/>
      <c r="F118" s="32"/>
      <c r="G118" s="32"/>
      <c r="H118" s="32"/>
      <c r="I118" s="32"/>
      <c r="J118" s="32"/>
      <c r="K118" s="32"/>
      <c r="L118" s="42"/>
      <c r="S118" s="32"/>
      <c r="T118" s="32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</row>
    <row r="119" spans="1:65" s="2" customFormat="1" ht="12" customHeight="1">
      <c r="A119" s="32"/>
      <c r="B119" s="33"/>
      <c r="C119" s="27" t="s">
        <v>20</v>
      </c>
      <c r="D119" s="32"/>
      <c r="E119" s="32"/>
      <c r="F119" s="25" t="str">
        <f>F12</f>
        <v xml:space="preserve"> </v>
      </c>
      <c r="G119" s="32"/>
      <c r="H119" s="32"/>
      <c r="I119" s="27" t="s">
        <v>22</v>
      </c>
      <c r="J119" s="55" t="str">
        <f>IF(J12="","",J12)</f>
        <v>21. 4. 2022</v>
      </c>
      <c r="K119" s="32"/>
      <c r="L119" s="42"/>
      <c r="S119" s="32"/>
      <c r="T119" s="32"/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</row>
    <row r="120" spans="1:65" s="2" customFormat="1" ht="6.95" customHeight="1">
      <c r="A120" s="32"/>
      <c r="B120" s="33"/>
      <c r="C120" s="32"/>
      <c r="D120" s="32"/>
      <c r="E120" s="32"/>
      <c r="F120" s="32"/>
      <c r="G120" s="32"/>
      <c r="H120" s="32"/>
      <c r="I120" s="32"/>
      <c r="J120" s="32"/>
      <c r="K120" s="32"/>
      <c r="L120" s="42"/>
      <c r="S120" s="32"/>
      <c r="T120" s="32"/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</row>
    <row r="121" spans="1:65" s="2" customFormat="1" ht="15.2" customHeight="1">
      <c r="A121" s="32"/>
      <c r="B121" s="33"/>
      <c r="C121" s="27" t="s">
        <v>24</v>
      </c>
      <c r="D121" s="32"/>
      <c r="E121" s="32"/>
      <c r="F121" s="25" t="str">
        <f>E15</f>
        <v xml:space="preserve"> </v>
      </c>
      <c r="G121" s="32"/>
      <c r="H121" s="32"/>
      <c r="I121" s="27" t="s">
        <v>29</v>
      </c>
      <c r="J121" s="30" t="str">
        <f>E21</f>
        <v xml:space="preserve"> </v>
      </c>
      <c r="K121" s="32"/>
      <c r="L121" s="42"/>
      <c r="S121" s="32"/>
      <c r="T121" s="32"/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</row>
    <row r="122" spans="1:65" s="2" customFormat="1" ht="15.2" customHeight="1">
      <c r="A122" s="32"/>
      <c r="B122" s="33"/>
      <c r="C122" s="27" t="s">
        <v>27</v>
      </c>
      <c r="D122" s="32"/>
      <c r="E122" s="32"/>
      <c r="F122" s="25" t="str">
        <f>IF(E18="","",E18)</f>
        <v>Vyplň údaj</v>
      </c>
      <c r="G122" s="32"/>
      <c r="H122" s="32"/>
      <c r="I122" s="27" t="s">
        <v>31</v>
      </c>
      <c r="J122" s="30" t="str">
        <f>E24</f>
        <v xml:space="preserve"> </v>
      </c>
      <c r="K122" s="32"/>
      <c r="L122" s="42"/>
      <c r="S122" s="32"/>
      <c r="T122" s="32"/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</row>
    <row r="123" spans="1:65" s="2" customFormat="1" ht="10.35" customHeight="1">
      <c r="A123" s="32"/>
      <c r="B123" s="33"/>
      <c r="C123" s="32"/>
      <c r="D123" s="32"/>
      <c r="E123" s="32"/>
      <c r="F123" s="32"/>
      <c r="G123" s="32"/>
      <c r="H123" s="32"/>
      <c r="I123" s="32"/>
      <c r="J123" s="32"/>
      <c r="K123" s="32"/>
      <c r="L123" s="42"/>
      <c r="S123" s="32"/>
      <c r="T123" s="32"/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</row>
    <row r="124" spans="1:65" s="11" customFormat="1" ht="29.25" customHeight="1">
      <c r="A124" s="125"/>
      <c r="B124" s="126"/>
      <c r="C124" s="127" t="s">
        <v>146</v>
      </c>
      <c r="D124" s="128" t="s">
        <v>58</v>
      </c>
      <c r="E124" s="128" t="s">
        <v>54</v>
      </c>
      <c r="F124" s="128" t="s">
        <v>55</v>
      </c>
      <c r="G124" s="128" t="s">
        <v>147</v>
      </c>
      <c r="H124" s="128" t="s">
        <v>148</v>
      </c>
      <c r="I124" s="128" t="s">
        <v>149</v>
      </c>
      <c r="J124" s="129" t="s">
        <v>132</v>
      </c>
      <c r="K124" s="130" t="s">
        <v>150</v>
      </c>
      <c r="L124" s="131"/>
      <c r="M124" s="62" t="s">
        <v>1</v>
      </c>
      <c r="N124" s="63" t="s">
        <v>37</v>
      </c>
      <c r="O124" s="63" t="s">
        <v>151</v>
      </c>
      <c r="P124" s="63" t="s">
        <v>152</v>
      </c>
      <c r="Q124" s="63" t="s">
        <v>153</v>
      </c>
      <c r="R124" s="63" t="s">
        <v>154</v>
      </c>
      <c r="S124" s="63" t="s">
        <v>155</v>
      </c>
      <c r="T124" s="64" t="s">
        <v>156</v>
      </c>
      <c r="U124" s="125"/>
      <c r="V124" s="125"/>
      <c r="W124" s="125"/>
      <c r="X124" s="125"/>
      <c r="Y124" s="125"/>
      <c r="Z124" s="125"/>
      <c r="AA124" s="125"/>
      <c r="AB124" s="125"/>
      <c r="AC124" s="125"/>
      <c r="AD124" s="125"/>
      <c r="AE124" s="125"/>
    </row>
    <row r="125" spans="1:65" s="2" customFormat="1" ht="22.9" customHeight="1">
      <c r="A125" s="32"/>
      <c r="B125" s="33"/>
      <c r="C125" s="69" t="s">
        <v>157</v>
      </c>
      <c r="D125" s="32"/>
      <c r="E125" s="32"/>
      <c r="F125" s="32"/>
      <c r="G125" s="32"/>
      <c r="H125" s="32"/>
      <c r="I125" s="32"/>
      <c r="J125" s="132">
        <f>BK125</f>
        <v>0</v>
      </c>
      <c r="K125" s="32"/>
      <c r="L125" s="33"/>
      <c r="M125" s="65"/>
      <c r="N125" s="56"/>
      <c r="O125" s="66"/>
      <c r="P125" s="133">
        <f>P126</f>
        <v>0</v>
      </c>
      <c r="Q125" s="66"/>
      <c r="R125" s="133">
        <f>R126</f>
        <v>157.82015612000001</v>
      </c>
      <c r="S125" s="66"/>
      <c r="T125" s="134">
        <f>T126</f>
        <v>173.07050000000001</v>
      </c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  <c r="AT125" s="17" t="s">
        <v>72</v>
      </c>
      <c r="AU125" s="17" t="s">
        <v>134</v>
      </c>
      <c r="BK125" s="135">
        <f>BK126</f>
        <v>0</v>
      </c>
    </row>
    <row r="126" spans="1:65" s="12" customFormat="1" ht="25.9" customHeight="1">
      <c r="B126" s="136"/>
      <c r="D126" s="137" t="s">
        <v>72</v>
      </c>
      <c r="E126" s="138" t="s">
        <v>158</v>
      </c>
      <c r="F126" s="138" t="s">
        <v>159</v>
      </c>
      <c r="I126" s="139"/>
      <c r="J126" s="140">
        <f>BK126</f>
        <v>0</v>
      </c>
      <c r="L126" s="136"/>
      <c r="M126" s="141"/>
      <c r="N126" s="142"/>
      <c r="O126" s="142"/>
      <c r="P126" s="143">
        <f>P127+P242+P246+P258+P287+P377+P395+P418</f>
        <v>0</v>
      </c>
      <c r="Q126" s="142"/>
      <c r="R126" s="143">
        <f>R127+R242+R246+R258+R287+R377+R395+R418</f>
        <v>157.82015612000001</v>
      </c>
      <c r="S126" s="142"/>
      <c r="T126" s="144">
        <f>T127+T242+T246+T258+T287+T377+T395+T418</f>
        <v>173.07050000000001</v>
      </c>
      <c r="AR126" s="137" t="s">
        <v>80</v>
      </c>
      <c r="AT126" s="145" t="s">
        <v>72</v>
      </c>
      <c r="AU126" s="145" t="s">
        <v>73</v>
      </c>
      <c r="AY126" s="137" t="s">
        <v>160</v>
      </c>
      <c r="BK126" s="146">
        <f>BK127+BK242+BK246+BK258+BK287+BK377+BK395+BK418</f>
        <v>0</v>
      </c>
    </row>
    <row r="127" spans="1:65" s="12" customFormat="1" ht="22.9" customHeight="1">
      <c r="B127" s="136"/>
      <c r="D127" s="137" t="s">
        <v>72</v>
      </c>
      <c r="E127" s="147" t="s">
        <v>80</v>
      </c>
      <c r="F127" s="147" t="s">
        <v>161</v>
      </c>
      <c r="I127" s="139"/>
      <c r="J127" s="148">
        <f>BK127</f>
        <v>0</v>
      </c>
      <c r="L127" s="136"/>
      <c r="M127" s="141"/>
      <c r="N127" s="142"/>
      <c r="O127" s="142"/>
      <c r="P127" s="143">
        <f>SUM(P128:P241)</f>
        <v>0</v>
      </c>
      <c r="Q127" s="142"/>
      <c r="R127" s="143">
        <f>SUM(R128:R241)</f>
        <v>11.398016000000002</v>
      </c>
      <c r="S127" s="142"/>
      <c r="T127" s="144">
        <f>SUM(T128:T241)</f>
        <v>173.07050000000001</v>
      </c>
      <c r="AR127" s="137" t="s">
        <v>80</v>
      </c>
      <c r="AT127" s="145" t="s">
        <v>72</v>
      </c>
      <c r="AU127" s="145" t="s">
        <v>80</v>
      </c>
      <c r="AY127" s="137" t="s">
        <v>160</v>
      </c>
      <c r="BK127" s="146">
        <f>SUM(BK128:BK241)</f>
        <v>0</v>
      </c>
    </row>
    <row r="128" spans="1:65" s="2" customFormat="1" ht="24.2" customHeight="1">
      <c r="A128" s="32"/>
      <c r="B128" s="149"/>
      <c r="C128" s="150" t="s">
        <v>80</v>
      </c>
      <c r="D128" s="150" t="s">
        <v>162</v>
      </c>
      <c r="E128" s="151" t="s">
        <v>1635</v>
      </c>
      <c r="F128" s="152" t="s">
        <v>1636</v>
      </c>
      <c r="G128" s="153" t="s">
        <v>165</v>
      </c>
      <c r="H128" s="154">
        <v>5</v>
      </c>
      <c r="I128" s="155"/>
      <c r="J128" s="156">
        <f>ROUND(I128*H128,2)</f>
        <v>0</v>
      </c>
      <c r="K128" s="157"/>
      <c r="L128" s="33"/>
      <c r="M128" s="158" t="s">
        <v>1</v>
      </c>
      <c r="N128" s="159" t="s">
        <v>38</v>
      </c>
      <c r="O128" s="58"/>
      <c r="P128" s="160">
        <f>O128*H128</f>
        <v>0</v>
      </c>
      <c r="Q128" s="160">
        <v>0</v>
      </c>
      <c r="R128" s="160">
        <f>Q128*H128</f>
        <v>0</v>
      </c>
      <c r="S128" s="160">
        <v>0.44</v>
      </c>
      <c r="T128" s="161">
        <f>S128*H128</f>
        <v>2.2000000000000002</v>
      </c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  <c r="AR128" s="162" t="s">
        <v>166</v>
      </c>
      <c r="AT128" s="162" t="s">
        <v>162</v>
      </c>
      <c r="AU128" s="162" t="s">
        <v>82</v>
      </c>
      <c r="AY128" s="17" t="s">
        <v>160</v>
      </c>
      <c r="BE128" s="163">
        <f>IF(N128="základní",J128,0)</f>
        <v>0</v>
      </c>
      <c r="BF128" s="163">
        <f>IF(N128="snížená",J128,0)</f>
        <v>0</v>
      </c>
      <c r="BG128" s="163">
        <f>IF(N128="zákl. přenesená",J128,0)</f>
        <v>0</v>
      </c>
      <c r="BH128" s="163">
        <f>IF(N128="sníž. přenesená",J128,0)</f>
        <v>0</v>
      </c>
      <c r="BI128" s="163">
        <f>IF(N128="nulová",J128,0)</f>
        <v>0</v>
      </c>
      <c r="BJ128" s="17" t="s">
        <v>80</v>
      </c>
      <c r="BK128" s="163">
        <f>ROUND(I128*H128,2)</f>
        <v>0</v>
      </c>
      <c r="BL128" s="17" t="s">
        <v>166</v>
      </c>
      <c r="BM128" s="162" t="s">
        <v>1637</v>
      </c>
    </row>
    <row r="129" spans="1:65" s="13" customFormat="1">
      <c r="B129" s="164"/>
      <c r="D129" s="165" t="s">
        <v>168</v>
      </c>
      <c r="E129" s="166" t="s">
        <v>1</v>
      </c>
      <c r="F129" s="167" t="s">
        <v>1638</v>
      </c>
      <c r="H129" s="168">
        <v>5</v>
      </c>
      <c r="I129" s="169"/>
      <c r="L129" s="164"/>
      <c r="M129" s="170"/>
      <c r="N129" s="171"/>
      <c r="O129" s="171"/>
      <c r="P129" s="171"/>
      <c r="Q129" s="171"/>
      <c r="R129" s="171"/>
      <c r="S129" s="171"/>
      <c r="T129" s="172"/>
      <c r="AT129" s="166" t="s">
        <v>168</v>
      </c>
      <c r="AU129" s="166" t="s">
        <v>82</v>
      </c>
      <c r="AV129" s="13" t="s">
        <v>82</v>
      </c>
      <c r="AW129" s="13" t="s">
        <v>30</v>
      </c>
      <c r="AX129" s="13" t="s">
        <v>73</v>
      </c>
      <c r="AY129" s="166" t="s">
        <v>160</v>
      </c>
    </row>
    <row r="130" spans="1:65" s="14" customFormat="1">
      <c r="B130" s="173"/>
      <c r="D130" s="165" t="s">
        <v>168</v>
      </c>
      <c r="E130" s="174" t="s">
        <v>1</v>
      </c>
      <c r="F130" s="175" t="s">
        <v>170</v>
      </c>
      <c r="H130" s="176">
        <v>5</v>
      </c>
      <c r="I130" s="177"/>
      <c r="L130" s="173"/>
      <c r="M130" s="178"/>
      <c r="N130" s="179"/>
      <c r="O130" s="179"/>
      <c r="P130" s="179"/>
      <c r="Q130" s="179"/>
      <c r="R130" s="179"/>
      <c r="S130" s="179"/>
      <c r="T130" s="180"/>
      <c r="AT130" s="174" t="s">
        <v>168</v>
      </c>
      <c r="AU130" s="174" t="s">
        <v>82</v>
      </c>
      <c r="AV130" s="14" t="s">
        <v>166</v>
      </c>
      <c r="AW130" s="14" t="s">
        <v>30</v>
      </c>
      <c r="AX130" s="14" t="s">
        <v>80</v>
      </c>
      <c r="AY130" s="174" t="s">
        <v>160</v>
      </c>
    </row>
    <row r="131" spans="1:65" s="2" customFormat="1" ht="24.2" customHeight="1">
      <c r="A131" s="32"/>
      <c r="B131" s="149"/>
      <c r="C131" s="150" t="s">
        <v>82</v>
      </c>
      <c r="D131" s="150" t="s">
        <v>162</v>
      </c>
      <c r="E131" s="151" t="s">
        <v>1639</v>
      </c>
      <c r="F131" s="152" t="s">
        <v>1640</v>
      </c>
      <c r="G131" s="153" t="s">
        <v>165</v>
      </c>
      <c r="H131" s="154">
        <v>5</v>
      </c>
      <c r="I131" s="155"/>
      <c r="J131" s="156">
        <f>ROUND(I131*H131,2)</f>
        <v>0</v>
      </c>
      <c r="K131" s="157"/>
      <c r="L131" s="33"/>
      <c r="M131" s="158" t="s">
        <v>1</v>
      </c>
      <c r="N131" s="159" t="s">
        <v>38</v>
      </c>
      <c r="O131" s="58"/>
      <c r="P131" s="160">
        <f>O131*H131</f>
        <v>0</v>
      </c>
      <c r="Q131" s="160">
        <v>0</v>
      </c>
      <c r="R131" s="160">
        <f>Q131*H131</f>
        <v>0</v>
      </c>
      <c r="S131" s="160">
        <v>0.32500000000000001</v>
      </c>
      <c r="T131" s="161">
        <f>S131*H131</f>
        <v>1.625</v>
      </c>
      <c r="U131" s="32"/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  <c r="AR131" s="162" t="s">
        <v>166</v>
      </c>
      <c r="AT131" s="162" t="s">
        <v>162</v>
      </c>
      <c r="AU131" s="162" t="s">
        <v>82</v>
      </c>
      <c r="AY131" s="17" t="s">
        <v>160</v>
      </c>
      <c r="BE131" s="163">
        <f>IF(N131="základní",J131,0)</f>
        <v>0</v>
      </c>
      <c r="BF131" s="163">
        <f>IF(N131="snížená",J131,0)</f>
        <v>0</v>
      </c>
      <c r="BG131" s="163">
        <f>IF(N131="zákl. přenesená",J131,0)</f>
        <v>0</v>
      </c>
      <c r="BH131" s="163">
        <f>IF(N131="sníž. přenesená",J131,0)</f>
        <v>0</v>
      </c>
      <c r="BI131" s="163">
        <f>IF(N131="nulová",J131,0)</f>
        <v>0</v>
      </c>
      <c r="BJ131" s="17" t="s">
        <v>80</v>
      </c>
      <c r="BK131" s="163">
        <f>ROUND(I131*H131,2)</f>
        <v>0</v>
      </c>
      <c r="BL131" s="17" t="s">
        <v>166</v>
      </c>
      <c r="BM131" s="162" t="s">
        <v>1641</v>
      </c>
    </row>
    <row r="132" spans="1:65" s="13" customFormat="1">
      <c r="B132" s="164"/>
      <c r="D132" s="165" t="s">
        <v>168</v>
      </c>
      <c r="E132" s="166" t="s">
        <v>1</v>
      </c>
      <c r="F132" s="167" t="s">
        <v>1638</v>
      </c>
      <c r="H132" s="168">
        <v>5</v>
      </c>
      <c r="I132" s="169"/>
      <c r="L132" s="164"/>
      <c r="M132" s="170"/>
      <c r="N132" s="171"/>
      <c r="O132" s="171"/>
      <c r="P132" s="171"/>
      <c r="Q132" s="171"/>
      <c r="R132" s="171"/>
      <c r="S132" s="171"/>
      <c r="T132" s="172"/>
      <c r="AT132" s="166" t="s">
        <v>168</v>
      </c>
      <c r="AU132" s="166" t="s">
        <v>82</v>
      </c>
      <c r="AV132" s="13" t="s">
        <v>82</v>
      </c>
      <c r="AW132" s="13" t="s">
        <v>30</v>
      </c>
      <c r="AX132" s="13" t="s">
        <v>73</v>
      </c>
      <c r="AY132" s="166" t="s">
        <v>160</v>
      </c>
    </row>
    <row r="133" spans="1:65" s="14" customFormat="1">
      <c r="B133" s="173"/>
      <c r="D133" s="165" t="s">
        <v>168</v>
      </c>
      <c r="E133" s="174" t="s">
        <v>1</v>
      </c>
      <c r="F133" s="175" t="s">
        <v>170</v>
      </c>
      <c r="H133" s="176">
        <v>5</v>
      </c>
      <c r="I133" s="177"/>
      <c r="L133" s="173"/>
      <c r="M133" s="178"/>
      <c r="N133" s="179"/>
      <c r="O133" s="179"/>
      <c r="P133" s="179"/>
      <c r="Q133" s="179"/>
      <c r="R133" s="179"/>
      <c r="S133" s="179"/>
      <c r="T133" s="180"/>
      <c r="AT133" s="174" t="s">
        <v>168</v>
      </c>
      <c r="AU133" s="174" t="s">
        <v>82</v>
      </c>
      <c r="AV133" s="14" t="s">
        <v>166</v>
      </c>
      <c r="AW133" s="14" t="s">
        <v>30</v>
      </c>
      <c r="AX133" s="14" t="s">
        <v>80</v>
      </c>
      <c r="AY133" s="174" t="s">
        <v>160</v>
      </c>
    </row>
    <row r="134" spans="1:65" s="2" customFormat="1" ht="24.2" customHeight="1">
      <c r="A134" s="32"/>
      <c r="B134" s="149"/>
      <c r="C134" s="150" t="s">
        <v>174</v>
      </c>
      <c r="D134" s="150" t="s">
        <v>162</v>
      </c>
      <c r="E134" s="151" t="s">
        <v>502</v>
      </c>
      <c r="F134" s="152" t="s">
        <v>503</v>
      </c>
      <c r="G134" s="153" t="s">
        <v>165</v>
      </c>
      <c r="H134" s="154">
        <v>138.30000000000001</v>
      </c>
      <c r="I134" s="155"/>
      <c r="J134" s="156">
        <f>ROUND(I134*H134,2)</f>
        <v>0</v>
      </c>
      <c r="K134" s="157"/>
      <c r="L134" s="33"/>
      <c r="M134" s="158" t="s">
        <v>1</v>
      </c>
      <c r="N134" s="159" t="s">
        <v>38</v>
      </c>
      <c r="O134" s="58"/>
      <c r="P134" s="160">
        <f>O134*H134</f>
        <v>0</v>
      </c>
      <c r="Q134" s="160">
        <v>0</v>
      </c>
      <c r="R134" s="160">
        <f>Q134*H134</f>
        <v>0</v>
      </c>
      <c r="S134" s="160">
        <v>0.28999999999999998</v>
      </c>
      <c r="T134" s="161">
        <f>S134*H134</f>
        <v>40.106999999999999</v>
      </c>
      <c r="U134" s="32"/>
      <c r="V134" s="32"/>
      <c r="W134" s="32"/>
      <c r="X134" s="32"/>
      <c r="Y134" s="32"/>
      <c r="Z134" s="32"/>
      <c r="AA134" s="32"/>
      <c r="AB134" s="32"/>
      <c r="AC134" s="32"/>
      <c r="AD134" s="32"/>
      <c r="AE134" s="32"/>
      <c r="AR134" s="162" t="s">
        <v>166</v>
      </c>
      <c r="AT134" s="162" t="s">
        <v>162</v>
      </c>
      <c r="AU134" s="162" t="s">
        <v>82</v>
      </c>
      <c r="AY134" s="17" t="s">
        <v>160</v>
      </c>
      <c r="BE134" s="163">
        <f>IF(N134="základní",J134,0)</f>
        <v>0</v>
      </c>
      <c r="BF134" s="163">
        <f>IF(N134="snížená",J134,0)</f>
        <v>0</v>
      </c>
      <c r="BG134" s="163">
        <f>IF(N134="zákl. přenesená",J134,0)</f>
        <v>0</v>
      </c>
      <c r="BH134" s="163">
        <f>IF(N134="sníž. přenesená",J134,0)</f>
        <v>0</v>
      </c>
      <c r="BI134" s="163">
        <f>IF(N134="nulová",J134,0)</f>
        <v>0</v>
      </c>
      <c r="BJ134" s="17" t="s">
        <v>80</v>
      </c>
      <c r="BK134" s="163">
        <f>ROUND(I134*H134,2)</f>
        <v>0</v>
      </c>
      <c r="BL134" s="17" t="s">
        <v>166</v>
      </c>
      <c r="BM134" s="162" t="s">
        <v>1642</v>
      </c>
    </row>
    <row r="135" spans="1:65" s="13" customFormat="1">
      <c r="B135" s="164"/>
      <c r="D135" s="165" t="s">
        <v>168</v>
      </c>
      <c r="E135" s="166" t="s">
        <v>1</v>
      </c>
      <c r="F135" s="167" t="s">
        <v>1643</v>
      </c>
      <c r="H135" s="168">
        <v>138.30000000000001</v>
      </c>
      <c r="I135" s="169"/>
      <c r="L135" s="164"/>
      <c r="M135" s="170"/>
      <c r="N135" s="171"/>
      <c r="O135" s="171"/>
      <c r="P135" s="171"/>
      <c r="Q135" s="171"/>
      <c r="R135" s="171"/>
      <c r="S135" s="171"/>
      <c r="T135" s="172"/>
      <c r="AT135" s="166" t="s">
        <v>168</v>
      </c>
      <c r="AU135" s="166" t="s">
        <v>82</v>
      </c>
      <c r="AV135" s="13" t="s">
        <v>82</v>
      </c>
      <c r="AW135" s="13" t="s">
        <v>30</v>
      </c>
      <c r="AX135" s="13" t="s">
        <v>73</v>
      </c>
      <c r="AY135" s="166" t="s">
        <v>160</v>
      </c>
    </row>
    <row r="136" spans="1:65" s="14" customFormat="1">
      <c r="B136" s="173"/>
      <c r="D136" s="165" t="s">
        <v>168</v>
      </c>
      <c r="E136" s="174" t="s">
        <v>1</v>
      </c>
      <c r="F136" s="175" t="s">
        <v>170</v>
      </c>
      <c r="H136" s="176">
        <v>138.30000000000001</v>
      </c>
      <c r="I136" s="177"/>
      <c r="L136" s="173"/>
      <c r="M136" s="178"/>
      <c r="N136" s="179"/>
      <c r="O136" s="179"/>
      <c r="P136" s="179"/>
      <c r="Q136" s="179"/>
      <c r="R136" s="179"/>
      <c r="S136" s="179"/>
      <c r="T136" s="180"/>
      <c r="AT136" s="174" t="s">
        <v>168</v>
      </c>
      <c r="AU136" s="174" t="s">
        <v>82</v>
      </c>
      <c r="AV136" s="14" t="s">
        <v>166</v>
      </c>
      <c r="AW136" s="14" t="s">
        <v>30</v>
      </c>
      <c r="AX136" s="14" t="s">
        <v>80</v>
      </c>
      <c r="AY136" s="174" t="s">
        <v>160</v>
      </c>
    </row>
    <row r="137" spans="1:65" s="2" customFormat="1" ht="24.2" customHeight="1">
      <c r="A137" s="32"/>
      <c r="B137" s="149"/>
      <c r="C137" s="150" t="s">
        <v>166</v>
      </c>
      <c r="D137" s="150" t="s">
        <v>162</v>
      </c>
      <c r="E137" s="151" t="s">
        <v>509</v>
      </c>
      <c r="F137" s="152" t="s">
        <v>510</v>
      </c>
      <c r="G137" s="153" t="s">
        <v>165</v>
      </c>
      <c r="H137" s="154">
        <v>138.30000000000001</v>
      </c>
      <c r="I137" s="155"/>
      <c r="J137" s="156">
        <f>ROUND(I137*H137,2)</f>
        <v>0</v>
      </c>
      <c r="K137" s="157"/>
      <c r="L137" s="33"/>
      <c r="M137" s="158" t="s">
        <v>1</v>
      </c>
      <c r="N137" s="159" t="s">
        <v>38</v>
      </c>
      <c r="O137" s="58"/>
      <c r="P137" s="160">
        <f>O137*H137</f>
        <v>0</v>
      </c>
      <c r="Q137" s="160">
        <v>0</v>
      </c>
      <c r="R137" s="160">
        <f>Q137*H137</f>
        <v>0</v>
      </c>
      <c r="S137" s="160">
        <v>0.32500000000000001</v>
      </c>
      <c r="T137" s="161">
        <f>S137*H137</f>
        <v>44.947500000000005</v>
      </c>
      <c r="U137" s="32"/>
      <c r="V137" s="32"/>
      <c r="W137" s="32"/>
      <c r="X137" s="32"/>
      <c r="Y137" s="32"/>
      <c r="Z137" s="32"/>
      <c r="AA137" s="32"/>
      <c r="AB137" s="32"/>
      <c r="AC137" s="32"/>
      <c r="AD137" s="32"/>
      <c r="AE137" s="32"/>
      <c r="AR137" s="162" t="s">
        <v>166</v>
      </c>
      <c r="AT137" s="162" t="s">
        <v>162</v>
      </c>
      <c r="AU137" s="162" t="s">
        <v>82</v>
      </c>
      <c r="AY137" s="17" t="s">
        <v>160</v>
      </c>
      <c r="BE137" s="163">
        <f>IF(N137="základní",J137,0)</f>
        <v>0</v>
      </c>
      <c r="BF137" s="163">
        <f>IF(N137="snížená",J137,0)</f>
        <v>0</v>
      </c>
      <c r="BG137" s="163">
        <f>IF(N137="zákl. přenesená",J137,0)</f>
        <v>0</v>
      </c>
      <c r="BH137" s="163">
        <f>IF(N137="sníž. přenesená",J137,0)</f>
        <v>0</v>
      </c>
      <c r="BI137" s="163">
        <f>IF(N137="nulová",J137,0)</f>
        <v>0</v>
      </c>
      <c r="BJ137" s="17" t="s">
        <v>80</v>
      </c>
      <c r="BK137" s="163">
        <f>ROUND(I137*H137,2)</f>
        <v>0</v>
      </c>
      <c r="BL137" s="17" t="s">
        <v>166</v>
      </c>
      <c r="BM137" s="162" t="s">
        <v>1644</v>
      </c>
    </row>
    <row r="138" spans="1:65" s="13" customFormat="1">
      <c r="B138" s="164"/>
      <c r="D138" s="165" t="s">
        <v>168</v>
      </c>
      <c r="E138" s="166" t="s">
        <v>1</v>
      </c>
      <c r="F138" s="167" t="s">
        <v>1643</v>
      </c>
      <c r="H138" s="168">
        <v>138.30000000000001</v>
      </c>
      <c r="I138" s="169"/>
      <c r="L138" s="164"/>
      <c r="M138" s="170"/>
      <c r="N138" s="171"/>
      <c r="O138" s="171"/>
      <c r="P138" s="171"/>
      <c r="Q138" s="171"/>
      <c r="R138" s="171"/>
      <c r="S138" s="171"/>
      <c r="T138" s="172"/>
      <c r="AT138" s="166" t="s">
        <v>168</v>
      </c>
      <c r="AU138" s="166" t="s">
        <v>82</v>
      </c>
      <c r="AV138" s="13" t="s">
        <v>82</v>
      </c>
      <c r="AW138" s="13" t="s">
        <v>30</v>
      </c>
      <c r="AX138" s="13" t="s">
        <v>73</v>
      </c>
      <c r="AY138" s="166" t="s">
        <v>160</v>
      </c>
    </row>
    <row r="139" spans="1:65" s="14" customFormat="1">
      <c r="B139" s="173"/>
      <c r="D139" s="165" t="s">
        <v>168</v>
      </c>
      <c r="E139" s="174" t="s">
        <v>1</v>
      </c>
      <c r="F139" s="175" t="s">
        <v>170</v>
      </c>
      <c r="H139" s="176">
        <v>138.30000000000001</v>
      </c>
      <c r="I139" s="177"/>
      <c r="L139" s="173"/>
      <c r="M139" s="178"/>
      <c r="N139" s="179"/>
      <c r="O139" s="179"/>
      <c r="P139" s="179"/>
      <c r="Q139" s="179"/>
      <c r="R139" s="179"/>
      <c r="S139" s="179"/>
      <c r="T139" s="180"/>
      <c r="AT139" s="174" t="s">
        <v>168</v>
      </c>
      <c r="AU139" s="174" t="s">
        <v>82</v>
      </c>
      <c r="AV139" s="14" t="s">
        <v>166</v>
      </c>
      <c r="AW139" s="14" t="s">
        <v>30</v>
      </c>
      <c r="AX139" s="14" t="s">
        <v>80</v>
      </c>
      <c r="AY139" s="174" t="s">
        <v>160</v>
      </c>
    </row>
    <row r="140" spans="1:65" s="2" customFormat="1" ht="24.2" customHeight="1">
      <c r="A140" s="32"/>
      <c r="B140" s="149"/>
      <c r="C140" s="150" t="s">
        <v>182</v>
      </c>
      <c r="D140" s="150" t="s">
        <v>162</v>
      </c>
      <c r="E140" s="151" t="s">
        <v>175</v>
      </c>
      <c r="F140" s="152" t="s">
        <v>176</v>
      </c>
      <c r="G140" s="153" t="s">
        <v>165</v>
      </c>
      <c r="H140" s="154">
        <v>138.30000000000001</v>
      </c>
      <c r="I140" s="155"/>
      <c r="J140" s="156">
        <f>ROUND(I140*H140,2)</f>
        <v>0</v>
      </c>
      <c r="K140" s="157"/>
      <c r="L140" s="33"/>
      <c r="M140" s="158" t="s">
        <v>1</v>
      </c>
      <c r="N140" s="159" t="s">
        <v>38</v>
      </c>
      <c r="O140" s="58"/>
      <c r="P140" s="160">
        <f>O140*H140</f>
        <v>0</v>
      </c>
      <c r="Q140" s="160">
        <v>0</v>
      </c>
      <c r="R140" s="160">
        <f>Q140*H140</f>
        <v>0</v>
      </c>
      <c r="S140" s="160">
        <v>0.22</v>
      </c>
      <c r="T140" s="161">
        <f>S140*H140</f>
        <v>30.426000000000002</v>
      </c>
      <c r="U140" s="32"/>
      <c r="V140" s="32"/>
      <c r="W140" s="32"/>
      <c r="X140" s="32"/>
      <c r="Y140" s="32"/>
      <c r="Z140" s="32"/>
      <c r="AA140" s="32"/>
      <c r="AB140" s="32"/>
      <c r="AC140" s="32"/>
      <c r="AD140" s="32"/>
      <c r="AE140" s="32"/>
      <c r="AR140" s="162" t="s">
        <v>166</v>
      </c>
      <c r="AT140" s="162" t="s">
        <v>162</v>
      </c>
      <c r="AU140" s="162" t="s">
        <v>82</v>
      </c>
      <c r="AY140" s="17" t="s">
        <v>160</v>
      </c>
      <c r="BE140" s="163">
        <f>IF(N140="základní",J140,0)</f>
        <v>0</v>
      </c>
      <c r="BF140" s="163">
        <f>IF(N140="snížená",J140,0)</f>
        <v>0</v>
      </c>
      <c r="BG140" s="163">
        <f>IF(N140="zákl. přenesená",J140,0)</f>
        <v>0</v>
      </c>
      <c r="BH140" s="163">
        <f>IF(N140="sníž. přenesená",J140,0)</f>
        <v>0</v>
      </c>
      <c r="BI140" s="163">
        <f>IF(N140="nulová",J140,0)</f>
        <v>0</v>
      </c>
      <c r="BJ140" s="17" t="s">
        <v>80</v>
      </c>
      <c r="BK140" s="163">
        <f>ROUND(I140*H140,2)</f>
        <v>0</v>
      </c>
      <c r="BL140" s="17" t="s">
        <v>166</v>
      </c>
      <c r="BM140" s="162" t="s">
        <v>1645</v>
      </c>
    </row>
    <row r="141" spans="1:65" s="13" customFormat="1">
      <c r="B141" s="164"/>
      <c r="D141" s="165" t="s">
        <v>168</v>
      </c>
      <c r="E141" s="166" t="s">
        <v>1</v>
      </c>
      <c r="F141" s="167" t="s">
        <v>1643</v>
      </c>
      <c r="H141" s="168">
        <v>138.30000000000001</v>
      </c>
      <c r="I141" s="169"/>
      <c r="L141" s="164"/>
      <c r="M141" s="170"/>
      <c r="N141" s="171"/>
      <c r="O141" s="171"/>
      <c r="P141" s="171"/>
      <c r="Q141" s="171"/>
      <c r="R141" s="171"/>
      <c r="S141" s="171"/>
      <c r="T141" s="172"/>
      <c r="AT141" s="166" t="s">
        <v>168</v>
      </c>
      <c r="AU141" s="166" t="s">
        <v>82</v>
      </c>
      <c r="AV141" s="13" t="s">
        <v>82</v>
      </c>
      <c r="AW141" s="13" t="s">
        <v>30</v>
      </c>
      <c r="AX141" s="13" t="s">
        <v>73</v>
      </c>
      <c r="AY141" s="166" t="s">
        <v>160</v>
      </c>
    </row>
    <row r="142" spans="1:65" s="14" customFormat="1">
      <c r="B142" s="173"/>
      <c r="D142" s="165" t="s">
        <v>168</v>
      </c>
      <c r="E142" s="174" t="s">
        <v>1</v>
      </c>
      <c r="F142" s="175" t="s">
        <v>170</v>
      </c>
      <c r="H142" s="176">
        <v>138.30000000000001</v>
      </c>
      <c r="I142" s="177"/>
      <c r="L142" s="173"/>
      <c r="M142" s="178"/>
      <c r="N142" s="179"/>
      <c r="O142" s="179"/>
      <c r="P142" s="179"/>
      <c r="Q142" s="179"/>
      <c r="R142" s="179"/>
      <c r="S142" s="179"/>
      <c r="T142" s="180"/>
      <c r="AT142" s="174" t="s">
        <v>168</v>
      </c>
      <c r="AU142" s="174" t="s">
        <v>82</v>
      </c>
      <c r="AV142" s="14" t="s">
        <v>166</v>
      </c>
      <c r="AW142" s="14" t="s">
        <v>30</v>
      </c>
      <c r="AX142" s="14" t="s">
        <v>80</v>
      </c>
      <c r="AY142" s="174" t="s">
        <v>160</v>
      </c>
    </row>
    <row r="143" spans="1:65" s="2" customFormat="1" ht="24.2" customHeight="1">
      <c r="A143" s="32"/>
      <c r="B143" s="149"/>
      <c r="C143" s="150" t="s">
        <v>188</v>
      </c>
      <c r="D143" s="150" t="s">
        <v>162</v>
      </c>
      <c r="E143" s="151" t="s">
        <v>1646</v>
      </c>
      <c r="F143" s="152" t="s">
        <v>1647</v>
      </c>
      <c r="G143" s="153" t="s">
        <v>165</v>
      </c>
      <c r="H143" s="154">
        <v>8</v>
      </c>
      <c r="I143" s="155"/>
      <c r="J143" s="156">
        <f>ROUND(I143*H143,2)</f>
        <v>0</v>
      </c>
      <c r="K143" s="157"/>
      <c r="L143" s="33"/>
      <c r="M143" s="158" t="s">
        <v>1</v>
      </c>
      <c r="N143" s="159" t="s">
        <v>38</v>
      </c>
      <c r="O143" s="58"/>
      <c r="P143" s="160">
        <f>O143*H143</f>
        <v>0</v>
      </c>
      <c r="Q143" s="160">
        <v>8.0000000000000007E-5</v>
      </c>
      <c r="R143" s="160">
        <f>Q143*H143</f>
        <v>6.4000000000000005E-4</v>
      </c>
      <c r="S143" s="160">
        <v>0.29499999999999998</v>
      </c>
      <c r="T143" s="161">
        <f>S143*H143</f>
        <v>2.36</v>
      </c>
      <c r="U143" s="32"/>
      <c r="V143" s="32"/>
      <c r="W143" s="32"/>
      <c r="X143" s="32"/>
      <c r="Y143" s="32"/>
      <c r="Z143" s="32"/>
      <c r="AA143" s="32"/>
      <c r="AB143" s="32"/>
      <c r="AC143" s="32"/>
      <c r="AD143" s="32"/>
      <c r="AE143" s="32"/>
      <c r="AR143" s="162" t="s">
        <v>166</v>
      </c>
      <c r="AT143" s="162" t="s">
        <v>162</v>
      </c>
      <c r="AU143" s="162" t="s">
        <v>82</v>
      </c>
      <c r="AY143" s="17" t="s">
        <v>160</v>
      </c>
      <c r="BE143" s="163">
        <f>IF(N143="základní",J143,0)</f>
        <v>0</v>
      </c>
      <c r="BF143" s="163">
        <f>IF(N143="snížená",J143,0)</f>
        <v>0</v>
      </c>
      <c r="BG143" s="163">
        <f>IF(N143="zákl. přenesená",J143,0)</f>
        <v>0</v>
      </c>
      <c r="BH143" s="163">
        <f>IF(N143="sníž. přenesená",J143,0)</f>
        <v>0</v>
      </c>
      <c r="BI143" s="163">
        <f>IF(N143="nulová",J143,0)</f>
        <v>0</v>
      </c>
      <c r="BJ143" s="17" t="s">
        <v>80</v>
      </c>
      <c r="BK143" s="163">
        <f>ROUND(I143*H143,2)</f>
        <v>0</v>
      </c>
      <c r="BL143" s="17" t="s">
        <v>166</v>
      </c>
      <c r="BM143" s="162" t="s">
        <v>1648</v>
      </c>
    </row>
    <row r="144" spans="1:65" s="13" customFormat="1">
      <c r="B144" s="164"/>
      <c r="D144" s="165" t="s">
        <v>168</v>
      </c>
      <c r="E144" s="166" t="s">
        <v>1</v>
      </c>
      <c r="F144" s="167" t="s">
        <v>1649</v>
      </c>
      <c r="H144" s="168">
        <v>8</v>
      </c>
      <c r="I144" s="169"/>
      <c r="L144" s="164"/>
      <c r="M144" s="170"/>
      <c r="N144" s="171"/>
      <c r="O144" s="171"/>
      <c r="P144" s="171"/>
      <c r="Q144" s="171"/>
      <c r="R144" s="171"/>
      <c r="S144" s="171"/>
      <c r="T144" s="172"/>
      <c r="AT144" s="166" t="s">
        <v>168</v>
      </c>
      <c r="AU144" s="166" t="s">
        <v>82</v>
      </c>
      <c r="AV144" s="13" t="s">
        <v>82</v>
      </c>
      <c r="AW144" s="13" t="s">
        <v>30</v>
      </c>
      <c r="AX144" s="13" t="s">
        <v>73</v>
      </c>
      <c r="AY144" s="166" t="s">
        <v>160</v>
      </c>
    </row>
    <row r="145" spans="1:65" s="14" customFormat="1">
      <c r="B145" s="173"/>
      <c r="D145" s="165" t="s">
        <v>168</v>
      </c>
      <c r="E145" s="174" t="s">
        <v>1</v>
      </c>
      <c r="F145" s="175" t="s">
        <v>170</v>
      </c>
      <c r="H145" s="176">
        <v>8</v>
      </c>
      <c r="I145" s="177"/>
      <c r="L145" s="173"/>
      <c r="M145" s="178"/>
      <c r="N145" s="179"/>
      <c r="O145" s="179"/>
      <c r="P145" s="179"/>
      <c r="Q145" s="179"/>
      <c r="R145" s="179"/>
      <c r="S145" s="179"/>
      <c r="T145" s="180"/>
      <c r="AT145" s="174" t="s">
        <v>168</v>
      </c>
      <c r="AU145" s="174" t="s">
        <v>82</v>
      </c>
      <c r="AV145" s="14" t="s">
        <v>166</v>
      </c>
      <c r="AW145" s="14" t="s">
        <v>30</v>
      </c>
      <c r="AX145" s="14" t="s">
        <v>80</v>
      </c>
      <c r="AY145" s="174" t="s">
        <v>160</v>
      </c>
    </row>
    <row r="146" spans="1:65" s="2" customFormat="1" ht="24.2" customHeight="1">
      <c r="A146" s="32"/>
      <c r="B146" s="149"/>
      <c r="C146" s="150" t="s">
        <v>193</v>
      </c>
      <c r="D146" s="150" t="s">
        <v>162</v>
      </c>
      <c r="E146" s="151" t="s">
        <v>1650</v>
      </c>
      <c r="F146" s="152" t="s">
        <v>1651</v>
      </c>
      <c r="G146" s="153" t="s">
        <v>165</v>
      </c>
      <c r="H146" s="154">
        <v>223.5</v>
      </c>
      <c r="I146" s="155"/>
      <c r="J146" s="156">
        <f>ROUND(I146*H146,2)</f>
        <v>0</v>
      </c>
      <c r="K146" s="157"/>
      <c r="L146" s="33"/>
      <c r="M146" s="158" t="s">
        <v>1</v>
      </c>
      <c r="N146" s="159" t="s">
        <v>38</v>
      </c>
      <c r="O146" s="58"/>
      <c r="P146" s="160">
        <f>O146*H146</f>
        <v>0</v>
      </c>
      <c r="Q146" s="160">
        <v>1.2999999999999999E-4</v>
      </c>
      <c r="R146" s="160">
        <f>Q146*H146</f>
        <v>2.9054999999999997E-2</v>
      </c>
      <c r="S146" s="160">
        <v>0.23</v>
      </c>
      <c r="T146" s="161">
        <f>S146*H146</f>
        <v>51.405000000000001</v>
      </c>
      <c r="U146" s="32"/>
      <c r="V146" s="32"/>
      <c r="W146" s="32"/>
      <c r="X146" s="32"/>
      <c r="Y146" s="32"/>
      <c r="Z146" s="32"/>
      <c r="AA146" s="32"/>
      <c r="AB146" s="32"/>
      <c r="AC146" s="32"/>
      <c r="AD146" s="32"/>
      <c r="AE146" s="32"/>
      <c r="AR146" s="162" t="s">
        <v>166</v>
      </c>
      <c r="AT146" s="162" t="s">
        <v>162</v>
      </c>
      <c r="AU146" s="162" t="s">
        <v>82</v>
      </c>
      <c r="AY146" s="17" t="s">
        <v>160</v>
      </c>
      <c r="BE146" s="163">
        <f>IF(N146="základní",J146,0)</f>
        <v>0</v>
      </c>
      <c r="BF146" s="163">
        <f>IF(N146="snížená",J146,0)</f>
        <v>0</v>
      </c>
      <c r="BG146" s="163">
        <f>IF(N146="zákl. přenesená",J146,0)</f>
        <v>0</v>
      </c>
      <c r="BH146" s="163">
        <f>IF(N146="sníž. přenesená",J146,0)</f>
        <v>0</v>
      </c>
      <c r="BI146" s="163">
        <f>IF(N146="nulová",J146,0)</f>
        <v>0</v>
      </c>
      <c r="BJ146" s="17" t="s">
        <v>80</v>
      </c>
      <c r="BK146" s="163">
        <f>ROUND(I146*H146,2)</f>
        <v>0</v>
      </c>
      <c r="BL146" s="17" t="s">
        <v>166</v>
      </c>
      <c r="BM146" s="162" t="s">
        <v>1652</v>
      </c>
    </row>
    <row r="147" spans="1:65" s="13" customFormat="1">
      <c r="B147" s="164"/>
      <c r="D147" s="165" t="s">
        <v>168</v>
      </c>
      <c r="E147" s="166" t="s">
        <v>1</v>
      </c>
      <c r="F147" s="167" t="s">
        <v>1653</v>
      </c>
      <c r="H147" s="168">
        <v>223.5</v>
      </c>
      <c r="I147" s="169"/>
      <c r="L147" s="164"/>
      <c r="M147" s="170"/>
      <c r="N147" s="171"/>
      <c r="O147" s="171"/>
      <c r="P147" s="171"/>
      <c r="Q147" s="171"/>
      <c r="R147" s="171"/>
      <c r="S147" s="171"/>
      <c r="T147" s="172"/>
      <c r="AT147" s="166" t="s">
        <v>168</v>
      </c>
      <c r="AU147" s="166" t="s">
        <v>82</v>
      </c>
      <c r="AV147" s="13" t="s">
        <v>82</v>
      </c>
      <c r="AW147" s="13" t="s">
        <v>30</v>
      </c>
      <c r="AX147" s="13" t="s">
        <v>73</v>
      </c>
      <c r="AY147" s="166" t="s">
        <v>160</v>
      </c>
    </row>
    <row r="148" spans="1:65" s="14" customFormat="1">
      <c r="B148" s="173"/>
      <c r="D148" s="165" t="s">
        <v>168</v>
      </c>
      <c r="E148" s="174" t="s">
        <v>1</v>
      </c>
      <c r="F148" s="175" t="s">
        <v>170</v>
      </c>
      <c r="H148" s="176">
        <v>223.5</v>
      </c>
      <c r="I148" s="177"/>
      <c r="L148" s="173"/>
      <c r="M148" s="178"/>
      <c r="N148" s="179"/>
      <c r="O148" s="179"/>
      <c r="P148" s="179"/>
      <c r="Q148" s="179"/>
      <c r="R148" s="179"/>
      <c r="S148" s="179"/>
      <c r="T148" s="180"/>
      <c r="AT148" s="174" t="s">
        <v>168</v>
      </c>
      <c r="AU148" s="174" t="s">
        <v>82</v>
      </c>
      <c r="AV148" s="14" t="s">
        <v>166</v>
      </c>
      <c r="AW148" s="14" t="s">
        <v>30</v>
      </c>
      <c r="AX148" s="14" t="s">
        <v>80</v>
      </c>
      <c r="AY148" s="174" t="s">
        <v>160</v>
      </c>
    </row>
    <row r="149" spans="1:65" s="2" customFormat="1" ht="24.2" customHeight="1">
      <c r="A149" s="32"/>
      <c r="B149" s="149"/>
      <c r="C149" s="150" t="s">
        <v>199</v>
      </c>
      <c r="D149" s="150" t="s">
        <v>162</v>
      </c>
      <c r="E149" s="151" t="s">
        <v>183</v>
      </c>
      <c r="F149" s="152" t="s">
        <v>184</v>
      </c>
      <c r="G149" s="153" t="s">
        <v>185</v>
      </c>
      <c r="H149" s="154">
        <v>600</v>
      </c>
      <c r="I149" s="155"/>
      <c r="J149" s="156">
        <f>ROUND(I149*H149,2)</f>
        <v>0</v>
      </c>
      <c r="K149" s="157"/>
      <c r="L149" s="33"/>
      <c r="M149" s="158" t="s">
        <v>1</v>
      </c>
      <c r="N149" s="159" t="s">
        <v>38</v>
      </c>
      <c r="O149" s="58"/>
      <c r="P149" s="160">
        <f>O149*H149</f>
        <v>0</v>
      </c>
      <c r="Q149" s="160">
        <v>3.0000000000000001E-5</v>
      </c>
      <c r="R149" s="160">
        <f>Q149*H149</f>
        <v>1.8000000000000002E-2</v>
      </c>
      <c r="S149" s="160">
        <v>0</v>
      </c>
      <c r="T149" s="161">
        <f>S149*H149</f>
        <v>0</v>
      </c>
      <c r="U149" s="32"/>
      <c r="V149" s="32"/>
      <c r="W149" s="32"/>
      <c r="X149" s="32"/>
      <c r="Y149" s="32"/>
      <c r="Z149" s="32"/>
      <c r="AA149" s="32"/>
      <c r="AB149" s="32"/>
      <c r="AC149" s="32"/>
      <c r="AD149" s="32"/>
      <c r="AE149" s="32"/>
      <c r="AR149" s="162" t="s">
        <v>166</v>
      </c>
      <c r="AT149" s="162" t="s">
        <v>162</v>
      </c>
      <c r="AU149" s="162" t="s">
        <v>82</v>
      </c>
      <c r="AY149" s="17" t="s">
        <v>160</v>
      </c>
      <c r="BE149" s="163">
        <f>IF(N149="základní",J149,0)</f>
        <v>0</v>
      </c>
      <c r="BF149" s="163">
        <f>IF(N149="snížená",J149,0)</f>
        <v>0</v>
      </c>
      <c r="BG149" s="163">
        <f>IF(N149="zákl. přenesená",J149,0)</f>
        <v>0</v>
      </c>
      <c r="BH149" s="163">
        <f>IF(N149="sníž. přenesená",J149,0)</f>
        <v>0</v>
      </c>
      <c r="BI149" s="163">
        <f>IF(N149="nulová",J149,0)</f>
        <v>0</v>
      </c>
      <c r="BJ149" s="17" t="s">
        <v>80</v>
      </c>
      <c r="BK149" s="163">
        <f>ROUND(I149*H149,2)</f>
        <v>0</v>
      </c>
      <c r="BL149" s="17" t="s">
        <v>166</v>
      </c>
      <c r="BM149" s="162" t="s">
        <v>1654</v>
      </c>
    </row>
    <row r="150" spans="1:65" s="13" customFormat="1">
      <c r="B150" s="164"/>
      <c r="D150" s="165" t="s">
        <v>168</v>
      </c>
      <c r="E150" s="166" t="s">
        <v>1</v>
      </c>
      <c r="F150" s="167" t="s">
        <v>1655</v>
      </c>
      <c r="H150" s="168">
        <v>600</v>
      </c>
      <c r="I150" s="169"/>
      <c r="L150" s="164"/>
      <c r="M150" s="170"/>
      <c r="N150" s="171"/>
      <c r="O150" s="171"/>
      <c r="P150" s="171"/>
      <c r="Q150" s="171"/>
      <c r="R150" s="171"/>
      <c r="S150" s="171"/>
      <c r="T150" s="172"/>
      <c r="AT150" s="166" t="s">
        <v>168</v>
      </c>
      <c r="AU150" s="166" t="s">
        <v>82</v>
      </c>
      <c r="AV150" s="13" t="s">
        <v>82</v>
      </c>
      <c r="AW150" s="13" t="s">
        <v>30</v>
      </c>
      <c r="AX150" s="13" t="s">
        <v>73</v>
      </c>
      <c r="AY150" s="166" t="s">
        <v>160</v>
      </c>
    </row>
    <row r="151" spans="1:65" s="14" customFormat="1">
      <c r="B151" s="173"/>
      <c r="D151" s="165" t="s">
        <v>168</v>
      </c>
      <c r="E151" s="174" t="s">
        <v>1</v>
      </c>
      <c r="F151" s="175" t="s">
        <v>170</v>
      </c>
      <c r="H151" s="176">
        <v>600</v>
      </c>
      <c r="I151" s="177"/>
      <c r="L151" s="173"/>
      <c r="M151" s="178"/>
      <c r="N151" s="179"/>
      <c r="O151" s="179"/>
      <c r="P151" s="179"/>
      <c r="Q151" s="179"/>
      <c r="R151" s="179"/>
      <c r="S151" s="179"/>
      <c r="T151" s="180"/>
      <c r="AT151" s="174" t="s">
        <v>168</v>
      </c>
      <c r="AU151" s="174" t="s">
        <v>82</v>
      </c>
      <c r="AV151" s="14" t="s">
        <v>166</v>
      </c>
      <c r="AW151" s="14" t="s">
        <v>30</v>
      </c>
      <c r="AX151" s="14" t="s">
        <v>80</v>
      </c>
      <c r="AY151" s="174" t="s">
        <v>160</v>
      </c>
    </row>
    <row r="152" spans="1:65" s="2" customFormat="1" ht="24.2" customHeight="1">
      <c r="A152" s="32"/>
      <c r="B152" s="149"/>
      <c r="C152" s="150" t="s">
        <v>204</v>
      </c>
      <c r="D152" s="150" t="s">
        <v>162</v>
      </c>
      <c r="E152" s="151" t="s">
        <v>189</v>
      </c>
      <c r="F152" s="152" t="s">
        <v>190</v>
      </c>
      <c r="G152" s="153" t="s">
        <v>191</v>
      </c>
      <c r="H152" s="154">
        <v>25</v>
      </c>
      <c r="I152" s="155"/>
      <c r="J152" s="156">
        <f>ROUND(I152*H152,2)</f>
        <v>0</v>
      </c>
      <c r="K152" s="157"/>
      <c r="L152" s="33"/>
      <c r="M152" s="158" t="s">
        <v>1</v>
      </c>
      <c r="N152" s="159" t="s">
        <v>38</v>
      </c>
      <c r="O152" s="58"/>
      <c r="P152" s="160">
        <f>O152*H152</f>
        <v>0</v>
      </c>
      <c r="Q152" s="160">
        <v>0</v>
      </c>
      <c r="R152" s="160">
        <f>Q152*H152</f>
        <v>0</v>
      </c>
      <c r="S152" s="160">
        <v>0</v>
      </c>
      <c r="T152" s="161">
        <f>S152*H152</f>
        <v>0</v>
      </c>
      <c r="U152" s="32"/>
      <c r="V152" s="32"/>
      <c r="W152" s="32"/>
      <c r="X152" s="32"/>
      <c r="Y152" s="32"/>
      <c r="Z152" s="32"/>
      <c r="AA152" s="32"/>
      <c r="AB152" s="32"/>
      <c r="AC152" s="32"/>
      <c r="AD152" s="32"/>
      <c r="AE152" s="32"/>
      <c r="AR152" s="162" t="s">
        <v>166</v>
      </c>
      <c r="AT152" s="162" t="s">
        <v>162</v>
      </c>
      <c r="AU152" s="162" t="s">
        <v>82</v>
      </c>
      <c r="AY152" s="17" t="s">
        <v>160</v>
      </c>
      <c r="BE152" s="163">
        <f>IF(N152="základní",J152,0)</f>
        <v>0</v>
      </c>
      <c r="BF152" s="163">
        <f>IF(N152="snížená",J152,0)</f>
        <v>0</v>
      </c>
      <c r="BG152" s="163">
        <f>IF(N152="zákl. přenesená",J152,0)</f>
        <v>0</v>
      </c>
      <c r="BH152" s="163">
        <f>IF(N152="sníž. přenesená",J152,0)</f>
        <v>0</v>
      </c>
      <c r="BI152" s="163">
        <f>IF(N152="nulová",J152,0)</f>
        <v>0</v>
      </c>
      <c r="BJ152" s="17" t="s">
        <v>80</v>
      </c>
      <c r="BK152" s="163">
        <f>ROUND(I152*H152,2)</f>
        <v>0</v>
      </c>
      <c r="BL152" s="17" t="s">
        <v>166</v>
      </c>
      <c r="BM152" s="162" t="s">
        <v>1656</v>
      </c>
    </row>
    <row r="153" spans="1:65" s="13" customFormat="1">
      <c r="B153" s="164"/>
      <c r="D153" s="165" t="s">
        <v>168</v>
      </c>
      <c r="E153" s="166" t="s">
        <v>1</v>
      </c>
      <c r="F153" s="167" t="s">
        <v>293</v>
      </c>
      <c r="H153" s="168">
        <v>25</v>
      </c>
      <c r="I153" s="169"/>
      <c r="L153" s="164"/>
      <c r="M153" s="170"/>
      <c r="N153" s="171"/>
      <c r="O153" s="171"/>
      <c r="P153" s="171"/>
      <c r="Q153" s="171"/>
      <c r="R153" s="171"/>
      <c r="S153" s="171"/>
      <c r="T153" s="172"/>
      <c r="AT153" s="166" t="s">
        <v>168</v>
      </c>
      <c r="AU153" s="166" t="s">
        <v>82</v>
      </c>
      <c r="AV153" s="13" t="s">
        <v>82</v>
      </c>
      <c r="AW153" s="13" t="s">
        <v>30</v>
      </c>
      <c r="AX153" s="13" t="s">
        <v>73</v>
      </c>
      <c r="AY153" s="166" t="s">
        <v>160</v>
      </c>
    </row>
    <row r="154" spans="1:65" s="14" customFormat="1">
      <c r="B154" s="173"/>
      <c r="D154" s="165" t="s">
        <v>168</v>
      </c>
      <c r="E154" s="174" t="s">
        <v>1</v>
      </c>
      <c r="F154" s="175" t="s">
        <v>170</v>
      </c>
      <c r="H154" s="176">
        <v>25</v>
      </c>
      <c r="I154" s="177"/>
      <c r="L154" s="173"/>
      <c r="M154" s="178"/>
      <c r="N154" s="179"/>
      <c r="O154" s="179"/>
      <c r="P154" s="179"/>
      <c r="Q154" s="179"/>
      <c r="R154" s="179"/>
      <c r="S154" s="179"/>
      <c r="T154" s="180"/>
      <c r="AT154" s="174" t="s">
        <v>168</v>
      </c>
      <c r="AU154" s="174" t="s">
        <v>82</v>
      </c>
      <c r="AV154" s="14" t="s">
        <v>166</v>
      </c>
      <c r="AW154" s="14" t="s">
        <v>30</v>
      </c>
      <c r="AX154" s="14" t="s">
        <v>80</v>
      </c>
      <c r="AY154" s="174" t="s">
        <v>160</v>
      </c>
    </row>
    <row r="155" spans="1:65" s="2" customFormat="1" ht="24.2" customHeight="1">
      <c r="A155" s="32"/>
      <c r="B155" s="149"/>
      <c r="C155" s="150" t="s">
        <v>210</v>
      </c>
      <c r="D155" s="150" t="s">
        <v>162</v>
      </c>
      <c r="E155" s="151" t="s">
        <v>194</v>
      </c>
      <c r="F155" s="152" t="s">
        <v>195</v>
      </c>
      <c r="G155" s="153" t="s">
        <v>196</v>
      </c>
      <c r="H155" s="154">
        <v>200</v>
      </c>
      <c r="I155" s="155"/>
      <c r="J155" s="156">
        <f>ROUND(I155*H155,2)</f>
        <v>0</v>
      </c>
      <c r="K155" s="157"/>
      <c r="L155" s="33"/>
      <c r="M155" s="158" t="s">
        <v>1</v>
      </c>
      <c r="N155" s="159" t="s">
        <v>38</v>
      </c>
      <c r="O155" s="58"/>
      <c r="P155" s="160">
        <f>O155*H155</f>
        <v>0</v>
      </c>
      <c r="Q155" s="160">
        <v>8.6800000000000002E-3</v>
      </c>
      <c r="R155" s="160">
        <f>Q155*H155</f>
        <v>1.736</v>
      </c>
      <c r="S155" s="160">
        <v>0</v>
      </c>
      <c r="T155" s="161">
        <f>S155*H155</f>
        <v>0</v>
      </c>
      <c r="U155" s="32"/>
      <c r="V155" s="32"/>
      <c r="W155" s="32"/>
      <c r="X155" s="32"/>
      <c r="Y155" s="32"/>
      <c r="Z155" s="32"/>
      <c r="AA155" s="32"/>
      <c r="AB155" s="32"/>
      <c r="AC155" s="32"/>
      <c r="AD155" s="32"/>
      <c r="AE155" s="32"/>
      <c r="AR155" s="162" t="s">
        <v>166</v>
      </c>
      <c r="AT155" s="162" t="s">
        <v>162</v>
      </c>
      <c r="AU155" s="162" t="s">
        <v>82</v>
      </c>
      <c r="AY155" s="17" t="s">
        <v>160</v>
      </c>
      <c r="BE155" s="163">
        <f>IF(N155="základní",J155,0)</f>
        <v>0</v>
      </c>
      <c r="BF155" s="163">
        <f>IF(N155="snížená",J155,0)</f>
        <v>0</v>
      </c>
      <c r="BG155" s="163">
        <f>IF(N155="zákl. přenesená",J155,0)</f>
        <v>0</v>
      </c>
      <c r="BH155" s="163">
        <f>IF(N155="sníž. přenesená",J155,0)</f>
        <v>0</v>
      </c>
      <c r="BI155" s="163">
        <f>IF(N155="nulová",J155,0)</f>
        <v>0</v>
      </c>
      <c r="BJ155" s="17" t="s">
        <v>80</v>
      </c>
      <c r="BK155" s="163">
        <f>ROUND(I155*H155,2)</f>
        <v>0</v>
      </c>
      <c r="BL155" s="17" t="s">
        <v>166</v>
      </c>
      <c r="BM155" s="162" t="s">
        <v>1657</v>
      </c>
    </row>
    <row r="156" spans="1:65" s="13" customFormat="1">
      <c r="B156" s="164"/>
      <c r="D156" s="165" t="s">
        <v>168</v>
      </c>
      <c r="E156" s="166" t="s">
        <v>1</v>
      </c>
      <c r="F156" s="167" t="s">
        <v>1658</v>
      </c>
      <c r="H156" s="168">
        <v>200</v>
      </c>
      <c r="I156" s="169"/>
      <c r="L156" s="164"/>
      <c r="M156" s="170"/>
      <c r="N156" s="171"/>
      <c r="O156" s="171"/>
      <c r="P156" s="171"/>
      <c r="Q156" s="171"/>
      <c r="R156" s="171"/>
      <c r="S156" s="171"/>
      <c r="T156" s="172"/>
      <c r="AT156" s="166" t="s">
        <v>168</v>
      </c>
      <c r="AU156" s="166" t="s">
        <v>82</v>
      </c>
      <c r="AV156" s="13" t="s">
        <v>82</v>
      </c>
      <c r="AW156" s="13" t="s">
        <v>30</v>
      </c>
      <c r="AX156" s="13" t="s">
        <v>73</v>
      </c>
      <c r="AY156" s="166" t="s">
        <v>160</v>
      </c>
    </row>
    <row r="157" spans="1:65" s="14" customFormat="1">
      <c r="B157" s="173"/>
      <c r="D157" s="165" t="s">
        <v>168</v>
      </c>
      <c r="E157" s="174" t="s">
        <v>1</v>
      </c>
      <c r="F157" s="175" t="s">
        <v>170</v>
      </c>
      <c r="H157" s="176">
        <v>200</v>
      </c>
      <c r="I157" s="177"/>
      <c r="L157" s="173"/>
      <c r="M157" s="178"/>
      <c r="N157" s="179"/>
      <c r="O157" s="179"/>
      <c r="P157" s="179"/>
      <c r="Q157" s="179"/>
      <c r="R157" s="179"/>
      <c r="S157" s="179"/>
      <c r="T157" s="180"/>
      <c r="AT157" s="174" t="s">
        <v>168</v>
      </c>
      <c r="AU157" s="174" t="s">
        <v>82</v>
      </c>
      <c r="AV157" s="14" t="s">
        <v>166</v>
      </c>
      <c r="AW157" s="14" t="s">
        <v>30</v>
      </c>
      <c r="AX157" s="14" t="s">
        <v>80</v>
      </c>
      <c r="AY157" s="174" t="s">
        <v>160</v>
      </c>
    </row>
    <row r="158" spans="1:65" s="2" customFormat="1" ht="24.2" customHeight="1">
      <c r="A158" s="32"/>
      <c r="B158" s="149"/>
      <c r="C158" s="150" t="s">
        <v>220</v>
      </c>
      <c r="D158" s="150" t="s">
        <v>162</v>
      </c>
      <c r="E158" s="151" t="s">
        <v>966</v>
      </c>
      <c r="F158" s="152" t="s">
        <v>967</v>
      </c>
      <c r="G158" s="153" t="s">
        <v>196</v>
      </c>
      <c r="H158" s="154">
        <v>15</v>
      </c>
      <c r="I158" s="155"/>
      <c r="J158" s="156">
        <f>ROUND(I158*H158,2)</f>
        <v>0</v>
      </c>
      <c r="K158" s="157"/>
      <c r="L158" s="33"/>
      <c r="M158" s="158" t="s">
        <v>1</v>
      </c>
      <c r="N158" s="159" t="s">
        <v>38</v>
      </c>
      <c r="O158" s="58"/>
      <c r="P158" s="160">
        <f>O158*H158</f>
        <v>0</v>
      </c>
      <c r="Q158" s="160">
        <v>1.269E-2</v>
      </c>
      <c r="R158" s="160">
        <f>Q158*H158</f>
        <v>0.19034999999999999</v>
      </c>
      <c r="S158" s="160">
        <v>0</v>
      </c>
      <c r="T158" s="161">
        <f>S158*H158</f>
        <v>0</v>
      </c>
      <c r="U158" s="32"/>
      <c r="V158" s="32"/>
      <c r="W158" s="32"/>
      <c r="X158" s="32"/>
      <c r="Y158" s="32"/>
      <c r="Z158" s="32"/>
      <c r="AA158" s="32"/>
      <c r="AB158" s="32"/>
      <c r="AC158" s="32"/>
      <c r="AD158" s="32"/>
      <c r="AE158" s="32"/>
      <c r="AR158" s="162" t="s">
        <v>166</v>
      </c>
      <c r="AT158" s="162" t="s">
        <v>162</v>
      </c>
      <c r="AU158" s="162" t="s">
        <v>82</v>
      </c>
      <c r="AY158" s="17" t="s">
        <v>160</v>
      </c>
      <c r="BE158" s="163">
        <f>IF(N158="základní",J158,0)</f>
        <v>0</v>
      </c>
      <c r="BF158" s="163">
        <f>IF(N158="snížená",J158,0)</f>
        <v>0</v>
      </c>
      <c r="BG158" s="163">
        <f>IF(N158="zákl. přenesená",J158,0)</f>
        <v>0</v>
      </c>
      <c r="BH158" s="163">
        <f>IF(N158="sníž. přenesená",J158,0)</f>
        <v>0</v>
      </c>
      <c r="BI158" s="163">
        <f>IF(N158="nulová",J158,0)</f>
        <v>0</v>
      </c>
      <c r="BJ158" s="17" t="s">
        <v>80</v>
      </c>
      <c r="BK158" s="163">
        <f>ROUND(I158*H158,2)</f>
        <v>0</v>
      </c>
      <c r="BL158" s="17" t="s">
        <v>166</v>
      </c>
      <c r="BM158" s="162" t="s">
        <v>1659</v>
      </c>
    </row>
    <row r="159" spans="1:65" s="13" customFormat="1">
      <c r="B159" s="164"/>
      <c r="D159" s="165" t="s">
        <v>168</v>
      </c>
      <c r="E159" s="166" t="s">
        <v>1</v>
      </c>
      <c r="F159" s="167" t="s">
        <v>1660</v>
      </c>
      <c r="H159" s="168">
        <v>15</v>
      </c>
      <c r="I159" s="169"/>
      <c r="L159" s="164"/>
      <c r="M159" s="170"/>
      <c r="N159" s="171"/>
      <c r="O159" s="171"/>
      <c r="P159" s="171"/>
      <c r="Q159" s="171"/>
      <c r="R159" s="171"/>
      <c r="S159" s="171"/>
      <c r="T159" s="172"/>
      <c r="AT159" s="166" t="s">
        <v>168</v>
      </c>
      <c r="AU159" s="166" t="s">
        <v>82</v>
      </c>
      <c r="AV159" s="13" t="s">
        <v>82</v>
      </c>
      <c r="AW159" s="13" t="s">
        <v>30</v>
      </c>
      <c r="AX159" s="13" t="s">
        <v>73</v>
      </c>
      <c r="AY159" s="166" t="s">
        <v>160</v>
      </c>
    </row>
    <row r="160" spans="1:65" s="14" customFormat="1">
      <c r="B160" s="173"/>
      <c r="D160" s="165" t="s">
        <v>168</v>
      </c>
      <c r="E160" s="174" t="s">
        <v>1</v>
      </c>
      <c r="F160" s="175" t="s">
        <v>170</v>
      </c>
      <c r="H160" s="176">
        <v>15</v>
      </c>
      <c r="I160" s="177"/>
      <c r="L160" s="173"/>
      <c r="M160" s="178"/>
      <c r="N160" s="179"/>
      <c r="O160" s="179"/>
      <c r="P160" s="179"/>
      <c r="Q160" s="179"/>
      <c r="R160" s="179"/>
      <c r="S160" s="179"/>
      <c r="T160" s="180"/>
      <c r="AT160" s="174" t="s">
        <v>168</v>
      </c>
      <c r="AU160" s="174" t="s">
        <v>82</v>
      </c>
      <c r="AV160" s="14" t="s">
        <v>166</v>
      </c>
      <c r="AW160" s="14" t="s">
        <v>30</v>
      </c>
      <c r="AX160" s="14" t="s">
        <v>80</v>
      </c>
      <c r="AY160" s="174" t="s">
        <v>160</v>
      </c>
    </row>
    <row r="161" spans="1:65" s="2" customFormat="1" ht="24.2" customHeight="1">
      <c r="A161" s="32"/>
      <c r="B161" s="149"/>
      <c r="C161" s="150" t="s">
        <v>225</v>
      </c>
      <c r="D161" s="150" t="s">
        <v>162</v>
      </c>
      <c r="E161" s="151" t="s">
        <v>200</v>
      </c>
      <c r="F161" s="152" t="s">
        <v>201</v>
      </c>
      <c r="G161" s="153" t="s">
        <v>196</v>
      </c>
      <c r="H161" s="154">
        <v>200</v>
      </c>
      <c r="I161" s="155"/>
      <c r="J161" s="156">
        <f>ROUND(I161*H161,2)</f>
        <v>0</v>
      </c>
      <c r="K161" s="157"/>
      <c r="L161" s="33"/>
      <c r="M161" s="158" t="s">
        <v>1</v>
      </c>
      <c r="N161" s="159" t="s">
        <v>38</v>
      </c>
      <c r="O161" s="58"/>
      <c r="P161" s="160">
        <f>O161*H161</f>
        <v>0</v>
      </c>
      <c r="Q161" s="160">
        <v>3.6900000000000002E-2</v>
      </c>
      <c r="R161" s="160">
        <f>Q161*H161</f>
        <v>7.3800000000000008</v>
      </c>
      <c r="S161" s="160">
        <v>0</v>
      </c>
      <c r="T161" s="161">
        <f>S161*H161</f>
        <v>0</v>
      </c>
      <c r="U161" s="32"/>
      <c r="V161" s="32"/>
      <c r="W161" s="32"/>
      <c r="X161" s="32"/>
      <c r="Y161" s="32"/>
      <c r="Z161" s="32"/>
      <c r="AA161" s="32"/>
      <c r="AB161" s="32"/>
      <c r="AC161" s="32"/>
      <c r="AD161" s="32"/>
      <c r="AE161" s="32"/>
      <c r="AR161" s="162" t="s">
        <v>166</v>
      </c>
      <c r="AT161" s="162" t="s">
        <v>162</v>
      </c>
      <c r="AU161" s="162" t="s">
        <v>82</v>
      </c>
      <c r="AY161" s="17" t="s">
        <v>160</v>
      </c>
      <c r="BE161" s="163">
        <f>IF(N161="základní",J161,0)</f>
        <v>0</v>
      </c>
      <c r="BF161" s="163">
        <f>IF(N161="snížená",J161,0)</f>
        <v>0</v>
      </c>
      <c r="BG161" s="163">
        <f>IF(N161="zákl. přenesená",J161,0)</f>
        <v>0</v>
      </c>
      <c r="BH161" s="163">
        <f>IF(N161="sníž. přenesená",J161,0)</f>
        <v>0</v>
      </c>
      <c r="BI161" s="163">
        <f>IF(N161="nulová",J161,0)</f>
        <v>0</v>
      </c>
      <c r="BJ161" s="17" t="s">
        <v>80</v>
      </c>
      <c r="BK161" s="163">
        <f>ROUND(I161*H161,2)</f>
        <v>0</v>
      </c>
      <c r="BL161" s="17" t="s">
        <v>166</v>
      </c>
      <c r="BM161" s="162" t="s">
        <v>1661</v>
      </c>
    </row>
    <row r="162" spans="1:65" s="13" customFormat="1">
      <c r="B162" s="164"/>
      <c r="D162" s="165" t="s">
        <v>168</v>
      </c>
      <c r="E162" s="166" t="s">
        <v>1</v>
      </c>
      <c r="F162" s="167" t="s">
        <v>1658</v>
      </c>
      <c r="H162" s="168">
        <v>200</v>
      </c>
      <c r="I162" s="169"/>
      <c r="L162" s="164"/>
      <c r="M162" s="170"/>
      <c r="N162" s="171"/>
      <c r="O162" s="171"/>
      <c r="P162" s="171"/>
      <c r="Q162" s="171"/>
      <c r="R162" s="171"/>
      <c r="S162" s="171"/>
      <c r="T162" s="172"/>
      <c r="AT162" s="166" t="s">
        <v>168</v>
      </c>
      <c r="AU162" s="166" t="s">
        <v>82</v>
      </c>
      <c r="AV162" s="13" t="s">
        <v>82</v>
      </c>
      <c r="AW162" s="13" t="s">
        <v>30</v>
      </c>
      <c r="AX162" s="13" t="s">
        <v>73</v>
      </c>
      <c r="AY162" s="166" t="s">
        <v>160</v>
      </c>
    </row>
    <row r="163" spans="1:65" s="14" customFormat="1">
      <c r="B163" s="173"/>
      <c r="D163" s="165" t="s">
        <v>168</v>
      </c>
      <c r="E163" s="174" t="s">
        <v>1</v>
      </c>
      <c r="F163" s="175" t="s">
        <v>170</v>
      </c>
      <c r="H163" s="176">
        <v>200</v>
      </c>
      <c r="I163" s="177"/>
      <c r="L163" s="173"/>
      <c r="M163" s="178"/>
      <c r="N163" s="179"/>
      <c r="O163" s="179"/>
      <c r="P163" s="179"/>
      <c r="Q163" s="179"/>
      <c r="R163" s="179"/>
      <c r="S163" s="179"/>
      <c r="T163" s="180"/>
      <c r="AT163" s="174" t="s">
        <v>168</v>
      </c>
      <c r="AU163" s="174" t="s">
        <v>82</v>
      </c>
      <c r="AV163" s="14" t="s">
        <v>166</v>
      </c>
      <c r="AW163" s="14" t="s">
        <v>30</v>
      </c>
      <c r="AX163" s="14" t="s">
        <v>80</v>
      </c>
      <c r="AY163" s="174" t="s">
        <v>160</v>
      </c>
    </row>
    <row r="164" spans="1:65" s="2" customFormat="1" ht="24.2" customHeight="1">
      <c r="A164" s="32"/>
      <c r="B164" s="149"/>
      <c r="C164" s="150" t="s">
        <v>230</v>
      </c>
      <c r="D164" s="150" t="s">
        <v>162</v>
      </c>
      <c r="E164" s="151" t="s">
        <v>1662</v>
      </c>
      <c r="F164" s="152" t="s">
        <v>1663</v>
      </c>
      <c r="G164" s="153" t="s">
        <v>165</v>
      </c>
      <c r="H164" s="154">
        <v>142.30000000000001</v>
      </c>
      <c r="I164" s="155"/>
      <c r="J164" s="156">
        <f>ROUND(I164*H164,2)</f>
        <v>0</v>
      </c>
      <c r="K164" s="157"/>
      <c r="L164" s="33"/>
      <c r="M164" s="158" t="s">
        <v>1</v>
      </c>
      <c r="N164" s="159" t="s">
        <v>38</v>
      </c>
      <c r="O164" s="58"/>
      <c r="P164" s="160">
        <f>O164*H164</f>
        <v>0</v>
      </c>
      <c r="Q164" s="160">
        <v>0</v>
      </c>
      <c r="R164" s="160">
        <f>Q164*H164</f>
        <v>0</v>
      </c>
      <c r="S164" s="160">
        <v>0</v>
      </c>
      <c r="T164" s="161">
        <f>S164*H164</f>
        <v>0</v>
      </c>
      <c r="U164" s="32"/>
      <c r="V164" s="32"/>
      <c r="W164" s="32"/>
      <c r="X164" s="32"/>
      <c r="Y164" s="32"/>
      <c r="Z164" s="32"/>
      <c r="AA164" s="32"/>
      <c r="AB164" s="32"/>
      <c r="AC164" s="32"/>
      <c r="AD164" s="32"/>
      <c r="AE164" s="32"/>
      <c r="AR164" s="162" t="s">
        <v>166</v>
      </c>
      <c r="AT164" s="162" t="s">
        <v>162</v>
      </c>
      <c r="AU164" s="162" t="s">
        <v>82</v>
      </c>
      <c r="AY164" s="17" t="s">
        <v>160</v>
      </c>
      <c r="BE164" s="163">
        <f>IF(N164="základní",J164,0)</f>
        <v>0</v>
      </c>
      <c r="BF164" s="163">
        <f>IF(N164="snížená",J164,0)</f>
        <v>0</v>
      </c>
      <c r="BG164" s="163">
        <f>IF(N164="zákl. přenesená",J164,0)</f>
        <v>0</v>
      </c>
      <c r="BH164" s="163">
        <f>IF(N164="sníž. přenesená",J164,0)</f>
        <v>0</v>
      </c>
      <c r="BI164" s="163">
        <f>IF(N164="nulová",J164,0)</f>
        <v>0</v>
      </c>
      <c r="BJ164" s="17" t="s">
        <v>80</v>
      </c>
      <c r="BK164" s="163">
        <f>ROUND(I164*H164,2)</f>
        <v>0</v>
      </c>
      <c r="BL164" s="17" t="s">
        <v>166</v>
      </c>
      <c r="BM164" s="162" t="s">
        <v>1664</v>
      </c>
    </row>
    <row r="165" spans="1:65" s="13" customFormat="1">
      <c r="B165" s="164"/>
      <c r="D165" s="165" t="s">
        <v>168</v>
      </c>
      <c r="E165" s="166" t="s">
        <v>1</v>
      </c>
      <c r="F165" s="167" t="s">
        <v>1665</v>
      </c>
      <c r="H165" s="168">
        <v>142.30000000000001</v>
      </c>
      <c r="I165" s="169"/>
      <c r="L165" s="164"/>
      <c r="M165" s="170"/>
      <c r="N165" s="171"/>
      <c r="O165" s="171"/>
      <c r="P165" s="171"/>
      <c r="Q165" s="171"/>
      <c r="R165" s="171"/>
      <c r="S165" s="171"/>
      <c r="T165" s="172"/>
      <c r="AT165" s="166" t="s">
        <v>168</v>
      </c>
      <c r="AU165" s="166" t="s">
        <v>82</v>
      </c>
      <c r="AV165" s="13" t="s">
        <v>82</v>
      </c>
      <c r="AW165" s="13" t="s">
        <v>30</v>
      </c>
      <c r="AX165" s="13" t="s">
        <v>73</v>
      </c>
      <c r="AY165" s="166" t="s">
        <v>160</v>
      </c>
    </row>
    <row r="166" spans="1:65" s="14" customFormat="1">
      <c r="B166" s="173"/>
      <c r="D166" s="165" t="s">
        <v>168</v>
      </c>
      <c r="E166" s="174" t="s">
        <v>1</v>
      </c>
      <c r="F166" s="175" t="s">
        <v>170</v>
      </c>
      <c r="H166" s="176">
        <v>142.30000000000001</v>
      </c>
      <c r="I166" s="177"/>
      <c r="L166" s="173"/>
      <c r="M166" s="178"/>
      <c r="N166" s="179"/>
      <c r="O166" s="179"/>
      <c r="P166" s="179"/>
      <c r="Q166" s="179"/>
      <c r="R166" s="179"/>
      <c r="S166" s="179"/>
      <c r="T166" s="180"/>
      <c r="AT166" s="174" t="s">
        <v>168</v>
      </c>
      <c r="AU166" s="174" t="s">
        <v>82</v>
      </c>
      <c r="AV166" s="14" t="s">
        <v>166</v>
      </c>
      <c r="AW166" s="14" t="s">
        <v>30</v>
      </c>
      <c r="AX166" s="14" t="s">
        <v>80</v>
      </c>
      <c r="AY166" s="174" t="s">
        <v>160</v>
      </c>
    </row>
    <row r="167" spans="1:65" s="2" customFormat="1" ht="24.2" customHeight="1">
      <c r="A167" s="32"/>
      <c r="B167" s="149"/>
      <c r="C167" s="150" t="s">
        <v>236</v>
      </c>
      <c r="D167" s="150" t="s">
        <v>162</v>
      </c>
      <c r="E167" s="151" t="s">
        <v>205</v>
      </c>
      <c r="F167" s="152" t="s">
        <v>206</v>
      </c>
      <c r="G167" s="153" t="s">
        <v>207</v>
      </c>
      <c r="H167" s="154">
        <v>767.9</v>
      </c>
      <c r="I167" s="155"/>
      <c r="J167" s="156">
        <f>ROUND(I167*H167,2)</f>
        <v>0</v>
      </c>
      <c r="K167" s="157"/>
      <c r="L167" s="33"/>
      <c r="M167" s="158" t="s">
        <v>1</v>
      </c>
      <c r="N167" s="159" t="s">
        <v>38</v>
      </c>
      <c r="O167" s="58"/>
      <c r="P167" s="160">
        <f>O167*H167</f>
        <v>0</v>
      </c>
      <c r="Q167" s="160">
        <v>0</v>
      </c>
      <c r="R167" s="160">
        <f>Q167*H167</f>
        <v>0</v>
      </c>
      <c r="S167" s="160">
        <v>0</v>
      </c>
      <c r="T167" s="161">
        <f>S167*H167</f>
        <v>0</v>
      </c>
      <c r="U167" s="32"/>
      <c r="V167" s="32"/>
      <c r="W167" s="32"/>
      <c r="X167" s="32"/>
      <c r="Y167" s="32"/>
      <c r="Z167" s="32"/>
      <c r="AA167" s="32"/>
      <c r="AB167" s="32"/>
      <c r="AC167" s="32"/>
      <c r="AD167" s="32"/>
      <c r="AE167" s="32"/>
      <c r="AR167" s="162" t="s">
        <v>166</v>
      </c>
      <c r="AT167" s="162" t="s">
        <v>162</v>
      </c>
      <c r="AU167" s="162" t="s">
        <v>82</v>
      </c>
      <c r="AY167" s="17" t="s">
        <v>160</v>
      </c>
      <c r="BE167" s="163">
        <f>IF(N167="základní",J167,0)</f>
        <v>0</v>
      </c>
      <c r="BF167" s="163">
        <f>IF(N167="snížená",J167,0)</f>
        <v>0</v>
      </c>
      <c r="BG167" s="163">
        <f>IF(N167="zákl. přenesená",J167,0)</f>
        <v>0</v>
      </c>
      <c r="BH167" s="163">
        <f>IF(N167="sníž. přenesená",J167,0)</f>
        <v>0</v>
      </c>
      <c r="BI167" s="163">
        <f>IF(N167="nulová",J167,0)</f>
        <v>0</v>
      </c>
      <c r="BJ167" s="17" t="s">
        <v>80</v>
      </c>
      <c r="BK167" s="163">
        <f>ROUND(I167*H167,2)</f>
        <v>0</v>
      </c>
      <c r="BL167" s="17" t="s">
        <v>166</v>
      </c>
      <c r="BM167" s="162" t="s">
        <v>1666</v>
      </c>
    </row>
    <row r="168" spans="1:65" s="13" customFormat="1">
      <c r="B168" s="164"/>
      <c r="D168" s="165" t="s">
        <v>168</v>
      </c>
      <c r="E168" s="166" t="s">
        <v>1</v>
      </c>
      <c r="F168" s="167" t="s">
        <v>1667</v>
      </c>
      <c r="H168" s="168">
        <v>767.9</v>
      </c>
      <c r="I168" s="169"/>
      <c r="L168" s="164"/>
      <c r="M168" s="170"/>
      <c r="N168" s="171"/>
      <c r="O168" s="171"/>
      <c r="P168" s="171"/>
      <c r="Q168" s="171"/>
      <c r="R168" s="171"/>
      <c r="S168" s="171"/>
      <c r="T168" s="172"/>
      <c r="AT168" s="166" t="s">
        <v>168</v>
      </c>
      <c r="AU168" s="166" t="s">
        <v>82</v>
      </c>
      <c r="AV168" s="13" t="s">
        <v>82</v>
      </c>
      <c r="AW168" s="13" t="s">
        <v>30</v>
      </c>
      <c r="AX168" s="13" t="s">
        <v>73</v>
      </c>
      <c r="AY168" s="166" t="s">
        <v>160</v>
      </c>
    </row>
    <row r="169" spans="1:65" s="14" customFormat="1">
      <c r="B169" s="173"/>
      <c r="D169" s="165" t="s">
        <v>168</v>
      </c>
      <c r="E169" s="174" t="s">
        <v>1</v>
      </c>
      <c r="F169" s="175" t="s">
        <v>170</v>
      </c>
      <c r="H169" s="176">
        <v>767.9</v>
      </c>
      <c r="I169" s="177"/>
      <c r="L169" s="173"/>
      <c r="M169" s="178"/>
      <c r="N169" s="179"/>
      <c r="O169" s="179"/>
      <c r="P169" s="179"/>
      <c r="Q169" s="179"/>
      <c r="R169" s="179"/>
      <c r="S169" s="179"/>
      <c r="T169" s="180"/>
      <c r="AT169" s="174" t="s">
        <v>168</v>
      </c>
      <c r="AU169" s="174" t="s">
        <v>82</v>
      </c>
      <c r="AV169" s="14" t="s">
        <v>166</v>
      </c>
      <c r="AW169" s="14" t="s">
        <v>30</v>
      </c>
      <c r="AX169" s="14" t="s">
        <v>80</v>
      </c>
      <c r="AY169" s="174" t="s">
        <v>160</v>
      </c>
    </row>
    <row r="170" spans="1:65" s="2" customFormat="1" ht="33" customHeight="1">
      <c r="A170" s="32"/>
      <c r="B170" s="149"/>
      <c r="C170" s="150" t="s">
        <v>8</v>
      </c>
      <c r="D170" s="150" t="s">
        <v>162</v>
      </c>
      <c r="E170" s="151" t="s">
        <v>211</v>
      </c>
      <c r="F170" s="152" t="s">
        <v>212</v>
      </c>
      <c r="G170" s="153" t="s">
        <v>207</v>
      </c>
      <c r="H170" s="154">
        <v>547.63900000000001</v>
      </c>
      <c r="I170" s="155"/>
      <c r="J170" s="156">
        <f>ROUND(I170*H170,2)</f>
        <v>0</v>
      </c>
      <c r="K170" s="157"/>
      <c r="L170" s="33"/>
      <c r="M170" s="158" t="s">
        <v>1</v>
      </c>
      <c r="N170" s="159" t="s">
        <v>38</v>
      </c>
      <c r="O170" s="58"/>
      <c r="P170" s="160">
        <f>O170*H170</f>
        <v>0</v>
      </c>
      <c r="Q170" s="160">
        <v>0</v>
      </c>
      <c r="R170" s="160">
        <f>Q170*H170</f>
        <v>0</v>
      </c>
      <c r="S170" s="160">
        <v>0</v>
      </c>
      <c r="T170" s="161">
        <f>S170*H170</f>
        <v>0</v>
      </c>
      <c r="U170" s="32"/>
      <c r="V170" s="32"/>
      <c r="W170" s="32"/>
      <c r="X170" s="32"/>
      <c r="Y170" s="32"/>
      <c r="Z170" s="32"/>
      <c r="AA170" s="32"/>
      <c r="AB170" s="32"/>
      <c r="AC170" s="32"/>
      <c r="AD170" s="32"/>
      <c r="AE170" s="32"/>
      <c r="AR170" s="162" t="s">
        <v>166</v>
      </c>
      <c r="AT170" s="162" t="s">
        <v>162</v>
      </c>
      <c r="AU170" s="162" t="s">
        <v>82</v>
      </c>
      <c r="AY170" s="17" t="s">
        <v>160</v>
      </c>
      <c r="BE170" s="163">
        <f>IF(N170="základní",J170,0)</f>
        <v>0</v>
      </c>
      <c r="BF170" s="163">
        <f>IF(N170="snížená",J170,0)</f>
        <v>0</v>
      </c>
      <c r="BG170" s="163">
        <f>IF(N170="zákl. přenesená",J170,0)</f>
        <v>0</v>
      </c>
      <c r="BH170" s="163">
        <f>IF(N170="sníž. přenesená",J170,0)</f>
        <v>0</v>
      </c>
      <c r="BI170" s="163">
        <f>IF(N170="nulová",J170,0)</f>
        <v>0</v>
      </c>
      <c r="BJ170" s="17" t="s">
        <v>80</v>
      </c>
      <c r="BK170" s="163">
        <f>ROUND(I170*H170,2)</f>
        <v>0</v>
      </c>
      <c r="BL170" s="17" t="s">
        <v>166</v>
      </c>
      <c r="BM170" s="162" t="s">
        <v>1668</v>
      </c>
    </row>
    <row r="171" spans="1:65" s="15" customFormat="1">
      <c r="B171" s="181"/>
      <c r="D171" s="165" t="s">
        <v>168</v>
      </c>
      <c r="E171" s="182" t="s">
        <v>1</v>
      </c>
      <c r="F171" s="183" t="s">
        <v>214</v>
      </c>
      <c r="H171" s="182" t="s">
        <v>1</v>
      </c>
      <c r="I171" s="184"/>
      <c r="L171" s="181"/>
      <c r="M171" s="185"/>
      <c r="N171" s="186"/>
      <c r="O171" s="186"/>
      <c r="P171" s="186"/>
      <c r="Q171" s="186"/>
      <c r="R171" s="186"/>
      <c r="S171" s="186"/>
      <c r="T171" s="187"/>
      <c r="AT171" s="182" t="s">
        <v>168</v>
      </c>
      <c r="AU171" s="182" t="s">
        <v>82</v>
      </c>
      <c r="AV171" s="15" t="s">
        <v>80</v>
      </c>
      <c r="AW171" s="15" t="s">
        <v>30</v>
      </c>
      <c r="AX171" s="15" t="s">
        <v>73</v>
      </c>
      <c r="AY171" s="182" t="s">
        <v>160</v>
      </c>
    </row>
    <row r="172" spans="1:65" s="13" customFormat="1" ht="33.75">
      <c r="B172" s="164"/>
      <c r="D172" s="165" t="s">
        <v>168</v>
      </c>
      <c r="E172" s="166" t="s">
        <v>1</v>
      </c>
      <c r="F172" s="167" t="s">
        <v>1669</v>
      </c>
      <c r="H172" s="168">
        <v>1103.5540000000001</v>
      </c>
      <c r="I172" s="169"/>
      <c r="L172" s="164"/>
      <c r="M172" s="170"/>
      <c r="N172" s="171"/>
      <c r="O172" s="171"/>
      <c r="P172" s="171"/>
      <c r="Q172" s="171"/>
      <c r="R172" s="171"/>
      <c r="S172" s="171"/>
      <c r="T172" s="172"/>
      <c r="AT172" s="166" t="s">
        <v>168</v>
      </c>
      <c r="AU172" s="166" t="s">
        <v>82</v>
      </c>
      <c r="AV172" s="13" t="s">
        <v>82</v>
      </c>
      <c r="AW172" s="13" t="s">
        <v>30</v>
      </c>
      <c r="AX172" s="13" t="s">
        <v>73</v>
      </c>
      <c r="AY172" s="166" t="s">
        <v>160</v>
      </c>
    </row>
    <row r="173" spans="1:65" s="13" customFormat="1" ht="33.75">
      <c r="B173" s="164"/>
      <c r="D173" s="165" t="s">
        <v>168</v>
      </c>
      <c r="E173" s="166" t="s">
        <v>1</v>
      </c>
      <c r="F173" s="167" t="s">
        <v>1670</v>
      </c>
      <c r="H173" s="168">
        <v>-190.82300000000001</v>
      </c>
      <c r="I173" s="169"/>
      <c r="L173" s="164"/>
      <c r="M173" s="170"/>
      <c r="N173" s="171"/>
      <c r="O173" s="171"/>
      <c r="P173" s="171"/>
      <c r="Q173" s="171"/>
      <c r="R173" s="171"/>
      <c r="S173" s="171"/>
      <c r="T173" s="172"/>
      <c r="AT173" s="166" t="s">
        <v>168</v>
      </c>
      <c r="AU173" s="166" t="s">
        <v>82</v>
      </c>
      <c r="AV173" s="13" t="s">
        <v>82</v>
      </c>
      <c r="AW173" s="13" t="s">
        <v>30</v>
      </c>
      <c r="AX173" s="13" t="s">
        <v>73</v>
      </c>
      <c r="AY173" s="166" t="s">
        <v>160</v>
      </c>
    </row>
    <row r="174" spans="1:65" s="14" customFormat="1">
      <c r="B174" s="173"/>
      <c r="D174" s="165" t="s">
        <v>168</v>
      </c>
      <c r="E174" s="174" t="s">
        <v>1</v>
      </c>
      <c r="F174" s="175" t="s">
        <v>170</v>
      </c>
      <c r="H174" s="176">
        <v>912.73099999999999</v>
      </c>
      <c r="I174" s="177"/>
      <c r="L174" s="173"/>
      <c r="M174" s="178"/>
      <c r="N174" s="179"/>
      <c r="O174" s="179"/>
      <c r="P174" s="179"/>
      <c r="Q174" s="179"/>
      <c r="R174" s="179"/>
      <c r="S174" s="179"/>
      <c r="T174" s="180"/>
      <c r="AT174" s="174" t="s">
        <v>168</v>
      </c>
      <c r="AU174" s="174" t="s">
        <v>82</v>
      </c>
      <c r="AV174" s="14" t="s">
        <v>166</v>
      </c>
      <c r="AW174" s="14" t="s">
        <v>30</v>
      </c>
      <c r="AX174" s="14" t="s">
        <v>73</v>
      </c>
      <c r="AY174" s="174" t="s">
        <v>160</v>
      </c>
    </row>
    <row r="175" spans="1:65" s="13" customFormat="1">
      <c r="B175" s="164"/>
      <c r="D175" s="165" t="s">
        <v>168</v>
      </c>
      <c r="E175" s="166" t="s">
        <v>1</v>
      </c>
      <c r="F175" s="167" t="s">
        <v>1671</v>
      </c>
      <c r="H175" s="168">
        <v>547.63900000000001</v>
      </c>
      <c r="I175" s="169"/>
      <c r="L175" s="164"/>
      <c r="M175" s="170"/>
      <c r="N175" s="171"/>
      <c r="O175" s="171"/>
      <c r="P175" s="171"/>
      <c r="Q175" s="171"/>
      <c r="R175" s="171"/>
      <c r="S175" s="171"/>
      <c r="T175" s="172"/>
      <c r="AT175" s="166" t="s">
        <v>168</v>
      </c>
      <c r="AU175" s="166" t="s">
        <v>82</v>
      </c>
      <c r="AV175" s="13" t="s">
        <v>82</v>
      </c>
      <c r="AW175" s="13" t="s">
        <v>30</v>
      </c>
      <c r="AX175" s="13" t="s">
        <v>80</v>
      </c>
      <c r="AY175" s="166" t="s">
        <v>160</v>
      </c>
    </row>
    <row r="176" spans="1:65" s="2" customFormat="1" ht="33" customHeight="1">
      <c r="A176" s="32"/>
      <c r="B176" s="149"/>
      <c r="C176" s="150" t="s">
        <v>244</v>
      </c>
      <c r="D176" s="150" t="s">
        <v>162</v>
      </c>
      <c r="E176" s="151" t="s">
        <v>221</v>
      </c>
      <c r="F176" s="152" t="s">
        <v>222</v>
      </c>
      <c r="G176" s="153" t="s">
        <v>207</v>
      </c>
      <c r="H176" s="154">
        <v>273.81900000000002</v>
      </c>
      <c r="I176" s="155"/>
      <c r="J176" s="156">
        <f>ROUND(I176*H176,2)</f>
        <v>0</v>
      </c>
      <c r="K176" s="157"/>
      <c r="L176" s="33"/>
      <c r="M176" s="158" t="s">
        <v>1</v>
      </c>
      <c r="N176" s="159" t="s">
        <v>38</v>
      </c>
      <c r="O176" s="58"/>
      <c r="P176" s="160">
        <f>O176*H176</f>
        <v>0</v>
      </c>
      <c r="Q176" s="160">
        <v>0</v>
      </c>
      <c r="R176" s="160">
        <f>Q176*H176</f>
        <v>0</v>
      </c>
      <c r="S176" s="160">
        <v>0</v>
      </c>
      <c r="T176" s="161">
        <f>S176*H176</f>
        <v>0</v>
      </c>
      <c r="U176" s="32"/>
      <c r="V176" s="32"/>
      <c r="W176" s="32"/>
      <c r="X176" s="32"/>
      <c r="Y176" s="32"/>
      <c r="Z176" s="32"/>
      <c r="AA176" s="32"/>
      <c r="AB176" s="32"/>
      <c r="AC176" s="32"/>
      <c r="AD176" s="32"/>
      <c r="AE176" s="32"/>
      <c r="AR176" s="162" t="s">
        <v>166</v>
      </c>
      <c r="AT176" s="162" t="s">
        <v>162</v>
      </c>
      <c r="AU176" s="162" t="s">
        <v>82</v>
      </c>
      <c r="AY176" s="17" t="s">
        <v>160</v>
      </c>
      <c r="BE176" s="163">
        <f>IF(N176="základní",J176,0)</f>
        <v>0</v>
      </c>
      <c r="BF176" s="163">
        <f>IF(N176="snížená",J176,0)</f>
        <v>0</v>
      </c>
      <c r="BG176" s="163">
        <f>IF(N176="zákl. přenesená",J176,0)</f>
        <v>0</v>
      </c>
      <c r="BH176" s="163">
        <f>IF(N176="sníž. přenesená",J176,0)</f>
        <v>0</v>
      </c>
      <c r="BI176" s="163">
        <f>IF(N176="nulová",J176,0)</f>
        <v>0</v>
      </c>
      <c r="BJ176" s="17" t="s">
        <v>80</v>
      </c>
      <c r="BK176" s="163">
        <f>ROUND(I176*H176,2)</f>
        <v>0</v>
      </c>
      <c r="BL176" s="17" t="s">
        <v>166</v>
      </c>
      <c r="BM176" s="162" t="s">
        <v>1672</v>
      </c>
    </row>
    <row r="177" spans="1:65" s="13" customFormat="1">
      <c r="B177" s="164"/>
      <c r="D177" s="165" t="s">
        <v>168</v>
      </c>
      <c r="E177" s="166" t="s">
        <v>1</v>
      </c>
      <c r="F177" s="167" t="s">
        <v>1673</v>
      </c>
      <c r="H177" s="168">
        <v>273.81900000000002</v>
      </c>
      <c r="I177" s="169"/>
      <c r="L177" s="164"/>
      <c r="M177" s="170"/>
      <c r="N177" s="171"/>
      <c r="O177" s="171"/>
      <c r="P177" s="171"/>
      <c r="Q177" s="171"/>
      <c r="R177" s="171"/>
      <c r="S177" s="171"/>
      <c r="T177" s="172"/>
      <c r="AT177" s="166" t="s">
        <v>168</v>
      </c>
      <c r="AU177" s="166" t="s">
        <v>82</v>
      </c>
      <c r="AV177" s="13" t="s">
        <v>82</v>
      </c>
      <c r="AW177" s="13" t="s">
        <v>30</v>
      </c>
      <c r="AX177" s="13" t="s">
        <v>73</v>
      </c>
      <c r="AY177" s="166" t="s">
        <v>160</v>
      </c>
    </row>
    <row r="178" spans="1:65" s="14" customFormat="1">
      <c r="B178" s="173"/>
      <c r="D178" s="165" t="s">
        <v>168</v>
      </c>
      <c r="E178" s="174" t="s">
        <v>1</v>
      </c>
      <c r="F178" s="175" t="s">
        <v>170</v>
      </c>
      <c r="H178" s="176">
        <v>273.81900000000002</v>
      </c>
      <c r="I178" s="177"/>
      <c r="L178" s="173"/>
      <c r="M178" s="178"/>
      <c r="N178" s="179"/>
      <c r="O178" s="179"/>
      <c r="P178" s="179"/>
      <c r="Q178" s="179"/>
      <c r="R178" s="179"/>
      <c r="S178" s="179"/>
      <c r="T178" s="180"/>
      <c r="AT178" s="174" t="s">
        <v>168</v>
      </c>
      <c r="AU178" s="174" t="s">
        <v>82</v>
      </c>
      <c r="AV178" s="14" t="s">
        <v>166</v>
      </c>
      <c r="AW178" s="14" t="s">
        <v>30</v>
      </c>
      <c r="AX178" s="14" t="s">
        <v>80</v>
      </c>
      <c r="AY178" s="174" t="s">
        <v>160</v>
      </c>
    </row>
    <row r="179" spans="1:65" s="2" customFormat="1" ht="33" customHeight="1">
      <c r="A179" s="32"/>
      <c r="B179" s="149"/>
      <c r="C179" s="150" t="s">
        <v>249</v>
      </c>
      <c r="D179" s="150" t="s">
        <v>162</v>
      </c>
      <c r="E179" s="151" t="s">
        <v>226</v>
      </c>
      <c r="F179" s="152" t="s">
        <v>227</v>
      </c>
      <c r="G179" s="153" t="s">
        <v>207</v>
      </c>
      <c r="H179" s="154">
        <v>91.272999999999996</v>
      </c>
      <c r="I179" s="155"/>
      <c r="J179" s="156">
        <f>ROUND(I179*H179,2)</f>
        <v>0</v>
      </c>
      <c r="K179" s="157"/>
      <c r="L179" s="33"/>
      <c r="M179" s="158" t="s">
        <v>1</v>
      </c>
      <c r="N179" s="159" t="s">
        <v>38</v>
      </c>
      <c r="O179" s="58"/>
      <c r="P179" s="160">
        <f>O179*H179</f>
        <v>0</v>
      </c>
      <c r="Q179" s="160">
        <v>0</v>
      </c>
      <c r="R179" s="160">
        <f>Q179*H179</f>
        <v>0</v>
      </c>
      <c r="S179" s="160">
        <v>0</v>
      </c>
      <c r="T179" s="161">
        <f>S179*H179</f>
        <v>0</v>
      </c>
      <c r="U179" s="32"/>
      <c r="V179" s="32"/>
      <c r="W179" s="32"/>
      <c r="X179" s="32"/>
      <c r="Y179" s="32"/>
      <c r="Z179" s="32"/>
      <c r="AA179" s="32"/>
      <c r="AB179" s="32"/>
      <c r="AC179" s="32"/>
      <c r="AD179" s="32"/>
      <c r="AE179" s="32"/>
      <c r="AR179" s="162" t="s">
        <v>166</v>
      </c>
      <c r="AT179" s="162" t="s">
        <v>162</v>
      </c>
      <c r="AU179" s="162" t="s">
        <v>82</v>
      </c>
      <c r="AY179" s="17" t="s">
        <v>160</v>
      </c>
      <c r="BE179" s="163">
        <f>IF(N179="základní",J179,0)</f>
        <v>0</v>
      </c>
      <c r="BF179" s="163">
        <f>IF(N179="snížená",J179,0)</f>
        <v>0</v>
      </c>
      <c r="BG179" s="163">
        <f>IF(N179="zákl. přenesená",J179,0)</f>
        <v>0</v>
      </c>
      <c r="BH179" s="163">
        <f>IF(N179="sníž. přenesená",J179,0)</f>
        <v>0</v>
      </c>
      <c r="BI179" s="163">
        <f>IF(N179="nulová",J179,0)</f>
        <v>0</v>
      </c>
      <c r="BJ179" s="17" t="s">
        <v>80</v>
      </c>
      <c r="BK179" s="163">
        <f>ROUND(I179*H179,2)</f>
        <v>0</v>
      </c>
      <c r="BL179" s="17" t="s">
        <v>166</v>
      </c>
      <c r="BM179" s="162" t="s">
        <v>1674</v>
      </c>
    </row>
    <row r="180" spans="1:65" s="13" customFormat="1">
      <c r="B180" s="164"/>
      <c r="D180" s="165" t="s">
        <v>168</v>
      </c>
      <c r="E180" s="166" t="s">
        <v>1</v>
      </c>
      <c r="F180" s="167" t="s">
        <v>1675</v>
      </c>
      <c r="H180" s="168">
        <v>91.272999999999996</v>
      </c>
      <c r="I180" s="169"/>
      <c r="L180" s="164"/>
      <c r="M180" s="170"/>
      <c r="N180" s="171"/>
      <c r="O180" s="171"/>
      <c r="P180" s="171"/>
      <c r="Q180" s="171"/>
      <c r="R180" s="171"/>
      <c r="S180" s="171"/>
      <c r="T180" s="172"/>
      <c r="AT180" s="166" t="s">
        <v>168</v>
      </c>
      <c r="AU180" s="166" t="s">
        <v>82</v>
      </c>
      <c r="AV180" s="13" t="s">
        <v>82</v>
      </c>
      <c r="AW180" s="13" t="s">
        <v>30</v>
      </c>
      <c r="AX180" s="13" t="s">
        <v>73</v>
      </c>
      <c r="AY180" s="166" t="s">
        <v>160</v>
      </c>
    </row>
    <row r="181" spans="1:65" s="14" customFormat="1">
      <c r="B181" s="173"/>
      <c r="D181" s="165" t="s">
        <v>168</v>
      </c>
      <c r="E181" s="174" t="s">
        <v>1</v>
      </c>
      <c r="F181" s="175" t="s">
        <v>170</v>
      </c>
      <c r="H181" s="176">
        <v>91.272999999999996</v>
      </c>
      <c r="I181" s="177"/>
      <c r="L181" s="173"/>
      <c r="M181" s="178"/>
      <c r="N181" s="179"/>
      <c r="O181" s="179"/>
      <c r="P181" s="179"/>
      <c r="Q181" s="179"/>
      <c r="R181" s="179"/>
      <c r="S181" s="179"/>
      <c r="T181" s="180"/>
      <c r="AT181" s="174" t="s">
        <v>168</v>
      </c>
      <c r="AU181" s="174" t="s">
        <v>82</v>
      </c>
      <c r="AV181" s="14" t="s">
        <v>166</v>
      </c>
      <c r="AW181" s="14" t="s">
        <v>30</v>
      </c>
      <c r="AX181" s="14" t="s">
        <v>80</v>
      </c>
      <c r="AY181" s="174" t="s">
        <v>160</v>
      </c>
    </row>
    <row r="182" spans="1:65" s="2" customFormat="1" ht="21.75" customHeight="1">
      <c r="A182" s="32"/>
      <c r="B182" s="149"/>
      <c r="C182" s="150" t="s">
        <v>254</v>
      </c>
      <c r="D182" s="150" t="s">
        <v>162</v>
      </c>
      <c r="E182" s="151" t="s">
        <v>231</v>
      </c>
      <c r="F182" s="152" t="s">
        <v>232</v>
      </c>
      <c r="G182" s="153" t="s">
        <v>165</v>
      </c>
      <c r="H182" s="154">
        <v>2402.16</v>
      </c>
      <c r="I182" s="155"/>
      <c r="J182" s="156">
        <f>ROUND(I182*H182,2)</f>
        <v>0</v>
      </c>
      <c r="K182" s="157"/>
      <c r="L182" s="33"/>
      <c r="M182" s="158" t="s">
        <v>1</v>
      </c>
      <c r="N182" s="159" t="s">
        <v>38</v>
      </c>
      <c r="O182" s="58"/>
      <c r="P182" s="160">
        <f>O182*H182</f>
        <v>0</v>
      </c>
      <c r="Q182" s="160">
        <v>8.4999999999999995E-4</v>
      </c>
      <c r="R182" s="160">
        <f>Q182*H182</f>
        <v>2.041836</v>
      </c>
      <c r="S182" s="160">
        <v>0</v>
      </c>
      <c r="T182" s="161">
        <f>S182*H182</f>
        <v>0</v>
      </c>
      <c r="U182" s="32"/>
      <c r="V182" s="32"/>
      <c r="W182" s="32"/>
      <c r="X182" s="32"/>
      <c r="Y182" s="32"/>
      <c r="Z182" s="32"/>
      <c r="AA182" s="32"/>
      <c r="AB182" s="32"/>
      <c r="AC182" s="32"/>
      <c r="AD182" s="32"/>
      <c r="AE182" s="32"/>
      <c r="AR182" s="162" t="s">
        <v>166</v>
      </c>
      <c r="AT182" s="162" t="s">
        <v>162</v>
      </c>
      <c r="AU182" s="162" t="s">
        <v>82</v>
      </c>
      <c r="AY182" s="17" t="s">
        <v>160</v>
      </c>
      <c r="BE182" s="163">
        <f>IF(N182="základní",J182,0)</f>
        <v>0</v>
      </c>
      <c r="BF182" s="163">
        <f>IF(N182="snížená",J182,0)</f>
        <v>0</v>
      </c>
      <c r="BG182" s="163">
        <f>IF(N182="zákl. přenesená",J182,0)</f>
        <v>0</v>
      </c>
      <c r="BH182" s="163">
        <f>IF(N182="sníž. přenesená",J182,0)</f>
        <v>0</v>
      </c>
      <c r="BI182" s="163">
        <f>IF(N182="nulová",J182,0)</f>
        <v>0</v>
      </c>
      <c r="BJ182" s="17" t="s">
        <v>80</v>
      </c>
      <c r="BK182" s="163">
        <f>ROUND(I182*H182,2)</f>
        <v>0</v>
      </c>
      <c r="BL182" s="17" t="s">
        <v>166</v>
      </c>
      <c r="BM182" s="162" t="s">
        <v>1676</v>
      </c>
    </row>
    <row r="183" spans="1:65" s="15" customFormat="1">
      <c r="B183" s="181"/>
      <c r="D183" s="165" t="s">
        <v>168</v>
      </c>
      <c r="E183" s="182" t="s">
        <v>1</v>
      </c>
      <c r="F183" s="183" t="s">
        <v>214</v>
      </c>
      <c r="H183" s="182" t="s">
        <v>1</v>
      </c>
      <c r="I183" s="184"/>
      <c r="L183" s="181"/>
      <c r="M183" s="185"/>
      <c r="N183" s="186"/>
      <c r="O183" s="186"/>
      <c r="P183" s="186"/>
      <c r="Q183" s="186"/>
      <c r="R183" s="186"/>
      <c r="S183" s="186"/>
      <c r="T183" s="187"/>
      <c r="AT183" s="182" t="s">
        <v>168</v>
      </c>
      <c r="AU183" s="182" t="s">
        <v>82</v>
      </c>
      <c r="AV183" s="15" t="s">
        <v>80</v>
      </c>
      <c r="AW183" s="15" t="s">
        <v>30</v>
      </c>
      <c r="AX183" s="15" t="s">
        <v>73</v>
      </c>
      <c r="AY183" s="182" t="s">
        <v>160</v>
      </c>
    </row>
    <row r="184" spans="1:65" s="13" customFormat="1" ht="22.5">
      <c r="B184" s="164"/>
      <c r="D184" s="165" t="s">
        <v>168</v>
      </c>
      <c r="E184" s="166" t="s">
        <v>1</v>
      </c>
      <c r="F184" s="167" t="s">
        <v>1677</v>
      </c>
      <c r="H184" s="168">
        <v>2402.16</v>
      </c>
      <c r="I184" s="169"/>
      <c r="L184" s="164"/>
      <c r="M184" s="170"/>
      <c r="N184" s="171"/>
      <c r="O184" s="171"/>
      <c r="P184" s="171"/>
      <c r="Q184" s="171"/>
      <c r="R184" s="171"/>
      <c r="S184" s="171"/>
      <c r="T184" s="172"/>
      <c r="AT184" s="166" t="s">
        <v>168</v>
      </c>
      <c r="AU184" s="166" t="s">
        <v>82</v>
      </c>
      <c r="AV184" s="13" t="s">
        <v>82</v>
      </c>
      <c r="AW184" s="13" t="s">
        <v>30</v>
      </c>
      <c r="AX184" s="13" t="s">
        <v>73</v>
      </c>
      <c r="AY184" s="166" t="s">
        <v>160</v>
      </c>
    </row>
    <row r="185" spans="1:65" s="14" customFormat="1">
      <c r="B185" s="173"/>
      <c r="D185" s="165" t="s">
        <v>168</v>
      </c>
      <c r="E185" s="174" t="s">
        <v>1</v>
      </c>
      <c r="F185" s="175" t="s">
        <v>170</v>
      </c>
      <c r="H185" s="176">
        <v>2402.16</v>
      </c>
      <c r="I185" s="177"/>
      <c r="L185" s="173"/>
      <c r="M185" s="178"/>
      <c r="N185" s="179"/>
      <c r="O185" s="179"/>
      <c r="P185" s="179"/>
      <c r="Q185" s="179"/>
      <c r="R185" s="179"/>
      <c r="S185" s="179"/>
      <c r="T185" s="180"/>
      <c r="AT185" s="174" t="s">
        <v>168</v>
      </c>
      <c r="AU185" s="174" t="s">
        <v>82</v>
      </c>
      <c r="AV185" s="14" t="s">
        <v>166</v>
      </c>
      <c r="AW185" s="14" t="s">
        <v>30</v>
      </c>
      <c r="AX185" s="14" t="s">
        <v>80</v>
      </c>
      <c r="AY185" s="174" t="s">
        <v>160</v>
      </c>
    </row>
    <row r="186" spans="1:65" s="2" customFormat="1" ht="24.2" customHeight="1">
      <c r="A186" s="32"/>
      <c r="B186" s="149"/>
      <c r="C186" s="150" t="s">
        <v>259</v>
      </c>
      <c r="D186" s="150" t="s">
        <v>162</v>
      </c>
      <c r="E186" s="151" t="s">
        <v>237</v>
      </c>
      <c r="F186" s="152" t="s">
        <v>238</v>
      </c>
      <c r="G186" s="153" t="s">
        <v>165</v>
      </c>
      <c r="H186" s="154">
        <v>2402.16</v>
      </c>
      <c r="I186" s="155"/>
      <c r="J186" s="156">
        <f>ROUND(I186*H186,2)</f>
        <v>0</v>
      </c>
      <c r="K186" s="157"/>
      <c r="L186" s="33"/>
      <c r="M186" s="158" t="s">
        <v>1</v>
      </c>
      <c r="N186" s="159" t="s">
        <v>38</v>
      </c>
      <c r="O186" s="58"/>
      <c r="P186" s="160">
        <f>O186*H186</f>
        <v>0</v>
      </c>
      <c r="Q186" s="160">
        <v>0</v>
      </c>
      <c r="R186" s="160">
        <f>Q186*H186</f>
        <v>0</v>
      </c>
      <c r="S186" s="160">
        <v>0</v>
      </c>
      <c r="T186" s="161">
        <f>S186*H186</f>
        <v>0</v>
      </c>
      <c r="U186" s="32"/>
      <c r="V186" s="32"/>
      <c r="W186" s="32"/>
      <c r="X186" s="32"/>
      <c r="Y186" s="32"/>
      <c r="Z186" s="32"/>
      <c r="AA186" s="32"/>
      <c r="AB186" s="32"/>
      <c r="AC186" s="32"/>
      <c r="AD186" s="32"/>
      <c r="AE186" s="32"/>
      <c r="AR186" s="162" t="s">
        <v>166</v>
      </c>
      <c r="AT186" s="162" t="s">
        <v>162</v>
      </c>
      <c r="AU186" s="162" t="s">
        <v>82</v>
      </c>
      <c r="AY186" s="17" t="s">
        <v>160</v>
      </c>
      <c r="BE186" s="163">
        <f>IF(N186="základní",J186,0)</f>
        <v>0</v>
      </c>
      <c r="BF186" s="163">
        <f>IF(N186="snížená",J186,0)</f>
        <v>0</v>
      </c>
      <c r="BG186" s="163">
        <f>IF(N186="zákl. přenesená",J186,0)</f>
        <v>0</v>
      </c>
      <c r="BH186" s="163">
        <f>IF(N186="sníž. přenesená",J186,0)</f>
        <v>0</v>
      </c>
      <c r="BI186" s="163">
        <f>IF(N186="nulová",J186,0)</f>
        <v>0</v>
      </c>
      <c r="BJ186" s="17" t="s">
        <v>80</v>
      </c>
      <c r="BK186" s="163">
        <f>ROUND(I186*H186,2)</f>
        <v>0</v>
      </c>
      <c r="BL186" s="17" t="s">
        <v>166</v>
      </c>
      <c r="BM186" s="162" t="s">
        <v>1678</v>
      </c>
    </row>
    <row r="187" spans="1:65" s="2" customFormat="1" ht="33" customHeight="1">
      <c r="A187" s="32"/>
      <c r="B187" s="149"/>
      <c r="C187" s="150" t="s">
        <v>264</v>
      </c>
      <c r="D187" s="150" t="s">
        <v>162</v>
      </c>
      <c r="E187" s="151" t="s">
        <v>240</v>
      </c>
      <c r="F187" s="152" t="s">
        <v>241</v>
      </c>
      <c r="G187" s="153" t="s">
        <v>207</v>
      </c>
      <c r="H187" s="154">
        <v>893.69600000000003</v>
      </c>
      <c r="I187" s="155"/>
      <c r="J187" s="156">
        <f>ROUND(I187*H187,2)</f>
        <v>0</v>
      </c>
      <c r="K187" s="157"/>
      <c r="L187" s="33"/>
      <c r="M187" s="158" t="s">
        <v>1</v>
      </c>
      <c r="N187" s="159" t="s">
        <v>38</v>
      </c>
      <c r="O187" s="58"/>
      <c r="P187" s="160">
        <f>O187*H187</f>
        <v>0</v>
      </c>
      <c r="Q187" s="160">
        <v>0</v>
      </c>
      <c r="R187" s="160">
        <f>Q187*H187</f>
        <v>0</v>
      </c>
      <c r="S187" s="160">
        <v>0</v>
      </c>
      <c r="T187" s="161">
        <f>S187*H187</f>
        <v>0</v>
      </c>
      <c r="U187" s="32"/>
      <c r="V187" s="32"/>
      <c r="W187" s="32"/>
      <c r="X187" s="32"/>
      <c r="Y187" s="32"/>
      <c r="Z187" s="32"/>
      <c r="AA187" s="32"/>
      <c r="AB187" s="32"/>
      <c r="AC187" s="32"/>
      <c r="AD187" s="32"/>
      <c r="AE187" s="32"/>
      <c r="AR187" s="162" t="s">
        <v>166</v>
      </c>
      <c r="AT187" s="162" t="s">
        <v>162</v>
      </c>
      <c r="AU187" s="162" t="s">
        <v>82</v>
      </c>
      <c r="AY187" s="17" t="s">
        <v>160</v>
      </c>
      <c r="BE187" s="163">
        <f>IF(N187="základní",J187,0)</f>
        <v>0</v>
      </c>
      <c r="BF187" s="163">
        <f>IF(N187="snížená",J187,0)</f>
        <v>0</v>
      </c>
      <c r="BG187" s="163">
        <f>IF(N187="zákl. přenesená",J187,0)</f>
        <v>0</v>
      </c>
      <c r="BH187" s="163">
        <f>IF(N187="sníž. přenesená",J187,0)</f>
        <v>0</v>
      </c>
      <c r="BI187" s="163">
        <f>IF(N187="nulová",J187,0)</f>
        <v>0</v>
      </c>
      <c r="BJ187" s="17" t="s">
        <v>80</v>
      </c>
      <c r="BK187" s="163">
        <f>ROUND(I187*H187,2)</f>
        <v>0</v>
      </c>
      <c r="BL187" s="17" t="s">
        <v>166</v>
      </c>
      <c r="BM187" s="162" t="s">
        <v>1679</v>
      </c>
    </row>
    <row r="188" spans="1:65" s="13" customFormat="1">
      <c r="B188" s="164"/>
      <c r="D188" s="165" t="s">
        <v>168</v>
      </c>
      <c r="E188" s="166" t="s">
        <v>1</v>
      </c>
      <c r="F188" s="167" t="s">
        <v>1680</v>
      </c>
      <c r="H188" s="168">
        <v>893.69600000000003</v>
      </c>
      <c r="I188" s="169"/>
      <c r="L188" s="164"/>
      <c r="M188" s="170"/>
      <c r="N188" s="171"/>
      <c r="O188" s="171"/>
      <c r="P188" s="171"/>
      <c r="Q188" s="171"/>
      <c r="R188" s="171"/>
      <c r="S188" s="171"/>
      <c r="T188" s="172"/>
      <c r="AT188" s="166" t="s">
        <v>168</v>
      </c>
      <c r="AU188" s="166" t="s">
        <v>82</v>
      </c>
      <c r="AV188" s="13" t="s">
        <v>82</v>
      </c>
      <c r="AW188" s="13" t="s">
        <v>30</v>
      </c>
      <c r="AX188" s="13" t="s">
        <v>73</v>
      </c>
      <c r="AY188" s="166" t="s">
        <v>160</v>
      </c>
    </row>
    <row r="189" spans="1:65" s="14" customFormat="1">
      <c r="B189" s="173"/>
      <c r="D189" s="165" t="s">
        <v>168</v>
      </c>
      <c r="E189" s="174" t="s">
        <v>1</v>
      </c>
      <c r="F189" s="175" t="s">
        <v>170</v>
      </c>
      <c r="H189" s="176">
        <v>893.69600000000003</v>
      </c>
      <c r="I189" s="177"/>
      <c r="L189" s="173"/>
      <c r="M189" s="178"/>
      <c r="N189" s="179"/>
      <c r="O189" s="179"/>
      <c r="P189" s="179"/>
      <c r="Q189" s="179"/>
      <c r="R189" s="179"/>
      <c r="S189" s="179"/>
      <c r="T189" s="180"/>
      <c r="AT189" s="174" t="s">
        <v>168</v>
      </c>
      <c r="AU189" s="174" t="s">
        <v>82</v>
      </c>
      <c r="AV189" s="14" t="s">
        <v>166</v>
      </c>
      <c r="AW189" s="14" t="s">
        <v>30</v>
      </c>
      <c r="AX189" s="14" t="s">
        <v>80</v>
      </c>
      <c r="AY189" s="174" t="s">
        <v>160</v>
      </c>
    </row>
    <row r="190" spans="1:65" s="2" customFormat="1" ht="33" customHeight="1">
      <c r="A190" s="32"/>
      <c r="B190" s="149"/>
      <c r="C190" s="150" t="s">
        <v>7</v>
      </c>
      <c r="D190" s="150" t="s">
        <v>162</v>
      </c>
      <c r="E190" s="151" t="s">
        <v>245</v>
      </c>
      <c r="F190" s="152" t="s">
        <v>246</v>
      </c>
      <c r="G190" s="153" t="s">
        <v>207</v>
      </c>
      <c r="H190" s="154">
        <v>547.63900000000001</v>
      </c>
      <c r="I190" s="155"/>
      <c r="J190" s="156">
        <f>ROUND(I190*H190,2)</f>
        <v>0</v>
      </c>
      <c r="K190" s="157"/>
      <c r="L190" s="33"/>
      <c r="M190" s="158" t="s">
        <v>1</v>
      </c>
      <c r="N190" s="159" t="s">
        <v>38</v>
      </c>
      <c r="O190" s="58"/>
      <c r="P190" s="160">
        <f>O190*H190</f>
        <v>0</v>
      </c>
      <c r="Q190" s="160">
        <v>0</v>
      </c>
      <c r="R190" s="160">
        <f>Q190*H190</f>
        <v>0</v>
      </c>
      <c r="S190" s="160">
        <v>0</v>
      </c>
      <c r="T190" s="161">
        <f>S190*H190</f>
        <v>0</v>
      </c>
      <c r="U190" s="32"/>
      <c r="V190" s="32"/>
      <c r="W190" s="32"/>
      <c r="X190" s="32"/>
      <c r="Y190" s="32"/>
      <c r="Z190" s="32"/>
      <c r="AA190" s="32"/>
      <c r="AB190" s="32"/>
      <c r="AC190" s="32"/>
      <c r="AD190" s="32"/>
      <c r="AE190" s="32"/>
      <c r="AR190" s="162" t="s">
        <v>166</v>
      </c>
      <c r="AT190" s="162" t="s">
        <v>162</v>
      </c>
      <c r="AU190" s="162" t="s">
        <v>82</v>
      </c>
      <c r="AY190" s="17" t="s">
        <v>160</v>
      </c>
      <c r="BE190" s="163">
        <f>IF(N190="základní",J190,0)</f>
        <v>0</v>
      </c>
      <c r="BF190" s="163">
        <f>IF(N190="snížená",J190,0)</f>
        <v>0</v>
      </c>
      <c r="BG190" s="163">
        <f>IF(N190="zákl. přenesená",J190,0)</f>
        <v>0</v>
      </c>
      <c r="BH190" s="163">
        <f>IF(N190="sníž. přenesená",J190,0)</f>
        <v>0</v>
      </c>
      <c r="BI190" s="163">
        <f>IF(N190="nulová",J190,0)</f>
        <v>0</v>
      </c>
      <c r="BJ190" s="17" t="s">
        <v>80</v>
      </c>
      <c r="BK190" s="163">
        <f>ROUND(I190*H190,2)</f>
        <v>0</v>
      </c>
      <c r="BL190" s="17" t="s">
        <v>166</v>
      </c>
      <c r="BM190" s="162" t="s">
        <v>1681</v>
      </c>
    </row>
    <row r="191" spans="1:65" s="13" customFormat="1">
      <c r="B191" s="164"/>
      <c r="D191" s="165" t="s">
        <v>168</v>
      </c>
      <c r="E191" s="166" t="s">
        <v>1</v>
      </c>
      <c r="F191" s="167" t="s">
        <v>1682</v>
      </c>
      <c r="H191" s="168">
        <v>547.63900000000001</v>
      </c>
      <c r="I191" s="169"/>
      <c r="L191" s="164"/>
      <c r="M191" s="170"/>
      <c r="N191" s="171"/>
      <c r="O191" s="171"/>
      <c r="P191" s="171"/>
      <c r="Q191" s="171"/>
      <c r="R191" s="171"/>
      <c r="S191" s="171"/>
      <c r="T191" s="172"/>
      <c r="AT191" s="166" t="s">
        <v>168</v>
      </c>
      <c r="AU191" s="166" t="s">
        <v>82</v>
      </c>
      <c r="AV191" s="13" t="s">
        <v>82</v>
      </c>
      <c r="AW191" s="13" t="s">
        <v>30</v>
      </c>
      <c r="AX191" s="13" t="s">
        <v>73</v>
      </c>
      <c r="AY191" s="166" t="s">
        <v>160</v>
      </c>
    </row>
    <row r="192" spans="1:65" s="14" customFormat="1">
      <c r="B192" s="173"/>
      <c r="D192" s="165" t="s">
        <v>168</v>
      </c>
      <c r="E192" s="174" t="s">
        <v>1</v>
      </c>
      <c r="F192" s="175" t="s">
        <v>170</v>
      </c>
      <c r="H192" s="176">
        <v>547.63900000000001</v>
      </c>
      <c r="I192" s="177"/>
      <c r="L192" s="173"/>
      <c r="M192" s="178"/>
      <c r="N192" s="179"/>
      <c r="O192" s="179"/>
      <c r="P192" s="179"/>
      <c r="Q192" s="179"/>
      <c r="R192" s="179"/>
      <c r="S192" s="179"/>
      <c r="T192" s="180"/>
      <c r="AT192" s="174" t="s">
        <v>168</v>
      </c>
      <c r="AU192" s="174" t="s">
        <v>82</v>
      </c>
      <c r="AV192" s="14" t="s">
        <v>166</v>
      </c>
      <c r="AW192" s="14" t="s">
        <v>30</v>
      </c>
      <c r="AX192" s="14" t="s">
        <v>80</v>
      </c>
      <c r="AY192" s="174" t="s">
        <v>160</v>
      </c>
    </row>
    <row r="193" spans="1:65" s="2" customFormat="1" ht="37.9" customHeight="1">
      <c r="A193" s="32"/>
      <c r="B193" s="149"/>
      <c r="C193" s="150" t="s">
        <v>273</v>
      </c>
      <c r="D193" s="150" t="s">
        <v>162</v>
      </c>
      <c r="E193" s="151" t="s">
        <v>250</v>
      </c>
      <c r="F193" s="152" t="s">
        <v>251</v>
      </c>
      <c r="G193" s="153" t="s">
        <v>207</v>
      </c>
      <c r="H193" s="154">
        <v>2190.556</v>
      </c>
      <c r="I193" s="155"/>
      <c r="J193" s="156">
        <f>ROUND(I193*H193,2)</f>
        <v>0</v>
      </c>
      <c r="K193" s="157"/>
      <c r="L193" s="33"/>
      <c r="M193" s="158" t="s">
        <v>1</v>
      </c>
      <c r="N193" s="159" t="s">
        <v>38</v>
      </c>
      <c r="O193" s="58"/>
      <c r="P193" s="160">
        <f>O193*H193</f>
        <v>0</v>
      </c>
      <c r="Q193" s="160">
        <v>0</v>
      </c>
      <c r="R193" s="160">
        <f>Q193*H193</f>
        <v>0</v>
      </c>
      <c r="S193" s="160">
        <v>0</v>
      </c>
      <c r="T193" s="161">
        <f>S193*H193</f>
        <v>0</v>
      </c>
      <c r="U193" s="32"/>
      <c r="V193" s="32"/>
      <c r="W193" s="32"/>
      <c r="X193" s="32"/>
      <c r="Y193" s="32"/>
      <c r="Z193" s="32"/>
      <c r="AA193" s="32"/>
      <c r="AB193" s="32"/>
      <c r="AC193" s="32"/>
      <c r="AD193" s="32"/>
      <c r="AE193" s="32"/>
      <c r="AR193" s="162" t="s">
        <v>166</v>
      </c>
      <c r="AT193" s="162" t="s">
        <v>162</v>
      </c>
      <c r="AU193" s="162" t="s">
        <v>82</v>
      </c>
      <c r="AY193" s="17" t="s">
        <v>160</v>
      </c>
      <c r="BE193" s="163">
        <f>IF(N193="základní",J193,0)</f>
        <v>0</v>
      </c>
      <c r="BF193" s="163">
        <f>IF(N193="snížená",J193,0)</f>
        <v>0</v>
      </c>
      <c r="BG193" s="163">
        <f>IF(N193="zákl. přenesená",J193,0)</f>
        <v>0</v>
      </c>
      <c r="BH193" s="163">
        <f>IF(N193="sníž. přenesená",J193,0)</f>
        <v>0</v>
      </c>
      <c r="BI193" s="163">
        <f>IF(N193="nulová",J193,0)</f>
        <v>0</v>
      </c>
      <c r="BJ193" s="17" t="s">
        <v>80</v>
      </c>
      <c r="BK193" s="163">
        <f>ROUND(I193*H193,2)</f>
        <v>0</v>
      </c>
      <c r="BL193" s="17" t="s">
        <v>166</v>
      </c>
      <c r="BM193" s="162" t="s">
        <v>1683</v>
      </c>
    </row>
    <row r="194" spans="1:65" s="13" customFormat="1">
      <c r="B194" s="164"/>
      <c r="D194" s="165" t="s">
        <v>168</v>
      </c>
      <c r="F194" s="167" t="s">
        <v>1684</v>
      </c>
      <c r="H194" s="168">
        <v>2190.556</v>
      </c>
      <c r="I194" s="169"/>
      <c r="L194" s="164"/>
      <c r="M194" s="170"/>
      <c r="N194" s="171"/>
      <c r="O194" s="171"/>
      <c r="P194" s="171"/>
      <c r="Q194" s="171"/>
      <c r="R194" s="171"/>
      <c r="S194" s="171"/>
      <c r="T194" s="172"/>
      <c r="AT194" s="166" t="s">
        <v>168</v>
      </c>
      <c r="AU194" s="166" t="s">
        <v>82</v>
      </c>
      <c r="AV194" s="13" t="s">
        <v>82</v>
      </c>
      <c r="AW194" s="13" t="s">
        <v>3</v>
      </c>
      <c r="AX194" s="13" t="s">
        <v>80</v>
      </c>
      <c r="AY194" s="166" t="s">
        <v>160</v>
      </c>
    </row>
    <row r="195" spans="1:65" s="2" customFormat="1" ht="33" customHeight="1">
      <c r="A195" s="32"/>
      <c r="B195" s="149"/>
      <c r="C195" s="150" t="s">
        <v>281</v>
      </c>
      <c r="D195" s="150" t="s">
        <v>162</v>
      </c>
      <c r="E195" s="151" t="s">
        <v>255</v>
      </c>
      <c r="F195" s="152" t="s">
        <v>256</v>
      </c>
      <c r="G195" s="153" t="s">
        <v>207</v>
      </c>
      <c r="H195" s="154">
        <v>365.09199999999998</v>
      </c>
      <c r="I195" s="155"/>
      <c r="J195" s="156">
        <f>ROUND(I195*H195,2)</f>
        <v>0</v>
      </c>
      <c r="K195" s="157"/>
      <c r="L195" s="33"/>
      <c r="M195" s="158" t="s">
        <v>1</v>
      </c>
      <c r="N195" s="159" t="s">
        <v>38</v>
      </c>
      <c r="O195" s="58"/>
      <c r="P195" s="160">
        <f>O195*H195</f>
        <v>0</v>
      </c>
      <c r="Q195" s="160">
        <v>0</v>
      </c>
      <c r="R195" s="160">
        <f>Q195*H195</f>
        <v>0</v>
      </c>
      <c r="S195" s="160">
        <v>0</v>
      </c>
      <c r="T195" s="161">
        <f>S195*H195</f>
        <v>0</v>
      </c>
      <c r="U195" s="32"/>
      <c r="V195" s="32"/>
      <c r="W195" s="32"/>
      <c r="X195" s="32"/>
      <c r="Y195" s="32"/>
      <c r="Z195" s="32"/>
      <c r="AA195" s="32"/>
      <c r="AB195" s="32"/>
      <c r="AC195" s="32"/>
      <c r="AD195" s="32"/>
      <c r="AE195" s="32"/>
      <c r="AR195" s="162" t="s">
        <v>166</v>
      </c>
      <c r="AT195" s="162" t="s">
        <v>162</v>
      </c>
      <c r="AU195" s="162" t="s">
        <v>82</v>
      </c>
      <c r="AY195" s="17" t="s">
        <v>160</v>
      </c>
      <c r="BE195" s="163">
        <f>IF(N195="základní",J195,0)</f>
        <v>0</v>
      </c>
      <c r="BF195" s="163">
        <f>IF(N195="snížená",J195,0)</f>
        <v>0</v>
      </c>
      <c r="BG195" s="163">
        <f>IF(N195="zákl. přenesená",J195,0)</f>
        <v>0</v>
      </c>
      <c r="BH195" s="163">
        <f>IF(N195="sníž. přenesená",J195,0)</f>
        <v>0</v>
      </c>
      <c r="BI195" s="163">
        <f>IF(N195="nulová",J195,0)</f>
        <v>0</v>
      </c>
      <c r="BJ195" s="17" t="s">
        <v>80</v>
      </c>
      <c r="BK195" s="163">
        <f>ROUND(I195*H195,2)</f>
        <v>0</v>
      </c>
      <c r="BL195" s="17" t="s">
        <v>166</v>
      </c>
      <c r="BM195" s="162" t="s">
        <v>1685</v>
      </c>
    </row>
    <row r="196" spans="1:65" s="13" customFormat="1">
      <c r="B196" s="164"/>
      <c r="D196" s="165" t="s">
        <v>168</v>
      </c>
      <c r="E196" s="166" t="s">
        <v>1</v>
      </c>
      <c r="F196" s="167" t="s">
        <v>1686</v>
      </c>
      <c r="H196" s="168">
        <v>365.09199999999998</v>
      </c>
      <c r="I196" s="169"/>
      <c r="L196" s="164"/>
      <c r="M196" s="170"/>
      <c r="N196" s="171"/>
      <c r="O196" s="171"/>
      <c r="P196" s="171"/>
      <c r="Q196" s="171"/>
      <c r="R196" s="171"/>
      <c r="S196" s="171"/>
      <c r="T196" s="172"/>
      <c r="AT196" s="166" t="s">
        <v>168</v>
      </c>
      <c r="AU196" s="166" t="s">
        <v>82</v>
      </c>
      <c r="AV196" s="13" t="s">
        <v>82</v>
      </c>
      <c r="AW196" s="13" t="s">
        <v>30</v>
      </c>
      <c r="AX196" s="13" t="s">
        <v>73</v>
      </c>
      <c r="AY196" s="166" t="s">
        <v>160</v>
      </c>
    </row>
    <row r="197" spans="1:65" s="14" customFormat="1">
      <c r="B197" s="173"/>
      <c r="D197" s="165" t="s">
        <v>168</v>
      </c>
      <c r="E197" s="174" t="s">
        <v>1</v>
      </c>
      <c r="F197" s="175" t="s">
        <v>170</v>
      </c>
      <c r="H197" s="176">
        <v>365.09199999999998</v>
      </c>
      <c r="I197" s="177"/>
      <c r="L197" s="173"/>
      <c r="M197" s="178"/>
      <c r="N197" s="179"/>
      <c r="O197" s="179"/>
      <c r="P197" s="179"/>
      <c r="Q197" s="179"/>
      <c r="R197" s="179"/>
      <c r="S197" s="179"/>
      <c r="T197" s="180"/>
      <c r="AT197" s="174" t="s">
        <v>168</v>
      </c>
      <c r="AU197" s="174" t="s">
        <v>82</v>
      </c>
      <c r="AV197" s="14" t="s">
        <v>166</v>
      </c>
      <c r="AW197" s="14" t="s">
        <v>30</v>
      </c>
      <c r="AX197" s="14" t="s">
        <v>80</v>
      </c>
      <c r="AY197" s="174" t="s">
        <v>160</v>
      </c>
    </row>
    <row r="198" spans="1:65" s="2" customFormat="1" ht="37.9" customHeight="1">
      <c r="A198" s="32"/>
      <c r="B198" s="149"/>
      <c r="C198" s="150" t="s">
        <v>287</v>
      </c>
      <c r="D198" s="150" t="s">
        <v>162</v>
      </c>
      <c r="E198" s="151" t="s">
        <v>260</v>
      </c>
      <c r="F198" s="152" t="s">
        <v>261</v>
      </c>
      <c r="G198" s="153" t="s">
        <v>207</v>
      </c>
      <c r="H198" s="154">
        <v>1460.3679999999999</v>
      </c>
      <c r="I198" s="155"/>
      <c r="J198" s="156">
        <f>ROUND(I198*H198,2)</f>
        <v>0</v>
      </c>
      <c r="K198" s="157"/>
      <c r="L198" s="33"/>
      <c r="M198" s="158" t="s">
        <v>1</v>
      </c>
      <c r="N198" s="159" t="s">
        <v>38</v>
      </c>
      <c r="O198" s="58"/>
      <c r="P198" s="160">
        <f>O198*H198</f>
        <v>0</v>
      </c>
      <c r="Q198" s="160">
        <v>0</v>
      </c>
      <c r="R198" s="160">
        <f>Q198*H198</f>
        <v>0</v>
      </c>
      <c r="S198" s="160">
        <v>0</v>
      </c>
      <c r="T198" s="161">
        <f>S198*H198</f>
        <v>0</v>
      </c>
      <c r="U198" s="32"/>
      <c r="V198" s="32"/>
      <c r="W198" s="32"/>
      <c r="X198" s="32"/>
      <c r="Y198" s="32"/>
      <c r="Z198" s="32"/>
      <c r="AA198" s="32"/>
      <c r="AB198" s="32"/>
      <c r="AC198" s="32"/>
      <c r="AD198" s="32"/>
      <c r="AE198" s="32"/>
      <c r="AR198" s="162" t="s">
        <v>166</v>
      </c>
      <c r="AT198" s="162" t="s">
        <v>162</v>
      </c>
      <c r="AU198" s="162" t="s">
        <v>82</v>
      </c>
      <c r="AY198" s="17" t="s">
        <v>160</v>
      </c>
      <c r="BE198" s="163">
        <f>IF(N198="základní",J198,0)</f>
        <v>0</v>
      </c>
      <c r="BF198" s="163">
        <f>IF(N198="snížená",J198,0)</f>
        <v>0</v>
      </c>
      <c r="BG198" s="163">
        <f>IF(N198="zákl. přenesená",J198,0)</f>
        <v>0</v>
      </c>
      <c r="BH198" s="163">
        <f>IF(N198="sníž. přenesená",J198,0)</f>
        <v>0</v>
      </c>
      <c r="BI198" s="163">
        <f>IF(N198="nulová",J198,0)</f>
        <v>0</v>
      </c>
      <c r="BJ198" s="17" t="s">
        <v>80</v>
      </c>
      <c r="BK198" s="163">
        <f>ROUND(I198*H198,2)</f>
        <v>0</v>
      </c>
      <c r="BL198" s="17" t="s">
        <v>166</v>
      </c>
      <c r="BM198" s="162" t="s">
        <v>1687</v>
      </c>
    </row>
    <row r="199" spans="1:65" s="13" customFormat="1">
      <c r="B199" s="164"/>
      <c r="D199" s="165" t="s">
        <v>168</v>
      </c>
      <c r="F199" s="167" t="s">
        <v>1688</v>
      </c>
      <c r="H199" s="168">
        <v>1460.3679999999999</v>
      </c>
      <c r="I199" s="169"/>
      <c r="L199" s="164"/>
      <c r="M199" s="170"/>
      <c r="N199" s="171"/>
      <c r="O199" s="171"/>
      <c r="P199" s="171"/>
      <c r="Q199" s="171"/>
      <c r="R199" s="171"/>
      <c r="S199" s="171"/>
      <c r="T199" s="172"/>
      <c r="AT199" s="166" t="s">
        <v>168</v>
      </c>
      <c r="AU199" s="166" t="s">
        <v>82</v>
      </c>
      <c r="AV199" s="13" t="s">
        <v>82</v>
      </c>
      <c r="AW199" s="13" t="s">
        <v>3</v>
      </c>
      <c r="AX199" s="13" t="s">
        <v>80</v>
      </c>
      <c r="AY199" s="166" t="s">
        <v>160</v>
      </c>
    </row>
    <row r="200" spans="1:65" s="2" customFormat="1" ht="24.2" customHeight="1">
      <c r="A200" s="32"/>
      <c r="B200" s="149"/>
      <c r="C200" s="150" t="s">
        <v>293</v>
      </c>
      <c r="D200" s="150" t="s">
        <v>162</v>
      </c>
      <c r="E200" s="151" t="s">
        <v>265</v>
      </c>
      <c r="F200" s="152" t="s">
        <v>266</v>
      </c>
      <c r="G200" s="153" t="s">
        <v>207</v>
      </c>
      <c r="H200" s="154">
        <v>865.23599999999999</v>
      </c>
      <c r="I200" s="155"/>
      <c r="J200" s="156">
        <f>ROUND(I200*H200,2)</f>
        <v>0</v>
      </c>
      <c r="K200" s="157"/>
      <c r="L200" s="33"/>
      <c r="M200" s="158" t="s">
        <v>1</v>
      </c>
      <c r="N200" s="159" t="s">
        <v>38</v>
      </c>
      <c r="O200" s="58"/>
      <c r="P200" s="160">
        <f>O200*H200</f>
        <v>0</v>
      </c>
      <c r="Q200" s="160">
        <v>0</v>
      </c>
      <c r="R200" s="160">
        <f>Q200*H200</f>
        <v>0</v>
      </c>
      <c r="S200" s="160">
        <v>0</v>
      </c>
      <c r="T200" s="161">
        <f>S200*H200</f>
        <v>0</v>
      </c>
      <c r="U200" s="32"/>
      <c r="V200" s="32"/>
      <c r="W200" s="32"/>
      <c r="X200" s="32"/>
      <c r="Y200" s="32"/>
      <c r="Z200" s="32"/>
      <c r="AA200" s="32"/>
      <c r="AB200" s="32"/>
      <c r="AC200" s="32"/>
      <c r="AD200" s="32"/>
      <c r="AE200" s="32"/>
      <c r="AR200" s="162" t="s">
        <v>166</v>
      </c>
      <c r="AT200" s="162" t="s">
        <v>162</v>
      </c>
      <c r="AU200" s="162" t="s">
        <v>82</v>
      </c>
      <c r="AY200" s="17" t="s">
        <v>160</v>
      </c>
      <c r="BE200" s="163">
        <f>IF(N200="základní",J200,0)</f>
        <v>0</v>
      </c>
      <c r="BF200" s="163">
        <f>IF(N200="snížená",J200,0)</f>
        <v>0</v>
      </c>
      <c r="BG200" s="163">
        <f>IF(N200="zákl. přenesená",J200,0)</f>
        <v>0</v>
      </c>
      <c r="BH200" s="163">
        <f>IF(N200="sníž. přenesená",J200,0)</f>
        <v>0</v>
      </c>
      <c r="BI200" s="163">
        <f>IF(N200="nulová",J200,0)</f>
        <v>0</v>
      </c>
      <c r="BJ200" s="17" t="s">
        <v>80</v>
      </c>
      <c r="BK200" s="163">
        <f>ROUND(I200*H200,2)</f>
        <v>0</v>
      </c>
      <c r="BL200" s="17" t="s">
        <v>166</v>
      </c>
      <c r="BM200" s="162" t="s">
        <v>1689</v>
      </c>
    </row>
    <row r="201" spans="1:65" s="13" customFormat="1">
      <c r="B201" s="164"/>
      <c r="D201" s="165" t="s">
        <v>168</v>
      </c>
      <c r="E201" s="166" t="s">
        <v>1</v>
      </c>
      <c r="F201" s="167" t="s">
        <v>1690</v>
      </c>
      <c r="H201" s="168">
        <v>865.23599999999999</v>
      </c>
      <c r="I201" s="169"/>
      <c r="L201" s="164"/>
      <c r="M201" s="170"/>
      <c r="N201" s="171"/>
      <c r="O201" s="171"/>
      <c r="P201" s="171"/>
      <c r="Q201" s="171"/>
      <c r="R201" s="171"/>
      <c r="S201" s="171"/>
      <c r="T201" s="172"/>
      <c r="AT201" s="166" t="s">
        <v>168</v>
      </c>
      <c r="AU201" s="166" t="s">
        <v>82</v>
      </c>
      <c r="AV201" s="13" t="s">
        <v>82</v>
      </c>
      <c r="AW201" s="13" t="s">
        <v>30</v>
      </c>
      <c r="AX201" s="13" t="s">
        <v>73</v>
      </c>
      <c r="AY201" s="166" t="s">
        <v>160</v>
      </c>
    </row>
    <row r="202" spans="1:65" s="14" customFormat="1">
      <c r="B202" s="173"/>
      <c r="D202" s="165" t="s">
        <v>168</v>
      </c>
      <c r="E202" s="174" t="s">
        <v>1</v>
      </c>
      <c r="F202" s="175" t="s">
        <v>170</v>
      </c>
      <c r="H202" s="176">
        <v>865.23599999999999</v>
      </c>
      <c r="I202" s="177"/>
      <c r="L202" s="173"/>
      <c r="M202" s="178"/>
      <c r="N202" s="179"/>
      <c r="O202" s="179"/>
      <c r="P202" s="179"/>
      <c r="Q202" s="179"/>
      <c r="R202" s="179"/>
      <c r="S202" s="179"/>
      <c r="T202" s="180"/>
      <c r="AT202" s="174" t="s">
        <v>168</v>
      </c>
      <c r="AU202" s="174" t="s">
        <v>82</v>
      </c>
      <c r="AV202" s="14" t="s">
        <v>166</v>
      </c>
      <c r="AW202" s="14" t="s">
        <v>30</v>
      </c>
      <c r="AX202" s="14" t="s">
        <v>80</v>
      </c>
      <c r="AY202" s="174" t="s">
        <v>160</v>
      </c>
    </row>
    <row r="203" spans="1:65" s="2" customFormat="1" ht="33" customHeight="1">
      <c r="A203" s="32"/>
      <c r="B203" s="149"/>
      <c r="C203" s="150" t="s">
        <v>298</v>
      </c>
      <c r="D203" s="150" t="s">
        <v>162</v>
      </c>
      <c r="E203" s="151" t="s">
        <v>268</v>
      </c>
      <c r="F203" s="152" t="s">
        <v>269</v>
      </c>
      <c r="G203" s="153" t="s">
        <v>270</v>
      </c>
      <c r="H203" s="154">
        <v>1478.624</v>
      </c>
      <c r="I203" s="155"/>
      <c r="J203" s="156">
        <f>ROUND(I203*H203,2)</f>
        <v>0</v>
      </c>
      <c r="K203" s="157"/>
      <c r="L203" s="33"/>
      <c r="M203" s="158" t="s">
        <v>1</v>
      </c>
      <c r="N203" s="159" t="s">
        <v>38</v>
      </c>
      <c r="O203" s="58"/>
      <c r="P203" s="160">
        <f>O203*H203</f>
        <v>0</v>
      </c>
      <c r="Q203" s="160">
        <v>0</v>
      </c>
      <c r="R203" s="160">
        <f>Q203*H203</f>
        <v>0</v>
      </c>
      <c r="S203" s="160">
        <v>0</v>
      </c>
      <c r="T203" s="161">
        <f>S203*H203</f>
        <v>0</v>
      </c>
      <c r="U203" s="32"/>
      <c r="V203" s="32"/>
      <c r="W203" s="32"/>
      <c r="X203" s="32"/>
      <c r="Y203" s="32"/>
      <c r="Z203" s="32"/>
      <c r="AA203" s="32"/>
      <c r="AB203" s="32"/>
      <c r="AC203" s="32"/>
      <c r="AD203" s="32"/>
      <c r="AE203" s="32"/>
      <c r="AR203" s="162" t="s">
        <v>166</v>
      </c>
      <c r="AT203" s="162" t="s">
        <v>162</v>
      </c>
      <c r="AU203" s="162" t="s">
        <v>82</v>
      </c>
      <c r="AY203" s="17" t="s">
        <v>160</v>
      </c>
      <c r="BE203" s="163">
        <f>IF(N203="základní",J203,0)</f>
        <v>0</v>
      </c>
      <c r="BF203" s="163">
        <f>IF(N203="snížená",J203,0)</f>
        <v>0</v>
      </c>
      <c r="BG203" s="163">
        <f>IF(N203="zákl. přenesená",J203,0)</f>
        <v>0</v>
      </c>
      <c r="BH203" s="163">
        <f>IF(N203="sníž. přenesená",J203,0)</f>
        <v>0</v>
      </c>
      <c r="BI203" s="163">
        <f>IF(N203="nulová",J203,0)</f>
        <v>0</v>
      </c>
      <c r="BJ203" s="17" t="s">
        <v>80</v>
      </c>
      <c r="BK203" s="163">
        <f>ROUND(I203*H203,2)</f>
        <v>0</v>
      </c>
      <c r="BL203" s="17" t="s">
        <v>166</v>
      </c>
      <c r="BM203" s="162" t="s">
        <v>1691</v>
      </c>
    </row>
    <row r="204" spans="1:65" s="13" customFormat="1">
      <c r="B204" s="164"/>
      <c r="D204" s="165" t="s">
        <v>168</v>
      </c>
      <c r="E204" s="166" t="s">
        <v>1</v>
      </c>
      <c r="F204" s="167" t="s">
        <v>1692</v>
      </c>
      <c r="H204" s="168">
        <v>1478.624</v>
      </c>
      <c r="I204" s="169"/>
      <c r="L204" s="164"/>
      <c r="M204" s="170"/>
      <c r="N204" s="171"/>
      <c r="O204" s="171"/>
      <c r="P204" s="171"/>
      <c r="Q204" s="171"/>
      <c r="R204" s="171"/>
      <c r="S204" s="171"/>
      <c r="T204" s="172"/>
      <c r="AT204" s="166" t="s">
        <v>168</v>
      </c>
      <c r="AU204" s="166" t="s">
        <v>82</v>
      </c>
      <c r="AV204" s="13" t="s">
        <v>82</v>
      </c>
      <c r="AW204" s="13" t="s">
        <v>30</v>
      </c>
      <c r="AX204" s="13" t="s">
        <v>73</v>
      </c>
      <c r="AY204" s="166" t="s">
        <v>160</v>
      </c>
    </row>
    <row r="205" spans="1:65" s="14" customFormat="1">
      <c r="B205" s="173"/>
      <c r="D205" s="165" t="s">
        <v>168</v>
      </c>
      <c r="E205" s="174" t="s">
        <v>1</v>
      </c>
      <c r="F205" s="175" t="s">
        <v>170</v>
      </c>
      <c r="H205" s="176">
        <v>1478.624</v>
      </c>
      <c r="I205" s="177"/>
      <c r="L205" s="173"/>
      <c r="M205" s="178"/>
      <c r="N205" s="179"/>
      <c r="O205" s="179"/>
      <c r="P205" s="179"/>
      <c r="Q205" s="179"/>
      <c r="R205" s="179"/>
      <c r="S205" s="179"/>
      <c r="T205" s="180"/>
      <c r="AT205" s="174" t="s">
        <v>168</v>
      </c>
      <c r="AU205" s="174" t="s">
        <v>82</v>
      </c>
      <c r="AV205" s="14" t="s">
        <v>166</v>
      </c>
      <c r="AW205" s="14" t="s">
        <v>30</v>
      </c>
      <c r="AX205" s="14" t="s">
        <v>80</v>
      </c>
      <c r="AY205" s="174" t="s">
        <v>160</v>
      </c>
    </row>
    <row r="206" spans="1:65" s="2" customFormat="1" ht="24.2" customHeight="1">
      <c r="A206" s="32"/>
      <c r="B206" s="149"/>
      <c r="C206" s="150" t="s">
        <v>303</v>
      </c>
      <c r="D206" s="150" t="s">
        <v>162</v>
      </c>
      <c r="E206" s="151" t="s">
        <v>274</v>
      </c>
      <c r="F206" s="152" t="s">
        <v>275</v>
      </c>
      <c r="G206" s="153" t="s">
        <v>207</v>
      </c>
      <c r="H206" s="154">
        <v>647.35400000000004</v>
      </c>
      <c r="I206" s="155"/>
      <c r="J206" s="156">
        <f>ROUND(I206*H206,2)</f>
        <v>0</v>
      </c>
      <c r="K206" s="157"/>
      <c r="L206" s="33"/>
      <c r="M206" s="158" t="s">
        <v>1</v>
      </c>
      <c r="N206" s="159" t="s">
        <v>38</v>
      </c>
      <c r="O206" s="58"/>
      <c r="P206" s="160">
        <f>O206*H206</f>
        <v>0</v>
      </c>
      <c r="Q206" s="160">
        <v>0</v>
      </c>
      <c r="R206" s="160">
        <f>Q206*H206</f>
        <v>0</v>
      </c>
      <c r="S206" s="160">
        <v>0</v>
      </c>
      <c r="T206" s="161">
        <f>S206*H206</f>
        <v>0</v>
      </c>
      <c r="U206" s="32"/>
      <c r="V206" s="32"/>
      <c r="W206" s="32"/>
      <c r="X206" s="32"/>
      <c r="Y206" s="32"/>
      <c r="Z206" s="32"/>
      <c r="AA206" s="32"/>
      <c r="AB206" s="32"/>
      <c r="AC206" s="32"/>
      <c r="AD206" s="32"/>
      <c r="AE206" s="32"/>
      <c r="AR206" s="162" t="s">
        <v>166</v>
      </c>
      <c r="AT206" s="162" t="s">
        <v>162</v>
      </c>
      <c r="AU206" s="162" t="s">
        <v>82</v>
      </c>
      <c r="AY206" s="17" t="s">
        <v>160</v>
      </c>
      <c r="BE206" s="163">
        <f>IF(N206="základní",J206,0)</f>
        <v>0</v>
      </c>
      <c r="BF206" s="163">
        <f>IF(N206="snížená",J206,0)</f>
        <v>0</v>
      </c>
      <c r="BG206" s="163">
        <f>IF(N206="zákl. přenesená",J206,0)</f>
        <v>0</v>
      </c>
      <c r="BH206" s="163">
        <f>IF(N206="sníž. přenesená",J206,0)</f>
        <v>0</v>
      </c>
      <c r="BI206" s="163">
        <f>IF(N206="nulová",J206,0)</f>
        <v>0</v>
      </c>
      <c r="BJ206" s="17" t="s">
        <v>80</v>
      </c>
      <c r="BK206" s="163">
        <f>ROUND(I206*H206,2)</f>
        <v>0</v>
      </c>
      <c r="BL206" s="17" t="s">
        <v>166</v>
      </c>
      <c r="BM206" s="162" t="s">
        <v>1693</v>
      </c>
    </row>
    <row r="207" spans="1:65" s="13" customFormat="1">
      <c r="B207" s="164"/>
      <c r="D207" s="165" t="s">
        <v>168</v>
      </c>
      <c r="E207" s="166" t="s">
        <v>1</v>
      </c>
      <c r="F207" s="167" t="s">
        <v>1694</v>
      </c>
      <c r="H207" s="168">
        <v>912.73099999999999</v>
      </c>
      <c r="I207" s="169"/>
      <c r="L207" s="164"/>
      <c r="M207" s="170"/>
      <c r="N207" s="171"/>
      <c r="O207" s="171"/>
      <c r="P207" s="171"/>
      <c r="Q207" s="171"/>
      <c r="R207" s="171"/>
      <c r="S207" s="171"/>
      <c r="T207" s="172"/>
      <c r="AT207" s="166" t="s">
        <v>168</v>
      </c>
      <c r="AU207" s="166" t="s">
        <v>82</v>
      </c>
      <c r="AV207" s="13" t="s">
        <v>82</v>
      </c>
      <c r="AW207" s="13" t="s">
        <v>30</v>
      </c>
      <c r="AX207" s="13" t="s">
        <v>73</v>
      </c>
      <c r="AY207" s="166" t="s">
        <v>160</v>
      </c>
    </row>
    <row r="208" spans="1:65" s="15" customFormat="1">
      <c r="B208" s="181"/>
      <c r="D208" s="165" t="s">
        <v>168</v>
      </c>
      <c r="E208" s="182" t="s">
        <v>1</v>
      </c>
      <c r="F208" s="183" t="s">
        <v>278</v>
      </c>
      <c r="H208" s="182" t="s">
        <v>1</v>
      </c>
      <c r="I208" s="184"/>
      <c r="L208" s="181"/>
      <c r="M208" s="185"/>
      <c r="N208" s="186"/>
      <c r="O208" s="186"/>
      <c r="P208" s="186"/>
      <c r="Q208" s="186"/>
      <c r="R208" s="186"/>
      <c r="S208" s="186"/>
      <c r="T208" s="187"/>
      <c r="AT208" s="182" t="s">
        <v>168</v>
      </c>
      <c r="AU208" s="182" t="s">
        <v>82</v>
      </c>
      <c r="AV208" s="15" t="s">
        <v>80</v>
      </c>
      <c r="AW208" s="15" t="s">
        <v>30</v>
      </c>
      <c r="AX208" s="15" t="s">
        <v>73</v>
      </c>
      <c r="AY208" s="182" t="s">
        <v>160</v>
      </c>
    </row>
    <row r="209" spans="1:65" s="13" customFormat="1">
      <c r="B209" s="164"/>
      <c r="D209" s="165" t="s">
        <v>168</v>
      </c>
      <c r="E209" s="166" t="s">
        <v>1</v>
      </c>
      <c r="F209" s="167" t="s">
        <v>1695</v>
      </c>
      <c r="H209" s="168">
        <v>-172.70599999999999</v>
      </c>
      <c r="I209" s="169"/>
      <c r="L209" s="164"/>
      <c r="M209" s="170"/>
      <c r="N209" s="171"/>
      <c r="O209" s="171"/>
      <c r="P209" s="171"/>
      <c r="Q209" s="171"/>
      <c r="R209" s="171"/>
      <c r="S209" s="171"/>
      <c r="T209" s="172"/>
      <c r="AT209" s="166" t="s">
        <v>168</v>
      </c>
      <c r="AU209" s="166" t="s">
        <v>82</v>
      </c>
      <c r="AV209" s="13" t="s">
        <v>82</v>
      </c>
      <c r="AW209" s="13" t="s">
        <v>30</v>
      </c>
      <c r="AX209" s="13" t="s">
        <v>73</v>
      </c>
      <c r="AY209" s="166" t="s">
        <v>160</v>
      </c>
    </row>
    <row r="210" spans="1:65" s="13" customFormat="1">
      <c r="B210" s="164"/>
      <c r="D210" s="165" t="s">
        <v>168</v>
      </c>
      <c r="E210" s="166" t="s">
        <v>1</v>
      </c>
      <c r="F210" s="167" t="s">
        <v>1696</v>
      </c>
      <c r="H210" s="168">
        <v>-12.474</v>
      </c>
      <c r="I210" s="169"/>
      <c r="L210" s="164"/>
      <c r="M210" s="170"/>
      <c r="N210" s="171"/>
      <c r="O210" s="171"/>
      <c r="P210" s="171"/>
      <c r="Q210" s="171"/>
      <c r="R210" s="171"/>
      <c r="S210" s="171"/>
      <c r="T210" s="172"/>
      <c r="AT210" s="166" t="s">
        <v>168</v>
      </c>
      <c r="AU210" s="166" t="s">
        <v>82</v>
      </c>
      <c r="AV210" s="13" t="s">
        <v>82</v>
      </c>
      <c r="AW210" s="13" t="s">
        <v>30</v>
      </c>
      <c r="AX210" s="13" t="s">
        <v>73</v>
      </c>
      <c r="AY210" s="166" t="s">
        <v>160</v>
      </c>
    </row>
    <row r="211" spans="1:65" s="13" customFormat="1">
      <c r="B211" s="164"/>
      <c r="D211" s="165" t="s">
        <v>168</v>
      </c>
      <c r="E211" s="166" t="s">
        <v>1</v>
      </c>
      <c r="F211" s="167" t="s">
        <v>1697</v>
      </c>
      <c r="H211" s="168">
        <v>-47.322000000000003</v>
      </c>
      <c r="I211" s="169"/>
      <c r="L211" s="164"/>
      <c r="M211" s="170"/>
      <c r="N211" s="171"/>
      <c r="O211" s="171"/>
      <c r="P211" s="171"/>
      <c r="Q211" s="171"/>
      <c r="R211" s="171"/>
      <c r="S211" s="171"/>
      <c r="T211" s="172"/>
      <c r="AT211" s="166" t="s">
        <v>168</v>
      </c>
      <c r="AU211" s="166" t="s">
        <v>82</v>
      </c>
      <c r="AV211" s="13" t="s">
        <v>82</v>
      </c>
      <c r="AW211" s="13" t="s">
        <v>30</v>
      </c>
      <c r="AX211" s="13" t="s">
        <v>73</v>
      </c>
      <c r="AY211" s="166" t="s">
        <v>160</v>
      </c>
    </row>
    <row r="212" spans="1:65" s="13" customFormat="1">
      <c r="B212" s="164"/>
      <c r="D212" s="165" t="s">
        <v>168</v>
      </c>
      <c r="E212" s="166" t="s">
        <v>1</v>
      </c>
      <c r="F212" s="167" t="s">
        <v>1698</v>
      </c>
      <c r="H212" s="168">
        <v>-18</v>
      </c>
      <c r="I212" s="169"/>
      <c r="L212" s="164"/>
      <c r="M212" s="170"/>
      <c r="N212" s="171"/>
      <c r="O212" s="171"/>
      <c r="P212" s="171"/>
      <c r="Q212" s="171"/>
      <c r="R212" s="171"/>
      <c r="S212" s="171"/>
      <c r="T212" s="172"/>
      <c r="AT212" s="166" t="s">
        <v>168</v>
      </c>
      <c r="AU212" s="166" t="s">
        <v>82</v>
      </c>
      <c r="AV212" s="13" t="s">
        <v>82</v>
      </c>
      <c r="AW212" s="13" t="s">
        <v>30</v>
      </c>
      <c r="AX212" s="13" t="s">
        <v>73</v>
      </c>
      <c r="AY212" s="166" t="s">
        <v>160</v>
      </c>
    </row>
    <row r="213" spans="1:65" s="13" customFormat="1">
      <c r="B213" s="164"/>
      <c r="D213" s="165" t="s">
        <v>168</v>
      </c>
      <c r="E213" s="166" t="s">
        <v>1</v>
      </c>
      <c r="F213" s="167" t="s">
        <v>1699</v>
      </c>
      <c r="H213" s="168">
        <v>-14.875</v>
      </c>
      <c r="I213" s="169"/>
      <c r="L213" s="164"/>
      <c r="M213" s="170"/>
      <c r="N213" s="171"/>
      <c r="O213" s="171"/>
      <c r="P213" s="171"/>
      <c r="Q213" s="171"/>
      <c r="R213" s="171"/>
      <c r="S213" s="171"/>
      <c r="T213" s="172"/>
      <c r="AT213" s="166" t="s">
        <v>168</v>
      </c>
      <c r="AU213" s="166" t="s">
        <v>82</v>
      </c>
      <c r="AV213" s="13" t="s">
        <v>82</v>
      </c>
      <c r="AW213" s="13" t="s">
        <v>30</v>
      </c>
      <c r="AX213" s="13" t="s">
        <v>73</v>
      </c>
      <c r="AY213" s="166" t="s">
        <v>160</v>
      </c>
    </row>
    <row r="214" spans="1:65" s="14" customFormat="1">
      <c r="B214" s="173"/>
      <c r="D214" s="165" t="s">
        <v>168</v>
      </c>
      <c r="E214" s="174" t="s">
        <v>1</v>
      </c>
      <c r="F214" s="175" t="s">
        <v>170</v>
      </c>
      <c r="H214" s="176">
        <v>647.35400000000004</v>
      </c>
      <c r="I214" s="177"/>
      <c r="L214" s="173"/>
      <c r="M214" s="178"/>
      <c r="N214" s="179"/>
      <c r="O214" s="179"/>
      <c r="P214" s="179"/>
      <c r="Q214" s="179"/>
      <c r="R214" s="179"/>
      <c r="S214" s="179"/>
      <c r="T214" s="180"/>
      <c r="AT214" s="174" t="s">
        <v>168</v>
      </c>
      <c r="AU214" s="174" t="s">
        <v>82</v>
      </c>
      <c r="AV214" s="14" t="s">
        <v>166</v>
      </c>
      <c r="AW214" s="14" t="s">
        <v>30</v>
      </c>
      <c r="AX214" s="14" t="s">
        <v>80</v>
      </c>
      <c r="AY214" s="174" t="s">
        <v>160</v>
      </c>
    </row>
    <row r="215" spans="1:65" s="2" customFormat="1" ht="16.5" customHeight="1">
      <c r="A215" s="32"/>
      <c r="B215" s="149"/>
      <c r="C215" s="188" t="s">
        <v>309</v>
      </c>
      <c r="D215" s="188" t="s">
        <v>282</v>
      </c>
      <c r="E215" s="189" t="s">
        <v>283</v>
      </c>
      <c r="F215" s="190" t="s">
        <v>284</v>
      </c>
      <c r="G215" s="191" t="s">
        <v>270</v>
      </c>
      <c r="H215" s="192">
        <v>1329.73</v>
      </c>
      <c r="I215" s="193"/>
      <c r="J215" s="194">
        <f>ROUND(I215*H215,2)</f>
        <v>0</v>
      </c>
      <c r="K215" s="195"/>
      <c r="L215" s="196"/>
      <c r="M215" s="197" t="s">
        <v>1</v>
      </c>
      <c r="N215" s="198" t="s">
        <v>38</v>
      </c>
      <c r="O215" s="58"/>
      <c r="P215" s="160">
        <f>O215*H215</f>
        <v>0</v>
      </c>
      <c r="Q215" s="160">
        <v>0</v>
      </c>
      <c r="R215" s="160">
        <f>Q215*H215</f>
        <v>0</v>
      </c>
      <c r="S215" s="160">
        <v>0</v>
      </c>
      <c r="T215" s="161">
        <f>S215*H215</f>
        <v>0</v>
      </c>
      <c r="U215" s="32"/>
      <c r="V215" s="32"/>
      <c r="W215" s="32"/>
      <c r="X215" s="32"/>
      <c r="Y215" s="32"/>
      <c r="Z215" s="32"/>
      <c r="AA215" s="32"/>
      <c r="AB215" s="32"/>
      <c r="AC215" s="32"/>
      <c r="AD215" s="32"/>
      <c r="AE215" s="32"/>
      <c r="AR215" s="162" t="s">
        <v>199</v>
      </c>
      <c r="AT215" s="162" t="s">
        <v>282</v>
      </c>
      <c r="AU215" s="162" t="s">
        <v>82</v>
      </c>
      <c r="AY215" s="17" t="s">
        <v>160</v>
      </c>
      <c r="BE215" s="163">
        <f>IF(N215="základní",J215,0)</f>
        <v>0</v>
      </c>
      <c r="BF215" s="163">
        <f>IF(N215="snížená",J215,0)</f>
        <v>0</v>
      </c>
      <c r="BG215" s="163">
        <f>IF(N215="zákl. přenesená",J215,0)</f>
        <v>0</v>
      </c>
      <c r="BH215" s="163">
        <f>IF(N215="sníž. přenesená",J215,0)</f>
        <v>0</v>
      </c>
      <c r="BI215" s="163">
        <f>IF(N215="nulová",J215,0)</f>
        <v>0</v>
      </c>
      <c r="BJ215" s="17" t="s">
        <v>80</v>
      </c>
      <c r="BK215" s="163">
        <f>ROUND(I215*H215,2)</f>
        <v>0</v>
      </c>
      <c r="BL215" s="17" t="s">
        <v>166</v>
      </c>
      <c r="BM215" s="162" t="s">
        <v>1700</v>
      </c>
    </row>
    <row r="216" spans="1:65" s="13" customFormat="1">
      <c r="B216" s="164"/>
      <c r="D216" s="165" t="s">
        <v>168</v>
      </c>
      <c r="E216" s="166" t="s">
        <v>1</v>
      </c>
      <c r="F216" s="167" t="s">
        <v>1701</v>
      </c>
      <c r="H216" s="168">
        <v>1329.73</v>
      </c>
      <c r="I216" s="169"/>
      <c r="L216" s="164"/>
      <c r="M216" s="170"/>
      <c r="N216" s="171"/>
      <c r="O216" s="171"/>
      <c r="P216" s="171"/>
      <c r="Q216" s="171"/>
      <c r="R216" s="171"/>
      <c r="S216" s="171"/>
      <c r="T216" s="172"/>
      <c r="AT216" s="166" t="s">
        <v>168</v>
      </c>
      <c r="AU216" s="166" t="s">
        <v>82</v>
      </c>
      <c r="AV216" s="13" t="s">
        <v>82</v>
      </c>
      <c r="AW216" s="13" t="s">
        <v>30</v>
      </c>
      <c r="AX216" s="13" t="s">
        <v>73</v>
      </c>
      <c r="AY216" s="166" t="s">
        <v>160</v>
      </c>
    </row>
    <row r="217" spans="1:65" s="14" customFormat="1">
      <c r="B217" s="173"/>
      <c r="D217" s="165" t="s">
        <v>168</v>
      </c>
      <c r="E217" s="174" t="s">
        <v>1</v>
      </c>
      <c r="F217" s="175" t="s">
        <v>170</v>
      </c>
      <c r="H217" s="176">
        <v>1329.73</v>
      </c>
      <c r="I217" s="177"/>
      <c r="L217" s="173"/>
      <c r="M217" s="178"/>
      <c r="N217" s="179"/>
      <c r="O217" s="179"/>
      <c r="P217" s="179"/>
      <c r="Q217" s="179"/>
      <c r="R217" s="179"/>
      <c r="S217" s="179"/>
      <c r="T217" s="180"/>
      <c r="AT217" s="174" t="s">
        <v>168</v>
      </c>
      <c r="AU217" s="174" t="s">
        <v>82</v>
      </c>
      <c r="AV217" s="14" t="s">
        <v>166</v>
      </c>
      <c r="AW217" s="14" t="s">
        <v>30</v>
      </c>
      <c r="AX217" s="14" t="s">
        <v>80</v>
      </c>
      <c r="AY217" s="174" t="s">
        <v>160</v>
      </c>
    </row>
    <row r="218" spans="1:65" s="2" customFormat="1" ht="24.2" customHeight="1">
      <c r="A218" s="32"/>
      <c r="B218" s="149"/>
      <c r="C218" s="150" t="s">
        <v>315</v>
      </c>
      <c r="D218" s="150" t="s">
        <v>162</v>
      </c>
      <c r="E218" s="151" t="s">
        <v>288</v>
      </c>
      <c r="F218" s="152" t="s">
        <v>289</v>
      </c>
      <c r="G218" s="153" t="s">
        <v>207</v>
      </c>
      <c r="H218" s="154">
        <v>189.422</v>
      </c>
      <c r="I218" s="155"/>
      <c r="J218" s="156">
        <f>ROUND(I218*H218,2)</f>
        <v>0</v>
      </c>
      <c r="K218" s="157"/>
      <c r="L218" s="33"/>
      <c r="M218" s="158" t="s">
        <v>1</v>
      </c>
      <c r="N218" s="159" t="s">
        <v>38</v>
      </c>
      <c r="O218" s="58"/>
      <c r="P218" s="160">
        <f>O218*H218</f>
        <v>0</v>
      </c>
      <c r="Q218" s="160">
        <v>0</v>
      </c>
      <c r="R218" s="160">
        <f>Q218*H218</f>
        <v>0</v>
      </c>
      <c r="S218" s="160">
        <v>0</v>
      </c>
      <c r="T218" s="161">
        <f>S218*H218</f>
        <v>0</v>
      </c>
      <c r="U218" s="32"/>
      <c r="V218" s="32"/>
      <c r="W218" s="32"/>
      <c r="X218" s="32"/>
      <c r="Y218" s="32"/>
      <c r="Z218" s="32"/>
      <c r="AA218" s="32"/>
      <c r="AB218" s="32"/>
      <c r="AC218" s="32"/>
      <c r="AD218" s="32"/>
      <c r="AE218" s="32"/>
      <c r="AR218" s="162" t="s">
        <v>166</v>
      </c>
      <c r="AT218" s="162" t="s">
        <v>162</v>
      </c>
      <c r="AU218" s="162" t="s">
        <v>82</v>
      </c>
      <c r="AY218" s="17" t="s">
        <v>160</v>
      </c>
      <c r="BE218" s="163">
        <f>IF(N218="základní",J218,0)</f>
        <v>0</v>
      </c>
      <c r="BF218" s="163">
        <f>IF(N218="snížená",J218,0)</f>
        <v>0</v>
      </c>
      <c r="BG218" s="163">
        <f>IF(N218="zákl. přenesená",J218,0)</f>
        <v>0</v>
      </c>
      <c r="BH218" s="163">
        <f>IF(N218="sníž. přenesená",J218,0)</f>
        <v>0</v>
      </c>
      <c r="BI218" s="163">
        <f>IF(N218="nulová",J218,0)</f>
        <v>0</v>
      </c>
      <c r="BJ218" s="17" t="s">
        <v>80</v>
      </c>
      <c r="BK218" s="163">
        <f>ROUND(I218*H218,2)</f>
        <v>0</v>
      </c>
      <c r="BL218" s="17" t="s">
        <v>166</v>
      </c>
      <c r="BM218" s="162" t="s">
        <v>1702</v>
      </c>
    </row>
    <row r="219" spans="1:65" s="15" customFormat="1">
      <c r="B219" s="181"/>
      <c r="D219" s="165" t="s">
        <v>168</v>
      </c>
      <c r="E219" s="182" t="s">
        <v>1</v>
      </c>
      <c r="F219" s="183" t="s">
        <v>291</v>
      </c>
      <c r="H219" s="182" t="s">
        <v>1</v>
      </c>
      <c r="I219" s="184"/>
      <c r="L219" s="181"/>
      <c r="M219" s="185"/>
      <c r="N219" s="186"/>
      <c r="O219" s="186"/>
      <c r="P219" s="186"/>
      <c r="Q219" s="186"/>
      <c r="R219" s="186"/>
      <c r="S219" s="186"/>
      <c r="T219" s="187"/>
      <c r="AT219" s="182" t="s">
        <v>168</v>
      </c>
      <c r="AU219" s="182" t="s">
        <v>82</v>
      </c>
      <c r="AV219" s="15" t="s">
        <v>80</v>
      </c>
      <c r="AW219" s="15" t="s">
        <v>30</v>
      </c>
      <c r="AX219" s="15" t="s">
        <v>73</v>
      </c>
      <c r="AY219" s="182" t="s">
        <v>160</v>
      </c>
    </row>
    <row r="220" spans="1:65" s="13" customFormat="1">
      <c r="B220" s="164"/>
      <c r="D220" s="165" t="s">
        <v>168</v>
      </c>
      <c r="E220" s="166" t="s">
        <v>1</v>
      </c>
      <c r="F220" s="167" t="s">
        <v>1703</v>
      </c>
      <c r="H220" s="168">
        <v>36.567</v>
      </c>
      <c r="I220" s="169"/>
      <c r="L220" s="164"/>
      <c r="M220" s="170"/>
      <c r="N220" s="171"/>
      <c r="O220" s="171"/>
      <c r="P220" s="171"/>
      <c r="Q220" s="171"/>
      <c r="R220" s="171"/>
      <c r="S220" s="171"/>
      <c r="T220" s="172"/>
      <c r="AT220" s="166" t="s">
        <v>168</v>
      </c>
      <c r="AU220" s="166" t="s">
        <v>82</v>
      </c>
      <c r="AV220" s="13" t="s">
        <v>82</v>
      </c>
      <c r="AW220" s="13" t="s">
        <v>30</v>
      </c>
      <c r="AX220" s="13" t="s">
        <v>73</v>
      </c>
      <c r="AY220" s="166" t="s">
        <v>160</v>
      </c>
    </row>
    <row r="221" spans="1:65" s="13" customFormat="1">
      <c r="B221" s="164"/>
      <c r="D221" s="165" t="s">
        <v>168</v>
      </c>
      <c r="E221" s="166" t="s">
        <v>1</v>
      </c>
      <c r="F221" s="167" t="s">
        <v>1704</v>
      </c>
      <c r="H221" s="168">
        <v>141.30500000000001</v>
      </c>
      <c r="I221" s="169"/>
      <c r="L221" s="164"/>
      <c r="M221" s="170"/>
      <c r="N221" s="171"/>
      <c r="O221" s="171"/>
      <c r="P221" s="171"/>
      <c r="Q221" s="171"/>
      <c r="R221" s="171"/>
      <c r="S221" s="171"/>
      <c r="T221" s="172"/>
      <c r="AT221" s="166" t="s">
        <v>168</v>
      </c>
      <c r="AU221" s="166" t="s">
        <v>82</v>
      </c>
      <c r="AV221" s="13" t="s">
        <v>82</v>
      </c>
      <c r="AW221" s="13" t="s">
        <v>30</v>
      </c>
      <c r="AX221" s="13" t="s">
        <v>73</v>
      </c>
      <c r="AY221" s="166" t="s">
        <v>160</v>
      </c>
    </row>
    <row r="222" spans="1:65" s="13" customFormat="1">
      <c r="B222" s="164"/>
      <c r="D222" s="165" t="s">
        <v>168</v>
      </c>
      <c r="E222" s="166" t="s">
        <v>1</v>
      </c>
      <c r="F222" s="167" t="s">
        <v>1705</v>
      </c>
      <c r="H222" s="168">
        <v>11.55</v>
      </c>
      <c r="I222" s="169"/>
      <c r="L222" s="164"/>
      <c r="M222" s="170"/>
      <c r="N222" s="171"/>
      <c r="O222" s="171"/>
      <c r="P222" s="171"/>
      <c r="Q222" s="171"/>
      <c r="R222" s="171"/>
      <c r="S222" s="171"/>
      <c r="T222" s="172"/>
      <c r="AT222" s="166" t="s">
        <v>168</v>
      </c>
      <c r="AU222" s="166" t="s">
        <v>82</v>
      </c>
      <c r="AV222" s="13" t="s">
        <v>82</v>
      </c>
      <c r="AW222" s="13" t="s">
        <v>30</v>
      </c>
      <c r="AX222" s="13" t="s">
        <v>73</v>
      </c>
      <c r="AY222" s="166" t="s">
        <v>160</v>
      </c>
    </row>
    <row r="223" spans="1:65" s="14" customFormat="1">
      <c r="B223" s="173"/>
      <c r="D223" s="165" t="s">
        <v>168</v>
      </c>
      <c r="E223" s="174" t="s">
        <v>1</v>
      </c>
      <c r="F223" s="175" t="s">
        <v>170</v>
      </c>
      <c r="H223" s="176">
        <v>189.422</v>
      </c>
      <c r="I223" s="177"/>
      <c r="L223" s="173"/>
      <c r="M223" s="178"/>
      <c r="N223" s="179"/>
      <c r="O223" s="179"/>
      <c r="P223" s="179"/>
      <c r="Q223" s="179"/>
      <c r="R223" s="179"/>
      <c r="S223" s="179"/>
      <c r="T223" s="180"/>
      <c r="AT223" s="174" t="s">
        <v>168</v>
      </c>
      <c r="AU223" s="174" t="s">
        <v>82</v>
      </c>
      <c r="AV223" s="14" t="s">
        <v>166</v>
      </c>
      <c r="AW223" s="14" t="s">
        <v>30</v>
      </c>
      <c r="AX223" s="14" t="s">
        <v>80</v>
      </c>
      <c r="AY223" s="174" t="s">
        <v>160</v>
      </c>
    </row>
    <row r="224" spans="1:65" s="2" customFormat="1" ht="16.5" customHeight="1">
      <c r="A224" s="32"/>
      <c r="B224" s="149"/>
      <c r="C224" s="188" t="s">
        <v>321</v>
      </c>
      <c r="D224" s="188" t="s">
        <v>282</v>
      </c>
      <c r="E224" s="189" t="s">
        <v>283</v>
      </c>
      <c r="F224" s="190" t="s">
        <v>284</v>
      </c>
      <c r="G224" s="191" t="s">
        <v>270</v>
      </c>
      <c r="H224" s="192">
        <v>389.09199999999998</v>
      </c>
      <c r="I224" s="193"/>
      <c r="J224" s="194">
        <f>ROUND(I224*H224,2)</f>
        <v>0</v>
      </c>
      <c r="K224" s="195"/>
      <c r="L224" s="196"/>
      <c r="M224" s="197" t="s">
        <v>1</v>
      </c>
      <c r="N224" s="198" t="s">
        <v>38</v>
      </c>
      <c r="O224" s="58"/>
      <c r="P224" s="160">
        <f>O224*H224</f>
        <v>0</v>
      </c>
      <c r="Q224" s="160">
        <v>0</v>
      </c>
      <c r="R224" s="160">
        <f>Q224*H224</f>
        <v>0</v>
      </c>
      <c r="S224" s="160">
        <v>0</v>
      </c>
      <c r="T224" s="161">
        <f>S224*H224</f>
        <v>0</v>
      </c>
      <c r="U224" s="32"/>
      <c r="V224" s="32"/>
      <c r="W224" s="32"/>
      <c r="X224" s="32"/>
      <c r="Y224" s="32"/>
      <c r="Z224" s="32"/>
      <c r="AA224" s="32"/>
      <c r="AB224" s="32"/>
      <c r="AC224" s="32"/>
      <c r="AD224" s="32"/>
      <c r="AE224" s="32"/>
      <c r="AR224" s="162" t="s">
        <v>199</v>
      </c>
      <c r="AT224" s="162" t="s">
        <v>282</v>
      </c>
      <c r="AU224" s="162" t="s">
        <v>82</v>
      </c>
      <c r="AY224" s="17" t="s">
        <v>160</v>
      </c>
      <c r="BE224" s="163">
        <f>IF(N224="základní",J224,0)</f>
        <v>0</v>
      </c>
      <c r="BF224" s="163">
        <f>IF(N224="snížená",J224,0)</f>
        <v>0</v>
      </c>
      <c r="BG224" s="163">
        <f>IF(N224="zákl. přenesená",J224,0)</f>
        <v>0</v>
      </c>
      <c r="BH224" s="163">
        <f>IF(N224="sníž. přenesená",J224,0)</f>
        <v>0</v>
      </c>
      <c r="BI224" s="163">
        <f>IF(N224="nulová",J224,0)</f>
        <v>0</v>
      </c>
      <c r="BJ224" s="17" t="s">
        <v>80</v>
      </c>
      <c r="BK224" s="163">
        <f>ROUND(I224*H224,2)</f>
        <v>0</v>
      </c>
      <c r="BL224" s="17" t="s">
        <v>166</v>
      </c>
      <c r="BM224" s="162" t="s">
        <v>1706</v>
      </c>
    </row>
    <row r="225" spans="1:65" s="13" customFormat="1">
      <c r="B225" s="164"/>
      <c r="D225" s="165" t="s">
        <v>168</v>
      </c>
      <c r="E225" s="166" t="s">
        <v>1</v>
      </c>
      <c r="F225" s="167" t="s">
        <v>1707</v>
      </c>
      <c r="H225" s="168">
        <v>389.09199999999998</v>
      </c>
      <c r="I225" s="169"/>
      <c r="L225" s="164"/>
      <c r="M225" s="170"/>
      <c r="N225" s="171"/>
      <c r="O225" s="171"/>
      <c r="P225" s="171"/>
      <c r="Q225" s="171"/>
      <c r="R225" s="171"/>
      <c r="S225" s="171"/>
      <c r="T225" s="172"/>
      <c r="AT225" s="166" t="s">
        <v>168</v>
      </c>
      <c r="AU225" s="166" t="s">
        <v>82</v>
      </c>
      <c r="AV225" s="13" t="s">
        <v>82</v>
      </c>
      <c r="AW225" s="13" t="s">
        <v>30</v>
      </c>
      <c r="AX225" s="13" t="s">
        <v>73</v>
      </c>
      <c r="AY225" s="166" t="s">
        <v>160</v>
      </c>
    </row>
    <row r="226" spans="1:65" s="14" customFormat="1">
      <c r="B226" s="173"/>
      <c r="D226" s="165" t="s">
        <v>168</v>
      </c>
      <c r="E226" s="174" t="s">
        <v>1</v>
      </c>
      <c r="F226" s="175" t="s">
        <v>170</v>
      </c>
      <c r="H226" s="176">
        <v>389.09199999999998</v>
      </c>
      <c r="I226" s="177"/>
      <c r="L226" s="173"/>
      <c r="M226" s="178"/>
      <c r="N226" s="179"/>
      <c r="O226" s="179"/>
      <c r="P226" s="179"/>
      <c r="Q226" s="179"/>
      <c r="R226" s="179"/>
      <c r="S226" s="179"/>
      <c r="T226" s="180"/>
      <c r="AT226" s="174" t="s">
        <v>168</v>
      </c>
      <c r="AU226" s="174" t="s">
        <v>82</v>
      </c>
      <c r="AV226" s="14" t="s">
        <v>166</v>
      </c>
      <c r="AW226" s="14" t="s">
        <v>30</v>
      </c>
      <c r="AX226" s="14" t="s">
        <v>80</v>
      </c>
      <c r="AY226" s="174" t="s">
        <v>160</v>
      </c>
    </row>
    <row r="227" spans="1:65" s="2" customFormat="1" ht="24.2" customHeight="1">
      <c r="A227" s="32"/>
      <c r="B227" s="149"/>
      <c r="C227" s="150" t="s">
        <v>327</v>
      </c>
      <c r="D227" s="150" t="s">
        <v>162</v>
      </c>
      <c r="E227" s="151" t="s">
        <v>1708</v>
      </c>
      <c r="F227" s="152" t="s">
        <v>1709</v>
      </c>
      <c r="G227" s="153" t="s">
        <v>165</v>
      </c>
      <c r="H227" s="154">
        <v>142.30000000000001</v>
      </c>
      <c r="I227" s="155"/>
      <c r="J227" s="156">
        <f>ROUND(I227*H227,2)</f>
        <v>0</v>
      </c>
      <c r="K227" s="157"/>
      <c r="L227" s="33"/>
      <c r="M227" s="158" t="s">
        <v>1</v>
      </c>
      <c r="N227" s="159" t="s">
        <v>38</v>
      </c>
      <c r="O227" s="58"/>
      <c r="P227" s="160">
        <f>O227*H227</f>
        <v>0</v>
      </c>
      <c r="Q227" s="160">
        <v>0</v>
      </c>
      <c r="R227" s="160">
        <f>Q227*H227</f>
        <v>0</v>
      </c>
      <c r="S227" s="160">
        <v>0</v>
      </c>
      <c r="T227" s="161">
        <f>S227*H227</f>
        <v>0</v>
      </c>
      <c r="U227" s="32"/>
      <c r="V227" s="32"/>
      <c r="W227" s="32"/>
      <c r="X227" s="32"/>
      <c r="Y227" s="32"/>
      <c r="Z227" s="32"/>
      <c r="AA227" s="32"/>
      <c r="AB227" s="32"/>
      <c r="AC227" s="32"/>
      <c r="AD227" s="32"/>
      <c r="AE227" s="32"/>
      <c r="AR227" s="162" t="s">
        <v>166</v>
      </c>
      <c r="AT227" s="162" t="s">
        <v>162</v>
      </c>
      <c r="AU227" s="162" t="s">
        <v>82</v>
      </c>
      <c r="AY227" s="17" t="s">
        <v>160</v>
      </c>
      <c r="BE227" s="163">
        <f>IF(N227="základní",J227,0)</f>
        <v>0</v>
      </c>
      <c r="BF227" s="163">
        <f>IF(N227="snížená",J227,0)</f>
        <v>0</v>
      </c>
      <c r="BG227" s="163">
        <f>IF(N227="zákl. přenesená",J227,0)</f>
        <v>0</v>
      </c>
      <c r="BH227" s="163">
        <f>IF(N227="sníž. přenesená",J227,0)</f>
        <v>0</v>
      </c>
      <c r="BI227" s="163">
        <f>IF(N227="nulová",J227,0)</f>
        <v>0</v>
      </c>
      <c r="BJ227" s="17" t="s">
        <v>80</v>
      </c>
      <c r="BK227" s="163">
        <f>ROUND(I227*H227,2)</f>
        <v>0</v>
      </c>
      <c r="BL227" s="17" t="s">
        <v>166</v>
      </c>
      <c r="BM227" s="162" t="s">
        <v>1710</v>
      </c>
    </row>
    <row r="228" spans="1:65" s="13" customFormat="1">
      <c r="B228" s="164"/>
      <c r="D228" s="165" t="s">
        <v>168</v>
      </c>
      <c r="E228" s="166" t="s">
        <v>1</v>
      </c>
      <c r="F228" s="167" t="s">
        <v>1711</v>
      </c>
      <c r="H228" s="168">
        <v>142.30000000000001</v>
      </c>
      <c r="I228" s="169"/>
      <c r="L228" s="164"/>
      <c r="M228" s="170"/>
      <c r="N228" s="171"/>
      <c r="O228" s="171"/>
      <c r="P228" s="171"/>
      <c r="Q228" s="171"/>
      <c r="R228" s="171"/>
      <c r="S228" s="171"/>
      <c r="T228" s="172"/>
      <c r="AT228" s="166" t="s">
        <v>168</v>
      </c>
      <c r="AU228" s="166" t="s">
        <v>82</v>
      </c>
      <c r="AV228" s="13" t="s">
        <v>82</v>
      </c>
      <c r="AW228" s="13" t="s">
        <v>30</v>
      </c>
      <c r="AX228" s="13" t="s">
        <v>73</v>
      </c>
      <c r="AY228" s="166" t="s">
        <v>160</v>
      </c>
    </row>
    <row r="229" spans="1:65" s="14" customFormat="1">
      <c r="B229" s="173"/>
      <c r="D229" s="165" t="s">
        <v>168</v>
      </c>
      <c r="E229" s="174" t="s">
        <v>1</v>
      </c>
      <c r="F229" s="175" t="s">
        <v>170</v>
      </c>
      <c r="H229" s="176">
        <v>142.30000000000001</v>
      </c>
      <c r="I229" s="177"/>
      <c r="L229" s="173"/>
      <c r="M229" s="178"/>
      <c r="N229" s="179"/>
      <c r="O229" s="179"/>
      <c r="P229" s="179"/>
      <c r="Q229" s="179"/>
      <c r="R229" s="179"/>
      <c r="S229" s="179"/>
      <c r="T229" s="180"/>
      <c r="AT229" s="174" t="s">
        <v>168</v>
      </c>
      <c r="AU229" s="174" t="s">
        <v>82</v>
      </c>
      <c r="AV229" s="14" t="s">
        <v>166</v>
      </c>
      <c r="AW229" s="14" t="s">
        <v>30</v>
      </c>
      <c r="AX229" s="14" t="s">
        <v>80</v>
      </c>
      <c r="AY229" s="174" t="s">
        <v>160</v>
      </c>
    </row>
    <row r="230" spans="1:65" s="2" customFormat="1" ht="24.2" customHeight="1">
      <c r="A230" s="32"/>
      <c r="B230" s="149"/>
      <c r="C230" s="150" t="s">
        <v>333</v>
      </c>
      <c r="D230" s="150" t="s">
        <v>162</v>
      </c>
      <c r="E230" s="151" t="s">
        <v>1712</v>
      </c>
      <c r="F230" s="152" t="s">
        <v>1713</v>
      </c>
      <c r="G230" s="153" t="s">
        <v>165</v>
      </c>
      <c r="H230" s="154">
        <v>142.30000000000001</v>
      </c>
      <c r="I230" s="155"/>
      <c r="J230" s="156">
        <f>ROUND(I230*H230,2)</f>
        <v>0</v>
      </c>
      <c r="K230" s="157"/>
      <c r="L230" s="33"/>
      <c r="M230" s="158" t="s">
        <v>1</v>
      </c>
      <c r="N230" s="159" t="s">
        <v>38</v>
      </c>
      <c r="O230" s="58"/>
      <c r="P230" s="160">
        <f>O230*H230</f>
        <v>0</v>
      </c>
      <c r="Q230" s="160">
        <v>0</v>
      </c>
      <c r="R230" s="160">
        <f>Q230*H230</f>
        <v>0</v>
      </c>
      <c r="S230" s="160">
        <v>0</v>
      </c>
      <c r="T230" s="161">
        <f>S230*H230</f>
        <v>0</v>
      </c>
      <c r="U230" s="32"/>
      <c r="V230" s="32"/>
      <c r="W230" s="32"/>
      <c r="X230" s="32"/>
      <c r="Y230" s="32"/>
      <c r="Z230" s="32"/>
      <c r="AA230" s="32"/>
      <c r="AB230" s="32"/>
      <c r="AC230" s="32"/>
      <c r="AD230" s="32"/>
      <c r="AE230" s="32"/>
      <c r="AR230" s="162" t="s">
        <v>166</v>
      </c>
      <c r="AT230" s="162" t="s">
        <v>162</v>
      </c>
      <c r="AU230" s="162" t="s">
        <v>82</v>
      </c>
      <c r="AY230" s="17" t="s">
        <v>160</v>
      </c>
      <c r="BE230" s="163">
        <f>IF(N230="základní",J230,0)</f>
        <v>0</v>
      </c>
      <c r="BF230" s="163">
        <f>IF(N230="snížená",J230,0)</f>
        <v>0</v>
      </c>
      <c r="BG230" s="163">
        <f>IF(N230="zákl. přenesená",J230,0)</f>
        <v>0</v>
      </c>
      <c r="BH230" s="163">
        <f>IF(N230="sníž. přenesená",J230,0)</f>
        <v>0</v>
      </c>
      <c r="BI230" s="163">
        <f>IF(N230="nulová",J230,0)</f>
        <v>0</v>
      </c>
      <c r="BJ230" s="17" t="s">
        <v>80</v>
      </c>
      <c r="BK230" s="163">
        <f>ROUND(I230*H230,2)</f>
        <v>0</v>
      </c>
      <c r="BL230" s="17" t="s">
        <v>166</v>
      </c>
      <c r="BM230" s="162" t="s">
        <v>1714</v>
      </c>
    </row>
    <row r="231" spans="1:65" s="13" customFormat="1">
      <c r="B231" s="164"/>
      <c r="D231" s="165" t="s">
        <v>168</v>
      </c>
      <c r="E231" s="166" t="s">
        <v>1</v>
      </c>
      <c r="F231" s="167" t="s">
        <v>1711</v>
      </c>
      <c r="H231" s="168">
        <v>142.30000000000001</v>
      </c>
      <c r="I231" s="169"/>
      <c r="L231" s="164"/>
      <c r="M231" s="170"/>
      <c r="N231" s="171"/>
      <c r="O231" s="171"/>
      <c r="P231" s="171"/>
      <c r="Q231" s="171"/>
      <c r="R231" s="171"/>
      <c r="S231" s="171"/>
      <c r="T231" s="172"/>
      <c r="AT231" s="166" t="s">
        <v>168</v>
      </c>
      <c r="AU231" s="166" t="s">
        <v>82</v>
      </c>
      <c r="AV231" s="13" t="s">
        <v>82</v>
      </c>
      <c r="AW231" s="13" t="s">
        <v>30</v>
      </c>
      <c r="AX231" s="13" t="s">
        <v>73</v>
      </c>
      <c r="AY231" s="166" t="s">
        <v>160</v>
      </c>
    </row>
    <row r="232" spans="1:65" s="14" customFormat="1">
      <c r="B232" s="173"/>
      <c r="D232" s="165" t="s">
        <v>168</v>
      </c>
      <c r="E232" s="174" t="s">
        <v>1</v>
      </c>
      <c r="F232" s="175" t="s">
        <v>170</v>
      </c>
      <c r="H232" s="176">
        <v>142.30000000000001</v>
      </c>
      <c r="I232" s="177"/>
      <c r="L232" s="173"/>
      <c r="M232" s="178"/>
      <c r="N232" s="179"/>
      <c r="O232" s="179"/>
      <c r="P232" s="179"/>
      <c r="Q232" s="179"/>
      <c r="R232" s="179"/>
      <c r="S232" s="179"/>
      <c r="T232" s="180"/>
      <c r="AT232" s="174" t="s">
        <v>168</v>
      </c>
      <c r="AU232" s="174" t="s">
        <v>82</v>
      </c>
      <c r="AV232" s="14" t="s">
        <v>166</v>
      </c>
      <c r="AW232" s="14" t="s">
        <v>30</v>
      </c>
      <c r="AX232" s="14" t="s">
        <v>80</v>
      </c>
      <c r="AY232" s="174" t="s">
        <v>160</v>
      </c>
    </row>
    <row r="233" spans="1:65" s="2" customFormat="1" ht="16.5" customHeight="1">
      <c r="A233" s="32"/>
      <c r="B233" s="149"/>
      <c r="C233" s="188" t="s">
        <v>337</v>
      </c>
      <c r="D233" s="188" t="s">
        <v>282</v>
      </c>
      <c r="E233" s="189" t="s">
        <v>1715</v>
      </c>
      <c r="F233" s="190" t="s">
        <v>1716</v>
      </c>
      <c r="G233" s="191" t="s">
        <v>1717</v>
      </c>
      <c r="H233" s="192">
        <v>2.1349999999999998</v>
      </c>
      <c r="I233" s="193"/>
      <c r="J233" s="194">
        <f>ROUND(I233*H233,2)</f>
        <v>0</v>
      </c>
      <c r="K233" s="195"/>
      <c r="L233" s="196"/>
      <c r="M233" s="197" t="s">
        <v>1</v>
      </c>
      <c r="N233" s="198" t="s">
        <v>38</v>
      </c>
      <c r="O233" s="58"/>
      <c r="P233" s="160">
        <f>O233*H233</f>
        <v>0</v>
      </c>
      <c r="Q233" s="160">
        <v>1E-3</v>
      </c>
      <c r="R233" s="160">
        <f>Q233*H233</f>
        <v>2.1349999999999997E-3</v>
      </c>
      <c r="S233" s="160">
        <v>0</v>
      </c>
      <c r="T233" s="161">
        <f>S233*H233</f>
        <v>0</v>
      </c>
      <c r="U233" s="32"/>
      <c r="V233" s="32"/>
      <c r="W233" s="32"/>
      <c r="X233" s="32"/>
      <c r="Y233" s="32"/>
      <c r="Z233" s="32"/>
      <c r="AA233" s="32"/>
      <c r="AB233" s="32"/>
      <c r="AC233" s="32"/>
      <c r="AD233" s="32"/>
      <c r="AE233" s="32"/>
      <c r="AR233" s="162" t="s">
        <v>199</v>
      </c>
      <c r="AT233" s="162" t="s">
        <v>282</v>
      </c>
      <c r="AU233" s="162" t="s">
        <v>82</v>
      </c>
      <c r="AY233" s="17" t="s">
        <v>160</v>
      </c>
      <c r="BE233" s="163">
        <f>IF(N233="základní",J233,0)</f>
        <v>0</v>
      </c>
      <c r="BF233" s="163">
        <f>IF(N233="snížená",J233,0)</f>
        <v>0</v>
      </c>
      <c r="BG233" s="163">
        <f>IF(N233="zákl. přenesená",J233,0)</f>
        <v>0</v>
      </c>
      <c r="BH233" s="163">
        <f>IF(N233="sníž. přenesená",J233,0)</f>
        <v>0</v>
      </c>
      <c r="BI233" s="163">
        <f>IF(N233="nulová",J233,0)</f>
        <v>0</v>
      </c>
      <c r="BJ233" s="17" t="s">
        <v>80</v>
      </c>
      <c r="BK233" s="163">
        <f>ROUND(I233*H233,2)</f>
        <v>0</v>
      </c>
      <c r="BL233" s="17" t="s">
        <v>166</v>
      </c>
      <c r="BM233" s="162" t="s">
        <v>1718</v>
      </c>
    </row>
    <row r="234" spans="1:65" s="13" customFormat="1">
      <c r="B234" s="164"/>
      <c r="D234" s="165" t="s">
        <v>168</v>
      </c>
      <c r="F234" s="167" t="s">
        <v>1719</v>
      </c>
      <c r="H234" s="168">
        <v>2.1349999999999998</v>
      </c>
      <c r="I234" s="169"/>
      <c r="L234" s="164"/>
      <c r="M234" s="170"/>
      <c r="N234" s="171"/>
      <c r="O234" s="171"/>
      <c r="P234" s="171"/>
      <c r="Q234" s="171"/>
      <c r="R234" s="171"/>
      <c r="S234" s="171"/>
      <c r="T234" s="172"/>
      <c r="AT234" s="166" t="s">
        <v>168</v>
      </c>
      <c r="AU234" s="166" t="s">
        <v>82</v>
      </c>
      <c r="AV234" s="13" t="s">
        <v>82</v>
      </c>
      <c r="AW234" s="13" t="s">
        <v>3</v>
      </c>
      <c r="AX234" s="13" t="s">
        <v>80</v>
      </c>
      <c r="AY234" s="166" t="s">
        <v>160</v>
      </c>
    </row>
    <row r="235" spans="1:65" s="2" customFormat="1" ht="24.2" customHeight="1">
      <c r="A235" s="32"/>
      <c r="B235" s="149"/>
      <c r="C235" s="150" t="s">
        <v>342</v>
      </c>
      <c r="D235" s="150" t="s">
        <v>162</v>
      </c>
      <c r="E235" s="151" t="s">
        <v>1720</v>
      </c>
      <c r="F235" s="152" t="s">
        <v>1721</v>
      </c>
      <c r="G235" s="153" t="s">
        <v>165</v>
      </c>
      <c r="H235" s="154">
        <v>142.30000000000001</v>
      </c>
      <c r="I235" s="155"/>
      <c r="J235" s="156">
        <f>ROUND(I235*H235,2)</f>
        <v>0</v>
      </c>
      <c r="K235" s="157"/>
      <c r="L235" s="33"/>
      <c r="M235" s="158" t="s">
        <v>1</v>
      </c>
      <c r="N235" s="159" t="s">
        <v>38</v>
      </c>
      <c r="O235" s="58"/>
      <c r="P235" s="160">
        <f>O235*H235</f>
        <v>0</v>
      </c>
      <c r="Q235" s="160">
        <v>0</v>
      </c>
      <c r="R235" s="160">
        <f>Q235*H235</f>
        <v>0</v>
      </c>
      <c r="S235" s="160">
        <v>0</v>
      </c>
      <c r="T235" s="161">
        <f>S235*H235</f>
        <v>0</v>
      </c>
      <c r="U235" s="32"/>
      <c r="V235" s="32"/>
      <c r="W235" s="32"/>
      <c r="X235" s="32"/>
      <c r="Y235" s="32"/>
      <c r="Z235" s="32"/>
      <c r="AA235" s="32"/>
      <c r="AB235" s="32"/>
      <c r="AC235" s="32"/>
      <c r="AD235" s="32"/>
      <c r="AE235" s="32"/>
      <c r="AR235" s="162" t="s">
        <v>166</v>
      </c>
      <c r="AT235" s="162" t="s">
        <v>162</v>
      </c>
      <c r="AU235" s="162" t="s">
        <v>82</v>
      </c>
      <c r="AY235" s="17" t="s">
        <v>160</v>
      </c>
      <c r="BE235" s="163">
        <f>IF(N235="základní",J235,0)</f>
        <v>0</v>
      </c>
      <c r="BF235" s="163">
        <f>IF(N235="snížená",J235,0)</f>
        <v>0</v>
      </c>
      <c r="BG235" s="163">
        <f>IF(N235="zákl. přenesená",J235,0)</f>
        <v>0</v>
      </c>
      <c r="BH235" s="163">
        <f>IF(N235="sníž. přenesená",J235,0)</f>
        <v>0</v>
      </c>
      <c r="BI235" s="163">
        <f>IF(N235="nulová",J235,0)</f>
        <v>0</v>
      </c>
      <c r="BJ235" s="17" t="s">
        <v>80</v>
      </c>
      <c r="BK235" s="163">
        <f>ROUND(I235*H235,2)</f>
        <v>0</v>
      </c>
      <c r="BL235" s="17" t="s">
        <v>166</v>
      </c>
      <c r="BM235" s="162" t="s">
        <v>1722</v>
      </c>
    </row>
    <row r="236" spans="1:65" s="13" customFormat="1">
      <c r="B236" s="164"/>
      <c r="D236" s="165" t="s">
        <v>168</v>
      </c>
      <c r="E236" s="166" t="s">
        <v>1</v>
      </c>
      <c r="F236" s="167" t="s">
        <v>1711</v>
      </c>
      <c r="H236" s="168">
        <v>142.30000000000001</v>
      </c>
      <c r="I236" s="169"/>
      <c r="L236" s="164"/>
      <c r="M236" s="170"/>
      <c r="N236" s="171"/>
      <c r="O236" s="171"/>
      <c r="P236" s="171"/>
      <c r="Q236" s="171"/>
      <c r="R236" s="171"/>
      <c r="S236" s="171"/>
      <c r="T236" s="172"/>
      <c r="AT236" s="166" t="s">
        <v>168</v>
      </c>
      <c r="AU236" s="166" t="s">
        <v>82</v>
      </c>
      <c r="AV236" s="13" t="s">
        <v>82</v>
      </c>
      <c r="AW236" s="13" t="s">
        <v>30</v>
      </c>
      <c r="AX236" s="13" t="s">
        <v>73</v>
      </c>
      <c r="AY236" s="166" t="s">
        <v>160</v>
      </c>
    </row>
    <row r="237" spans="1:65" s="14" customFormat="1">
      <c r="B237" s="173"/>
      <c r="D237" s="165" t="s">
        <v>168</v>
      </c>
      <c r="E237" s="174" t="s">
        <v>1</v>
      </c>
      <c r="F237" s="175" t="s">
        <v>170</v>
      </c>
      <c r="H237" s="176">
        <v>142.30000000000001</v>
      </c>
      <c r="I237" s="177"/>
      <c r="L237" s="173"/>
      <c r="M237" s="178"/>
      <c r="N237" s="179"/>
      <c r="O237" s="179"/>
      <c r="P237" s="179"/>
      <c r="Q237" s="179"/>
      <c r="R237" s="179"/>
      <c r="S237" s="179"/>
      <c r="T237" s="180"/>
      <c r="AT237" s="174" t="s">
        <v>168</v>
      </c>
      <c r="AU237" s="174" t="s">
        <v>82</v>
      </c>
      <c r="AV237" s="14" t="s">
        <v>166</v>
      </c>
      <c r="AW237" s="14" t="s">
        <v>30</v>
      </c>
      <c r="AX237" s="14" t="s">
        <v>80</v>
      </c>
      <c r="AY237" s="174" t="s">
        <v>160</v>
      </c>
    </row>
    <row r="238" spans="1:65" s="2" customFormat="1" ht="24.2" customHeight="1">
      <c r="A238" s="32"/>
      <c r="B238" s="149"/>
      <c r="C238" s="150" t="s">
        <v>346</v>
      </c>
      <c r="D238" s="150" t="s">
        <v>162</v>
      </c>
      <c r="E238" s="151" t="s">
        <v>299</v>
      </c>
      <c r="F238" s="152" t="s">
        <v>300</v>
      </c>
      <c r="G238" s="153" t="s">
        <v>165</v>
      </c>
      <c r="H238" s="154">
        <v>143.30000000000001</v>
      </c>
      <c r="I238" s="155"/>
      <c r="J238" s="156">
        <f>ROUND(I238*H238,2)</f>
        <v>0</v>
      </c>
      <c r="K238" s="157"/>
      <c r="L238" s="33"/>
      <c r="M238" s="158" t="s">
        <v>1</v>
      </c>
      <c r="N238" s="159" t="s">
        <v>38</v>
      </c>
      <c r="O238" s="58"/>
      <c r="P238" s="160">
        <f>O238*H238</f>
        <v>0</v>
      </c>
      <c r="Q238" s="160">
        <v>0</v>
      </c>
      <c r="R238" s="160">
        <f>Q238*H238</f>
        <v>0</v>
      </c>
      <c r="S238" s="160">
        <v>0</v>
      </c>
      <c r="T238" s="161">
        <f>S238*H238</f>
        <v>0</v>
      </c>
      <c r="U238" s="32"/>
      <c r="V238" s="32"/>
      <c r="W238" s="32"/>
      <c r="X238" s="32"/>
      <c r="Y238" s="32"/>
      <c r="Z238" s="32"/>
      <c r="AA238" s="32"/>
      <c r="AB238" s="32"/>
      <c r="AC238" s="32"/>
      <c r="AD238" s="32"/>
      <c r="AE238" s="32"/>
      <c r="AR238" s="162" t="s">
        <v>166</v>
      </c>
      <c r="AT238" s="162" t="s">
        <v>162</v>
      </c>
      <c r="AU238" s="162" t="s">
        <v>82</v>
      </c>
      <c r="AY238" s="17" t="s">
        <v>160</v>
      </c>
      <c r="BE238" s="163">
        <f>IF(N238="základní",J238,0)</f>
        <v>0</v>
      </c>
      <c r="BF238" s="163">
        <f>IF(N238="snížená",J238,0)</f>
        <v>0</v>
      </c>
      <c r="BG238" s="163">
        <f>IF(N238="zákl. přenesená",J238,0)</f>
        <v>0</v>
      </c>
      <c r="BH238" s="163">
        <f>IF(N238="sníž. přenesená",J238,0)</f>
        <v>0</v>
      </c>
      <c r="BI238" s="163">
        <f>IF(N238="nulová",J238,0)</f>
        <v>0</v>
      </c>
      <c r="BJ238" s="17" t="s">
        <v>80</v>
      </c>
      <c r="BK238" s="163">
        <f>ROUND(I238*H238,2)</f>
        <v>0</v>
      </c>
      <c r="BL238" s="17" t="s">
        <v>166</v>
      </c>
      <c r="BM238" s="162" t="s">
        <v>1723</v>
      </c>
    </row>
    <row r="239" spans="1:65" s="13" customFormat="1">
      <c r="B239" s="164"/>
      <c r="D239" s="165" t="s">
        <v>168</v>
      </c>
      <c r="E239" s="166" t="s">
        <v>1</v>
      </c>
      <c r="F239" s="167" t="s">
        <v>1638</v>
      </c>
      <c r="H239" s="168">
        <v>5</v>
      </c>
      <c r="I239" s="169"/>
      <c r="L239" s="164"/>
      <c r="M239" s="170"/>
      <c r="N239" s="171"/>
      <c r="O239" s="171"/>
      <c r="P239" s="171"/>
      <c r="Q239" s="171"/>
      <c r="R239" s="171"/>
      <c r="S239" s="171"/>
      <c r="T239" s="172"/>
      <c r="AT239" s="166" t="s">
        <v>168</v>
      </c>
      <c r="AU239" s="166" t="s">
        <v>82</v>
      </c>
      <c r="AV239" s="13" t="s">
        <v>82</v>
      </c>
      <c r="AW239" s="13" t="s">
        <v>30</v>
      </c>
      <c r="AX239" s="13" t="s">
        <v>73</v>
      </c>
      <c r="AY239" s="166" t="s">
        <v>160</v>
      </c>
    </row>
    <row r="240" spans="1:65" s="13" customFormat="1">
      <c r="B240" s="164"/>
      <c r="D240" s="165" t="s">
        <v>168</v>
      </c>
      <c r="E240" s="166" t="s">
        <v>1</v>
      </c>
      <c r="F240" s="167" t="s">
        <v>1643</v>
      </c>
      <c r="H240" s="168">
        <v>138.30000000000001</v>
      </c>
      <c r="I240" s="169"/>
      <c r="L240" s="164"/>
      <c r="M240" s="170"/>
      <c r="N240" s="171"/>
      <c r="O240" s="171"/>
      <c r="P240" s="171"/>
      <c r="Q240" s="171"/>
      <c r="R240" s="171"/>
      <c r="S240" s="171"/>
      <c r="T240" s="172"/>
      <c r="AT240" s="166" t="s">
        <v>168</v>
      </c>
      <c r="AU240" s="166" t="s">
        <v>82</v>
      </c>
      <c r="AV240" s="13" t="s">
        <v>82</v>
      </c>
      <c r="AW240" s="13" t="s">
        <v>30</v>
      </c>
      <c r="AX240" s="13" t="s">
        <v>73</v>
      </c>
      <c r="AY240" s="166" t="s">
        <v>160</v>
      </c>
    </row>
    <row r="241" spans="1:65" s="14" customFormat="1">
      <c r="B241" s="173"/>
      <c r="D241" s="165" t="s">
        <v>168</v>
      </c>
      <c r="E241" s="174" t="s">
        <v>1</v>
      </c>
      <c r="F241" s="175" t="s">
        <v>170</v>
      </c>
      <c r="H241" s="176">
        <v>143.30000000000001</v>
      </c>
      <c r="I241" s="177"/>
      <c r="L241" s="173"/>
      <c r="M241" s="178"/>
      <c r="N241" s="179"/>
      <c r="O241" s="179"/>
      <c r="P241" s="179"/>
      <c r="Q241" s="179"/>
      <c r="R241" s="179"/>
      <c r="S241" s="179"/>
      <c r="T241" s="180"/>
      <c r="AT241" s="174" t="s">
        <v>168</v>
      </c>
      <c r="AU241" s="174" t="s">
        <v>82</v>
      </c>
      <c r="AV241" s="14" t="s">
        <v>166</v>
      </c>
      <c r="AW241" s="14" t="s">
        <v>30</v>
      </c>
      <c r="AX241" s="14" t="s">
        <v>80</v>
      </c>
      <c r="AY241" s="174" t="s">
        <v>160</v>
      </c>
    </row>
    <row r="242" spans="1:65" s="12" customFormat="1" ht="22.9" customHeight="1">
      <c r="B242" s="136"/>
      <c r="D242" s="137" t="s">
        <v>72</v>
      </c>
      <c r="E242" s="147" t="s">
        <v>82</v>
      </c>
      <c r="F242" s="147" t="s">
        <v>302</v>
      </c>
      <c r="I242" s="139"/>
      <c r="J242" s="148">
        <f>BK242</f>
        <v>0</v>
      </c>
      <c r="L242" s="136"/>
      <c r="M242" s="141"/>
      <c r="N242" s="142"/>
      <c r="O242" s="142"/>
      <c r="P242" s="143">
        <f>SUM(P243:P245)</f>
        <v>0</v>
      </c>
      <c r="Q242" s="142"/>
      <c r="R242" s="143">
        <f>SUM(R243:R245)</f>
        <v>4.728339000000001</v>
      </c>
      <c r="S242" s="142"/>
      <c r="T242" s="144">
        <f>SUM(T243:T245)</f>
        <v>0</v>
      </c>
      <c r="AR242" s="137" t="s">
        <v>80</v>
      </c>
      <c r="AT242" s="145" t="s">
        <v>72</v>
      </c>
      <c r="AU242" s="145" t="s">
        <v>80</v>
      </c>
      <c r="AY242" s="137" t="s">
        <v>160</v>
      </c>
      <c r="BK242" s="146">
        <f>SUM(BK243:BK245)</f>
        <v>0</v>
      </c>
    </row>
    <row r="243" spans="1:65" s="2" customFormat="1" ht="37.9" customHeight="1">
      <c r="A243" s="32"/>
      <c r="B243" s="149"/>
      <c r="C243" s="150" t="s">
        <v>350</v>
      </c>
      <c r="D243" s="150" t="s">
        <v>162</v>
      </c>
      <c r="E243" s="151" t="s">
        <v>304</v>
      </c>
      <c r="F243" s="152" t="s">
        <v>305</v>
      </c>
      <c r="G243" s="153" t="s">
        <v>196</v>
      </c>
      <c r="H243" s="154">
        <v>23.1</v>
      </c>
      <c r="I243" s="155"/>
      <c r="J243" s="156">
        <f>ROUND(I243*H243,2)</f>
        <v>0</v>
      </c>
      <c r="K243" s="157"/>
      <c r="L243" s="33"/>
      <c r="M243" s="158" t="s">
        <v>1</v>
      </c>
      <c r="N243" s="159" t="s">
        <v>38</v>
      </c>
      <c r="O243" s="58"/>
      <c r="P243" s="160">
        <f>O243*H243</f>
        <v>0</v>
      </c>
      <c r="Q243" s="160">
        <v>0.20469000000000001</v>
      </c>
      <c r="R243" s="160">
        <f>Q243*H243</f>
        <v>4.728339000000001</v>
      </c>
      <c r="S243" s="160">
        <v>0</v>
      </c>
      <c r="T243" s="161">
        <f>S243*H243</f>
        <v>0</v>
      </c>
      <c r="U243" s="32"/>
      <c r="V243" s="32"/>
      <c r="W243" s="32"/>
      <c r="X243" s="32"/>
      <c r="Y243" s="32"/>
      <c r="Z243" s="32"/>
      <c r="AA243" s="32"/>
      <c r="AB243" s="32"/>
      <c r="AC243" s="32"/>
      <c r="AD243" s="32"/>
      <c r="AE243" s="32"/>
      <c r="AR243" s="162" t="s">
        <v>166</v>
      </c>
      <c r="AT243" s="162" t="s">
        <v>162</v>
      </c>
      <c r="AU243" s="162" t="s">
        <v>82</v>
      </c>
      <c r="AY243" s="17" t="s">
        <v>160</v>
      </c>
      <c r="BE243" s="163">
        <f>IF(N243="základní",J243,0)</f>
        <v>0</v>
      </c>
      <c r="BF243" s="163">
        <f>IF(N243="snížená",J243,0)</f>
        <v>0</v>
      </c>
      <c r="BG243" s="163">
        <f>IF(N243="zákl. přenesená",J243,0)</f>
        <v>0</v>
      </c>
      <c r="BH243" s="163">
        <f>IF(N243="sníž. přenesená",J243,0)</f>
        <v>0</v>
      </c>
      <c r="BI243" s="163">
        <f>IF(N243="nulová",J243,0)</f>
        <v>0</v>
      </c>
      <c r="BJ243" s="17" t="s">
        <v>80</v>
      </c>
      <c r="BK243" s="163">
        <f>ROUND(I243*H243,2)</f>
        <v>0</v>
      </c>
      <c r="BL243" s="17" t="s">
        <v>166</v>
      </c>
      <c r="BM243" s="162" t="s">
        <v>1724</v>
      </c>
    </row>
    <row r="244" spans="1:65" s="13" customFormat="1">
      <c r="B244" s="164"/>
      <c r="D244" s="165" t="s">
        <v>168</v>
      </c>
      <c r="E244" s="166" t="s">
        <v>1</v>
      </c>
      <c r="F244" s="167" t="s">
        <v>1725</v>
      </c>
      <c r="H244" s="168">
        <v>23.1</v>
      </c>
      <c r="I244" s="169"/>
      <c r="L244" s="164"/>
      <c r="M244" s="170"/>
      <c r="N244" s="171"/>
      <c r="O244" s="171"/>
      <c r="P244" s="171"/>
      <c r="Q244" s="171"/>
      <c r="R244" s="171"/>
      <c r="S244" s="171"/>
      <c r="T244" s="172"/>
      <c r="AT244" s="166" t="s">
        <v>168</v>
      </c>
      <c r="AU244" s="166" t="s">
        <v>82</v>
      </c>
      <c r="AV244" s="13" t="s">
        <v>82</v>
      </c>
      <c r="AW244" s="13" t="s">
        <v>30</v>
      </c>
      <c r="AX244" s="13" t="s">
        <v>73</v>
      </c>
      <c r="AY244" s="166" t="s">
        <v>160</v>
      </c>
    </row>
    <row r="245" spans="1:65" s="14" customFormat="1">
      <c r="B245" s="173"/>
      <c r="D245" s="165" t="s">
        <v>168</v>
      </c>
      <c r="E245" s="174" t="s">
        <v>1</v>
      </c>
      <c r="F245" s="175" t="s">
        <v>170</v>
      </c>
      <c r="H245" s="176">
        <v>23.1</v>
      </c>
      <c r="I245" s="177"/>
      <c r="L245" s="173"/>
      <c r="M245" s="178"/>
      <c r="N245" s="179"/>
      <c r="O245" s="179"/>
      <c r="P245" s="179"/>
      <c r="Q245" s="179"/>
      <c r="R245" s="179"/>
      <c r="S245" s="179"/>
      <c r="T245" s="180"/>
      <c r="AT245" s="174" t="s">
        <v>168</v>
      </c>
      <c r="AU245" s="174" t="s">
        <v>82</v>
      </c>
      <c r="AV245" s="14" t="s">
        <v>166</v>
      </c>
      <c r="AW245" s="14" t="s">
        <v>30</v>
      </c>
      <c r="AX245" s="14" t="s">
        <v>80</v>
      </c>
      <c r="AY245" s="174" t="s">
        <v>160</v>
      </c>
    </row>
    <row r="246" spans="1:65" s="12" customFormat="1" ht="22.9" customHeight="1">
      <c r="B246" s="136"/>
      <c r="D246" s="137" t="s">
        <v>72</v>
      </c>
      <c r="E246" s="147" t="s">
        <v>166</v>
      </c>
      <c r="F246" s="147" t="s">
        <v>320</v>
      </c>
      <c r="I246" s="139"/>
      <c r="J246" s="148">
        <f>BK246</f>
        <v>0</v>
      </c>
      <c r="L246" s="136"/>
      <c r="M246" s="141"/>
      <c r="N246" s="142"/>
      <c r="O246" s="142"/>
      <c r="P246" s="143">
        <f>SUM(P247:P257)</f>
        <v>0</v>
      </c>
      <c r="Q246" s="142"/>
      <c r="R246" s="143">
        <f>SUM(R247:R257)</f>
        <v>89.973087069999991</v>
      </c>
      <c r="S246" s="142"/>
      <c r="T246" s="144">
        <f>SUM(T247:T257)</f>
        <v>0</v>
      </c>
      <c r="AR246" s="137" t="s">
        <v>80</v>
      </c>
      <c r="AT246" s="145" t="s">
        <v>72</v>
      </c>
      <c r="AU246" s="145" t="s">
        <v>80</v>
      </c>
      <c r="AY246" s="137" t="s">
        <v>160</v>
      </c>
      <c r="BK246" s="146">
        <f>SUM(BK247:BK257)</f>
        <v>0</v>
      </c>
    </row>
    <row r="247" spans="1:65" s="2" customFormat="1" ht="16.5" customHeight="1">
      <c r="A247" s="32"/>
      <c r="B247" s="149"/>
      <c r="C247" s="150" t="s">
        <v>354</v>
      </c>
      <c r="D247" s="150" t="s">
        <v>162</v>
      </c>
      <c r="E247" s="151" t="s">
        <v>322</v>
      </c>
      <c r="F247" s="152" t="s">
        <v>323</v>
      </c>
      <c r="G247" s="153" t="s">
        <v>207</v>
      </c>
      <c r="H247" s="154">
        <v>45.591000000000001</v>
      </c>
      <c r="I247" s="155"/>
      <c r="J247" s="156">
        <f>ROUND(I247*H247,2)</f>
        <v>0</v>
      </c>
      <c r="K247" s="157"/>
      <c r="L247" s="33"/>
      <c r="M247" s="158" t="s">
        <v>1</v>
      </c>
      <c r="N247" s="159" t="s">
        <v>38</v>
      </c>
      <c r="O247" s="58"/>
      <c r="P247" s="160">
        <f>O247*H247</f>
        <v>0</v>
      </c>
      <c r="Q247" s="160">
        <v>1.8907700000000001</v>
      </c>
      <c r="R247" s="160">
        <f>Q247*H247</f>
        <v>86.202095069999999</v>
      </c>
      <c r="S247" s="160">
        <v>0</v>
      </c>
      <c r="T247" s="161">
        <f>S247*H247</f>
        <v>0</v>
      </c>
      <c r="U247" s="32"/>
      <c r="V247" s="32"/>
      <c r="W247" s="32"/>
      <c r="X247" s="32"/>
      <c r="Y247" s="32"/>
      <c r="Z247" s="32"/>
      <c r="AA247" s="32"/>
      <c r="AB247" s="32"/>
      <c r="AC247" s="32"/>
      <c r="AD247" s="32"/>
      <c r="AE247" s="32"/>
      <c r="AR247" s="162" t="s">
        <v>166</v>
      </c>
      <c r="AT247" s="162" t="s">
        <v>162</v>
      </c>
      <c r="AU247" s="162" t="s">
        <v>82</v>
      </c>
      <c r="AY247" s="17" t="s">
        <v>160</v>
      </c>
      <c r="BE247" s="163">
        <f>IF(N247="základní",J247,0)</f>
        <v>0</v>
      </c>
      <c r="BF247" s="163">
        <f>IF(N247="snížená",J247,0)</f>
        <v>0</v>
      </c>
      <c r="BG247" s="163">
        <f>IF(N247="zákl. přenesená",J247,0)</f>
        <v>0</v>
      </c>
      <c r="BH247" s="163">
        <f>IF(N247="sníž. přenesená",J247,0)</f>
        <v>0</v>
      </c>
      <c r="BI247" s="163">
        <f>IF(N247="nulová",J247,0)</f>
        <v>0</v>
      </c>
      <c r="BJ247" s="17" t="s">
        <v>80</v>
      </c>
      <c r="BK247" s="163">
        <f>ROUND(I247*H247,2)</f>
        <v>0</v>
      </c>
      <c r="BL247" s="17" t="s">
        <v>166</v>
      </c>
      <c r="BM247" s="162" t="s">
        <v>1726</v>
      </c>
    </row>
    <row r="248" spans="1:65" s="15" customFormat="1">
      <c r="B248" s="181"/>
      <c r="D248" s="165" t="s">
        <v>168</v>
      </c>
      <c r="E248" s="182" t="s">
        <v>1</v>
      </c>
      <c r="F248" s="183" t="s">
        <v>291</v>
      </c>
      <c r="H248" s="182" t="s">
        <v>1</v>
      </c>
      <c r="I248" s="184"/>
      <c r="L248" s="181"/>
      <c r="M248" s="185"/>
      <c r="N248" s="186"/>
      <c r="O248" s="186"/>
      <c r="P248" s="186"/>
      <c r="Q248" s="186"/>
      <c r="R248" s="186"/>
      <c r="S248" s="186"/>
      <c r="T248" s="187"/>
      <c r="AT248" s="182" t="s">
        <v>168</v>
      </c>
      <c r="AU248" s="182" t="s">
        <v>82</v>
      </c>
      <c r="AV248" s="15" t="s">
        <v>80</v>
      </c>
      <c r="AW248" s="15" t="s">
        <v>30</v>
      </c>
      <c r="AX248" s="15" t="s">
        <v>73</v>
      </c>
      <c r="AY248" s="182" t="s">
        <v>160</v>
      </c>
    </row>
    <row r="249" spans="1:65" s="13" customFormat="1">
      <c r="B249" s="164"/>
      <c r="D249" s="165" t="s">
        <v>168</v>
      </c>
      <c r="E249" s="166" t="s">
        <v>1</v>
      </c>
      <c r="F249" s="167" t="s">
        <v>1727</v>
      </c>
      <c r="H249" s="168">
        <v>10.755000000000001</v>
      </c>
      <c r="I249" s="169"/>
      <c r="L249" s="164"/>
      <c r="M249" s="170"/>
      <c r="N249" s="171"/>
      <c r="O249" s="171"/>
      <c r="P249" s="171"/>
      <c r="Q249" s="171"/>
      <c r="R249" s="171"/>
      <c r="S249" s="171"/>
      <c r="T249" s="172"/>
      <c r="AT249" s="166" t="s">
        <v>168</v>
      </c>
      <c r="AU249" s="166" t="s">
        <v>82</v>
      </c>
      <c r="AV249" s="13" t="s">
        <v>82</v>
      </c>
      <c r="AW249" s="13" t="s">
        <v>30</v>
      </c>
      <c r="AX249" s="13" t="s">
        <v>73</v>
      </c>
      <c r="AY249" s="166" t="s">
        <v>160</v>
      </c>
    </row>
    <row r="250" spans="1:65" s="13" customFormat="1">
      <c r="B250" s="164"/>
      <c r="D250" s="165" t="s">
        <v>168</v>
      </c>
      <c r="E250" s="166" t="s">
        <v>1</v>
      </c>
      <c r="F250" s="167" t="s">
        <v>1728</v>
      </c>
      <c r="H250" s="168">
        <v>31.401</v>
      </c>
      <c r="I250" s="169"/>
      <c r="L250" s="164"/>
      <c r="M250" s="170"/>
      <c r="N250" s="171"/>
      <c r="O250" s="171"/>
      <c r="P250" s="171"/>
      <c r="Q250" s="171"/>
      <c r="R250" s="171"/>
      <c r="S250" s="171"/>
      <c r="T250" s="172"/>
      <c r="AT250" s="166" t="s">
        <v>168</v>
      </c>
      <c r="AU250" s="166" t="s">
        <v>82</v>
      </c>
      <c r="AV250" s="13" t="s">
        <v>82</v>
      </c>
      <c r="AW250" s="13" t="s">
        <v>30</v>
      </c>
      <c r="AX250" s="13" t="s">
        <v>73</v>
      </c>
      <c r="AY250" s="166" t="s">
        <v>160</v>
      </c>
    </row>
    <row r="251" spans="1:65" s="13" customFormat="1">
      <c r="B251" s="164"/>
      <c r="D251" s="165" t="s">
        <v>168</v>
      </c>
      <c r="E251" s="166" t="s">
        <v>1</v>
      </c>
      <c r="F251" s="167" t="s">
        <v>1729</v>
      </c>
      <c r="H251" s="168">
        <v>2.31</v>
      </c>
      <c r="I251" s="169"/>
      <c r="L251" s="164"/>
      <c r="M251" s="170"/>
      <c r="N251" s="171"/>
      <c r="O251" s="171"/>
      <c r="P251" s="171"/>
      <c r="Q251" s="171"/>
      <c r="R251" s="171"/>
      <c r="S251" s="171"/>
      <c r="T251" s="172"/>
      <c r="AT251" s="166" t="s">
        <v>168</v>
      </c>
      <c r="AU251" s="166" t="s">
        <v>82</v>
      </c>
      <c r="AV251" s="13" t="s">
        <v>82</v>
      </c>
      <c r="AW251" s="13" t="s">
        <v>30</v>
      </c>
      <c r="AX251" s="13" t="s">
        <v>73</v>
      </c>
      <c r="AY251" s="166" t="s">
        <v>160</v>
      </c>
    </row>
    <row r="252" spans="1:65" s="13" customFormat="1">
      <c r="B252" s="164"/>
      <c r="D252" s="165" t="s">
        <v>168</v>
      </c>
      <c r="E252" s="166" t="s">
        <v>1</v>
      </c>
      <c r="F252" s="167" t="s">
        <v>1730</v>
      </c>
      <c r="H252" s="168">
        <v>1.125</v>
      </c>
      <c r="I252" s="169"/>
      <c r="L252" s="164"/>
      <c r="M252" s="170"/>
      <c r="N252" s="171"/>
      <c r="O252" s="171"/>
      <c r="P252" s="171"/>
      <c r="Q252" s="171"/>
      <c r="R252" s="171"/>
      <c r="S252" s="171"/>
      <c r="T252" s="172"/>
      <c r="AT252" s="166" t="s">
        <v>168</v>
      </c>
      <c r="AU252" s="166" t="s">
        <v>82</v>
      </c>
      <c r="AV252" s="13" t="s">
        <v>82</v>
      </c>
      <c r="AW252" s="13" t="s">
        <v>30</v>
      </c>
      <c r="AX252" s="13" t="s">
        <v>73</v>
      </c>
      <c r="AY252" s="166" t="s">
        <v>160</v>
      </c>
    </row>
    <row r="253" spans="1:65" s="14" customFormat="1">
      <c r="B253" s="173"/>
      <c r="D253" s="165" t="s">
        <v>168</v>
      </c>
      <c r="E253" s="174" t="s">
        <v>1</v>
      </c>
      <c r="F253" s="175" t="s">
        <v>170</v>
      </c>
      <c r="H253" s="176">
        <v>45.591000000000001</v>
      </c>
      <c r="I253" s="177"/>
      <c r="L253" s="173"/>
      <c r="M253" s="178"/>
      <c r="N253" s="179"/>
      <c r="O253" s="179"/>
      <c r="P253" s="179"/>
      <c r="Q253" s="179"/>
      <c r="R253" s="179"/>
      <c r="S253" s="179"/>
      <c r="T253" s="180"/>
      <c r="AT253" s="174" t="s">
        <v>168</v>
      </c>
      <c r="AU253" s="174" t="s">
        <v>82</v>
      </c>
      <c r="AV253" s="14" t="s">
        <v>166</v>
      </c>
      <c r="AW253" s="14" t="s">
        <v>30</v>
      </c>
      <c r="AX253" s="14" t="s">
        <v>80</v>
      </c>
      <c r="AY253" s="174" t="s">
        <v>160</v>
      </c>
    </row>
    <row r="254" spans="1:65" s="2" customFormat="1" ht="24.2" customHeight="1">
      <c r="A254" s="32"/>
      <c r="B254" s="149"/>
      <c r="C254" s="150" t="s">
        <v>358</v>
      </c>
      <c r="D254" s="150" t="s">
        <v>162</v>
      </c>
      <c r="E254" s="151" t="s">
        <v>328</v>
      </c>
      <c r="F254" s="152" t="s">
        <v>329</v>
      </c>
      <c r="G254" s="153" t="s">
        <v>207</v>
      </c>
      <c r="H254" s="154">
        <v>1.6879999999999999</v>
      </c>
      <c r="I254" s="155"/>
      <c r="J254" s="156">
        <f>ROUND(I254*H254,2)</f>
        <v>0</v>
      </c>
      <c r="K254" s="157"/>
      <c r="L254" s="33"/>
      <c r="M254" s="158" t="s">
        <v>1</v>
      </c>
      <c r="N254" s="159" t="s">
        <v>38</v>
      </c>
      <c r="O254" s="58"/>
      <c r="P254" s="160">
        <f>O254*H254</f>
        <v>0</v>
      </c>
      <c r="Q254" s="160">
        <v>2.234</v>
      </c>
      <c r="R254" s="160">
        <f>Q254*H254</f>
        <v>3.7709919999999997</v>
      </c>
      <c r="S254" s="160">
        <v>0</v>
      </c>
      <c r="T254" s="161">
        <f>S254*H254</f>
        <v>0</v>
      </c>
      <c r="U254" s="32"/>
      <c r="V254" s="32"/>
      <c r="W254" s="32"/>
      <c r="X254" s="32"/>
      <c r="Y254" s="32"/>
      <c r="Z254" s="32"/>
      <c r="AA254" s="32"/>
      <c r="AB254" s="32"/>
      <c r="AC254" s="32"/>
      <c r="AD254" s="32"/>
      <c r="AE254" s="32"/>
      <c r="AR254" s="162" t="s">
        <v>166</v>
      </c>
      <c r="AT254" s="162" t="s">
        <v>162</v>
      </c>
      <c r="AU254" s="162" t="s">
        <v>82</v>
      </c>
      <c r="AY254" s="17" t="s">
        <v>160</v>
      </c>
      <c r="BE254" s="163">
        <f>IF(N254="základní",J254,0)</f>
        <v>0</v>
      </c>
      <c r="BF254" s="163">
        <f>IF(N254="snížená",J254,0)</f>
        <v>0</v>
      </c>
      <c r="BG254" s="163">
        <f>IF(N254="zákl. přenesená",J254,0)</f>
        <v>0</v>
      </c>
      <c r="BH254" s="163">
        <f>IF(N254="sníž. přenesená",J254,0)</f>
        <v>0</v>
      </c>
      <c r="BI254" s="163">
        <f>IF(N254="nulová",J254,0)</f>
        <v>0</v>
      </c>
      <c r="BJ254" s="17" t="s">
        <v>80</v>
      </c>
      <c r="BK254" s="163">
        <f>ROUND(I254*H254,2)</f>
        <v>0</v>
      </c>
      <c r="BL254" s="17" t="s">
        <v>166</v>
      </c>
      <c r="BM254" s="162" t="s">
        <v>1731</v>
      </c>
    </row>
    <row r="255" spans="1:65" s="15" customFormat="1">
      <c r="B255" s="181"/>
      <c r="D255" s="165" t="s">
        <v>168</v>
      </c>
      <c r="E255" s="182" t="s">
        <v>1</v>
      </c>
      <c r="F255" s="183" t="s">
        <v>291</v>
      </c>
      <c r="H255" s="182" t="s">
        <v>1</v>
      </c>
      <c r="I255" s="184"/>
      <c r="L255" s="181"/>
      <c r="M255" s="185"/>
      <c r="N255" s="186"/>
      <c r="O255" s="186"/>
      <c r="P255" s="186"/>
      <c r="Q255" s="186"/>
      <c r="R255" s="186"/>
      <c r="S255" s="186"/>
      <c r="T255" s="187"/>
      <c r="AT255" s="182" t="s">
        <v>168</v>
      </c>
      <c r="AU255" s="182" t="s">
        <v>82</v>
      </c>
      <c r="AV255" s="15" t="s">
        <v>80</v>
      </c>
      <c r="AW255" s="15" t="s">
        <v>30</v>
      </c>
      <c r="AX255" s="15" t="s">
        <v>73</v>
      </c>
      <c r="AY255" s="182" t="s">
        <v>160</v>
      </c>
    </row>
    <row r="256" spans="1:65" s="13" customFormat="1">
      <c r="B256" s="164"/>
      <c r="D256" s="165" t="s">
        <v>168</v>
      </c>
      <c r="E256" s="166" t="s">
        <v>1</v>
      </c>
      <c r="F256" s="167" t="s">
        <v>1732</v>
      </c>
      <c r="H256" s="168">
        <v>1.6879999999999999</v>
      </c>
      <c r="I256" s="169"/>
      <c r="L256" s="164"/>
      <c r="M256" s="170"/>
      <c r="N256" s="171"/>
      <c r="O256" s="171"/>
      <c r="P256" s="171"/>
      <c r="Q256" s="171"/>
      <c r="R256" s="171"/>
      <c r="S256" s="171"/>
      <c r="T256" s="172"/>
      <c r="AT256" s="166" t="s">
        <v>168</v>
      </c>
      <c r="AU256" s="166" t="s">
        <v>82</v>
      </c>
      <c r="AV256" s="13" t="s">
        <v>82</v>
      </c>
      <c r="AW256" s="13" t="s">
        <v>30</v>
      </c>
      <c r="AX256" s="13" t="s">
        <v>73</v>
      </c>
      <c r="AY256" s="166" t="s">
        <v>160</v>
      </c>
    </row>
    <row r="257" spans="1:65" s="14" customFormat="1">
      <c r="B257" s="173"/>
      <c r="D257" s="165" t="s">
        <v>168</v>
      </c>
      <c r="E257" s="174" t="s">
        <v>1</v>
      </c>
      <c r="F257" s="175" t="s">
        <v>170</v>
      </c>
      <c r="H257" s="176">
        <v>1.6879999999999999</v>
      </c>
      <c r="I257" s="177"/>
      <c r="L257" s="173"/>
      <c r="M257" s="178"/>
      <c r="N257" s="179"/>
      <c r="O257" s="179"/>
      <c r="P257" s="179"/>
      <c r="Q257" s="179"/>
      <c r="R257" s="179"/>
      <c r="S257" s="179"/>
      <c r="T257" s="180"/>
      <c r="AT257" s="174" t="s">
        <v>168</v>
      </c>
      <c r="AU257" s="174" t="s">
        <v>82</v>
      </c>
      <c r="AV257" s="14" t="s">
        <v>166</v>
      </c>
      <c r="AW257" s="14" t="s">
        <v>30</v>
      </c>
      <c r="AX257" s="14" t="s">
        <v>80</v>
      </c>
      <c r="AY257" s="174" t="s">
        <v>160</v>
      </c>
    </row>
    <row r="258" spans="1:65" s="12" customFormat="1" ht="22.9" customHeight="1">
      <c r="B258" s="136"/>
      <c r="D258" s="137" t="s">
        <v>72</v>
      </c>
      <c r="E258" s="147" t="s">
        <v>182</v>
      </c>
      <c r="F258" s="147" t="s">
        <v>332</v>
      </c>
      <c r="I258" s="139"/>
      <c r="J258" s="148">
        <f>BK258</f>
        <v>0</v>
      </c>
      <c r="L258" s="136"/>
      <c r="M258" s="141"/>
      <c r="N258" s="142"/>
      <c r="O258" s="142"/>
      <c r="P258" s="143">
        <f>SUM(P259:P286)</f>
        <v>0</v>
      </c>
      <c r="Q258" s="142"/>
      <c r="R258" s="143">
        <f>SUM(R259:R286)</f>
        <v>0</v>
      </c>
      <c r="S258" s="142"/>
      <c r="T258" s="144">
        <f>SUM(T259:T286)</f>
        <v>0</v>
      </c>
      <c r="AR258" s="137" t="s">
        <v>80</v>
      </c>
      <c r="AT258" s="145" t="s">
        <v>72</v>
      </c>
      <c r="AU258" s="145" t="s">
        <v>80</v>
      </c>
      <c r="AY258" s="137" t="s">
        <v>160</v>
      </c>
      <c r="BK258" s="146">
        <f>SUM(BK259:BK286)</f>
        <v>0</v>
      </c>
    </row>
    <row r="259" spans="1:65" s="2" customFormat="1" ht="16.5" customHeight="1">
      <c r="A259" s="32"/>
      <c r="B259" s="149"/>
      <c r="C259" s="150" t="s">
        <v>363</v>
      </c>
      <c r="D259" s="150" t="s">
        <v>162</v>
      </c>
      <c r="E259" s="151" t="s">
        <v>620</v>
      </c>
      <c r="F259" s="152" t="s">
        <v>621</v>
      </c>
      <c r="G259" s="153" t="s">
        <v>165</v>
      </c>
      <c r="H259" s="154">
        <v>138.30000000000001</v>
      </c>
      <c r="I259" s="155"/>
      <c r="J259" s="156">
        <f>ROUND(I259*H259,2)</f>
        <v>0</v>
      </c>
      <c r="K259" s="157"/>
      <c r="L259" s="33"/>
      <c r="M259" s="158" t="s">
        <v>1</v>
      </c>
      <c r="N259" s="159" t="s">
        <v>38</v>
      </c>
      <c r="O259" s="58"/>
      <c r="P259" s="160">
        <f>O259*H259</f>
        <v>0</v>
      </c>
      <c r="Q259" s="160">
        <v>0</v>
      </c>
      <c r="R259" s="160">
        <f>Q259*H259</f>
        <v>0</v>
      </c>
      <c r="S259" s="160">
        <v>0</v>
      </c>
      <c r="T259" s="161">
        <f>S259*H259</f>
        <v>0</v>
      </c>
      <c r="U259" s="32"/>
      <c r="V259" s="32"/>
      <c r="W259" s="32"/>
      <c r="X259" s="32"/>
      <c r="Y259" s="32"/>
      <c r="Z259" s="32"/>
      <c r="AA259" s="32"/>
      <c r="AB259" s="32"/>
      <c r="AC259" s="32"/>
      <c r="AD259" s="32"/>
      <c r="AE259" s="32"/>
      <c r="AR259" s="162" t="s">
        <v>166</v>
      </c>
      <c r="AT259" s="162" t="s">
        <v>162</v>
      </c>
      <c r="AU259" s="162" t="s">
        <v>82</v>
      </c>
      <c r="AY259" s="17" t="s">
        <v>160</v>
      </c>
      <c r="BE259" s="163">
        <f>IF(N259="základní",J259,0)</f>
        <v>0</v>
      </c>
      <c r="BF259" s="163">
        <f>IF(N259="snížená",J259,0)</f>
        <v>0</v>
      </c>
      <c r="BG259" s="163">
        <f>IF(N259="zákl. přenesená",J259,0)</f>
        <v>0</v>
      </c>
      <c r="BH259" s="163">
        <f>IF(N259="sníž. přenesená",J259,0)</f>
        <v>0</v>
      </c>
      <c r="BI259" s="163">
        <f>IF(N259="nulová",J259,0)</f>
        <v>0</v>
      </c>
      <c r="BJ259" s="17" t="s">
        <v>80</v>
      </c>
      <c r="BK259" s="163">
        <f>ROUND(I259*H259,2)</f>
        <v>0</v>
      </c>
      <c r="BL259" s="17" t="s">
        <v>166</v>
      </c>
      <c r="BM259" s="162" t="s">
        <v>1733</v>
      </c>
    </row>
    <row r="260" spans="1:65" s="13" customFormat="1">
      <c r="B260" s="164"/>
      <c r="D260" s="165" t="s">
        <v>168</v>
      </c>
      <c r="E260" s="166" t="s">
        <v>1</v>
      </c>
      <c r="F260" s="167" t="s">
        <v>1643</v>
      </c>
      <c r="H260" s="168">
        <v>138.30000000000001</v>
      </c>
      <c r="I260" s="169"/>
      <c r="L260" s="164"/>
      <c r="M260" s="170"/>
      <c r="N260" s="171"/>
      <c r="O260" s="171"/>
      <c r="P260" s="171"/>
      <c r="Q260" s="171"/>
      <c r="R260" s="171"/>
      <c r="S260" s="171"/>
      <c r="T260" s="172"/>
      <c r="AT260" s="166" t="s">
        <v>168</v>
      </c>
      <c r="AU260" s="166" t="s">
        <v>82</v>
      </c>
      <c r="AV260" s="13" t="s">
        <v>82</v>
      </c>
      <c r="AW260" s="13" t="s">
        <v>30</v>
      </c>
      <c r="AX260" s="13" t="s">
        <v>73</v>
      </c>
      <c r="AY260" s="166" t="s">
        <v>160</v>
      </c>
    </row>
    <row r="261" spans="1:65" s="14" customFormat="1">
      <c r="B261" s="173"/>
      <c r="D261" s="165" t="s">
        <v>168</v>
      </c>
      <c r="E261" s="174" t="s">
        <v>1</v>
      </c>
      <c r="F261" s="175" t="s">
        <v>170</v>
      </c>
      <c r="H261" s="176">
        <v>138.30000000000001</v>
      </c>
      <c r="I261" s="177"/>
      <c r="L261" s="173"/>
      <c r="M261" s="178"/>
      <c r="N261" s="179"/>
      <c r="O261" s="179"/>
      <c r="P261" s="179"/>
      <c r="Q261" s="179"/>
      <c r="R261" s="179"/>
      <c r="S261" s="179"/>
      <c r="T261" s="180"/>
      <c r="AT261" s="174" t="s">
        <v>168</v>
      </c>
      <c r="AU261" s="174" t="s">
        <v>82</v>
      </c>
      <c r="AV261" s="14" t="s">
        <v>166</v>
      </c>
      <c r="AW261" s="14" t="s">
        <v>30</v>
      </c>
      <c r="AX261" s="14" t="s">
        <v>80</v>
      </c>
      <c r="AY261" s="174" t="s">
        <v>160</v>
      </c>
    </row>
    <row r="262" spans="1:65" s="2" customFormat="1" ht="16.5" customHeight="1">
      <c r="A262" s="32"/>
      <c r="B262" s="149"/>
      <c r="C262" s="150" t="s">
        <v>368</v>
      </c>
      <c r="D262" s="150" t="s">
        <v>162</v>
      </c>
      <c r="E262" s="151" t="s">
        <v>1734</v>
      </c>
      <c r="F262" s="152" t="s">
        <v>1735</v>
      </c>
      <c r="G262" s="153" t="s">
        <v>165</v>
      </c>
      <c r="H262" s="154">
        <v>5</v>
      </c>
      <c r="I262" s="155"/>
      <c r="J262" s="156">
        <f>ROUND(I262*H262,2)</f>
        <v>0</v>
      </c>
      <c r="K262" s="157"/>
      <c r="L262" s="33"/>
      <c r="M262" s="158" t="s">
        <v>1</v>
      </c>
      <c r="N262" s="159" t="s">
        <v>38</v>
      </c>
      <c r="O262" s="58"/>
      <c r="P262" s="160">
        <f>O262*H262</f>
        <v>0</v>
      </c>
      <c r="Q262" s="160">
        <v>0</v>
      </c>
      <c r="R262" s="160">
        <f>Q262*H262</f>
        <v>0</v>
      </c>
      <c r="S262" s="160">
        <v>0</v>
      </c>
      <c r="T262" s="161">
        <f>S262*H262</f>
        <v>0</v>
      </c>
      <c r="U262" s="32"/>
      <c r="V262" s="32"/>
      <c r="W262" s="32"/>
      <c r="X262" s="32"/>
      <c r="Y262" s="32"/>
      <c r="Z262" s="32"/>
      <c r="AA262" s="32"/>
      <c r="AB262" s="32"/>
      <c r="AC262" s="32"/>
      <c r="AD262" s="32"/>
      <c r="AE262" s="32"/>
      <c r="AR262" s="162" t="s">
        <v>166</v>
      </c>
      <c r="AT262" s="162" t="s">
        <v>162</v>
      </c>
      <c r="AU262" s="162" t="s">
        <v>82</v>
      </c>
      <c r="AY262" s="17" t="s">
        <v>160</v>
      </c>
      <c r="BE262" s="163">
        <f>IF(N262="základní",J262,0)</f>
        <v>0</v>
      </c>
      <c r="BF262" s="163">
        <f>IF(N262="snížená",J262,0)</f>
        <v>0</v>
      </c>
      <c r="BG262" s="163">
        <f>IF(N262="zákl. přenesená",J262,0)</f>
        <v>0</v>
      </c>
      <c r="BH262" s="163">
        <f>IF(N262="sníž. přenesená",J262,0)</f>
        <v>0</v>
      </c>
      <c r="BI262" s="163">
        <f>IF(N262="nulová",J262,0)</f>
        <v>0</v>
      </c>
      <c r="BJ262" s="17" t="s">
        <v>80</v>
      </c>
      <c r="BK262" s="163">
        <f>ROUND(I262*H262,2)</f>
        <v>0</v>
      </c>
      <c r="BL262" s="17" t="s">
        <v>166</v>
      </c>
      <c r="BM262" s="162" t="s">
        <v>1736</v>
      </c>
    </row>
    <row r="263" spans="1:65" s="13" customFormat="1">
      <c r="B263" s="164"/>
      <c r="D263" s="165" t="s">
        <v>168</v>
      </c>
      <c r="E263" s="166" t="s">
        <v>1</v>
      </c>
      <c r="F263" s="167" t="s">
        <v>1638</v>
      </c>
      <c r="H263" s="168">
        <v>5</v>
      </c>
      <c r="I263" s="169"/>
      <c r="L263" s="164"/>
      <c r="M263" s="170"/>
      <c r="N263" s="171"/>
      <c r="O263" s="171"/>
      <c r="P263" s="171"/>
      <c r="Q263" s="171"/>
      <c r="R263" s="171"/>
      <c r="S263" s="171"/>
      <c r="T263" s="172"/>
      <c r="AT263" s="166" t="s">
        <v>168</v>
      </c>
      <c r="AU263" s="166" t="s">
        <v>82</v>
      </c>
      <c r="AV263" s="13" t="s">
        <v>82</v>
      </c>
      <c r="AW263" s="13" t="s">
        <v>30</v>
      </c>
      <c r="AX263" s="13" t="s">
        <v>73</v>
      </c>
      <c r="AY263" s="166" t="s">
        <v>160</v>
      </c>
    </row>
    <row r="264" spans="1:65" s="14" customFormat="1">
      <c r="B264" s="173"/>
      <c r="D264" s="165" t="s">
        <v>168</v>
      </c>
      <c r="E264" s="174" t="s">
        <v>1</v>
      </c>
      <c r="F264" s="175" t="s">
        <v>170</v>
      </c>
      <c r="H264" s="176">
        <v>5</v>
      </c>
      <c r="I264" s="177"/>
      <c r="L264" s="173"/>
      <c r="M264" s="178"/>
      <c r="N264" s="179"/>
      <c r="O264" s="179"/>
      <c r="P264" s="179"/>
      <c r="Q264" s="179"/>
      <c r="R264" s="179"/>
      <c r="S264" s="179"/>
      <c r="T264" s="180"/>
      <c r="AT264" s="174" t="s">
        <v>168</v>
      </c>
      <c r="AU264" s="174" t="s">
        <v>82</v>
      </c>
      <c r="AV264" s="14" t="s">
        <v>166</v>
      </c>
      <c r="AW264" s="14" t="s">
        <v>30</v>
      </c>
      <c r="AX264" s="14" t="s">
        <v>80</v>
      </c>
      <c r="AY264" s="174" t="s">
        <v>160</v>
      </c>
    </row>
    <row r="265" spans="1:65" s="2" customFormat="1" ht="33" customHeight="1">
      <c r="A265" s="32"/>
      <c r="B265" s="149"/>
      <c r="C265" s="150" t="s">
        <v>373</v>
      </c>
      <c r="D265" s="150" t="s">
        <v>162</v>
      </c>
      <c r="E265" s="151" t="s">
        <v>627</v>
      </c>
      <c r="F265" s="152" t="s">
        <v>628</v>
      </c>
      <c r="G265" s="153" t="s">
        <v>165</v>
      </c>
      <c r="H265" s="154">
        <v>138.30000000000001</v>
      </c>
      <c r="I265" s="155"/>
      <c r="J265" s="156">
        <f>ROUND(I265*H265,2)</f>
        <v>0</v>
      </c>
      <c r="K265" s="157"/>
      <c r="L265" s="33"/>
      <c r="M265" s="158" t="s">
        <v>1</v>
      </c>
      <c r="N265" s="159" t="s">
        <v>38</v>
      </c>
      <c r="O265" s="58"/>
      <c r="P265" s="160">
        <f>O265*H265</f>
        <v>0</v>
      </c>
      <c r="Q265" s="160">
        <v>0</v>
      </c>
      <c r="R265" s="160">
        <f>Q265*H265</f>
        <v>0</v>
      </c>
      <c r="S265" s="160">
        <v>0</v>
      </c>
      <c r="T265" s="161">
        <f>S265*H265</f>
        <v>0</v>
      </c>
      <c r="U265" s="32"/>
      <c r="V265" s="32"/>
      <c r="W265" s="32"/>
      <c r="X265" s="32"/>
      <c r="Y265" s="32"/>
      <c r="Z265" s="32"/>
      <c r="AA265" s="32"/>
      <c r="AB265" s="32"/>
      <c r="AC265" s="32"/>
      <c r="AD265" s="32"/>
      <c r="AE265" s="32"/>
      <c r="AR265" s="162" t="s">
        <v>166</v>
      </c>
      <c r="AT265" s="162" t="s">
        <v>162</v>
      </c>
      <c r="AU265" s="162" t="s">
        <v>82</v>
      </c>
      <c r="AY265" s="17" t="s">
        <v>160</v>
      </c>
      <c r="BE265" s="163">
        <f>IF(N265="základní",J265,0)</f>
        <v>0</v>
      </c>
      <c r="BF265" s="163">
        <f>IF(N265="snížená",J265,0)</f>
        <v>0</v>
      </c>
      <c r="BG265" s="163">
        <f>IF(N265="zákl. přenesená",J265,0)</f>
        <v>0</v>
      </c>
      <c r="BH265" s="163">
        <f>IF(N265="sníž. přenesená",J265,0)</f>
        <v>0</v>
      </c>
      <c r="BI265" s="163">
        <f>IF(N265="nulová",J265,0)</f>
        <v>0</v>
      </c>
      <c r="BJ265" s="17" t="s">
        <v>80</v>
      </c>
      <c r="BK265" s="163">
        <f>ROUND(I265*H265,2)</f>
        <v>0</v>
      </c>
      <c r="BL265" s="17" t="s">
        <v>166</v>
      </c>
      <c r="BM265" s="162" t="s">
        <v>1737</v>
      </c>
    </row>
    <row r="266" spans="1:65" s="13" customFormat="1">
      <c r="B266" s="164"/>
      <c r="D266" s="165" t="s">
        <v>168</v>
      </c>
      <c r="E266" s="166" t="s">
        <v>1</v>
      </c>
      <c r="F266" s="167" t="s">
        <v>1643</v>
      </c>
      <c r="H266" s="168">
        <v>138.30000000000001</v>
      </c>
      <c r="I266" s="169"/>
      <c r="L266" s="164"/>
      <c r="M266" s="170"/>
      <c r="N266" s="171"/>
      <c r="O266" s="171"/>
      <c r="P266" s="171"/>
      <c r="Q266" s="171"/>
      <c r="R266" s="171"/>
      <c r="S266" s="171"/>
      <c r="T266" s="172"/>
      <c r="AT266" s="166" t="s">
        <v>168</v>
      </c>
      <c r="AU266" s="166" t="s">
        <v>82</v>
      </c>
      <c r="AV266" s="13" t="s">
        <v>82</v>
      </c>
      <c r="AW266" s="13" t="s">
        <v>30</v>
      </c>
      <c r="AX266" s="13" t="s">
        <v>73</v>
      </c>
      <c r="AY266" s="166" t="s">
        <v>160</v>
      </c>
    </row>
    <row r="267" spans="1:65" s="14" customFormat="1">
      <c r="B267" s="173"/>
      <c r="D267" s="165" t="s">
        <v>168</v>
      </c>
      <c r="E267" s="174" t="s">
        <v>1</v>
      </c>
      <c r="F267" s="175" t="s">
        <v>170</v>
      </c>
      <c r="H267" s="176">
        <v>138.30000000000001</v>
      </c>
      <c r="I267" s="177"/>
      <c r="L267" s="173"/>
      <c r="M267" s="178"/>
      <c r="N267" s="179"/>
      <c r="O267" s="179"/>
      <c r="P267" s="179"/>
      <c r="Q267" s="179"/>
      <c r="R267" s="179"/>
      <c r="S267" s="179"/>
      <c r="T267" s="180"/>
      <c r="AT267" s="174" t="s">
        <v>168</v>
      </c>
      <c r="AU267" s="174" t="s">
        <v>82</v>
      </c>
      <c r="AV267" s="14" t="s">
        <v>166</v>
      </c>
      <c r="AW267" s="14" t="s">
        <v>30</v>
      </c>
      <c r="AX267" s="14" t="s">
        <v>80</v>
      </c>
      <c r="AY267" s="174" t="s">
        <v>160</v>
      </c>
    </row>
    <row r="268" spans="1:65" s="2" customFormat="1" ht="24.2" customHeight="1">
      <c r="A268" s="32"/>
      <c r="B268" s="149"/>
      <c r="C268" s="150" t="s">
        <v>377</v>
      </c>
      <c r="D268" s="150" t="s">
        <v>162</v>
      </c>
      <c r="E268" s="151" t="s">
        <v>630</v>
      </c>
      <c r="F268" s="152" t="s">
        <v>631</v>
      </c>
      <c r="G268" s="153" t="s">
        <v>165</v>
      </c>
      <c r="H268" s="154">
        <v>143.30000000000001</v>
      </c>
      <c r="I268" s="155"/>
      <c r="J268" s="156">
        <f>ROUND(I268*H268,2)</f>
        <v>0</v>
      </c>
      <c r="K268" s="157"/>
      <c r="L268" s="33"/>
      <c r="M268" s="158" t="s">
        <v>1</v>
      </c>
      <c r="N268" s="159" t="s">
        <v>38</v>
      </c>
      <c r="O268" s="58"/>
      <c r="P268" s="160">
        <f>O268*H268</f>
        <v>0</v>
      </c>
      <c r="Q268" s="160">
        <v>0</v>
      </c>
      <c r="R268" s="160">
        <f>Q268*H268</f>
        <v>0</v>
      </c>
      <c r="S268" s="160">
        <v>0</v>
      </c>
      <c r="T268" s="161">
        <f>S268*H268</f>
        <v>0</v>
      </c>
      <c r="U268" s="32"/>
      <c r="V268" s="32"/>
      <c r="W268" s="32"/>
      <c r="X268" s="32"/>
      <c r="Y268" s="32"/>
      <c r="Z268" s="32"/>
      <c r="AA268" s="32"/>
      <c r="AB268" s="32"/>
      <c r="AC268" s="32"/>
      <c r="AD268" s="32"/>
      <c r="AE268" s="32"/>
      <c r="AR268" s="162" t="s">
        <v>166</v>
      </c>
      <c r="AT268" s="162" t="s">
        <v>162</v>
      </c>
      <c r="AU268" s="162" t="s">
        <v>82</v>
      </c>
      <c r="AY268" s="17" t="s">
        <v>160</v>
      </c>
      <c r="BE268" s="163">
        <f>IF(N268="základní",J268,0)</f>
        <v>0</v>
      </c>
      <c r="BF268" s="163">
        <f>IF(N268="snížená",J268,0)</f>
        <v>0</v>
      </c>
      <c r="BG268" s="163">
        <f>IF(N268="zákl. přenesená",J268,0)</f>
        <v>0</v>
      </c>
      <c r="BH268" s="163">
        <f>IF(N268="sníž. přenesená",J268,0)</f>
        <v>0</v>
      </c>
      <c r="BI268" s="163">
        <f>IF(N268="nulová",J268,0)</f>
        <v>0</v>
      </c>
      <c r="BJ268" s="17" t="s">
        <v>80</v>
      </c>
      <c r="BK268" s="163">
        <f>ROUND(I268*H268,2)</f>
        <v>0</v>
      </c>
      <c r="BL268" s="17" t="s">
        <v>166</v>
      </c>
      <c r="BM268" s="162" t="s">
        <v>1738</v>
      </c>
    </row>
    <row r="269" spans="1:65" s="13" customFormat="1">
      <c r="B269" s="164"/>
      <c r="D269" s="165" t="s">
        <v>168</v>
      </c>
      <c r="E269" s="166" t="s">
        <v>1</v>
      </c>
      <c r="F269" s="167" t="s">
        <v>1643</v>
      </c>
      <c r="H269" s="168">
        <v>138.30000000000001</v>
      </c>
      <c r="I269" s="169"/>
      <c r="L269" s="164"/>
      <c r="M269" s="170"/>
      <c r="N269" s="171"/>
      <c r="O269" s="171"/>
      <c r="P269" s="171"/>
      <c r="Q269" s="171"/>
      <c r="R269" s="171"/>
      <c r="S269" s="171"/>
      <c r="T269" s="172"/>
      <c r="AT269" s="166" t="s">
        <v>168</v>
      </c>
      <c r="AU269" s="166" t="s">
        <v>82</v>
      </c>
      <c r="AV269" s="13" t="s">
        <v>82</v>
      </c>
      <c r="AW269" s="13" t="s">
        <v>30</v>
      </c>
      <c r="AX269" s="13" t="s">
        <v>73</v>
      </c>
      <c r="AY269" s="166" t="s">
        <v>160</v>
      </c>
    </row>
    <row r="270" spans="1:65" s="13" customFormat="1">
      <c r="B270" s="164"/>
      <c r="D270" s="165" t="s">
        <v>168</v>
      </c>
      <c r="E270" s="166" t="s">
        <v>1</v>
      </c>
      <c r="F270" s="167" t="s">
        <v>1638</v>
      </c>
      <c r="H270" s="168">
        <v>5</v>
      </c>
      <c r="I270" s="169"/>
      <c r="L270" s="164"/>
      <c r="M270" s="170"/>
      <c r="N270" s="171"/>
      <c r="O270" s="171"/>
      <c r="P270" s="171"/>
      <c r="Q270" s="171"/>
      <c r="R270" s="171"/>
      <c r="S270" s="171"/>
      <c r="T270" s="172"/>
      <c r="AT270" s="166" t="s">
        <v>168</v>
      </c>
      <c r="AU270" s="166" t="s">
        <v>82</v>
      </c>
      <c r="AV270" s="13" t="s">
        <v>82</v>
      </c>
      <c r="AW270" s="13" t="s">
        <v>30</v>
      </c>
      <c r="AX270" s="13" t="s">
        <v>73</v>
      </c>
      <c r="AY270" s="166" t="s">
        <v>160</v>
      </c>
    </row>
    <row r="271" spans="1:65" s="14" customFormat="1">
      <c r="B271" s="173"/>
      <c r="D271" s="165" t="s">
        <v>168</v>
      </c>
      <c r="E271" s="174" t="s">
        <v>1</v>
      </c>
      <c r="F271" s="175" t="s">
        <v>170</v>
      </c>
      <c r="H271" s="176">
        <v>143.30000000000001</v>
      </c>
      <c r="I271" s="177"/>
      <c r="L271" s="173"/>
      <c r="M271" s="178"/>
      <c r="N271" s="179"/>
      <c r="O271" s="179"/>
      <c r="P271" s="179"/>
      <c r="Q271" s="179"/>
      <c r="R271" s="179"/>
      <c r="S271" s="179"/>
      <c r="T271" s="180"/>
      <c r="AT271" s="174" t="s">
        <v>168</v>
      </c>
      <c r="AU271" s="174" t="s">
        <v>82</v>
      </c>
      <c r="AV271" s="14" t="s">
        <v>166</v>
      </c>
      <c r="AW271" s="14" t="s">
        <v>30</v>
      </c>
      <c r="AX271" s="14" t="s">
        <v>80</v>
      </c>
      <c r="AY271" s="174" t="s">
        <v>160</v>
      </c>
    </row>
    <row r="272" spans="1:65" s="2" customFormat="1" ht="24.2" customHeight="1">
      <c r="A272" s="32"/>
      <c r="B272" s="149"/>
      <c r="C272" s="150" t="s">
        <v>382</v>
      </c>
      <c r="D272" s="150" t="s">
        <v>162</v>
      </c>
      <c r="E272" s="151" t="s">
        <v>347</v>
      </c>
      <c r="F272" s="152" t="s">
        <v>348</v>
      </c>
      <c r="G272" s="153" t="s">
        <v>165</v>
      </c>
      <c r="H272" s="154">
        <v>8</v>
      </c>
      <c r="I272" s="155"/>
      <c r="J272" s="156">
        <f>ROUND(I272*H272,2)</f>
        <v>0</v>
      </c>
      <c r="K272" s="157"/>
      <c r="L272" s="33"/>
      <c r="M272" s="158" t="s">
        <v>1</v>
      </c>
      <c r="N272" s="159" t="s">
        <v>38</v>
      </c>
      <c r="O272" s="58"/>
      <c r="P272" s="160">
        <f>O272*H272</f>
        <v>0</v>
      </c>
      <c r="Q272" s="160">
        <v>0</v>
      </c>
      <c r="R272" s="160">
        <f>Q272*H272</f>
        <v>0</v>
      </c>
      <c r="S272" s="160">
        <v>0</v>
      </c>
      <c r="T272" s="161">
        <f>S272*H272</f>
        <v>0</v>
      </c>
      <c r="U272" s="32"/>
      <c r="V272" s="32"/>
      <c r="W272" s="32"/>
      <c r="X272" s="32"/>
      <c r="Y272" s="32"/>
      <c r="Z272" s="32"/>
      <c r="AA272" s="32"/>
      <c r="AB272" s="32"/>
      <c r="AC272" s="32"/>
      <c r="AD272" s="32"/>
      <c r="AE272" s="32"/>
      <c r="AR272" s="162" t="s">
        <v>166</v>
      </c>
      <c r="AT272" s="162" t="s">
        <v>162</v>
      </c>
      <c r="AU272" s="162" t="s">
        <v>82</v>
      </c>
      <c r="AY272" s="17" t="s">
        <v>160</v>
      </c>
      <c r="BE272" s="163">
        <f>IF(N272="základní",J272,0)</f>
        <v>0</v>
      </c>
      <c r="BF272" s="163">
        <f>IF(N272="snížená",J272,0)</f>
        <v>0</v>
      </c>
      <c r="BG272" s="163">
        <f>IF(N272="zákl. přenesená",J272,0)</f>
        <v>0</v>
      </c>
      <c r="BH272" s="163">
        <f>IF(N272="sníž. přenesená",J272,0)</f>
        <v>0</v>
      </c>
      <c r="BI272" s="163">
        <f>IF(N272="nulová",J272,0)</f>
        <v>0</v>
      </c>
      <c r="BJ272" s="17" t="s">
        <v>80</v>
      </c>
      <c r="BK272" s="163">
        <f>ROUND(I272*H272,2)</f>
        <v>0</v>
      </c>
      <c r="BL272" s="17" t="s">
        <v>166</v>
      </c>
      <c r="BM272" s="162" t="s">
        <v>1739</v>
      </c>
    </row>
    <row r="273" spans="1:65" s="13" customFormat="1">
      <c r="B273" s="164"/>
      <c r="D273" s="165" t="s">
        <v>168</v>
      </c>
      <c r="E273" s="166" t="s">
        <v>1</v>
      </c>
      <c r="F273" s="167" t="s">
        <v>1649</v>
      </c>
      <c r="H273" s="168">
        <v>8</v>
      </c>
      <c r="I273" s="169"/>
      <c r="L273" s="164"/>
      <c r="M273" s="170"/>
      <c r="N273" s="171"/>
      <c r="O273" s="171"/>
      <c r="P273" s="171"/>
      <c r="Q273" s="171"/>
      <c r="R273" s="171"/>
      <c r="S273" s="171"/>
      <c r="T273" s="172"/>
      <c r="AT273" s="166" t="s">
        <v>168</v>
      </c>
      <c r="AU273" s="166" t="s">
        <v>82</v>
      </c>
      <c r="AV273" s="13" t="s">
        <v>82</v>
      </c>
      <c r="AW273" s="13" t="s">
        <v>30</v>
      </c>
      <c r="AX273" s="13" t="s">
        <v>73</v>
      </c>
      <c r="AY273" s="166" t="s">
        <v>160</v>
      </c>
    </row>
    <row r="274" spans="1:65" s="14" customFormat="1">
      <c r="B274" s="173"/>
      <c r="D274" s="165" t="s">
        <v>168</v>
      </c>
      <c r="E274" s="174" t="s">
        <v>1</v>
      </c>
      <c r="F274" s="175" t="s">
        <v>170</v>
      </c>
      <c r="H274" s="176">
        <v>8</v>
      </c>
      <c r="I274" s="177"/>
      <c r="L274" s="173"/>
      <c r="M274" s="178"/>
      <c r="N274" s="179"/>
      <c r="O274" s="179"/>
      <c r="P274" s="179"/>
      <c r="Q274" s="179"/>
      <c r="R274" s="179"/>
      <c r="S274" s="179"/>
      <c r="T274" s="180"/>
      <c r="AT274" s="174" t="s">
        <v>168</v>
      </c>
      <c r="AU274" s="174" t="s">
        <v>82</v>
      </c>
      <c r="AV274" s="14" t="s">
        <v>166</v>
      </c>
      <c r="AW274" s="14" t="s">
        <v>30</v>
      </c>
      <c r="AX274" s="14" t="s">
        <v>80</v>
      </c>
      <c r="AY274" s="174" t="s">
        <v>160</v>
      </c>
    </row>
    <row r="275" spans="1:65" s="2" customFormat="1" ht="24.2" customHeight="1">
      <c r="A275" s="32"/>
      <c r="B275" s="149"/>
      <c r="C275" s="150" t="s">
        <v>386</v>
      </c>
      <c r="D275" s="150" t="s">
        <v>162</v>
      </c>
      <c r="E275" s="151" t="s">
        <v>351</v>
      </c>
      <c r="F275" s="152" t="s">
        <v>352</v>
      </c>
      <c r="G275" s="153" t="s">
        <v>165</v>
      </c>
      <c r="H275" s="154">
        <v>8</v>
      </c>
      <c r="I275" s="155"/>
      <c r="J275" s="156">
        <f>ROUND(I275*H275,2)</f>
        <v>0</v>
      </c>
      <c r="K275" s="157"/>
      <c r="L275" s="33"/>
      <c r="M275" s="158" t="s">
        <v>1</v>
      </c>
      <c r="N275" s="159" t="s">
        <v>38</v>
      </c>
      <c r="O275" s="58"/>
      <c r="P275" s="160">
        <f>O275*H275</f>
        <v>0</v>
      </c>
      <c r="Q275" s="160">
        <v>0</v>
      </c>
      <c r="R275" s="160">
        <f>Q275*H275</f>
        <v>0</v>
      </c>
      <c r="S275" s="160">
        <v>0</v>
      </c>
      <c r="T275" s="161">
        <f>S275*H275</f>
        <v>0</v>
      </c>
      <c r="U275" s="32"/>
      <c r="V275" s="32"/>
      <c r="W275" s="32"/>
      <c r="X275" s="32"/>
      <c r="Y275" s="32"/>
      <c r="Z275" s="32"/>
      <c r="AA275" s="32"/>
      <c r="AB275" s="32"/>
      <c r="AC275" s="32"/>
      <c r="AD275" s="32"/>
      <c r="AE275" s="32"/>
      <c r="AR275" s="162" t="s">
        <v>166</v>
      </c>
      <c r="AT275" s="162" t="s">
        <v>162</v>
      </c>
      <c r="AU275" s="162" t="s">
        <v>82</v>
      </c>
      <c r="AY275" s="17" t="s">
        <v>160</v>
      </c>
      <c r="BE275" s="163">
        <f>IF(N275="základní",J275,0)</f>
        <v>0</v>
      </c>
      <c r="BF275" s="163">
        <f>IF(N275="snížená",J275,0)</f>
        <v>0</v>
      </c>
      <c r="BG275" s="163">
        <f>IF(N275="zákl. přenesená",J275,0)</f>
        <v>0</v>
      </c>
      <c r="BH275" s="163">
        <f>IF(N275="sníž. přenesená",J275,0)</f>
        <v>0</v>
      </c>
      <c r="BI275" s="163">
        <f>IF(N275="nulová",J275,0)</f>
        <v>0</v>
      </c>
      <c r="BJ275" s="17" t="s">
        <v>80</v>
      </c>
      <c r="BK275" s="163">
        <f>ROUND(I275*H275,2)</f>
        <v>0</v>
      </c>
      <c r="BL275" s="17" t="s">
        <v>166</v>
      </c>
      <c r="BM275" s="162" t="s">
        <v>1740</v>
      </c>
    </row>
    <row r="276" spans="1:65" s="13" customFormat="1">
      <c r="B276" s="164"/>
      <c r="D276" s="165" t="s">
        <v>168</v>
      </c>
      <c r="E276" s="166" t="s">
        <v>1</v>
      </c>
      <c r="F276" s="167" t="s">
        <v>1649</v>
      </c>
      <c r="H276" s="168">
        <v>8</v>
      </c>
      <c r="I276" s="169"/>
      <c r="L276" s="164"/>
      <c r="M276" s="170"/>
      <c r="N276" s="171"/>
      <c r="O276" s="171"/>
      <c r="P276" s="171"/>
      <c r="Q276" s="171"/>
      <c r="R276" s="171"/>
      <c r="S276" s="171"/>
      <c r="T276" s="172"/>
      <c r="AT276" s="166" t="s">
        <v>168</v>
      </c>
      <c r="AU276" s="166" t="s">
        <v>82</v>
      </c>
      <c r="AV276" s="13" t="s">
        <v>82</v>
      </c>
      <c r="AW276" s="13" t="s">
        <v>30</v>
      </c>
      <c r="AX276" s="13" t="s">
        <v>73</v>
      </c>
      <c r="AY276" s="166" t="s">
        <v>160</v>
      </c>
    </row>
    <row r="277" spans="1:65" s="14" customFormat="1">
      <c r="B277" s="173"/>
      <c r="D277" s="165" t="s">
        <v>168</v>
      </c>
      <c r="E277" s="174" t="s">
        <v>1</v>
      </c>
      <c r="F277" s="175" t="s">
        <v>170</v>
      </c>
      <c r="H277" s="176">
        <v>8</v>
      </c>
      <c r="I277" s="177"/>
      <c r="L277" s="173"/>
      <c r="M277" s="178"/>
      <c r="N277" s="179"/>
      <c r="O277" s="179"/>
      <c r="P277" s="179"/>
      <c r="Q277" s="179"/>
      <c r="R277" s="179"/>
      <c r="S277" s="179"/>
      <c r="T277" s="180"/>
      <c r="AT277" s="174" t="s">
        <v>168</v>
      </c>
      <c r="AU277" s="174" t="s">
        <v>82</v>
      </c>
      <c r="AV277" s="14" t="s">
        <v>166</v>
      </c>
      <c r="AW277" s="14" t="s">
        <v>30</v>
      </c>
      <c r="AX277" s="14" t="s">
        <v>80</v>
      </c>
      <c r="AY277" s="174" t="s">
        <v>160</v>
      </c>
    </row>
    <row r="278" spans="1:65" s="2" customFormat="1" ht="33" customHeight="1">
      <c r="A278" s="32"/>
      <c r="B278" s="149"/>
      <c r="C278" s="150" t="s">
        <v>390</v>
      </c>
      <c r="D278" s="150" t="s">
        <v>162</v>
      </c>
      <c r="E278" s="151" t="s">
        <v>638</v>
      </c>
      <c r="F278" s="152" t="s">
        <v>639</v>
      </c>
      <c r="G278" s="153" t="s">
        <v>165</v>
      </c>
      <c r="H278" s="154">
        <v>223.5</v>
      </c>
      <c r="I278" s="155"/>
      <c r="J278" s="156">
        <f>ROUND(I278*H278,2)</f>
        <v>0</v>
      </c>
      <c r="K278" s="157"/>
      <c r="L278" s="33"/>
      <c r="M278" s="158" t="s">
        <v>1</v>
      </c>
      <c r="N278" s="159" t="s">
        <v>38</v>
      </c>
      <c r="O278" s="58"/>
      <c r="P278" s="160">
        <f>O278*H278</f>
        <v>0</v>
      </c>
      <c r="Q278" s="160">
        <v>0</v>
      </c>
      <c r="R278" s="160">
        <f>Q278*H278</f>
        <v>0</v>
      </c>
      <c r="S278" s="160">
        <v>0</v>
      </c>
      <c r="T278" s="161">
        <f>S278*H278</f>
        <v>0</v>
      </c>
      <c r="U278" s="32"/>
      <c r="V278" s="32"/>
      <c r="W278" s="32"/>
      <c r="X278" s="32"/>
      <c r="Y278" s="32"/>
      <c r="Z278" s="32"/>
      <c r="AA278" s="32"/>
      <c r="AB278" s="32"/>
      <c r="AC278" s="32"/>
      <c r="AD278" s="32"/>
      <c r="AE278" s="32"/>
      <c r="AR278" s="162" t="s">
        <v>166</v>
      </c>
      <c r="AT278" s="162" t="s">
        <v>162</v>
      </c>
      <c r="AU278" s="162" t="s">
        <v>82</v>
      </c>
      <c r="AY278" s="17" t="s">
        <v>160</v>
      </c>
      <c r="BE278" s="163">
        <f>IF(N278="základní",J278,0)</f>
        <v>0</v>
      </c>
      <c r="BF278" s="163">
        <f>IF(N278="snížená",J278,0)</f>
        <v>0</v>
      </c>
      <c r="BG278" s="163">
        <f>IF(N278="zákl. přenesená",J278,0)</f>
        <v>0</v>
      </c>
      <c r="BH278" s="163">
        <f>IF(N278="sníž. přenesená",J278,0)</f>
        <v>0</v>
      </c>
      <c r="BI278" s="163">
        <f>IF(N278="nulová",J278,0)</f>
        <v>0</v>
      </c>
      <c r="BJ278" s="17" t="s">
        <v>80</v>
      </c>
      <c r="BK278" s="163">
        <f>ROUND(I278*H278,2)</f>
        <v>0</v>
      </c>
      <c r="BL278" s="17" t="s">
        <v>166</v>
      </c>
      <c r="BM278" s="162" t="s">
        <v>1741</v>
      </c>
    </row>
    <row r="279" spans="1:65" s="13" customFormat="1">
      <c r="B279" s="164"/>
      <c r="D279" s="165" t="s">
        <v>168</v>
      </c>
      <c r="E279" s="166" t="s">
        <v>1</v>
      </c>
      <c r="F279" s="167" t="s">
        <v>1653</v>
      </c>
      <c r="H279" s="168">
        <v>223.5</v>
      </c>
      <c r="I279" s="169"/>
      <c r="L279" s="164"/>
      <c r="M279" s="170"/>
      <c r="N279" s="171"/>
      <c r="O279" s="171"/>
      <c r="P279" s="171"/>
      <c r="Q279" s="171"/>
      <c r="R279" s="171"/>
      <c r="S279" s="171"/>
      <c r="T279" s="172"/>
      <c r="AT279" s="166" t="s">
        <v>168</v>
      </c>
      <c r="AU279" s="166" t="s">
        <v>82</v>
      </c>
      <c r="AV279" s="13" t="s">
        <v>82</v>
      </c>
      <c r="AW279" s="13" t="s">
        <v>30</v>
      </c>
      <c r="AX279" s="13" t="s">
        <v>73</v>
      </c>
      <c r="AY279" s="166" t="s">
        <v>160</v>
      </c>
    </row>
    <row r="280" spans="1:65" s="14" customFormat="1">
      <c r="B280" s="173"/>
      <c r="D280" s="165" t="s">
        <v>168</v>
      </c>
      <c r="E280" s="174" t="s">
        <v>1</v>
      </c>
      <c r="F280" s="175" t="s">
        <v>170</v>
      </c>
      <c r="H280" s="176">
        <v>223.5</v>
      </c>
      <c r="I280" s="177"/>
      <c r="L280" s="173"/>
      <c r="M280" s="178"/>
      <c r="N280" s="179"/>
      <c r="O280" s="179"/>
      <c r="P280" s="179"/>
      <c r="Q280" s="179"/>
      <c r="R280" s="179"/>
      <c r="S280" s="179"/>
      <c r="T280" s="180"/>
      <c r="AT280" s="174" t="s">
        <v>168</v>
      </c>
      <c r="AU280" s="174" t="s">
        <v>82</v>
      </c>
      <c r="AV280" s="14" t="s">
        <v>166</v>
      </c>
      <c r="AW280" s="14" t="s">
        <v>30</v>
      </c>
      <c r="AX280" s="14" t="s">
        <v>80</v>
      </c>
      <c r="AY280" s="174" t="s">
        <v>160</v>
      </c>
    </row>
    <row r="281" spans="1:65" s="2" customFormat="1" ht="33" customHeight="1">
      <c r="A281" s="32"/>
      <c r="B281" s="149"/>
      <c r="C281" s="150" t="s">
        <v>395</v>
      </c>
      <c r="D281" s="150" t="s">
        <v>162</v>
      </c>
      <c r="E281" s="151" t="s">
        <v>1742</v>
      </c>
      <c r="F281" s="152" t="s">
        <v>1743</v>
      </c>
      <c r="G281" s="153" t="s">
        <v>165</v>
      </c>
      <c r="H281" s="154">
        <v>5</v>
      </c>
      <c r="I281" s="155"/>
      <c r="J281" s="156">
        <f>ROUND(I281*H281,2)</f>
        <v>0</v>
      </c>
      <c r="K281" s="157"/>
      <c r="L281" s="33"/>
      <c r="M281" s="158" t="s">
        <v>1</v>
      </c>
      <c r="N281" s="159" t="s">
        <v>38</v>
      </c>
      <c r="O281" s="58"/>
      <c r="P281" s="160">
        <f>O281*H281</f>
        <v>0</v>
      </c>
      <c r="Q281" s="160">
        <v>0</v>
      </c>
      <c r="R281" s="160">
        <f>Q281*H281</f>
        <v>0</v>
      </c>
      <c r="S281" s="160">
        <v>0</v>
      </c>
      <c r="T281" s="161">
        <f>S281*H281</f>
        <v>0</v>
      </c>
      <c r="U281" s="32"/>
      <c r="V281" s="32"/>
      <c r="W281" s="32"/>
      <c r="X281" s="32"/>
      <c r="Y281" s="32"/>
      <c r="Z281" s="32"/>
      <c r="AA281" s="32"/>
      <c r="AB281" s="32"/>
      <c r="AC281" s="32"/>
      <c r="AD281" s="32"/>
      <c r="AE281" s="32"/>
      <c r="AR281" s="162" t="s">
        <v>166</v>
      </c>
      <c r="AT281" s="162" t="s">
        <v>162</v>
      </c>
      <c r="AU281" s="162" t="s">
        <v>82</v>
      </c>
      <c r="AY281" s="17" t="s">
        <v>160</v>
      </c>
      <c r="BE281" s="163">
        <f>IF(N281="základní",J281,0)</f>
        <v>0</v>
      </c>
      <c r="BF281" s="163">
        <f>IF(N281="snížená",J281,0)</f>
        <v>0</v>
      </c>
      <c r="BG281" s="163">
        <f>IF(N281="zákl. přenesená",J281,0)</f>
        <v>0</v>
      </c>
      <c r="BH281" s="163">
        <f>IF(N281="sníž. přenesená",J281,0)</f>
        <v>0</v>
      </c>
      <c r="BI281" s="163">
        <f>IF(N281="nulová",J281,0)</f>
        <v>0</v>
      </c>
      <c r="BJ281" s="17" t="s">
        <v>80</v>
      </c>
      <c r="BK281" s="163">
        <f>ROUND(I281*H281,2)</f>
        <v>0</v>
      </c>
      <c r="BL281" s="17" t="s">
        <v>166</v>
      </c>
      <c r="BM281" s="162" t="s">
        <v>1744</v>
      </c>
    </row>
    <row r="282" spans="1:65" s="13" customFormat="1">
      <c r="B282" s="164"/>
      <c r="D282" s="165" t="s">
        <v>168</v>
      </c>
      <c r="E282" s="166" t="s">
        <v>1</v>
      </c>
      <c r="F282" s="167" t="s">
        <v>1638</v>
      </c>
      <c r="H282" s="168">
        <v>5</v>
      </c>
      <c r="I282" s="169"/>
      <c r="L282" s="164"/>
      <c r="M282" s="170"/>
      <c r="N282" s="171"/>
      <c r="O282" s="171"/>
      <c r="P282" s="171"/>
      <c r="Q282" s="171"/>
      <c r="R282" s="171"/>
      <c r="S282" s="171"/>
      <c r="T282" s="172"/>
      <c r="AT282" s="166" t="s">
        <v>168</v>
      </c>
      <c r="AU282" s="166" t="s">
        <v>82</v>
      </c>
      <c r="AV282" s="13" t="s">
        <v>82</v>
      </c>
      <c r="AW282" s="13" t="s">
        <v>30</v>
      </c>
      <c r="AX282" s="13" t="s">
        <v>73</v>
      </c>
      <c r="AY282" s="166" t="s">
        <v>160</v>
      </c>
    </row>
    <row r="283" spans="1:65" s="14" customFormat="1">
      <c r="B283" s="173"/>
      <c r="D283" s="165" t="s">
        <v>168</v>
      </c>
      <c r="E283" s="174" t="s">
        <v>1</v>
      </c>
      <c r="F283" s="175" t="s">
        <v>170</v>
      </c>
      <c r="H283" s="176">
        <v>5</v>
      </c>
      <c r="I283" s="177"/>
      <c r="L283" s="173"/>
      <c r="M283" s="178"/>
      <c r="N283" s="179"/>
      <c r="O283" s="179"/>
      <c r="P283" s="179"/>
      <c r="Q283" s="179"/>
      <c r="R283" s="179"/>
      <c r="S283" s="179"/>
      <c r="T283" s="180"/>
      <c r="AT283" s="174" t="s">
        <v>168</v>
      </c>
      <c r="AU283" s="174" t="s">
        <v>82</v>
      </c>
      <c r="AV283" s="14" t="s">
        <v>166</v>
      </c>
      <c r="AW283" s="14" t="s">
        <v>30</v>
      </c>
      <c r="AX283" s="14" t="s">
        <v>80</v>
      </c>
      <c r="AY283" s="174" t="s">
        <v>160</v>
      </c>
    </row>
    <row r="284" spans="1:65" s="2" customFormat="1" ht="24.2" customHeight="1">
      <c r="A284" s="32"/>
      <c r="B284" s="149"/>
      <c r="C284" s="150" t="s">
        <v>400</v>
      </c>
      <c r="D284" s="150" t="s">
        <v>162</v>
      </c>
      <c r="E284" s="151" t="s">
        <v>1745</v>
      </c>
      <c r="F284" s="152" t="s">
        <v>1746</v>
      </c>
      <c r="G284" s="153" t="s">
        <v>165</v>
      </c>
      <c r="H284" s="154">
        <v>8</v>
      </c>
      <c r="I284" s="155"/>
      <c r="J284" s="156">
        <f>ROUND(I284*H284,2)</f>
        <v>0</v>
      </c>
      <c r="K284" s="157"/>
      <c r="L284" s="33"/>
      <c r="M284" s="158" t="s">
        <v>1</v>
      </c>
      <c r="N284" s="159" t="s">
        <v>38</v>
      </c>
      <c r="O284" s="58"/>
      <c r="P284" s="160">
        <f>O284*H284</f>
        <v>0</v>
      </c>
      <c r="Q284" s="160">
        <v>0</v>
      </c>
      <c r="R284" s="160">
        <f>Q284*H284</f>
        <v>0</v>
      </c>
      <c r="S284" s="160">
        <v>0</v>
      </c>
      <c r="T284" s="161">
        <f>S284*H284</f>
        <v>0</v>
      </c>
      <c r="U284" s="32"/>
      <c r="V284" s="32"/>
      <c r="W284" s="32"/>
      <c r="X284" s="32"/>
      <c r="Y284" s="32"/>
      <c r="Z284" s="32"/>
      <c r="AA284" s="32"/>
      <c r="AB284" s="32"/>
      <c r="AC284" s="32"/>
      <c r="AD284" s="32"/>
      <c r="AE284" s="32"/>
      <c r="AR284" s="162" t="s">
        <v>166</v>
      </c>
      <c r="AT284" s="162" t="s">
        <v>162</v>
      </c>
      <c r="AU284" s="162" t="s">
        <v>82</v>
      </c>
      <c r="AY284" s="17" t="s">
        <v>160</v>
      </c>
      <c r="BE284" s="163">
        <f>IF(N284="základní",J284,0)</f>
        <v>0</v>
      </c>
      <c r="BF284" s="163">
        <f>IF(N284="snížená",J284,0)</f>
        <v>0</v>
      </c>
      <c r="BG284" s="163">
        <f>IF(N284="zákl. přenesená",J284,0)</f>
        <v>0</v>
      </c>
      <c r="BH284" s="163">
        <f>IF(N284="sníž. přenesená",J284,0)</f>
        <v>0</v>
      </c>
      <c r="BI284" s="163">
        <f>IF(N284="nulová",J284,0)</f>
        <v>0</v>
      </c>
      <c r="BJ284" s="17" t="s">
        <v>80</v>
      </c>
      <c r="BK284" s="163">
        <f>ROUND(I284*H284,2)</f>
        <v>0</v>
      </c>
      <c r="BL284" s="17" t="s">
        <v>166</v>
      </c>
      <c r="BM284" s="162" t="s">
        <v>1747</v>
      </c>
    </row>
    <row r="285" spans="1:65" s="13" customFormat="1">
      <c r="B285" s="164"/>
      <c r="D285" s="165" t="s">
        <v>168</v>
      </c>
      <c r="E285" s="166" t="s">
        <v>1</v>
      </c>
      <c r="F285" s="167" t="s">
        <v>1649</v>
      </c>
      <c r="H285" s="168">
        <v>8</v>
      </c>
      <c r="I285" s="169"/>
      <c r="L285" s="164"/>
      <c r="M285" s="170"/>
      <c r="N285" s="171"/>
      <c r="O285" s="171"/>
      <c r="P285" s="171"/>
      <c r="Q285" s="171"/>
      <c r="R285" s="171"/>
      <c r="S285" s="171"/>
      <c r="T285" s="172"/>
      <c r="AT285" s="166" t="s">
        <v>168</v>
      </c>
      <c r="AU285" s="166" t="s">
        <v>82</v>
      </c>
      <c r="AV285" s="13" t="s">
        <v>82</v>
      </c>
      <c r="AW285" s="13" t="s">
        <v>30</v>
      </c>
      <c r="AX285" s="13" t="s">
        <v>73</v>
      </c>
      <c r="AY285" s="166" t="s">
        <v>160</v>
      </c>
    </row>
    <row r="286" spans="1:65" s="14" customFormat="1">
      <c r="B286" s="173"/>
      <c r="D286" s="165" t="s">
        <v>168</v>
      </c>
      <c r="E286" s="174" t="s">
        <v>1</v>
      </c>
      <c r="F286" s="175" t="s">
        <v>170</v>
      </c>
      <c r="H286" s="176">
        <v>8</v>
      </c>
      <c r="I286" s="177"/>
      <c r="L286" s="173"/>
      <c r="M286" s="178"/>
      <c r="N286" s="179"/>
      <c r="O286" s="179"/>
      <c r="P286" s="179"/>
      <c r="Q286" s="179"/>
      <c r="R286" s="179"/>
      <c r="S286" s="179"/>
      <c r="T286" s="180"/>
      <c r="AT286" s="174" t="s">
        <v>168</v>
      </c>
      <c r="AU286" s="174" t="s">
        <v>82</v>
      </c>
      <c r="AV286" s="14" t="s">
        <v>166</v>
      </c>
      <c r="AW286" s="14" t="s">
        <v>30</v>
      </c>
      <c r="AX286" s="14" t="s">
        <v>80</v>
      </c>
      <c r="AY286" s="174" t="s">
        <v>160</v>
      </c>
    </row>
    <row r="287" spans="1:65" s="12" customFormat="1" ht="22.9" customHeight="1">
      <c r="B287" s="136"/>
      <c r="D287" s="137" t="s">
        <v>72</v>
      </c>
      <c r="E287" s="147" t="s">
        <v>199</v>
      </c>
      <c r="F287" s="147" t="s">
        <v>362</v>
      </c>
      <c r="I287" s="139"/>
      <c r="J287" s="148">
        <f>BK287</f>
        <v>0</v>
      </c>
      <c r="L287" s="136"/>
      <c r="M287" s="141"/>
      <c r="N287" s="142"/>
      <c r="O287" s="142"/>
      <c r="P287" s="143">
        <f>SUM(P288:P376)</f>
        <v>0</v>
      </c>
      <c r="Q287" s="142"/>
      <c r="R287" s="143">
        <f>SUM(R288:R376)</f>
        <v>51.595134049999992</v>
      </c>
      <c r="S287" s="142"/>
      <c r="T287" s="144">
        <f>SUM(T288:T376)</f>
        <v>0</v>
      </c>
      <c r="AR287" s="137" t="s">
        <v>80</v>
      </c>
      <c r="AT287" s="145" t="s">
        <v>72</v>
      </c>
      <c r="AU287" s="145" t="s">
        <v>80</v>
      </c>
      <c r="AY287" s="137" t="s">
        <v>160</v>
      </c>
      <c r="BK287" s="146">
        <f>SUM(BK288:BK376)</f>
        <v>0</v>
      </c>
    </row>
    <row r="288" spans="1:65" s="2" customFormat="1" ht="21.75" customHeight="1">
      <c r="A288" s="32"/>
      <c r="B288" s="149"/>
      <c r="C288" s="150" t="s">
        <v>405</v>
      </c>
      <c r="D288" s="150" t="s">
        <v>162</v>
      </c>
      <c r="E288" s="151" t="s">
        <v>1748</v>
      </c>
      <c r="F288" s="152" t="s">
        <v>1749</v>
      </c>
      <c r="G288" s="153" t="s">
        <v>312</v>
      </c>
      <c r="H288" s="154">
        <v>55</v>
      </c>
      <c r="I288" s="155"/>
      <c r="J288" s="156">
        <f>ROUND(I288*H288,2)</f>
        <v>0</v>
      </c>
      <c r="K288" s="157"/>
      <c r="L288" s="33"/>
      <c r="M288" s="158" t="s">
        <v>1</v>
      </c>
      <c r="N288" s="159" t="s">
        <v>38</v>
      </c>
      <c r="O288" s="58"/>
      <c r="P288" s="160">
        <f>O288*H288</f>
        <v>0</v>
      </c>
      <c r="Q288" s="160">
        <v>6.8640000000000007E-2</v>
      </c>
      <c r="R288" s="160">
        <f>Q288*H288</f>
        <v>3.7752000000000003</v>
      </c>
      <c r="S288" s="160">
        <v>0</v>
      </c>
      <c r="T288" s="161">
        <f>S288*H288</f>
        <v>0</v>
      </c>
      <c r="U288" s="32"/>
      <c r="V288" s="32"/>
      <c r="W288" s="32"/>
      <c r="X288" s="32"/>
      <c r="Y288" s="32"/>
      <c r="Z288" s="32"/>
      <c r="AA288" s="32"/>
      <c r="AB288" s="32"/>
      <c r="AC288" s="32"/>
      <c r="AD288" s="32"/>
      <c r="AE288" s="32"/>
      <c r="AR288" s="162" t="s">
        <v>166</v>
      </c>
      <c r="AT288" s="162" t="s">
        <v>162</v>
      </c>
      <c r="AU288" s="162" t="s">
        <v>82</v>
      </c>
      <c r="AY288" s="17" t="s">
        <v>160</v>
      </c>
      <c r="BE288" s="163">
        <f>IF(N288="základní",J288,0)</f>
        <v>0</v>
      </c>
      <c r="BF288" s="163">
        <f>IF(N288="snížená",J288,0)</f>
        <v>0</v>
      </c>
      <c r="BG288" s="163">
        <f>IF(N288="zákl. přenesená",J288,0)</f>
        <v>0</v>
      </c>
      <c r="BH288" s="163">
        <f>IF(N288="sníž. přenesená",J288,0)</f>
        <v>0</v>
      </c>
      <c r="BI288" s="163">
        <f>IF(N288="nulová",J288,0)</f>
        <v>0</v>
      </c>
      <c r="BJ288" s="17" t="s">
        <v>80</v>
      </c>
      <c r="BK288" s="163">
        <f>ROUND(I288*H288,2)</f>
        <v>0</v>
      </c>
      <c r="BL288" s="17" t="s">
        <v>166</v>
      </c>
      <c r="BM288" s="162" t="s">
        <v>1750</v>
      </c>
    </row>
    <row r="289" spans="1:65" s="13" customFormat="1">
      <c r="B289" s="164"/>
      <c r="D289" s="165" t="s">
        <v>168</v>
      </c>
      <c r="E289" s="166" t="s">
        <v>1</v>
      </c>
      <c r="F289" s="167" t="s">
        <v>433</v>
      </c>
      <c r="H289" s="168">
        <v>55</v>
      </c>
      <c r="I289" s="169"/>
      <c r="L289" s="164"/>
      <c r="M289" s="170"/>
      <c r="N289" s="171"/>
      <c r="O289" s="171"/>
      <c r="P289" s="171"/>
      <c r="Q289" s="171"/>
      <c r="R289" s="171"/>
      <c r="S289" s="171"/>
      <c r="T289" s="172"/>
      <c r="AT289" s="166" t="s">
        <v>168</v>
      </c>
      <c r="AU289" s="166" t="s">
        <v>82</v>
      </c>
      <c r="AV289" s="13" t="s">
        <v>82</v>
      </c>
      <c r="AW289" s="13" t="s">
        <v>30</v>
      </c>
      <c r="AX289" s="13" t="s">
        <v>73</v>
      </c>
      <c r="AY289" s="166" t="s">
        <v>160</v>
      </c>
    </row>
    <row r="290" spans="1:65" s="14" customFormat="1">
      <c r="B290" s="173"/>
      <c r="D290" s="165" t="s">
        <v>168</v>
      </c>
      <c r="E290" s="174" t="s">
        <v>1</v>
      </c>
      <c r="F290" s="175" t="s">
        <v>170</v>
      </c>
      <c r="H290" s="176">
        <v>55</v>
      </c>
      <c r="I290" s="177"/>
      <c r="L290" s="173"/>
      <c r="M290" s="178"/>
      <c r="N290" s="179"/>
      <c r="O290" s="179"/>
      <c r="P290" s="179"/>
      <c r="Q290" s="179"/>
      <c r="R290" s="179"/>
      <c r="S290" s="179"/>
      <c r="T290" s="180"/>
      <c r="AT290" s="174" t="s">
        <v>168</v>
      </c>
      <c r="AU290" s="174" t="s">
        <v>82</v>
      </c>
      <c r="AV290" s="14" t="s">
        <v>166</v>
      </c>
      <c r="AW290" s="14" t="s">
        <v>30</v>
      </c>
      <c r="AX290" s="14" t="s">
        <v>80</v>
      </c>
      <c r="AY290" s="174" t="s">
        <v>160</v>
      </c>
    </row>
    <row r="291" spans="1:65" s="2" customFormat="1" ht="33" customHeight="1">
      <c r="A291" s="32"/>
      <c r="B291" s="149"/>
      <c r="C291" s="150" t="s">
        <v>409</v>
      </c>
      <c r="D291" s="150" t="s">
        <v>162</v>
      </c>
      <c r="E291" s="151" t="s">
        <v>1751</v>
      </c>
      <c r="F291" s="152" t="s">
        <v>1752</v>
      </c>
      <c r="G291" s="153" t="s">
        <v>196</v>
      </c>
      <c r="H291" s="154">
        <v>348.9</v>
      </c>
      <c r="I291" s="155"/>
      <c r="J291" s="156">
        <f>ROUND(I291*H291,2)</f>
        <v>0</v>
      </c>
      <c r="K291" s="157"/>
      <c r="L291" s="33"/>
      <c r="M291" s="158" t="s">
        <v>1</v>
      </c>
      <c r="N291" s="159" t="s">
        <v>38</v>
      </c>
      <c r="O291" s="58"/>
      <c r="P291" s="160">
        <f>O291*H291</f>
        <v>0</v>
      </c>
      <c r="Q291" s="160">
        <v>3.0000000000000001E-5</v>
      </c>
      <c r="R291" s="160">
        <f>Q291*H291</f>
        <v>1.0466999999999999E-2</v>
      </c>
      <c r="S291" s="160">
        <v>0</v>
      </c>
      <c r="T291" s="161">
        <f>S291*H291</f>
        <v>0</v>
      </c>
      <c r="U291" s="32"/>
      <c r="V291" s="32"/>
      <c r="W291" s="32"/>
      <c r="X291" s="32"/>
      <c r="Y291" s="32"/>
      <c r="Z291" s="32"/>
      <c r="AA291" s="32"/>
      <c r="AB291" s="32"/>
      <c r="AC291" s="32"/>
      <c r="AD291" s="32"/>
      <c r="AE291" s="32"/>
      <c r="AR291" s="162" t="s">
        <v>166</v>
      </c>
      <c r="AT291" s="162" t="s">
        <v>162</v>
      </c>
      <c r="AU291" s="162" t="s">
        <v>82</v>
      </c>
      <c r="AY291" s="17" t="s">
        <v>160</v>
      </c>
      <c r="BE291" s="163">
        <f>IF(N291="základní",J291,0)</f>
        <v>0</v>
      </c>
      <c r="BF291" s="163">
        <f>IF(N291="snížená",J291,0)</f>
        <v>0</v>
      </c>
      <c r="BG291" s="163">
        <f>IF(N291="zákl. přenesená",J291,0)</f>
        <v>0</v>
      </c>
      <c r="BH291" s="163">
        <f>IF(N291="sníž. přenesená",J291,0)</f>
        <v>0</v>
      </c>
      <c r="BI291" s="163">
        <f>IF(N291="nulová",J291,0)</f>
        <v>0</v>
      </c>
      <c r="BJ291" s="17" t="s">
        <v>80</v>
      </c>
      <c r="BK291" s="163">
        <f>ROUND(I291*H291,2)</f>
        <v>0</v>
      </c>
      <c r="BL291" s="17" t="s">
        <v>166</v>
      </c>
      <c r="BM291" s="162" t="s">
        <v>1753</v>
      </c>
    </row>
    <row r="292" spans="1:65" s="15" customFormat="1">
      <c r="B292" s="181"/>
      <c r="D292" s="165" t="s">
        <v>168</v>
      </c>
      <c r="E292" s="182" t="s">
        <v>1</v>
      </c>
      <c r="F292" s="183" t="s">
        <v>1754</v>
      </c>
      <c r="H292" s="182" t="s">
        <v>1</v>
      </c>
      <c r="I292" s="184"/>
      <c r="L292" s="181"/>
      <c r="M292" s="185"/>
      <c r="N292" s="186"/>
      <c r="O292" s="186"/>
      <c r="P292" s="186"/>
      <c r="Q292" s="186"/>
      <c r="R292" s="186"/>
      <c r="S292" s="186"/>
      <c r="T292" s="187"/>
      <c r="AT292" s="182" t="s">
        <v>168</v>
      </c>
      <c r="AU292" s="182" t="s">
        <v>82</v>
      </c>
      <c r="AV292" s="15" t="s">
        <v>80</v>
      </c>
      <c r="AW292" s="15" t="s">
        <v>30</v>
      </c>
      <c r="AX292" s="15" t="s">
        <v>73</v>
      </c>
      <c r="AY292" s="182" t="s">
        <v>160</v>
      </c>
    </row>
    <row r="293" spans="1:65" s="13" customFormat="1">
      <c r="B293" s="164"/>
      <c r="D293" s="165" t="s">
        <v>168</v>
      </c>
      <c r="E293" s="166" t="s">
        <v>1</v>
      </c>
      <c r="F293" s="167" t="s">
        <v>1755</v>
      </c>
      <c r="H293" s="168">
        <v>9.5</v>
      </c>
      <c r="I293" s="169"/>
      <c r="L293" s="164"/>
      <c r="M293" s="170"/>
      <c r="N293" s="171"/>
      <c r="O293" s="171"/>
      <c r="P293" s="171"/>
      <c r="Q293" s="171"/>
      <c r="R293" s="171"/>
      <c r="S293" s="171"/>
      <c r="T293" s="172"/>
      <c r="AT293" s="166" t="s">
        <v>168</v>
      </c>
      <c r="AU293" s="166" t="s">
        <v>82</v>
      </c>
      <c r="AV293" s="13" t="s">
        <v>82</v>
      </c>
      <c r="AW293" s="13" t="s">
        <v>30</v>
      </c>
      <c r="AX293" s="13" t="s">
        <v>73</v>
      </c>
      <c r="AY293" s="166" t="s">
        <v>160</v>
      </c>
    </row>
    <row r="294" spans="1:65" s="13" customFormat="1">
      <c r="B294" s="164"/>
      <c r="D294" s="165" t="s">
        <v>168</v>
      </c>
      <c r="E294" s="166" t="s">
        <v>1</v>
      </c>
      <c r="F294" s="167" t="s">
        <v>1756</v>
      </c>
      <c r="H294" s="168">
        <v>27.1</v>
      </c>
      <c r="I294" s="169"/>
      <c r="L294" s="164"/>
      <c r="M294" s="170"/>
      <c r="N294" s="171"/>
      <c r="O294" s="171"/>
      <c r="P294" s="171"/>
      <c r="Q294" s="171"/>
      <c r="R294" s="171"/>
      <c r="S294" s="171"/>
      <c r="T294" s="172"/>
      <c r="AT294" s="166" t="s">
        <v>168</v>
      </c>
      <c r="AU294" s="166" t="s">
        <v>82</v>
      </c>
      <c r="AV294" s="13" t="s">
        <v>82</v>
      </c>
      <c r="AW294" s="13" t="s">
        <v>30</v>
      </c>
      <c r="AX294" s="13" t="s">
        <v>73</v>
      </c>
      <c r="AY294" s="166" t="s">
        <v>160</v>
      </c>
    </row>
    <row r="295" spans="1:65" s="13" customFormat="1">
      <c r="B295" s="164"/>
      <c r="D295" s="165" t="s">
        <v>168</v>
      </c>
      <c r="E295" s="166" t="s">
        <v>1</v>
      </c>
      <c r="F295" s="167" t="s">
        <v>1757</v>
      </c>
      <c r="H295" s="168">
        <v>55.4</v>
      </c>
      <c r="I295" s="169"/>
      <c r="L295" s="164"/>
      <c r="M295" s="170"/>
      <c r="N295" s="171"/>
      <c r="O295" s="171"/>
      <c r="P295" s="171"/>
      <c r="Q295" s="171"/>
      <c r="R295" s="171"/>
      <c r="S295" s="171"/>
      <c r="T295" s="172"/>
      <c r="AT295" s="166" t="s">
        <v>168</v>
      </c>
      <c r="AU295" s="166" t="s">
        <v>82</v>
      </c>
      <c r="AV295" s="13" t="s">
        <v>82</v>
      </c>
      <c r="AW295" s="13" t="s">
        <v>30</v>
      </c>
      <c r="AX295" s="13" t="s">
        <v>73</v>
      </c>
      <c r="AY295" s="166" t="s">
        <v>160</v>
      </c>
    </row>
    <row r="296" spans="1:65" s="13" customFormat="1">
      <c r="B296" s="164"/>
      <c r="D296" s="165" t="s">
        <v>168</v>
      </c>
      <c r="E296" s="166" t="s">
        <v>1</v>
      </c>
      <c r="F296" s="167" t="s">
        <v>1758</v>
      </c>
      <c r="H296" s="168">
        <v>159.69999999999999</v>
      </c>
      <c r="I296" s="169"/>
      <c r="L296" s="164"/>
      <c r="M296" s="170"/>
      <c r="N296" s="171"/>
      <c r="O296" s="171"/>
      <c r="P296" s="171"/>
      <c r="Q296" s="171"/>
      <c r="R296" s="171"/>
      <c r="S296" s="171"/>
      <c r="T296" s="172"/>
      <c r="AT296" s="166" t="s">
        <v>168</v>
      </c>
      <c r="AU296" s="166" t="s">
        <v>82</v>
      </c>
      <c r="AV296" s="13" t="s">
        <v>82</v>
      </c>
      <c r="AW296" s="13" t="s">
        <v>30</v>
      </c>
      <c r="AX296" s="13" t="s">
        <v>73</v>
      </c>
      <c r="AY296" s="166" t="s">
        <v>160</v>
      </c>
    </row>
    <row r="297" spans="1:65" s="13" customFormat="1">
      <c r="B297" s="164"/>
      <c r="D297" s="165" t="s">
        <v>168</v>
      </c>
      <c r="E297" s="166" t="s">
        <v>1</v>
      </c>
      <c r="F297" s="167" t="s">
        <v>1759</v>
      </c>
      <c r="H297" s="168">
        <v>18.3</v>
      </c>
      <c r="I297" s="169"/>
      <c r="L297" s="164"/>
      <c r="M297" s="170"/>
      <c r="N297" s="171"/>
      <c r="O297" s="171"/>
      <c r="P297" s="171"/>
      <c r="Q297" s="171"/>
      <c r="R297" s="171"/>
      <c r="S297" s="171"/>
      <c r="T297" s="172"/>
      <c r="AT297" s="166" t="s">
        <v>168</v>
      </c>
      <c r="AU297" s="166" t="s">
        <v>82</v>
      </c>
      <c r="AV297" s="13" t="s">
        <v>82</v>
      </c>
      <c r="AW297" s="13" t="s">
        <v>30</v>
      </c>
      <c r="AX297" s="13" t="s">
        <v>73</v>
      </c>
      <c r="AY297" s="166" t="s">
        <v>160</v>
      </c>
    </row>
    <row r="298" spans="1:65" s="13" customFormat="1">
      <c r="B298" s="164"/>
      <c r="D298" s="165" t="s">
        <v>168</v>
      </c>
      <c r="E298" s="166" t="s">
        <v>1</v>
      </c>
      <c r="F298" s="167" t="s">
        <v>1760</v>
      </c>
      <c r="H298" s="168">
        <v>9.6999999999999993</v>
      </c>
      <c r="I298" s="169"/>
      <c r="L298" s="164"/>
      <c r="M298" s="170"/>
      <c r="N298" s="171"/>
      <c r="O298" s="171"/>
      <c r="P298" s="171"/>
      <c r="Q298" s="171"/>
      <c r="R298" s="171"/>
      <c r="S298" s="171"/>
      <c r="T298" s="172"/>
      <c r="AT298" s="166" t="s">
        <v>168</v>
      </c>
      <c r="AU298" s="166" t="s">
        <v>82</v>
      </c>
      <c r="AV298" s="13" t="s">
        <v>82</v>
      </c>
      <c r="AW298" s="13" t="s">
        <v>30</v>
      </c>
      <c r="AX298" s="13" t="s">
        <v>73</v>
      </c>
      <c r="AY298" s="166" t="s">
        <v>160</v>
      </c>
    </row>
    <row r="299" spans="1:65" s="13" customFormat="1">
      <c r="B299" s="164"/>
      <c r="D299" s="165" t="s">
        <v>168</v>
      </c>
      <c r="E299" s="166" t="s">
        <v>1</v>
      </c>
      <c r="F299" s="167" t="s">
        <v>1761</v>
      </c>
      <c r="H299" s="168">
        <v>30.6</v>
      </c>
      <c r="I299" s="169"/>
      <c r="L299" s="164"/>
      <c r="M299" s="170"/>
      <c r="N299" s="171"/>
      <c r="O299" s="171"/>
      <c r="P299" s="171"/>
      <c r="Q299" s="171"/>
      <c r="R299" s="171"/>
      <c r="S299" s="171"/>
      <c r="T299" s="172"/>
      <c r="AT299" s="166" t="s">
        <v>168</v>
      </c>
      <c r="AU299" s="166" t="s">
        <v>82</v>
      </c>
      <c r="AV299" s="13" t="s">
        <v>82</v>
      </c>
      <c r="AW299" s="13" t="s">
        <v>30</v>
      </c>
      <c r="AX299" s="13" t="s">
        <v>73</v>
      </c>
      <c r="AY299" s="166" t="s">
        <v>160</v>
      </c>
    </row>
    <row r="300" spans="1:65" s="13" customFormat="1">
      <c r="B300" s="164"/>
      <c r="D300" s="165" t="s">
        <v>168</v>
      </c>
      <c r="E300" s="166" t="s">
        <v>1</v>
      </c>
      <c r="F300" s="167" t="s">
        <v>1762</v>
      </c>
      <c r="H300" s="168">
        <v>17.2</v>
      </c>
      <c r="I300" s="169"/>
      <c r="L300" s="164"/>
      <c r="M300" s="170"/>
      <c r="N300" s="171"/>
      <c r="O300" s="171"/>
      <c r="P300" s="171"/>
      <c r="Q300" s="171"/>
      <c r="R300" s="171"/>
      <c r="S300" s="171"/>
      <c r="T300" s="172"/>
      <c r="AT300" s="166" t="s">
        <v>168</v>
      </c>
      <c r="AU300" s="166" t="s">
        <v>82</v>
      </c>
      <c r="AV300" s="13" t="s">
        <v>82</v>
      </c>
      <c r="AW300" s="13" t="s">
        <v>30</v>
      </c>
      <c r="AX300" s="13" t="s">
        <v>73</v>
      </c>
      <c r="AY300" s="166" t="s">
        <v>160</v>
      </c>
    </row>
    <row r="301" spans="1:65" s="13" customFormat="1">
      <c r="B301" s="164"/>
      <c r="D301" s="165" t="s">
        <v>168</v>
      </c>
      <c r="E301" s="166" t="s">
        <v>1</v>
      </c>
      <c r="F301" s="167" t="s">
        <v>1763</v>
      </c>
      <c r="H301" s="168">
        <v>21.4</v>
      </c>
      <c r="I301" s="169"/>
      <c r="L301" s="164"/>
      <c r="M301" s="170"/>
      <c r="N301" s="171"/>
      <c r="O301" s="171"/>
      <c r="P301" s="171"/>
      <c r="Q301" s="171"/>
      <c r="R301" s="171"/>
      <c r="S301" s="171"/>
      <c r="T301" s="172"/>
      <c r="AT301" s="166" t="s">
        <v>168</v>
      </c>
      <c r="AU301" s="166" t="s">
        <v>82</v>
      </c>
      <c r="AV301" s="13" t="s">
        <v>82</v>
      </c>
      <c r="AW301" s="13" t="s">
        <v>30</v>
      </c>
      <c r="AX301" s="13" t="s">
        <v>73</v>
      </c>
      <c r="AY301" s="166" t="s">
        <v>160</v>
      </c>
    </row>
    <row r="302" spans="1:65" s="14" customFormat="1">
      <c r="B302" s="173"/>
      <c r="D302" s="165" t="s">
        <v>168</v>
      </c>
      <c r="E302" s="174" t="s">
        <v>1</v>
      </c>
      <c r="F302" s="175" t="s">
        <v>170</v>
      </c>
      <c r="H302" s="176">
        <v>348.9</v>
      </c>
      <c r="I302" s="177"/>
      <c r="L302" s="173"/>
      <c r="M302" s="178"/>
      <c r="N302" s="179"/>
      <c r="O302" s="179"/>
      <c r="P302" s="179"/>
      <c r="Q302" s="179"/>
      <c r="R302" s="179"/>
      <c r="S302" s="179"/>
      <c r="T302" s="180"/>
      <c r="AT302" s="174" t="s">
        <v>168</v>
      </c>
      <c r="AU302" s="174" t="s">
        <v>82</v>
      </c>
      <c r="AV302" s="14" t="s">
        <v>166</v>
      </c>
      <c r="AW302" s="14" t="s">
        <v>30</v>
      </c>
      <c r="AX302" s="14" t="s">
        <v>80</v>
      </c>
      <c r="AY302" s="174" t="s">
        <v>160</v>
      </c>
    </row>
    <row r="303" spans="1:65" s="2" customFormat="1" ht="16.5" customHeight="1">
      <c r="A303" s="32"/>
      <c r="B303" s="149"/>
      <c r="C303" s="188" t="s">
        <v>413</v>
      </c>
      <c r="D303" s="188" t="s">
        <v>282</v>
      </c>
      <c r="E303" s="189" t="s">
        <v>1764</v>
      </c>
      <c r="F303" s="190" t="s">
        <v>1765</v>
      </c>
      <c r="G303" s="191" t="s">
        <v>196</v>
      </c>
      <c r="H303" s="192">
        <v>348.9</v>
      </c>
      <c r="I303" s="193"/>
      <c r="J303" s="194">
        <f>ROUND(I303*H303,2)</f>
        <v>0</v>
      </c>
      <c r="K303" s="195"/>
      <c r="L303" s="196"/>
      <c r="M303" s="197" t="s">
        <v>1</v>
      </c>
      <c r="N303" s="198" t="s">
        <v>38</v>
      </c>
      <c r="O303" s="58"/>
      <c r="P303" s="160">
        <f>O303*H303</f>
        <v>0</v>
      </c>
      <c r="Q303" s="160">
        <v>2.4E-2</v>
      </c>
      <c r="R303" s="160">
        <f>Q303*H303</f>
        <v>8.3735999999999997</v>
      </c>
      <c r="S303" s="160">
        <v>0</v>
      </c>
      <c r="T303" s="161">
        <f>S303*H303</f>
        <v>0</v>
      </c>
      <c r="U303" s="32"/>
      <c r="V303" s="32"/>
      <c r="W303" s="32"/>
      <c r="X303" s="32"/>
      <c r="Y303" s="32"/>
      <c r="Z303" s="32"/>
      <c r="AA303" s="32"/>
      <c r="AB303" s="32"/>
      <c r="AC303" s="32"/>
      <c r="AD303" s="32"/>
      <c r="AE303" s="32"/>
      <c r="AR303" s="162" t="s">
        <v>199</v>
      </c>
      <c r="AT303" s="162" t="s">
        <v>282</v>
      </c>
      <c r="AU303" s="162" t="s">
        <v>82</v>
      </c>
      <c r="AY303" s="17" t="s">
        <v>160</v>
      </c>
      <c r="BE303" s="163">
        <f>IF(N303="základní",J303,0)</f>
        <v>0</v>
      </c>
      <c r="BF303" s="163">
        <f>IF(N303="snížená",J303,0)</f>
        <v>0</v>
      </c>
      <c r="BG303" s="163">
        <f>IF(N303="zákl. přenesená",J303,0)</f>
        <v>0</v>
      </c>
      <c r="BH303" s="163">
        <f>IF(N303="sníž. přenesená",J303,0)</f>
        <v>0</v>
      </c>
      <c r="BI303" s="163">
        <f>IF(N303="nulová",J303,0)</f>
        <v>0</v>
      </c>
      <c r="BJ303" s="17" t="s">
        <v>80</v>
      </c>
      <c r="BK303" s="163">
        <f>ROUND(I303*H303,2)</f>
        <v>0</v>
      </c>
      <c r="BL303" s="17" t="s">
        <v>166</v>
      </c>
      <c r="BM303" s="162" t="s">
        <v>1766</v>
      </c>
    </row>
    <row r="304" spans="1:65" s="2" customFormat="1" ht="33" customHeight="1">
      <c r="A304" s="32"/>
      <c r="B304" s="149"/>
      <c r="C304" s="150" t="s">
        <v>417</v>
      </c>
      <c r="D304" s="150" t="s">
        <v>162</v>
      </c>
      <c r="E304" s="151" t="s">
        <v>1767</v>
      </c>
      <c r="F304" s="152" t="s">
        <v>1768</v>
      </c>
      <c r="G304" s="153" t="s">
        <v>196</v>
      </c>
      <c r="H304" s="154">
        <v>23.1</v>
      </c>
      <c r="I304" s="155"/>
      <c r="J304" s="156">
        <f>ROUND(I304*H304,2)</f>
        <v>0</v>
      </c>
      <c r="K304" s="157"/>
      <c r="L304" s="33"/>
      <c r="M304" s="158" t="s">
        <v>1</v>
      </c>
      <c r="N304" s="159" t="s">
        <v>38</v>
      </c>
      <c r="O304" s="58"/>
      <c r="P304" s="160">
        <f>O304*H304</f>
        <v>0</v>
      </c>
      <c r="Q304" s="160">
        <v>4.0000000000000003E-5</v>
      </c>
      <c r="R304" s="160">
        <f>Q304*H304</f>
        <v>9.2400000000000013E-4</v>
      </c>
      <c r="S304" s="160">
        <v>0</v>
      </c>
      <c r="T304" s="161">
        <f>S304*H304</f>
        <v>0</v>
      </c>
      <c r="U304" s="32"/>
      <c r="V304" s="32"/>
      <c r="W304" s="32"/>
      <c r="X304" s="32"/>
      <c r="Y304" s="32"/>
      <c r="Z304" s="32"/>
      <c r="AA304" s="32"/>
      <c r="AB304" s="32"/>
      <c r="AC304" s="32"/>
      <c r="AD304" s="32"/>
      <c r="AE304" s="32"/>
      <c r="AR304" s="162" t="s">
        <v>166</v>
      </c>
      <c r="AT304" s="162" t="s">
        <v>162</v>
      </c>
      <c r="AU304" s="162" t="s">
        <v>82</v>
      </c>
      <c r="AY304" s="17" t="s">
        <v>160</v>
      </c>
      <c r="BE304" s="163">
        <f>IF(N304="základní",J304,0)</f>
        <v>0</v>
      </c>
      <c r="BF304" s="163">
        <f>IF(N304="snížená",J304,0)</f>
        <v>0</v>
      </c>
      <c r="BG304" s="163">
        <f>IF(N304="zákl. přenesená",J304,0)</f>
        <v>0</v>
      </c>
      <c r="BH304" s="163">
        <f>IF(N304="sníž. přenesená",J304,0)</f>
        <v>0</v>
      </c>
      <c r="BI304" s="163">
        <f>IF(N304="nulová",J304,0)</f>
        <v>0</v>
      </c>
      <c r="BJ304" s="17" t="s">
        <v>80</v>
      </c>
      <c r="BK304" s="163">
        <f>ROUND(I304*H304,2)</f>
        <v>0</v>
      </c>
      <c r="BL304" s="17" t="s">
        <v>166</v>
      </c>
      <c r="BM304" s="162" t="s">
        <v>1769</v>
      </c>
    </row>
    <row r="305" spans="1:65" s="13" customFormat="1">
      <c r="B305" s="164"/>
      <c r="D305" s="165" t="s">
        <v>168</v>
      </c>
      <c r="E305" s="166" t="s">
        <v>1</v>
      </c>
      <c r="F305" s="167" t="s">
        <v>1770</v>
      </c>
      <c r="H305" s="168">
        <v>7.5</v>
      </c>
      <c r="I305" s="169"/>
      <c r="L305" s="164"/>
      <c r="M305" s="170"/>
      <c r="N305" s="171"/>
      <c r="O305" s="171"/>
      <c r="P305" s="171"/>
      <c r="Q305" s="171"/>
      <c r="R305" s="171"/>
      <c r="S305" s="171"/>
      <c r="T305" s="172"/>
      <c r="AT305" s="166" t="s">
        <v>168</v>
      </c>
      <c r="AU305" s="166" t="s">
        <v>82</v>
      </c>
      <c r="AV305" s="13" t="s">
        <v>82</v>
      </c>
      <c r="AW305" s="13" t="s">
        <v>30</v>
      </c>
      <c r="AX305" s="13" t="s">
        <v>73</v>
      </c>
      <c r="AY305" s="166" t="s">
        <v>160</v>
      </c>
    </row>
    <row r="306" spans="1:65" s="13" customFormat="1">
      <c r="B306" s="164"/>
      <c r="D306" s="165" t="s">
        <v>168</v>
      </c>
      <c r="E306" s="166" t="s">
        <v>1</v>
      </c>
      <c r="F306" s="167" t="s">
        <v>1771</v>
      </c>
      <c r="H306" s="168">
        <v>6.4</v>
      </c>
      <c r="I306" s="169"/>
      <c r="L306" s="164"/>
      <c r="M306" s="170"/>
      <c r="N306" s="171"/>
      <c r="O306" s="171"/>
      <c r="P306" s="171"/>
      <c r="Q306" s="171"/>
      <c r="R306" s="171"/>
      <c r="S306" s="171"/>
      <c r="T306" s="172"/>
      <c r="AT306" s="166" t="s">
        <v>168</v>
      </c>
      <c r="AU306" s="166" t="s">
        <v>82</v>
      </c>
      <c r="AV306" s="13" t="s">
        <v>82</v>
      </c>
      <c r="AW306" s="13" t="s">
        <v>30</v>
      </c>
      <c r="AX306" s="13" t="s">
        <v>73</v>
      </c>
      <c r="AY306" s="166" t="s">
        <v>160</v>
      </c>
    </row>
    <row r="307" spans="1:65" s="13" customFormat="1">
      <c r="B307" s="164"/>
      <c r="D307" s="165" t="s">
        <v>168</v>
      </c>
      <c r="E307" s="166" t="s">
        <v>1</v>
      </c>
      <c r="F307" s="167" t="s">
        <v>1772</v>
      </c>
      <c r="H307" s="168">
        <v>9.1999999999999993</v>
      </c>
      <c r="I307" s="169"/>
      <c r="L307" s="164"/>
      <c r="M307" s="170"/>
      <c r="N307" s="171"/>
      <c r="O307" s="171"/>
      <c r="P307" s="171"/>
      <c r="Q307" s="171"/>
      <c r="R307" s="171"/>
      <c r="S307" s="171"/>
      <c r="T307" s="172"/>
      <c r="AT307" s="166" t="s">
        <v>168</v>
      </c>
      <c r="AU307" s="166" t="s">
        <v>82</v>
      </c>
      <c r="AV307" s="13" t="s">
        <v>82</v>
      </c>
      <c r="AW307" s="13" t="s">
        <v>30</v>
      </c>
      <c r="AX307" s="13" t="s">
        <v>73</v>
      </c>
      <c r="AY307" s="166" t="s">
        <v>160</v>
      </c>
    </row>
    <row r="308" spans="1:65" s="14" customFormat="1">
      <c r="B308" s="173"/>
      <c r="D308" s="165" t="s">
        <v>168</v>
      </c>
      <c r="E308" s="174" t="s">
        <v>1</v>
      </c>
      <c r="F308" s="175" t="s">
        <v>170</v>
      </c>
      <c r="H308" s="176">
        <v>23.1</v>
      </c>
      <c r="I308" s="177"/>
      <c r="L308" s="173"/>
      <c r="M308" s="178"/>
      <c r="N308" s="179"/>
      <c r="O308" s="179"/>
      <c r="P308" s="179"/>
      <c r="Q308" s="179"/>
      <c r="R308" s="179"/>
      <c r="S308" s="179"/>
      <c r="T308" s="180"/>
      <c r="AT308" s="174" t="s">
        <v>168</v>
      </c>
      <c r="AU308" s="174" t="s">
        <v>82</v>
      </c>
      <c r="AV308" s="14" t="s">
        <v>166</v>
      </c>
      <c r="AW308" s="14" t="s">
        <v>30</v>
      </c>
      <c r="AX308" s="14" t="s">
        <v>80</v>
      </c>
      <c r="AY308" s="174" t="s">
        <v>160</v>
      </c>
    </row>
    <row r="309" spans="1:65" s="2" customFormat="1" ht="16.5" customHeight="1">
      <c r="A309" s="32"/>
      <c r="B309" s="149"/>
      <c r="C309" s="188" t="s">
        <v>421</v>
      </c>
      <c r="D309" s="188" t="s">
        <v>282</v>
      </c>
      <c r="E309" s="189" t="s">
        <v>1773</v>
      </c>
      <c r="F309" s="190" t="s">
        <v>1774</v>
      </c>
      <c r="G309" s="191" t="s">
        <v>196</v>
      </c>
      <c r="H309" s="192">
        <v>23.446999999999999</v>
      </c>
      <c r="I309" s="193"/>
      <c r="J309" s="194">
        <f>ROUND(I309*H309,2)</f>
        <v>0</v>
      </c>
      <c r="K309" s="195"/>
      <c r="L309" s="196"/>
      <c r="M309" s="197" t="s">
        <v>1</v>
      </c>
      <c r="N309" s="198" t="s">
        <v>38</v>
      </c>
      <c r="O309" s="58"/>
      <c r="P309" s="160">
        <f>O309*H309</f>
        <v>0</v>
      </c>
      <c r="Q309" s="160">
        <v>3.6999999999999998E-2</v>
      </c>
      <c r="R309" s="160">
        <f>Q309*H309</f>
        <v>0.86753899999999995</v>
      </c>
      <c r="S309" s="160">
        <v>0</v>
      </c>
      <c r="T309" s="161">
        <f>S309*H309</f>
        <v>0</v>
      </c>
      <c r="U309" s="32"/>
      <c r="V309" s="32"/>
      <c r="W309" s="32"/>
      <c r="X309" s="32"/>
      <c r="Y309" s="32"/>
      <c r="Z309" s="32"/>
      <c r="AA309" s="32"/>
      <c r="AB309" s="32"/>
      <c r="AC309" s="32"/>
      <c r="AD309" s="32"/>
      <c r="AE309" s="32"/>
      <c r="AR309" s="162" t="s">
        <v>199</v>
      </c>
      <c r="AT309" s="162" t="s">
        <v>282</v>
      </c>
      <c r="AU309" s="162" t="s">
        <v>82</v>
      </c>
      <c r="AY309" s="17" t="s">
        <v>160</v>
      </c>
      <c r="BE309" s="163">
        <f>IF(N309="základní",J309,0)</f>
        <v>0</v>
      </c>
      <c r="BF309" s="163">
        <f>IF(N309="snížená",J309,0)</f>
        <v>0</v>
      </c>
      <c r="BG309" s="163">
        <f>IF(N309="zákl. přenesená",J309,0)</f>
        <v>0</v>
      </c>
      <c r="BH309" s="163">
        <f>IF(N309="sníž. přenesená",J309,0)</f>
        <v>0</v>
      </c>
      <c r="BI309" s="163">
        <f>IF(N309="nulová",J309,0)</f>
        <v>0</v>
      </c>
      <c r="BJ309" s="17" t="s">
        <v>80</v>
      </c>
      <c r="BK309" s="163">
        <f>ROUND(I309*H309,2)</f>
        <v>0</v>
      </c>
      <c r="BL309" s="17" t="s">
        <v>166</v>
      </c>
      <c r="BM309" s="162" t="s">
        <v>1775</v>
      </c>
    </row>
    <row r="310" spans="1:65" s="13" customFormat="1">
      <c r="B310" s="164"/>
      <c r="D310" s="165" t="s">
        <v>168</v>
      </c>
      <c r="F310" s="167" t="s">
        <v>1776</v>
      </c>
      <c r="H310" s="168">
        <v>23.446999999999999</v>
      </c>
      <c r="I310" s="169"/>
      <c r="L310" s="164"/>
      <c r="M310" s="170"/>
      <c r="N310" s="171"/>
      <c r="O310" s="171"/>
      <c r="P310" s="171"/>
      <c r="Q310" s="171"/>
      <c r="R310" s="171"/>
      <c r="S310" s="171"/>
      <c r="T310" s="172"/>
      <c r="AT310" s="166" t="s">
        <v>168</v>
      </c>
      <c r="AU310" s="166" t="s">
        <v>82</v>
      </c>
      <c r="AV310" s="13" t="s">
        <v>82</v>
      </c>
      <c r="AW310" s="13" t="s">
        <v>3</v>
      </c>
      <c r="AX310" s="13" t="s">
        <v>80</v>
      </c>
      <c r="AY310" s="166" t="s">
        <v>160</v>
      </c>
    </row>
    <row r="311" spans="1:65" s="2" customFormat="1" ht="24.2" customHeight="1">
      <c r="A311" s="32"/>
      <c r="B311" s="149"/>
      <c r="C311" s="150" t="s">
        <v>425</v>
      </c>
      <c r="D311" s="150" t="s">
        <v>162</v>
      </c>
      <c r="E311" s="151" t="s">
        <v>374</v>
      </c>
      <c r="F311" s="152" t="s">
        <v>375</v>
      </c>
      <c r="G311" s="153" t="s">
        <v>312</v>
      </c>
      <c r="H311" s="154">
        <v>110</v>
      </c>
      <c r="I311" s="155"/>
      <c r="J311" s="156">
        <f>ROUND(I311*H311,2)</f>
        <v>0</v>
      </c>
      <c r="K311" s="157"/>
      <c r="L311" s="33"/>
      <c r="M311" s="158" t="s">
        <v>1</v>
      </c>
      <c r="N311" s="159" t="s">
        <v>38</v>
      </c>
      <c r="O311" s="58"/>
      <c r="P311" s="160">
        <f>O311*H311</f>
        <v>0</v>
      </c>
      <c r="Q311" s="160">
        <v>6.9999999999999994E-5</v>
      </c>
      <c r="R311" s="160">
        <f>Q311*H311</f>
        <v>7.6999999999999994E-3</v>
      </c>
      <c r="S311" s="160">
        <v>0</v>
      </c>
      <c r="T311" s="161">
        <f>S311*H311</f>
        <v>0</v>
      </c>
      <c r="U311" s="32"/>
      <c r="V311" s="32"/>
      <c r="W311" s="32"/>
      <c r="X311" s="32"/>
      <c r="Y311" s="32"/>
      <c r="Z311" s="32"/>
      <c r="AA311" s="32"/>
      <c r="AB311" s="32"/>
      <c r="AC311" s="32"/>
      <c r="AD311" s="32"/>
      <c r="AE311" s="32"/>
      <c r="AR311" s="162" t="s">
        <v>166</v>
      </c>
      <c r="AT311" s="162" t="s">
        <v>162</v>
      </c>
      <c r="AU311" s="162" t="s">
        <v>82</v>
      </c>
      <c r="AY311" s="17" t="s">
        <v>160</v>
      </c>
      <c r="BE311" s="163">
        <f>IF(N311="základní",J311,0)</f>
        <v>0</v>
      </c>
      <c r="BF311" s="163">
        <f>IF(N311="snížená",J311,0)</f>
        <v>0</v>
      </c>
      <c r="BG311" s="163">
        <f>IF(N311="zákl. přenesená",J311,0)</f>
        <v>0</v>
      </c>
      <c r="BH311" s="163">
        <f>IF(N311="sníž. přenesená",J311,0)</f>
        <v>0</v>
      </c>
      <c r="BI311" s="163">
        <f>IF(N311="nulová",J311,0)</f>
        <v>0</v>
      </c>
      <c r="BJ311" s="17" t="s">
        <v>80</v>
      </c>
      <c r="BK311" s="163">
        <f>ROUND(I311*H311,2)</f>
        <v>0</v>
      </c>
      <c r="BL311" s="17" t="s">
        <v>166</v>
      </c>
      <c r="BM311" s="162" t="s">
        <v>1777</v>
      </c>
    </row>
    <row r="312" spans="1:65" s="13" customFormat="1">
      <c r="B312" s="164"/>
      <c r="D312" s="165" t="s">
        <v>168</v>
      </c>
      <c r="E312" s="166" t="s">
        <v>1</v>
      </c>
      <c r="F312" s="167" t="s">
        <v>1778</v>
      </c>
      <c r="H312" s="168">
        <v>110</v>
      </c>
      <c r="I312" s="169"/>
      <c r="L312" s="164"/>
      <c r="M312" s="170"/>
      <c r="N312" s="171"/>
      <c r="O312" s="171"/>
      <c r="P312" s="171"/>
      <c r="Q312" s="171"/>
      <c r="R312" s="171"/>
      <c r="S312" s="171"/>
      <c r="T312" s="172"/>
      <c r="AT312" s="166" t="s">
        <v>168</v>
      </c>
      <c r="AU312" s="166" t="s">
        <v>82</v>
      </c>
      <c r="AV312" s="13" t="s">
        <v>82</v>
      </c>
      <c r="AW312" s="13" t="s">
        <v>30</v>
      </c>
      <c r="AX312" s="13" t="s">
        <v>73</v>
      </c>
      <c r="AY312" s="166" t="s">
        <v>160</v>
      </c>
    </row>
    <row r="313" spans="1:65" s="14" customFormat="1">
      <c r="B313" s="173"/>
      <c r="D313" s="165" t="s">
        <v>168</v>
      </c>
      <c r="E313" s="174" t="s">
        <v>1</v>
      </c>
      <c r="F313" s="175" t="s">
        <v>170</v>
      </c>
      <c r="H313" s="176">
        <v>110</v>
      </c>
      <c r="I313" s="177"/>
      <c r="L313" s="173"/>
      <c r="M313" s="178"/>
      <c r="N313" s="179"/>
      <c r="O313" s="179"/>
      <c r="P313" s="179"/>
      <c r="Q313" s="179"/>
      <c r="R313" s="179"/>
      <c r="S313" s="179"/>
      <c r="T313" s="180"/>
      <c r="AT313" s="174" t="s">
        <v>168</v>
      </c>
      <c r="AU313" s="174" t="s">
        <v>82</v>
      </c>
      <c r="AV313" s="14" t="s">
        <v>166</v>
      </c>
      <c r="AW313" s="14" t="s">
        <v>30</v>
      </c>
      <c r="AX313" s="14" t="s">
        <v>80</v>
      </c>
      <c r="AY313" s="174" t="s">
        <v>160</v>
      </c>
    </row>
    <row r="314" spans="1:65" s="2" customFormat="1" ht="24.2" customHeight="1">
      <c r="A314" s="32"/>
      <c r="B314" s="149"/>
      <c r="C314" s="188" t="s">
        <v>429</v>
      </c>
      <c r="D314" s="188" t="s">
        <v>282</v>
      </c>
      <c r="E314" s="189" t="s">
        <v>1779</v>
      </c>
      <c r="F314" s="190" t="s">
        <v>1780</v>
      </c>
      <c r="G314" s="191" t="s">
        <v>312</v>
      </c>
      <c r="H314" s="192">
        <v>55.825000000000003</v>
      </c>
      <c r="I314" s="193"/>
      <c r="J314" s="194">
        <f>ROUND(I314*H314,2)</f>
        <v>0</v>
      </c>
      <c r="K314" s="195"/>
      <c r="L314" s="196"/>
      <c r="M314" s="197" t="s">
        <v>1</v>
      </c>
      <c r="N314" s="198" t="s">
        <v>38</v>
      </c>
      <c r="O314" s="58"/>
      <c r="P314" s="160">
        <f>O314*H314</f>
        <v>0</v>
      </c>
      <c r="Q314" s="160">
        <v>0.01</v>
      </c>
      <c r="R314" s="160">
        <f>Q314*H314</f>
        <v>0.55825000000000002</v>
      </c>
      <c r="S314" s="160">
        <v>0</v>
      </c>
      <c r="T314" s="161">
        <f>S314*H314</f>
        <v>0</v>
      </c>
      <c r="U314" s="32"/>
      <c r="V314" s="32"/>
      <c r="W314" s="32"/>
      <c r="X314" s="32"/>
      <c r="Y314" s="32"/>
      <c r="Z314" s="32"/>
      <c r="AA314" s="32"/>
      <c r="AB314" s="32"/>
      <c r="AC314" s="32"/>
      <c r="AD314" s="32"/>
      <c r="AE314" s="32"/>
      <c r="AR314" s="162" t="s">
        <v>199</v>
      </c>
      <c r="AT314" s="162" t="s">
        <v>282</v>
      </c>
      <c r="AU314" s="162" t="s">
        <v>82</v>
      </c>
      <c r="AY314" s="17" t="s">
        <v>160</v>
      </c>
      <c r="BE314" s="163">
        <f>IF(N314="základní",J314,0)</f>
        <v>0</v>
      </c>
      <c r="BF314" s="163">
        <f>IF(N314="snížená",J314,0)</f>
        <v>0</v>
      </c>
      <c r="BG314" s="163">
        <f>IF(N314="zákl. přenesená",J314,0)</f>
        <v>0</v>
      </c>
      <c r="BH314" s="163">
        <f>IF(N314="sníž. přenesená",J314,0)</f>
        <v>0</v>
      </c>
      <c r="BI314" s="163">
        <f>IF(N314="nulová",J314,0)</f>
        <v>0</v>
      </c>
      <c r="BJ314" s="17" t="s">
        <v>80</v>
      </c>
      <c r="BK314" s="163">
        <f>ROUND(I314*H314,2)</f>
        <v>0</v>
      </c>
      <c r="BL314" s="17" t="s">
        <v>166</v>
      </c>
      <c r="BM314" s="162" t="s">
        <v>1781</v>
      </c>
    </row>
    <row r="315" spans="1:65" s="13" customFormat="1">
      <c r="B315" s="164"/>
      <c r="D315" s="165" t="s">
        <v>168</v>
      </c>
      <c r="F315" s="167" t="s">
        <v>1782</v>
      </c>
      <c r="H315" s="168">
        <v>55.825000000000003</v>
      </c>
      <c r="I315" s="169"/>
      <c r="L315" s="164"/>
      <c r="M315" s="170"/>
      <c r="N315" s="171"/>
      <c r="O315" s="171"/>
      <c r="P315" s="171"/>
      <c r="Q315" s="171"/>
      <c r="R315" s="171"/>
      <c r="S315" s="171"/>
      <c r="T315" s="172"/>
      <c r="AT315" s="166" t="s">
        <v>168</v>
      </c>
      <c r="AU315" s="166" t="s">
        <v>82</v>
      </c>
      <c r="AV315" s="13" t="s">
        <v>82</v>
      </c>
      <c r="AW315" s="13" t="s">
        <v>3</v>
      </c>
      <c r="AX315" s="13" t="s">
        <v>80</v>
      </c>
      <c r="AY315" s="166" t="s">
        <v>160</v>
      </c>
    </row>
    <row r="316" spans="1:65" s="2" customFormat="1" ht="24.2" customHeight="1">
      <c r="A316" s="32"/>
      <c r="B316" s="149"/>
      <c r="C316" s="188" t="s">
        <v>433</v>
      </c>
      <c r="D316" s="188" t="s">
        <v>282</v>
      </c>
      <c r="E316" s="189" t="s">
        <v>1783</v>
      </c>
      <c r="F316" s="190" t="s">
        <v>1784</v>
      </c>
      <c r="G316" s="191" t="s">
        <v>312</v>
      </c>
      <c r="H316" s="192">
        <v>55.825000000000003</v>
      </c>
      <c r="I316" s="193"/>
      <c r="J316" s="194">
        <f>ROUND(I316*H316,2)</f>
        <v>0</v>
      </c>
      <c r="K316" s="195"/>
      <c r="L316" s="196"/>
      <c r="M316" s="197" t="s">
        <v>1</v>
      </c>
      <c r="N316" s="198" t="s">
        <v>38</v>
      </c>
      <c r="O316" s="58"/>
      <c r="P316" s="160">
        <f>O316*H316</f>
        <v>0</v>
      </c>
      <c r="Q316" s="160">
        <v>0.01</v>
      </c>
      <c r="R316" s="160">
        <f>Q316*H316</f>
        <v>0.55825000000000002</v>
      </c>
      <c r="S316" s="160">
        <v>0</v>
      </c>
      <c r="T316" s="161">
        <f>S316*H316</f>
        <v>0</v>
      </c>
      <c r="U316" s="32"/>
      <c r="V316" s="32"/>
      <c r="W316" s="32"/>
      <c r="X316" s="32"/>
      <c r="Y316" s="32"/>
      <c r="Z316" s="32"/>
      <c r="AA316" s="32"/>
      <c r="AB316" s="32"/>
      <c r="AC316" s="32"/>
      <c r="AD316" s="32"/>
      <c r="AE316" s="32"/>
      <c r="AR316" s="162" t="s">
        <v>199</v>
      </c>
      <c r="AT316" s="162" t="s">
        <v>282</v>
      </c>
      <c r="AU316" s="162" t="s">
        <v>82</v>
      </c>
      <c r="AY316" s="17" t="s">
        <v>160</v>
      </c>
      <c r="BE316" s="163">
        <f>IF(N316="základní",J316,0)</f>
        <v>0</v>
      </c>
      <c r="BF316" s="163">
        <f>IF(N316="snížená",J316,0)</f>
        <v>0</v>
      </c>
      <c r="BG316" s="163">
        <f>IF(N316="zákl. přenesená",J316,0)</f>
        <v>0</v>
      </c>
      <c r="BH316" s="163">
        <f>IF(N316="sníž. přenesená",J316,0)</f>
        <v>0</v>
      </c>
      <c r="BI316" s="163">
        <f>IF(N316="nulová",J316,0)</f>
        <v>0</v>
      </c>
      <c r="BJ316" s="17" t="s">
        <v>80</v>
      </c>
      <c r="BK316" s="163">
        <f>ROUND(I316*H316,2)</f>
        <v>0</v>
      </c>
      <c r="BL316" s="17" t="s">
        <v>166</v>
      </c>
      <c r="BM316" s="162" t="s">
        <v>1785</v>
      </c>
    </row>
    <row r="317" spans="1:65" s="13" customFormat="1">
      <c r="B317" s="164"/>
      <c r="D317" s="165" t="s">
        <v>168</v>
      </c>
      <c r="F317" s="167" t="s">
        <v>1782</v>
      </c>
      <c r="H317" s="168">
        <v>55.825000000000003</v>
      </c>
      <c r="I317" s="169"/>
      <c r="L317" s="164"/>
      <c r="M317" s="170"/>
      <c r="N317" s="171"/>
      <c r="O317" s="171"/>
      <c r="P317" s="171"/>
      <c r="Q317" s="171"/>
      <c r="R317" s="171"/>
      <c r="S317" s="171"/>
      <c r="T317" s="172"/>
      <c r="AT317" s="166" t="s">
        <v>168</v>
      </c>
      <c r="AU317" s="166" t="s">
        <v>82</v>
      </c>
      <c r="AV317" s="13" t="s">
        <v>82</v>
      </c>
      <c r="AW317" s="13" t="s">
        <v>3</v>
      </c>
      <c r="AX317" s="13" t="s">
        <v>80</v>
      </c>
      <c r="AY317" s="166" t="s">
        <v>160</v>
      </c>
    </row>
    <row r="318" spans="1:65" s="2" customFormat="1" ht="24.2" customHeight="1">
      <c r="A318" s="32"/>
      <c r="B318" s="149"/>
      <c r="C318" s="150" t="s">
        <v>437</v>
      </c>
      <c r="D318" s="150" t="s">
        <v>162</v>
      </c>
      <c r="E318" s="151" t="s">
        <v>1786</v>
      </c>
      <c r="F318" s="152" t="s">
        <v>1787</v>
      </c>
      <c r="G318" s="153" t="s">
        <v>312</v>
      </c>
      <c r="H318" s="154">
        <v>8</v>
      </c>
      <c r="I318" s="155"/>
      <c r="J318" s="156">
        <f>ROUND(I318*H318,2)</f>
        <v>0</v>
      </c>
      <c r="K318" s="157"/>
      <c r="L318" s="33"/>
      <c r="M318" s="158" t="s">
        <v>1</v>
      </c>
      <c r="N318" s="159" t="s">
        <v>38</v>
      </c>
      <c r="O318" s="58"/>
      <c r="P318" s="160">
        <f>O318*H318</f>
        <v>0</v>
      </c>
      <c r="Q318" s="160">
        <v>6.9999999999999994E-5</v>
      </c>
      <c r="R318" s="160">
        <f>Q318*H318</f>
        <v>5.5999999999999995E-4</v>
      </c>
      <c r="S318" s="160">
        <v>0</v>
      </c>
      <c r="T318" s="161">
        <f>S318*H318</f>
        <v>0</v>
      </c>
      <c r="U318" s="32"/>
      <c r="V318" s="32"/>
      <c r="W318" s="32"/>
      <c r="X318" s="32"/>
      <c r="Y318" s="32"/>
      <c r="Z318" s="32"/>
      <c r="AA318" s="32"/>
      <c r="AB318" s="32"/>
      <c r="AC318" s="32"/>
      <c r="AD318" s="32"/>
      <c r="AE318" s="32"/>
      <c r="AR318" s="162" t="s">
        <v>166</v>
      </c>
      <c r="AT318" s="162" t="s">
        <v>162</v>
      </c>
      <c r="AU318" s="162" t="s">
        <v>82</v>
      </c>
      <c r="AY318" s="17" t="s">
        <v>160</v>
      </c>
      <c r="BE318" s="163">
        <f>IF(N318="základní",J318,0)</f>
        <v>0</v>
      </c>
      <c r="BF318" s="163">
        <f>IF(N318="snížená",J318,0)</f>
        <v>0</v>
      </c>
      <c r="BG318" s="163">
        <f>IF(N318="zákl. přenesená",J318,0)</f>
        <v>0</v>
      </c>
      <c r="BH318" s="163">
        <f>IF(N318="sníž. přenesená",J318,0)</f>
        <v>0</v>
      </c>
      <c r="BI318" s="163">
        <f>IF(N318="nulová",J318,0)</f>
        <v>0</v>
      </c>
      <c r="BJ318" s="17" t="s">
        <v>80</v>
      </c>
      <c r="BK318" s="163">
        <f>ROUND(I318*H318,2)</f>
        <v>0</v>
      </c>
      <c r="BL318" s="17" t="s">
        <v>166</v>
      </c>
      <c r="BM318" s="162" t="s">
        <v>1788</v>
      </c>
    </row>
    <row r="319" spans="1:65" s="13" customFormat="1">
      <c r="B319" s="164"/>
      <c r="D319" s="165" t="s">
        <v>168</v>
      </c>
      <c r="E319" s="166" t="s">
        <v>1</v>
      </c>
      <c r="F319" s="167" t="s">
        <v>1789</v>
      </c>
      <c r="H319" s="168">
        <v>8</v>
      </c>
      <c r="I319" s="169"/>
      <c r="L319" s="164"/>
      <c r="M319" s="170"/>
      <c r="N319" s="171"/>
      <c r="O319" s="171"/>
      <c r="P319" s="171"/>
      <c r="Q319" s="171"/>
      <c r="R319" s="171"/>
      <c r="S319" s="171"/>
      <c r="T319" s="172"/>
      <c r="AT319" s="166" t="s">
        <v>168</v>
      </c>
      <c r="AU319" s="166" t="s">
        <v>82</v>
      </c>
      <c r="AV319" s="13" t="s">
        <v>82</v>
      </c>
      <c r="AW319" s="13" t="s">
        <v>30</v>
      </c>
      <c r="AX319" s="13" t="s">
        <v>73</v>
      </c>
      <c r="AY319" s="166" t="s">
        <v>160</v>
      </c>
    </row>
    <row r="320" spans="1:65" s="14" customFormat="1">
      <c r="B320" s="173"/>
      <c r="D320" s="165" t="s">
        <v>168</v>
      </c>
      <c r="E320" s="174" t="s">
        <v>1</v>
      </c>
      <c r="F320" s="175" t="s">
        <v>170</v>
      </c>
      <c r="H320" s="176">
        <v>8</v>
      </c>
      <c r="I320" s="177"/>
      <c r="L320" s="173"/>
      <c r="M320" s="178"/>
      <c r="N320" s="179"/>
      <c r="O320" s="179"/>
      <c r="P320" s="179"/>
      <c r="Q320" s="179"/>
      <c r="R320" s="179"/>
      <c r="S320" s="179"/>
      <c r="T320" s="180"/>
      <c r="AT320" s="174" t="s">
        <v>168</v>
      </c>
      <c r="AU320" s="174" t="s">
        <v>82</v>
      </c>
      <c r="AV320" s="14" t="s">
        <v>166</v>
      </c>
      <c r="AW320" s="14" t="s">
        <v>30</v>
      </c>
      <c r="AX320" s="14" t="s">
        <v>80</v>
      </c>
      <c r="AY320" s="174" t="s">
        <v>160</v>
      </c>
    </row>
    <row r="321" spans="1:65" s="2" customFormat="1" ht="16.5" customHeight="1">
      <c r="A321" s="32"/>
      <c r="B321" s="149"/>
      <c r="C321" s="188" t="s">
        <v>442</v>
      </c>
      <c r="D321" s="188" t="s">
        <v>282</v>
      </c>
      <c r="E321" s="189" t="s">
        <v>1790</v>
      </c>
      <c r="F321" s="190" t="s">
        <v>1791</v>
      </c>
      <c r="G321" s="191" t="s">
        <v>312</v>
      </c>
      <c r="H321" s="192">
        <v>4.0599999999999996</v>
      </c>
      <c r="I321" s="193"/>
      <c r="J321" s="194">
        <f>ROUND(I321*H321,2)</f>
        <v>0</v>
      </c>
      <c r="K321" s="195"/>
      <c r="L321" s="196"/>
      <c r="M321" s="197" t="s">
        <v>1</v>
      </c>
      <c r="N321" s="198" t="s">
        <v>38</v>
      </c>
      <c r="O321" s="58"/>
      <c r="P321" s="160">
        <f>O321*H321</f>
        <v>0</v>
      </c>
      <c r="Q321" s="160">
        <v>2.1999999999999999E-2</v>
      </c>
      <c r="R321" s="160">
        <f>Q321*H321</f>
        <v>8.9319999999999983E-2</v>
      </c>
      <c r="S321" s="160">
        <v>0</v>
      </c>
      <c r="T321" s="161">
        <f>S321*H321</f>
        <v>0</v>
      </c>
      <c r="U321" s="32"/>
      <c r="V321" s="32"/>
      <c r="W321" s="32"/>
      <c r="X321" s="32"/>
      <c r="Y321" s="32"/>
      <c r="Z321" s="32"/>
      <c r="AA321" s="32"/>
      <c r="AB321" s="32"/>
      <c r="AC321" s="32"/>
      <c r="AD321" s="32"/>
      <c r="AE321" s="32"/>
      <c r="AR321" s="162" t="s">
        <v>199</v>
      </c>
      <c r="AT321" s="162" t="s">
        <v>282</v>
      </c>
      <c r="AU321" s="162" t="s">
        <v>82</v>
      </c>
      <c r="AY321" s="17" t="s">
        <v>160</v>
      </c>
      <c r="BE321" s="163">
        <f>IF(N321="základní",J321,0)</f>
        <v>0</v>
      </c>
      <c r="BF321" s="163">
        <f>IF(N321="snížená",J321,0)</f>
        <v>0</v>
      </c>
      <c r="BG321" s="163">
        <f>IF(N321="zákl. přenesená",J321,0)</f>
        <v>0</v>
      </c>
      <c r="BH321" s="163">
        <f>IF(N321="sníž. přenesená",J321,0)</f>
        <v>0</v>
      </c>
      <c r="BI321" s="163">
        <f>IF(N321="nulová",J321,0)</f>
        <v>0</v>
      </c>
      <c r="BJ321" s="17" t="s">
        <v>80</v>
      </c>
      <c r="BK321" s="163">
        <f>ROUND(I321*H321,2)</f>
        <v>0</v>
      </c>
      <c r="BL321" s="17" t="s">
        <v>166</v>
      </c>
      <c r="BM321" s="162" t="s">
        <v>1792</v>
      </c>
    </row>
    <row r="322" spans="1:65" s="13" customFormat="1">
      <c r="B322" s="164"/>
      <c r="D322" s="165" t="s">
        <v>168</v>
      </c>
      <c r="F322" s="167" t="s">
        <v>1361</v>
      </c>
      <c r="H322" s="168">
        <v>4.0599999999999996</v>
      </c>
      <c r="I322" s="169"/>
      <c r="L322" s="164"/>
      <c r="M322" s="170"/>
      <c r="N322" s="171"/>
      <c r="O322" s="171"/>
      <c r="P322" s="171"/>
      <c r="Q322" s="171"/>
      <c r="R322" s="171"/>
      <c r="S322" s="171"/>
      <c r="T322" s="172"/>
      <c r="AT322" s="166" t="s">
        <v>168</v>
      </c>
      <c r="AU322" s="166" t="s">
        <v>82</v>
      </c>
      <c r="AV322" s="13" t="s">
        <v>82</v>
      </c>
      <c r="AW322" s="13" t="s">
        <v>3</v>
      </c>
      <c r="AX322" s="13" t="s">
        <v>80</v>
      </c>
      <c r="AY322" s="166" t="s">
        <v>160</v>
      </c>
    </row>
    <row r="323" spans="1:65" s="2" customFormat="1" ht="24.2" customHeight="1">
      <c r="A323" s="32"/>
      <c r="B323" s="149"/>
      <c r="C323" s="188" t="s">
        <v>447</v>
      </c>
      <c r="D323" s="188" t="s">
        <v>282</v>
      </c>
      <c r="E323" s="189" t="s">
        <v>1793</v>
      </c>
      <c r="F323" s="190" t="s">
        <v>1794</v>
      </c>
      <c r="G323" s="191" t="s">
        <v>312</v>
      </c>
      <c r="H323" s="192">
        <v>4.0599999999999996</v>
      </c>
      <c r="I323" s="193"/>
      <c r="J323" s="194">
        <f>ROUND(I323*H323,2)</f>
        <v>0</v>
      </c>
      <c r="K323" s="195"/>
      <c r="L323" s="196"/>
      <c r="M323" s="197" t="s">
        <v>1</v>
      </c>
      <c r="N323" s="198" t="s">
        <v>38</v>
      </c>
      <c r="O323" s="58"/>
      <c r="P323" s="160">
        <f>O323*H323</f>
        <v>0</v>
      </c>
      <c r="Q323" s="160">
        <v>2.5000000000000001E-2</v>
      </c>
      <c r="R323" s="160">
        <f>Q323*H323</f>
        <v>0.10149999999999999</v>
      </c>
      <c r="S323" s="160">
        <v>0</v>
      </c>
      <c r="T323" s="161">
        <f>S323*H323</f>
        <v>0</v>
      </c>
      <c r="U323" s="32"/>
      <c r="V323" s="32"/>
      <c r="W323" s="32"/>
      <c r="X323" s="32"/>
      <c r="Y323" s="32"/>
      <c r="Z323" s="32"/>
      <c r="AA323" s="32"/>
      <c r="AB323" s="32"/>
      <c r="AC323" s="32"/>
      <c r="AD323" s="32"/>
      <c r="AE323" s="32"/>
      <c r="AR323" s="162" t="s">
        <v>199</v>
      </c>
      <c r="AT323" s="162" t="s">
        <v>282</v>
      </c>
      <c r="AU323" s="162" t="s">
        <v>82</v>
      </c>
      <c r="AY323" s="17" t="s">
        <v>160</v>
      </c>
      <c r="BE323" s="163">
        <f>IF(N323="základní",J323,0)</f>
        <v>0</v>
      </c>
      <c r="BF323" s="163">
        <f>IF(N323="snížená",J323,0)</f>
        <v>0</v>
      </c>
      <c r="BG323" s="163">
        <f>IF(N323="zákl. přenesená",J323,0)</f>
        <v>0</v>
      </c>
      <c r="BH323" s="163">
        <f>IF(N323="sníž. přenesená",J323,0)</f>
        <v>0</v>
      </c>
      <c r="BI323" s="163">
        <f>IF(N323="nulová",J323,0)</f>
        <v>0</v>
      </c>
      <c r="BJ323" s="17" t="s">
        <v>80</v>
      </c>
      <c r="BK323" s="163">
        <f>ROUND(I323*H323,2)</f>
        <v>0</v>
      </c>
      <c r="BL323" s="17" t="s">
        <v>166</v>
      </c>
      <c r="BM323" s="162" t="s">
        <v>1795</v>
      </c>
    </row>
    <row r="324" spans="1:65" s="13" customFormat="1">
      <c r="B324" s="164"/>
      <c r="D324" s="165" t="s">
        <v>168</v>
      </c>
      <c r="F324" s="167" t="s">
        <v>1361</v>
      </c>
      <c r="H324" s="168">
        <v>4.0599999999999996</v>
      </c>
      <c r="I324" s="169"/>
      <c r="L324" s="164"/>
      <c r="M324" s="170"/>
      <c r="N324" s="171"/>
      <c r="O324" s="171"/>
      <c r="P324" s="171"/>
      <c r="Q324" s="171"/>
      <c r="R324" s="171"/>
      <c r="S324" s="171"/>
      <c r="T324" s="172"/>
      <c r="AT324" s="166" t="s">
        <v>168</v>
      </c>
      <c r="AU324" s="166" t="s">
        <v>82</v>
      </c>
      <c r="AV324" s="13" t="s">
        <v>82</v>
      </c>
      <c r="AW324" s="13" t="s">
        <v>3</v>
      </c>
      <c r="AX324" s="13" t="s">
        <v>80</v>
      </c>
      <c r="AY324" s="166" t="s">
        <v>160</v>
      </c>
    </row>
    <row r="325" spans="1:65" s="2" customFormat="1" ht="33" customHeight="1">
      <c r="A325" s="32"/>
      <c r="B325" s="149"/>
      <c r="C325" s="150" t="s">
        <v>451</v>
      </c>
      <c r="D325" s="150" t="s">
        <v>162</v>
      </c>
      <c r="E325" s="151" t="s">
        <v>1796</v>
      </c>
      <c r="F325" s="152" t="s">
        <v>1797</v>
      </c>
      <c r="G325" s="153" t="s">
        <v>196</v>
      </c>
      <c r="H325" s="154">
        <v>119.5</v>
      </c>
      <c r="I325" s="155"/>
      <c r="J325" s="156">
        <f>ROUND(I325*H325,2)</f>
        <v>0</v>
      </c>
      <c r="K325" s="157"/>
      <c r="L325" s="33"/>
      <c r="M325" s="158" t="s">
        <v>1</v>
      </c>
      <c r="N325" s="159" t="s">
        <v>38</v>
      </c>
      <c r="O325" s="58"/>
      <c r="P325" s="160">
        <f>O325*H325</f>
        <v>0</v>
      </c>
      <c r="Q325" s="160">
        <v>0</v>
      </c>
      <c r="R325" s="160">
        <f>Q325*H325</f>
        <v>0</v>
      </c>
      <c r="S325" s="160">
        <v>0</v>
      </c>
      <c r="T325" s="161">
        <f>S325*H325</f>
        <v>0</v>
      </c>
      <c r="U325" s="32"/>
      <c r="V325" s="32"/>
      <c r="W325" s="32"/>
      <c r="X325" s="32"/>
      <c r="Y325" s="32"/>
      <c r="Z325" s="32"/>
      <c r="AA325" s="32"/>
      <c r="AB325" s="32"/>
      <c r="AC325" s="32"/>
      <c r="AD325" s="32"/>
      <c r="AE325" s="32"/>
      <c r="AR325" s="162" t="s">
        <v>166</v>
      </c>
      <c r="AT325" s="162" t="s">
        <v>162</v>
      </c>
      <c r="AU325" s="162" t="s">
        <v>82</v>
      </c>
      <c r="AY325" s="17" t="s">
        <v>160</v>
      </c>
      <c r="BE325" s="163">
        <f>IF(N325="základní",J325,0)</f>
        <v>0</v>
      </c>
      <c r="BF325" s="163">
        <f>IF(N325="snížená",J325,0)</f>
        <v>0</v>
      </c>
      <c r="BG325" s="163">
        <f>IF(N325="zákl. přenesená",J325,0)</f>
        <v>0</v>
      </c>
      <c r="BH325" s="163">
        <f>IF(N325="sníž. přenesená",J325,0)</f>
        <v>0</v>
      </c>
      <c r="BI325" s="163">
        <f>IF(N325="nulová",J325,0)</f>
        <v>0</v>
      </c>
      <c r="BJ325" s="17" t="s">
        <v>80</v>
      </c>
      <c r="BK325" s="163">
        <f>ROUND(I325*H325,2)</f>
        <v>0</v>
      </c>
      <c r="BL325" s="17" t="s">
        <v>166</v>
      </c>
      <c r="BM325" s="162" t="s">
        <v>1798</v>
      </c>
    </row>
    <row r="326" spans="1:65" s="15" customFormat="1">
      <c r="B326" s="181"/>
      <c r="D326" s="165" t="s">
        <v>168</v>
      </c>
      <c r="E326" s="182" t="s">
        <v>1</v>
      </c>
      <c r="F326" s="183" t="s">
        <v>1754</v>
      </c>
      <c r="H326" s="182" t="s">
        <v>1</v>
      </c>
      <c r="I326" s="184"/>
      <c r="L326" s="181"/>
      <c r="M326" s="185"/>
      <c r="N326" s="186"/>
      <c r="O326" s="186"/>
      <c r="P326" s="186"/>
      <c r="Q326" s="186"/>
      <c r="R326" s="186"/>
      <c r="S326" s="186"/>
      <c r="T326" s="187"/>
      <c r="AT326" s="182" t="s">
        <v>168</v>
      </c>
      <c r="AU326" s="182" t="s">
        <v>82</v>
      </c>
      <c r="AV326" s="15" t="s">
        <v>80</v>
      </c>
      <c r="AW326" s="15" t="s">
        <v>30</v>
      </c>
      <c r="AX326" s="15" t="s">
        <v>73</v>
      </c>
      <c r="AY326" s="182" t="s">
        <v>160</v>
      </c>
    </row>
    <row r="327" spans="1:65" s="13" customFormat="1">
      <c r="B327" s="164"/>
      <c r="D327" s="165" t="s">
        <v>168</v>
      </c>
      <c r="E327" s="166" t="s">
        <v>1</v>
      </c>
      <c r="F327" s="167" t="s">
        <v>1799</v>
      </c>
      <c r="H327" s="168">
        <v>16.399999999999999</v>
      </c>
      <c r="I327" s="169"/>
      <c r="L327" s="164"/>
      <c r="M327" s="170"/>
      <c r="N327" s="171"/>
      <c r="O327" s="171"/>
      <c r="P327" s="171"/>
      <c r="Q327" s="171"/>
      <c r="R327" s="171"/>
      <c r="S327" s="171"/>
      <c r="T327" s="172"/>
      <c r="AT327" s="166" t="s">
        <v>168</v>
      </c>
      <c r="AU327" s="166" t="s">
        <v>82</v>
      </c>
      <c r="AV327" s="13" t="s">
        <v>82</v>
      </c>
      <c r="AW327" s="13" t="s">
        <v>30</v>
      </c>
      <c r="AX327" s="13" t="s">
        <v>73</v>
      </c>
      <c r="AY327" s="166" t="s">
        <v>160</v>
      </c>
    </row>
    <row r="328" spans="1:65" s="13" customFormat="1">
      <c r="B328" s="164"/>
      <c r="D328" s="165" t="s">
        <v>168</v>
      </c>
      <c r="E328" s="166" t="s">
        <v>1</v>
      </c>
      <c r="F328" s="167" t="s">
        <v>1800</v>
      </c>
      <c r="H328" s="168">
        <v>24.2</v>
      </c>
      <c r="I328" s="169"/>
      <c r="L328" s="164"/>
      <c r="M328" s="170"/>
      <c r="N328" s="171"/>
      <c r="O328" s="171"/>
      <c r="P328" s="171"/>
      <c r="Q328" s="171"/>
      <c r="R328" s="171"/>
      <c r="S328" s="171"/>
      <c r="T328" s="172"/>
      <c r="AT328" s="166" t="s">
        <v>168</v>
      </c>
      <c r="AU328" s="166" t="s">
        <v>82</v>
      </c>
      <c r="AV328" s="13" t="s">
        <v>82</v>
      </c>
      <c r="AW328" s="13" t="s">
        <v>30</v>
      </c>
      <c r="AX328" s="13" t="s">
        <v>73</v>
      </c>
      <c r="AY328" s="166" t="s">
        <v>160</v>
      </c>
    </row>
    <row r="329" spans="1:65" s="13" customFormat="1">
      <c r="B329" s="164"/>
      <c r="D329" s="165" t="s">
        <v>168</v>
      </c>
      <c r="E329" s="166" t="s">
        <v>1</v>
      </c>
      <c r="F329" s="167" t="s">
        <v>1801</v>
      </c>
      <c r="H329" s="168">
        <v>42.9</v>
      </c>
      <c r="I329" s="169"/>
      <c r="L329" s="164"/>
      <c r="M329" s="170"/>
      <c r="N329" s="171"/>
      <c r="O329" s="171"/>
      <c r="P329" s="171"/>
      <c r="Q329" s="171"/>
      <c r="R329" s="171"/>
      <c r="S329" s="171"/>
      <c r="T329" s="172"/>
      <c r="AT329" s="166" t="s">
        <v>168</v>
      </c>
      <c r="AU329" s="166" t="s">
        <v>82</v>
      </c>
      <c r="AV329" s="13" t="s">
        <v>82</v>
      </c>
      <c r="AW329" s="13" t="s">
        <v>30</v>
      </c>
      <c r="AX329" s="13" t="s">
        <v>73</v>
      </c>
      <c r="AY329" s="166" t="s">
        <v>160</v>
      </c>
    </row>
    <row r="330" spans="1:65" s="13" customFormat="1">
      <c r="B330" s="164"/>
      <c r="D330" s="165" t="s">
        <v>168</v>
      </c>
      <c r="E330" s="166" t="s">
        <v>1</v>
      </c>
      <c r="F330" s="167" t="s">
        <v>1802</v>
      </c>
      <c r="H330" s="168">
        <v>36</v>
      </c>
      <c r="I330" s="169"/>
      <c r="L330" s="164"/>
      <c r="M330" s="170"/>
      <c r="N330" s="171"/>
      <c r="O330" s="171"/>
      <c r="P330" s="171"/>
      <c r="Q330" s="171"/>
      <c r="R330" s="171"/>
      <c r="S330" s="171"/>
      <c r="T330" s="172"/>
      <c r="AT330" s="166" t="s">
        <v>168</v>
      </c>
      <c r="AU330" s="166" t="s">
        <v>82</v>
      </c>
      <c r="AV330" s="13" t="s">
        <v>82</v>
      </c>
      <c r="AW330" s="13" t="s">
        <v>30</v>
      </c>
      <c r="AX330" s="13" t="s">
        <v>73</v>
      </c>
      <c r="AY330" s="166" t="s">
        <v>160</v>
      </c>
    </row>
    <row r="331" spans="1:65" s="14" customFormat="1">
      <c r="B331" s="173"/>
      <c r="D331" s="165" t="s">
        <v>168</v>
      </c>
      <c r="E331" s="174" t="s">
        <v>1</v>
      </c>
      <c r="F331" s="175" t="s">
        <v>170</v>
      </c>
      <c r="H331" s="176">
        <v>119.5</v>
      </c>
      <c r="I331" s="177"/>
      <c r="L331" s="173"/>
      <c r="M331" s="178"/>
      <c r="N331" s="179"/>
      <c r="O331" s="179"/>
      <c r="P331" s="179"/>
      <c r="Q331" s="179"/>
      <c r="R331" s="179"/>
      <c r="S331" s="179"/>
      <c r="T331" s="180"/>
      <c r="AT331" s="174" t="s">
        <v>168</v>
      </c>
      <c r="AU331" s="174" t="s">
        <v>82</v>
      </c>
      <c r="AV331" s="14" t="s">
        <v>166</v>
      </c>
      <c r="AW331" s="14" t="s">
        <v>30</v>
      </c>
      <c r="AX331" s="14" t="s">
        <v>80</v>
      </c>
      <c r="AY331" s="174" t="s">
        <v>160</v>
      </c>
    </row>
    <row r="332" spans="1:65" s="2" customFormat="1" ht="24.2" customHeight="1">
      <c r="A332" s="32"/>
      <c r="B332" s="149"/>
      <c r="C332" s="188" t="s">
        <v>455</v>
      </c>
      <c r="D332" s="188" t="s">
        <v>282</v>
      </c>
      <c r="E332" s="189" t="s">
        <v>1803</v>
      </c>
      <c r="F332" s="190" t="s">
        <v>1804</v>
      </c>
      <c r="G332" s="191" t="s">
        <v>196</v>
      </c>
      <c r="H332" s="192">
        <v>120.69499999999999</v>
      </c>
      <c r="I332" s="193"/>
      <c r="J332" s="194">
        <f>ROUND(I332*H332,2)</f>
        <v>0</v>
      </c>
      <c r="K332" s="195"/>
      <c r="L332" s="196"/>
      <c r="M332" s="197" t="s">
        <v>1</v>
      </c>
      <c r="N332" s="198" t="s">
        <v>38</v>
      </c>
      <c r="O332" s="58"/>
      <c r="P332" s="160">
        <f>O332*H332</f>
        <v>0</v>
      </c>
      <c r="Q332" s="160">
        <v>4.2999999999999999E-4</v>
      </c>
      <c r="R332" s="160">
        <f>Q332*H332</f>
        <v>5.1898849999999996E-2</v>
      </c>
      <c r="S332" s="160">
        <v>0</v>
      </c>
      <c r="T332" s="161">
        <f>S332*H332</f>
        <v>0</v>
      </c>
      <c r="U332" s="32"/>
      <c r="V332" s="32"/>
      <c r="W332" s="32"/>
      <c r="X332" s="32"/>
      <c r="Y332" s="32"/>
      <c r="Z332" s="32"/>
      <c r="AA332" s="32"/>
      <c r="AB332" s="32"/>
      <c r="AC332" s="32"/>
      <c r="AD332" s="32"/>
      <c r="AE332" s="32"/>
      <c r="AR332" s="162" t="s">
        <v>199</v>
      </c>
      <c r="AT332" s="162" t="s">
        <v>282</v>
      </c>
      <c r="AU332" s="162" t="s">
        <v>82</v>
      </c>
      <c r="AY332" s="17" t="s">
        <v>160</v>
      </c>
      <c r="BE332" s="163">
        <f>IF(N332="základní",J332,0)</f>
        <v>0</v>
      </c>
      <c r="BF332" s="163">
        <f>IF(N332="snížená",J332,0)</f>
        <v>0</v>
      </c>
      <c r="BG332" s="163">
        <f>IF(N332="zákl. přenesená",J332,0)</f>
        <v>0</v>
      </c>
      <c r="BH332" s="163">
        <f>IF(N332="sníž. přenesená",J332,0)</f>
        <v>0</v>
      </c>
      <c r="BI332" s="163">
        <f>IF(N332="nulová",J332,0)</f>
        <v>0</v>
      </c>
      <c r="BJ332" s="17" t="s">
        <v>80</v>
      </c>
      <c r="BK332" s="163">
        <f>ROUND(I332*H332,2)</f>
        <v>0</v>
      </c>
      <c r="BL332" s="17" t="s">
        <v>166</v>
      </c>
      <c r="BM332" s="162" t="s">
        <v>1805</v>
      </c>
    </row>
    <row r="333" spans="1:65" s="13" customFormat="1">
      <c r="B333" s="164"/>
      <c r="D333" s="165" t="s">
        <v>168</v>
      </c>
      <c r="F333" s="167" t="s">
        <v>1806</v>
      </c>
      <c r="H333" s="168">
        <v>120.69499999999999</v>
      </c>
      <c r="I333" s="169"/>
      <c r="L333" s="164"/>
      <c r="M333" s="170"/>
      <c r="N333" s="171"/>
      <c r="O333" s="171"/>
      <c r="P333" s="171"/>
      <c r="Q333" s="171"/>
      <c r="R333" s="171"/>
      <c r="S333" s="171"/>
      <c r="T333" s="172"/>
      <c r="AT333" s="166" t="s">
        <v>168</v>
      </c>
      <c r="AU333" s="166" t="s">
        <v>82</v>
      </c>
      <c r="AV333" s="13" t="s">
        <v>82</v>
      </c>
      <c r="AW333" s="13" t="s">
        <v>3</v>
      </c>
      <c r="AX333" s="13" t="s">
        <v>80</v>
      </c>
      <c r="AY333" s="166" t="s">
        <v>160</v>
      </c>
    </row>
    <row r="334" spans="1:65" s="2" customFormat="1" ht="16.5" customHeight="1">
      <c r="A334" s="32"/>
      <c r="B334" s="149"/>
      <c r="C334" s="150" t="s">
        <v>461</v>
      </c>
      <c r="D334" s="150" t="s">
        <v>162</v>
      </c>
      <c r="E334" s="151" t="s">
        <v>1807</v>
      </c>
      <c r="F334" s="152" t="s">
        <v>1808</v>
      </c>
      <c r="G334" s="153" t="s">
        <v>312</v>
      </c>
      <c r="H334" s="154">
        <v>4</v>
      </c>
      <c r="I334" s="155"/>
      <c r="J334" s="156">
        <f>ROUND(I334*H334,2)</f>
        <v>0</v>
      </c>
      <c r="K334" s="157"/>
      <c r="L334" s="33"/>
      <c r="M334" s="158" t="s">
        <v>1</v>
      </c>
      <c r="N334" s="159" t="s">
        <v>38</v>
      </c>
      <c r="O334" s="58"/>
      <c r="P334" s="160">
        <f>O334*H334</f>
        <v>0</v>
      </c>
      <c r="Q334" s="160">
        <v>0</v>
      </c>
      <c r="R334" s="160">
        <f>Q334*H334</f>
        <v>0</v>
      </c>
      <c r="S334" s="160">
        <v>0</v>
      </c>
      <c r="T334" s="161">
        <f>S334*H334</f>
        <v>0</v>
      </c>
      <c r="U334" s="32"/>
      <c r="V334" s="32"/>
      <c r="W334" s="32"/>
      <c r="X334" s="32"/>
      <c r="Y334" s="32"/>
      <c r="Z334" s="32"/>
      <c r="AA334" s="32"/>
      <c r="AB334" s="32"/>
      <c r="AC334" s="32"/>
      <c r="AD334" s="32"/>
      <c r="AE334" s="32"/>
      <c r="AR334" s="162" t="s">
        <v>166</v>
      </c>
      <c r="AT334" s="162" t="s">
        <v>162</v>
      </c>
      <c r="AU334" s="162" t="s">
        <v>82</v>
      </c>
      <c r="AY334" s="17" t="s">
        <v>160</v>
      </c>
      <c r="BE334" s="163">
        <f>IF(N334="základní",J334,0)</f>
        <v>0</v>
      </c>
      <c r="BF334" s="163">
        <f>IF(N334="snížená",J334,0)</f>
        <v>0</v>
      </c>
      <c r="BG334" s="163">
        <f>IF(N334="zákl. přenesená",J334,0)</f>
        <v>0</v>
      </c>
      <c r="BH334" s="163">
        <f>IF(N334="sníž. přenesená",J334,0)</f>
        <v>0</v>
      </c>
      <c r="BI334" s="163">
        <f>IF(N334="nulová",J334,0)</f>
        <v>0</v>
      </c>
      <c r="BJ334" s="17" t="s">
        <v>80</v>
      </c>
      <c r="BK334" s="163">
        <f>ROUND(I334*H334,2)</f>
        <v>0</v>
      </c>
      <c r="BL334" s="17" t="s">
        <v>166</v>
      </c>
      <c r="BM334" s="162" t="s">
        <v>1809</v>
      </c>
    </row>
    <row r="335" spans="1:65" s="13" customFormat="1">
      <c r="B335" s="164"/>
      <c r="D335" s="165" t="s">
        <v>168</v>
      </c>
      <c r="E335" s="166" t="s">
        <v>1</v>
      </c>
      <c r="F335" s="167" t="s">
        <v>166</v>
      </c>
      <c r="H335" s="168">
        <v>4</v>
      </c>
      <c r="I335" s="169"/>
      <c r="L335" s="164"/>
      <c r="M335" s="170"/>
      <c r="N335" s="171"/>
      <c r="O335" s="171"/>
      <c r="P335" s="171"/>
      <c r="Q335" s="171"/>
      <c r="R335" s="171"/>
      <c r="S335" s="171"/>
      <c r="T335" s="172"/>
      <c r="AT335" s="166" t="s">
        <v>168</v>
      </c>
      <c r="AU335" s="166" t="s">
        <v>82</v>
      </c>
      <c r="AV335" s="13" t="s">
        <v>82</v>
      </c>
      <c r="AW335" s="13" t="s">
        <v>30</v>
      </c>
      <c r="AX335" s="13" t="s">
        <v>73</v>
      </c>
      <c r="AY335" s="166" t="s">
        <v>160</v>
      </c>
    </row>
    <row r="336" spans="1:65" s="14" customFormat="1">
      <c r="B336" s="173"/>
      <c r="D336" s="165" t="s">
        <v>168</v>
      </c>
      <c r="E336" s="174" t="s">
        <v>1</v>
      </c>
      <c r="F336" s="175" t="s">
        <v>170</v>
      </c>
      <c r="H336" s="176">
        <v>4</v>
      </c>
      <c r="I336" s="177"/>
      <c r="L336" s="173"/>
      <c r="M336" s="178"/>
      <c r="N336" s="179"/>
      <c r="O336" s="179"/>
      <c r="P336" s="179"/>
      <c r="Q336" s="179"/>
      <c r="R336" s="179"/>
      <c r="S336" s="179"/>
      <c r="T336" s="180"/>
      <c r="AT336" s="174" t="s">
        <v>168</v>
      </c>
      <c r="AU336" s="174" t="s">
        <v>82</v>
      </c>
      <c r="AV336" s="14" t="s">
        <v>166</v>
      </c>
      <c r="AW336" s="14" t="s">
        <v>30</v>
      </c>
      <c r="AX336" s="14" t="s">
        <v>80</v>
      </c>
      <c r="AY336" s="174" t="s">
        <v>160</v>
      </c>
    </row>
    <row r="337" spans="1:65" s="2" customFormat="1" ht="16.5" customHeight="1">
      <c r="A337" s="32"/>
      <c r="B337" s="149"/>
      <c r="C337" s="188" t="s">
        <v>467</v>
      </c>
      <c r="D337" s="188" t="s">
        <v>282</v>
      </c>
      <c r="E337" s="189" t="s">
        <v>1810</v>
      </c>
      <c r="F337" s="190" t="s">
        <v>1811</v>
      </c>
      <c r="G337" s="191" t="s">
        <v>312</v>
      </c>
      <c r="H337" s="192">
        <v>4.04</v>
      </c>
      <c r="I337" s="193"/>
      <c r="J337" s="194">
        <f>ROUND(I337*H337,2)</f>
        <v>0</v>
      </c>
      <c r="K337" s="195"/>
      <c r="L337" s="196"/>
      <c r="M337" s="197" t="s">
        <v>1</v>
      </c>
      <c r="N337" s="198" t="s">
        <v>38</v>
      </c>
      <c r="O337" s="58"/>
      <c r="P337" s="160">
        <f>O337*H337</f>
        <v>0</v>
      </c>
      <c r="Q337" s="160">
        <v>8.0000000000000007E-5</v>
      </c>
      <c r="R337" s="160">
        <f>Q337*H337</f>
        <v>3.2320000000000005E-4</v>
      </c>
      <c r="S337" s="160">
        <v>0</v>
      </c>
      <c r="T337" s="161">
        <f>S337*H337</f>
        <v>0</v>
      </c>
      <c r="U337" s="32"/>
      <c r="V337" s="32"/>
      <c r="W337" s="32"/>
      <c r="X337" s="32"/>
      <c r="Y337" s="32"/>
      <c r="Z337" s="32"/>
      <c r="AA337" s="32"/>
      <c r="AB337" s="32"/>
      <c r="AC337" s="32"/>
      <c r="AD337" s="32"/>
      <c r="AE337" s="32"/>
      <c r="AR337" s="162" t="s">
        <v>199</v>
      </c>
      <c r="AT337" s="162" t="s">
        <v>282</v>
      </c>
      <c r="AU337" s="162" t="s">
        <v>82</v>
      </c>
      <c r="AY337" s="17" t="s">
        <v>160</v>
      </c>
      <c r="BE337" s="163">
        <f>IF(N337="základní",J337,0)</f>
        <v>0</v>
      </c>
      <c r="BF337" s="163">
        <f>IF(N337="snížená",J337,0)</f>
        <v>0</v>
      </c>
      <c r="BG337" s="163">
        <f>IF(N337="zákl. přenesená",J337,0)</f>
        <v>0</v>
      </c>
      <c r="BH337" s="163">
        <f>IF(N337="sníž. přenesená",J337,0)</f>
        <v>0</v>
      </c>
      <c r="BI337" s="163">
        <f>IF(N337="nulová",J337,0)</f>
        <v>0</v>
      </c>
      <c r="BJ337" s="17" t="s">
        <v>80</v>
      </c>
      <c r="BK337" s="163">
        <f>ROUND(I337*H337,2)</f>
        <v>0</v>
      </c>
      <c r="BL337" s="17" t="s">
        <v>166</v>
      </c>
      <c r="BM337" s="162" t="s">
        <v>1812</v>
      </c>
    </row>
    <row r="338" spans="1:65" s="13" customFormat="1">
      <c r="B338" s="164"/>
      <c r="D338" s="165" t="s">
        <v>168</v>
      </c>
      <c r="F338" s="167" t="s">
        <v>1813</v>
      </c>
      <c r="H338" s="168">
        <v>4.04</v>
      </c>
      <c r="I338" s="169"/>
      <c r="L338" s="164"/>
      <c r="M338" s="170"/>
      <c r="N338" s="171"/>
      <c r="O338" s="171"/>
      <c r="P338" s="171"/>
      <c r="Q338" s="171"/>
      <c r="R338" s="171"/>
      <c r="S338" s="171"/>
      <c r="T338" s="172"/>
      <c r="AT338" s="166" t="s">
        <v>168</v>
      </c>
      <c r="AU338" s="166" t="s">
        <v>82</v>
      </c>
      <c r="AV338" s="13" t="s">
        <v>82</v>
      </c>
      <c r="AW338" s="13" t="s">
        <v>3</v>
      </c>
      <c r="AX338" s="13" t="s">
        <v>80</v>
      </c>
      <c r="AY338" s="166" t="s">
        <v>160</v>
      </c>
    </row>
    <row r="339" spans="1:65" s="2" customFormat="1" ht="16.5" customHeight="1">
      <c r="A339" s="32"/>
      <c r="B339" s="149"/>
      <c r="C339" s="150" t="s">
        <v>472</v>
      </c>
      <c r="D339" s="150" t="s">
        <v>162</v>
      </c>
      <c r="E339" s="151" t="s">
        <v>1814</v>
      </c>
      <c r="F339" s="152" t="s">
        <v>1815</v>
      </c>
      <c r="G339" s="153" t="s">
        <v>312</v>
      </c>
      <c r="H339" s="154">
        <v>11</v>
      </c>
      <c r="I339" s="155"/>
      <c r="J339" s="156">
        <f>ROUND(I339*H339,2)</f>
        <v>0</v>
      </c>
      <c r="K339" s="157"/>
      <c r="L339" s="33"/>
      <c r="M339" s="158" t="s">
        <v>1</v>
      </c>
      <c r="N339" s="159" t="s">
        <v>38</v>
      </c>
      <c r="O339" s="58"/>
      <c r="P339" s="160">
        <f>O339*H339</f>
        <v>0</v>
      </c>
      <c r="Q339" s="160">
        <v>0</v>
      </c>
      <c r="R339" s="160">
        <f>Q339*H339</f>
        <v>0</v>
      </c>
      <c r="S339" s="160">
        <v>0</v>
      </c>
      <c r="T339" s="161">
        <f>S339*H339</f>
        <v>0</v>
      </c>
      <c r="U339" s="32"/>
      <c r="V339" s="32"/>
      <c r="W339" s="32"/>
      <c r="X339" s="32"/>
      <c r="Y339" s="32"/>
      <c r="Z339" s="32"/>
      <c r="AA339" s="32"/>
      <c r="AB339" s="32"/>
      <c r="AC339" s="32"/>
      <c r="AD339" s="32"/>
      <c r="AE339" s="32"/>
      <c r="AR339" s="162" t="s">
        <v>166</v>
      </c>
      <c r="AT339" s="162" t="s">
        <v>162</v>
      </c>
      <c r="AU339" s="162" t="s">
        <v>82</v>
      </c>
      <c r="AY339" s="17" t="s">
        <v>160</v>
      </c>
      <c r="BE339" s="163">
        <f>IF(N339="základní",J339,0)</f>
        <v>0</v>
      </c>
      <c r="BF339" s="163">
        <f>IF(N339="snížená",J339,0)</f>
        <v>0</v>
      </c>
      <c r="BG339" s="163">
        <f>IF(N339="zákl. přenesená",J339,0)</f>
        <v>0</v>
      </c>
      <c r="BH339" s="163">
        <f>IF(N339="sníž. přenesená",J339,0)</f>
        <v>0</v>
      </c>
      <c r="BI339" s="163">
        <f>IF(N339="nulová",J339,0)</f>
        <v>0</v>
      </c>
      <c r="BJ339" s="17" t="s">
        <v>80</v>
      </c>
      <c r="BK339" s="163">
        <f>ROUND(I339*H339,2)</f>
        <v>0</v>
      </c>
      <c r="BL339" s="17" t="s">
        <v>166</v>
      </c>
      <c r="BM339" s="162" t="s">
        <v>1816</v>
      </c>
    </row>
    <row r="340" spans="1:65" s="13" customFormat="1">
      <c r="B340" s="164"/>
      <c r="D340" s="165" t="s">
        <v>168</v>
      </c>
      <c r="E340" s="166" t="s">
        <v>1</v>
      </c>
      <c r="F340" s="167" t="s">
        <v>1817</v>
      </c>
      <c r="H340" s="168">
        <v>11</v>
      </c>
      <c r="I340" s="169"/>
      <c r="L340" s="164"/>
      <c r="M340" s="170"/>
      <c r="N340" s="171"/>
      <c r="O340" s="171"/>
      <c r="P340" s="171"/>
      <c r="Q340" s="171"/>
      <c r="R340" s="171"/>
      <c r="S340" s="171"/>
      <c r="T340" s="172"/>
      <c r="AT340" s="166" t="s">
        <v>168</v>
      </c>
      <c r="AU340" s="166" t="s">
        <v>82</v>
      </c>
      <c r="AV340" s="13" t="s">
        <v>82</v>
      </c>
      <c r="AW340" s="13" t="s">
        <v>30</v>
      </c>
      <c r="AX340" s="13" t="s">
        <v>73</v>
      </c>
      <c r="AY340" s="166" t="s">
        <v>160</v>
      </c>
    </row>
    <row r="341" spans="1:65" s="14" customFormat="1">
      <c r="B341" s="173"/>
      <c r="D341" s="165" t="s">
        <v>168</v>
      </c>
      <c r="E341" s="174" t="s">
        <v>1</v>
      </c>
      <c r="F341" s="175" t="s">
        <v>170</v>
      </c>
      <c r="H341" s="176">
        <v>11</v>
      </c>
      <c r="I341" s="177"/>
      <c r="L341" s="173"/>
      <c r="M341" s="178"/>
      <c r="N341" s="179"/>
      <c r="O341" s="179"/>
      <c r="P341" s="179"/>
      <c r="Q341" s="179"/>
      <c r="R341" s="179"/>
      <c r="S341" s="179"/>
      <c r="T341" s="180"/>
      <c r="AT341" s="174" t="s">
        <v>168</v>
      </c>
      <c r="AU341" s="174" t="s">
        <v>82</v>
      </c>
      <c r="AV341" s="14" t="s">
        <v>166</v>
      </c>
      <c r="AW341" s="14" t="s">
        <v>30</v>
      </c>
      <c r="AX341" s="14" t="s">
        <v>80</v>
      </c>
      <c r="AY341" s="174" t="s">
        <v>160</v>
      </c>
    </row>
    <row r="342" spans="1:65" s="2" customFormat="1" ht="16.5" customHeight="1">
      <c r="A342" s="32"/>
      <c r="B342" s="149"/>
      <c r="C342" s="188" t="s">
        <v>478</v>
      </c>
      <c r="D342" s="188" t="s">
        <v>282</v>
      </c>
      <c r="E342" s="189" t="s">
        <v>1818</v>
      </c>
      <c r="F342" s="190" t="s">
        <v>1819</v>
      </c>
      <c r="G342" s="191" t="s">
        <v>312</v>
      </c>
      <c r="H342" s="192">
        <v>11</v>
      </c>
      <c r="I342" s="193"/>
      <c r="J342" s="194">
        <f>ROUND(I342*H342,2)</f>
        <v>0</v>
      </c>
      <c r="K342" s="195"/>
      <c r="L342" s="196"/>
      <c r="M342" s="197" t="s">
        <v>1</v>
      </c>
      <c r="N342" s="198" t="s">
        <v>38</v>
      </c>
      <c r="O342" s="58"/>
      <c r="P342" s="160">
        <f>O342*H342</f>
        <v>0</v>
      </c>
      <c r="Q342" s="160">
        <v>1.8600000000000001E-3</v>
      </c>
      <c r="R342" s="160">
        <f>Q342*H342</f>
        <v>2.0460000000000002E-2</v>
      </c>
      <c r="S342" s="160">
        <v>0</v>
      </c>
      <c r="T342" s="161">
        <f>S342*H342</f>
        <v>0</v>
      </c>
      <c r="U342" s="32"/>
      <c r="V342" s="32"/>
      <c r="W342" s="32"/>
      <c r="X342" s="32"/>
      <c r="Y342" s="32"/>
      <c r="Z342" s="32"/>
      <c r="AA342" s="32"/>
      <c r="AB342" s="32"/>
      <c r="AC342" s="32"/>
      <c r="AD342" s="32"/>
      <c r="AE342" s="32"/>
      <c r="AR342" s="162" t="s">
        <v>199</v>
      </c>
      <c r="AT342" s="162" t="s">
        <v>282</v>
      </c>
      <c r="AU342" s="162" t="s">
        <v>82</v>
      </c>
      <c r="AY342" s="17" t="s">
        <v>160</v>
      </c>
      <c r="BE342" s="163">
        <f>IF(N342="základní",J342,0)</f>
        <v>0</v>
      </c>
      <c r="BF342" s="163">
        <f>IF(N342="snížená",J342,0)</f>
        <v>0</v>
      </c>
      <c r="BG342" s="163">
        <f>IF(N342="zákl. přenesená",J342,0)</f>
        <v>0</v>
      </c>
      <c r="BH342" s="163">
        <f>IF(N342="sníž. přenesená",J342,0)</f>
        <v>0</v>
      </c>
      <c r="BI342" s="163">
        <f>IF(N342="nulová",J342,0)</f>
        <v>0</v>
      </c>
      <c r="BJ342" s="17" t="s">
        <v>80</v>
      </c>
      <c r="BK342" s="163">
        <f>ROUND(I342*H342,2)</f>
        <v>0</v>
      </c>
      <c r="BL342" s="17" t="s">
        <v>166</v>
      </c>
      <c r="BM342" s="162" t="s">
        <v>1820</v>
      </c>
    </row>
    <row r="343" spans="1:65" s="2" customFormat="1" ht="16.5" customHeight="1">
      <c r="A343" s="32"/>
      <c r="B343" s="149"/>
      <c r="C343" s="150" t="s">
        <v>483</v>
      </c>
      <c r="D343" s="150" t="s">
        <v>162</v>
      </c>
      <c r="E343" s="151" t="s">
        <v>1821</v>
      </c>
      <c r="F343" s="152" t="s">
        <v>1822</v>
      </c>
      <c r="G343" s="153" t="s">
        <v>312</v>
      </c>
      <c r="H343" s="154">
        <v>5</v>
      </c>
      <c r="I343" s="155"/>
      <c r="J343" s="156">
        <f>ROUND(I343*H343,2)</f>
        <v>0</v>
      </c>
      <c r="K343" s="157"/>
      <c r="L343" s="33"/>
      <c r="M343" s="158" t="s">
        <v>1</v>
      </c>
      <c r="N343" s="159" t="s">
        <v>38</v>
      </c>
      <c r="O343" s="58"/>
      <c r="P343" s="160">
        <f>O343*H343</f>
        <v>0</v>
      </c>
      <c r="Q343" s="160">
        <v>1.92726</v>
      </c>
      <c r="R343" s="160">
        <f>Q343*H343</f>
        <v>9.6363000000000003</v>
      </c>
      <c r="S343" s="160">
        <v>0</v>
      </c>
      <c r="T343" s="161">
        <f>S343*H343</f>
        <v>0</v>
      </c>
      <c r="U343" s="32"/>
      <c r="V343" s="32"/>
      <c r="W343" s="32"/>
      <c r="X343" s="32"/>
      <c r="Y343" s="32"/>
      <c r="Z343" s="32"/>
      <c r="AA343" s="32"/>
      <c r="AB343" s="32"/>
      <c r="AC343" s="32"/>
      <c r="AD343" s="32"/>
      <c r="AE343" s="32"/>
      <c r="AR343" s="162" t="s">
        <v>166</v>
      </c>
      <c r="AT343" s="162" t="s">
        <v>162</v>
      </c>
      <c r="AU343" s="162" t="s">
        <v>82</v>
      </c>
      <c r="AY343" s="17" t="s">
        <v>160</v>
      </c>
      <c r="BE343" s="163">
        <f>IF(N343="základní",J343,0)</f>
        <v>0</v>
      </c>
      <c r="BF343" s="163">
        <f>IF(N343="snížená",J343,0)</f>
        <v>0</v>
      </c>
      <c r="BG343" s="163">
        <f>IF(N343="zákl. přenesená",J343,0)</f>
        <v>0</v>
      </c>
      <c r="BH343" s="163">
        <f>IF(N343="sníž. přenesená",J343,0)</f>
        <v>0</v>
      </c>
      <c r="BI343" s="163">
        <f>IF(N343="nulová",J343,0)</f>
        <v>0</v>
      </c>
      <c r="BJ343" s="17" t="s">
        <v>80</v>
      </c>
      <c r="BK343" s="163">
        <f>ROUND(I343*H343,2)</f>
        <v>0</v>
      </c>
      <c r="BL343" s="17" t="s">
        <v>166</v>
      </c>
      <c r="BM343" s="162" t="s">
        <v>1823</v>
      </c>
    </row>
    <row r="344" spans="1:65" s="13" customFormat="1">
      <c r="B344" s="164"/>
      <c r="D344" s="165" t="s">
        <v>168</v>
      </c>
      <c r="E344" s="166" t="s">
        <v>1</v>
      </c>
      <c r="F344" s="167" t="s">
        <v>1824</v>
      </c>
      <c r="H344" s="168">
        <v>5</v>
      </c>
      <c r="I344" s="169"/>
      <c r="L344" s="164"/>
      <c r="M344" s="170"/>
      <c r="N344" s="171"/>
      <c r="O344" s="171"/>
      <c r="P344" s="171"/>
      <c r="Q344" s="171"/>
      <c r="R344" s="171"/>
      <c r="S344" s="171"/>
      <c r="T344" s="172"/>
      <c r="AT344" s="166" t="s">
        <v>168</v>
      </c>
      <c r="AU344" s="166" t="s">
        <v>82</v>
      </c>
      <c r="AV344" s="13" t="s">
        <v>82</v>
      </c>
      <c r="AW344" s="13" t="s">
        <v>30</v>
      </c>
      <c r="AX344" s="13" t="s">
        <v>73</v>
      </c>
      <c r="AY344" s="166" t="s">
        <v>160</v>
      </c>
    </row>
    <row r="345" spans="1:65" s="14" customFormat="1">
      <c r="B345" s="173"/>
      <c r="D345" s="165" t="s">
        <v>168</v>
      </c>
      <c r="E345" s="174" t="s">
        <v>1</v>
      </c>
      <c r="F345" s="175" t="s">
        <v>170</v>
      </c>
      <c r="H345" s="176">
        <v>5</v>
      </c>
      <c r="I345" s="177"/>
      <c r="L345" s="173"/>
      <c r="M345" s="178"/>
      <c r="N345" s="179"/>
      <c r="O345" s="179"/>
      <c r="P345" s="179"/>
      <c r="Q345" s="179"/>
      <c r="R345" s="179"/>
      <c r="S345" s="179"/>
      <c r="T345" s="180"/>
      <c r="AT345" s="174" t="s">
        <v>168</v>
      </c>
      <c r="AU345" s="174" t="s">
        <v>82</v>
      </c>
      <c r="AV345" s="14" t="s">
        <v>166</v>
      </c>
      <c r="AW345" s="14" t="s">
        <v>30</v>
      </c>
      <c r="AX345" s="14" t="s">
        <v>80</v>
      </c>
      <c r="AY345" s="174" t="s">
        <v>160</v>
      </c>
    </row>
    <row r="346" spans="1:65" s="2" customFormat="1" ht="21.75" customHeight="1">
      <c r="A346" s="32"/>
      <c r="B346" s="149"/>
      <c r="C346" s="188" t="s">
        <v>487</v>
      </c>
      <c r="D346" s="188" t="s">
        <v>282</v>
      </c>
      <c r="E346" s="189" t="s">
        <v>1825</v>
      </c>
      <c r="F346" s="190" t="s">
        <v>1826</v>
      </c>
      <c r="G346" s="191" t="s">
        <v>312</v>
      </c>
      <c r="H346" s="192">
        <v>5</v>
      </c>
      <c r="I346" s="193"/>
      <c r="J346" s="194">
        <f t="shared" ref="J346:J351" si="0">ROUND(I346*H346,2)</f>
        <v>0</v>
      </c>
      <c r="K346" s="195"/>
      <c r="L346" s="196"/>
      <c r="M346" s="197" t="s">
        <v>1</v>
      </c>
      <c r="N346" s="198" t="s">
        <v>38</v>
      </c>
      <c r="O346" s="58"/>
      <c r="P346" s="160">
        <f t="shared" ref="P346:P351" si="1">O346*H346</f>
        <v>0</v>
      </c>
      <c r="Q346" s="160">
        <v>1.8169999999999999</v>
      </c>
      <c r="R346" s="160">
        <f t="shared" ref="R346:R351" si="2">Q346*H346</f>
        <v>9.0849999999999991</v>
      </c>
      <c r="S346" s="160">
        <v>0</v>
      </c>
      <c r="T346" s="161">
        <f t="shared" ref="T346:T351" si="3">S346*H346</f>
        <v>0</v>
      </c>
      <c r="U346" s="32"/>
      <c r="V346" s="32"/>
      <c r="W346" s="32"/>
      <c r="X346" s="32"/>
      <c r="Y346" s="32"/>
      <c r="Z346" s="32"/>
      <c r="AA346" s="32"/>
      <c r="AB346" s="32"/>
      <c r="AC346" s="32"/>
      <c r="AD346" s="32"/>
      <c r="AE346" s="32"/>
      <c r="AR346" s="162" t="s">
        <v>199</v>
      </c>
      <c r="AT346" s="162" t="s">
        <v>282</v>
      </c>
      <c r="AU346" s="162" t="s">
        <v>82</v>
      </c>
      <c r="AY346" s="17" t="s">
        <v>160</v>
      </c>
      <c r="BE346" s="163">
        <f t="shared" ref="BE346:BE351" si="4">IF(N346="základní",J346,0)</f>
        <v>0</v>
      </c>
      <c r="BF346" s="163">
        <f t="shared" ref="BF346:BF351" si="5">IF(N346="snížená",J346,0)</f>
        <v>0</v>
      </c>
      <c r="BG346" s="163">
        <f t="shared" ref="BG346:BG351" si="6">IF(N346="zákl. přenesená",J346,0)</f>
        <v>0</v>
      </c>
      <c r="BH346" s="163">
        <f t="shared" ref="BH346:BH351" si="7">IF(N346="sníž. přenesená",J346,0)</f>
        <v>0</v>
      </c>
      <c r="BI346" s="163">
        <f t="shared" ref="BI346:BI351" si="8">IF(N346="nulová",J346,0)</f>
        <v>0</v>
      </c>
      <c r="BJ346" s="17" t="s">
        <v>80</v>
      </c>
      <c r="BK346" s="163">
        <f t="shared" ref="BK346:BK351" si="9">ROUND(I346*H346,2)</f>
        <v>0</v>
      </c>
      <c r="BL346" s="17" t="s">
        <v>166</v>
      </c>
      <c r="BM346" s="162" t="s">
        <v>1827</v>
      </c>
    </row>
    <row r="347" spans="1:65" s="2" customFormat="1" ht="16.5" customHeight="1">
      <c r="A347" s="32"/>
      <c r="B347" s="149"/>
      <c r="C347" s="188" t="s">
        <v>491</v>
      </c>
      <c r="D347" s="188" t="s">
        <v>282</v>
      </c>
      <c r="E347" s="189" t="s">
        <v>1828</v>
      </c>
      <c r="F347" s="190" t="s">
        <v>1829</v>
      </c>
      <c r="G347" s="191" t="s">
        <v>312</v>
      </c>
      <c r="H347" s="192">
        <v>5</v>
      </c>
      <c r="I347" s="193"/>
      <c r="J347" s="194">
        <f t="shared" si="0"/>
        <v>0</v>
      </c>
      <c r="K347" s="195"/>
      <c r="L347" s="196"/>
      <c r="M347" s="197" t="s">
        <v>1</v>
      </c>
      <c r="N347" s="198" t="s">
        <v>38</v>
      </c>
      <c r="O347" s="58"/>
      <c r="P347" s="160">
        <f t="shared" si="1"/>
        <v>0</v>
      </c>
      <c r="Q347" s="160">
        <v>1.054</v>
      </c>
      <c r="R347" s="160">
        <f t="shared" si="2"/>
        <v>5.2700000000000005</v>
      </c>
      <c r="S347" s="160">
        <v>0</v>
      </c>
      <c r="T347" s="161">
        <f t="shared" si="3"/>
        <v>0</v>
      </c>
      <c r="U347" s="32"/>
      <c r="V347" s="32"/>
      <c r="W347" s="32"/>
      <c r="X347" s="32"/>
      <c r="Y347" s="32"/>
      <c r="Z347" s="32"/>
      <c r="AA347" s="32"/>
      <c r="AB347" s="32"/>
      <c r="AC347" s="32"/>
      <c r="AD347" s="32"/>
      <c r="AE347" s="32"/>
      <c r="AR347" s="162" t="s">
        <v>199</v>
      </c>
      <c r="AT347" s="162" t="s">
        <v>282</v>
      </c>
      <c r="AU347" s="162" t="s">
        <v>82</v>
      </c>
      <c r="AY347" s="17" t="s">
        <v>160</v>
      </c>
      <c r="BE347" s="163">
        <f t="shared" si="4"/>
        <v>0</v>
      </c>
      <c r="BF347" s="163">
        <f t="shared" si="5"/>
        <v>0</v>
      </c>
      <c r="BG347" s="163">
        <f t="shared" si="6"/>
        <v>0</v>
      </c>
      <c r="BH347" s="163">
        <f t="shared" si="7"/>
        <v>0</v>
      </c>
      <c r="BI347" s="163">
        <f t="shared" si="8"/>
        <v>0</v>
      </c>
      <c r="BJ347" s="17" t="s">
        <v>80</v>
      </c>
      <c r="BK347" s="163">
        <f t="shared" si="9"/>
        <v>0</v>
      </c>
      <c r="BL347" s="17" t="s">
        <v>166</v>
      </c>
      <c r="BM347" s="162" t="s">
        <v>1830</v>
      </c>
    </row>
    <row r="348" spans="1:65" s="2" customFormat="1" ht="16.5" customHeight="1">
      <c r="A348" s="32"/>
      <c r="B348" s="149"/>
      <c r="C348" s="188" t="s">
        <v>497</v>
      </c>
      <c r="D348" s="188" t="s">
        <v>282</v>
      </c>
      <c r="E348" s="189" t="s">
        <v>1831</v>
      </c>
      <c r="F348" s="190" t="s">
        <v>1832</v>
      </c>
      <c r="G348" s="191" t="s">
        <v>312</v>
      </c>
      <c r="H348" s="192">
        <v>5</v>
      </c>
      <c r="I348" s="193"/>
      <c r="J348" s="194">
        <f t="shared" si="0"/>
        <v>0</v>
      </c>
      <c r="K348" s="195"/>
      <c r="L348" s="196"/>
      <c r="M348" s="197" t="s">
        <v>1</v>
      </c>
      <c r="N348" s="198" t="s">
        <v>38</v>
      </c>
      <c r="O348" s="58"/>
      <c r="P348" s="160">
        <f t="shared" si="1"/>
        <v>0</v>
      </c>
      <c r="Q348" s="160">
        <v>0.52600000000000002</v>
      </c>
      <c r="R348" s="160">
        <f t="shared" si="2"/>
        <v>2.63</v>
      </c>
      <c r="S348" s="160">
        <v>0</v>
      </c>
      <c r="T348" s="161">
        <f t="shared" si="3"/>
        <v>0</v>
      </c>
      <c r="U348" s="32"/>
      <c r="V348" s="32"/>
      <c r="W348" s="32"/>
      <c r="X348" s="32"/>
      <c r="Y348" s="32"/>
      <c r="Z348" s="32"/>
      <c r="AA348" s="32"/>
      <c r="AB348" s="32"/>
      <c r="AC348" s="32"/>
      <c r="AD348" s="32"/>
      <c r="AE348" s="32"/>
      <c r="AR348" s="162" t="s">
        <v>199</v>
      </c>
      <c r="AT348" s="162" t="s">
        <v>282</v>
      </c>
      <c r="AU348" s="162" t="s">
        <v>82</v>
      </c>
      <c r="AY348" s="17" t="s">
        <v>160</v>
      </c>
      <c r="BE348" s="163">
        <f t="shared" si="4"/>
        <v>0</v>
      </c>
      <c r="BF348" s="163">
        <f t="shared" si="5"/>
        <v>0</v>
      </c>
      <c r="BG348" s="163">
        <f t="shared" si="6"/>
        <v>0</v>
      </c>
      <c r="BH348" s="163">
        <f t="shared" si="7"/>
        <v>0</v>
      </c>
      <c r="BI348" s="163">
        <f t="shared" si="8"/>
        <v>0</v>
      </c>
      <c r="BJ348" s="17" t="s">
        <v>80</v>
      </c>
      <c r="BK348" s="163">
        <f t="shared" si="9"/>
        <v>0</v>
      </c>
      <c r="BL348" s="17" t="s">
        <v>166</v>
      </c>
      <c r="BM348" s="162" t="s">
        <v>1833</v>
      </c>
    </row>
    <row r="349" spans="1:65" s="2" customFormat="1" ht="16.5" customHeight="1">
      <c r="A349" s="32"/>
      <c r="B349" s="149"/>
      <c r="C349" s="188" t="s">
        <v>676</v>
      </c>
      <c r="D349" s="188" t="s">
        <v>282</v>
      </c>
      <c r="E349" s="189" t="s">
        <v>1834</v>
      </c>
      <c r="F349" s="190" t="s">
        <v>1835</v>
      </c>
      <c r="G349" s="191" t="s">
        <v>312</v>
      </c>
      <c r="H349" s="192">
        <v>10</v>
      </c>
      <c r="I349" s="193"/>
      <c r="J349" s="194">
        <f t="shared" si="0"/>
        <v>0</v>
      </c>
      <c r="K349" s="195"/>
      <c r="L349" s="196"/>
      <c r="M349" s="197" t="s">
        <v>1</v>
      </c>
      <c r="N349" s="198" t="s">
        <v>38</v>
      </c>
      <c r="O349" s="58"/>
      <c r="P349" s="160">
        <f t="shared" si="1"/>
        <v>0</v>
      </c>
      <c r="Q349" s="160">
        <v>0.26200000000000001</v>
      </c>
      <c r="R349" s="160">
        <f t="shared" si="2"/>
        <v>2.62</v>
      </c>
      <c r="S349" s="160">
        <v>0</v>
      </c>
      <c r="T349" s="161">
        <f t="shared" si="3"/>
        <v>0</v>
      </c>
      <c r="U349" s="32"/>
      <c r="V349" s="32"/>
      <c r="W349" s="32"/>
      <c r="X349" s="32"/>
      <c r="Y349" s="32"/>
      <c r="Z349" s="32"/>
      <c r="AA349" s="32"/>
      <c r="AB349" s="32"/>
      <c r="AC349" s="32"/>
      <c r="AD349" s="32"/>
      <c r="AE349" s="32"/>
      <c r="AR349" s="162" t="s">
        <v>199</v>
      </c>
      <c r="AT349" s="162" t="s">
        <v>282</v>
      </c>
      <c r="AU349" s="162" t="s">
        <v>82</v>
      </c>
      <c r="AY349" s="17" t="s">
        <v>160</v>
      </c>
      <c r="BE349" s="163">
        <f t="shared" si="4"/>
        <v>0</v>
      </c>
      <c r="BF349" s="163">
        <f t="shared" si="5"/>
        <v>0</v>
      </c>
      <c r="BG349" s="163">
        <f t="shared" si="6"/>
        <v>0</v>
      </c>
      <c r="BH349" s="163">
        <f t="shared" si="7"/>
        <v>0</v>
      </c>
      <c r="BI349" s="163">
        <f t="shared" si="8"/>
        <v>0</v>
      </c>
      <c r="BJ349" s="17" t="s">
        <v>80</v>
      </c>
      <c r="BK349" s="163">
        <f t="shared" si="9"/>
        <v>0</v>
      </c>
      <c r="BL349" s="17" t="s">
        <v>166</v>
      </c>
      <c r="BM349" s="162" t="s">
        <v>1836</v>
      </c>
    </row>
    <row r="350" spans="1:65" s="2" customFormat="1" ht="24.2" customHeight="1">
      <c r="A350" s="32"/>
      <c r="B350" s="149"/>
      <c r="C350" s="188" t="s">
        <v>680</v>
      </c>
      <c r="D350" s="188" t="s">
        <v>282</v>
      </c>
      <c r="E350" s="189" t="s">
        <v>1837</v>
      </c>
      <c r="F350" s="190" t="s">
        <v>1838</v>
      </c>
      <c r="G350" s="191" t="s">
        <v>312</v>
      </c>
      <c r="H350" s="192">
        <v>10</v>
      </c>
      <c r="I350" s="193"/>
      <c r="J350" s="194">
        <f t="shared" si="0"/>
        <v>0</v>
      </c>
      <c r="K350" s="195"/>
      <c r="L350" s="196"/>
      <c r="M350" s="197" t="s">
        <v>1</v>
      </c>
      <c r="N350" s="198" t="s">
        <v>38</v>
      </c>
      <c r="O350" s="58"/>
      <c r="P350" s="160">
        <f t="shared" si="1"/>
        <v>0</v>
      </c>
      <c r="Q350" s="160">
        <v>3.9E-2</v>
      </c>
      <c r="R350" s="160">
        <f t="shared" si="2"/>
        <v>0.39</v>
      </c>
      <c r="S350" s="160">
        <v>0</v>
      </c>
      <c r="T350" s="161">
        <f t="shared" si="3"/>
        <v>0</v>
      </c>
      <c r="U350" s="32"/>
      <c r="V350" s="32"/>
      <c r="W350" s="32"/>
      <c r="X350" s="32"/>
      <c r="Y350" s="32"/>
      <c r="Z350" s="32"/>
      <c r="AA350" s="32"/>
      <c r="AB350" s="32"/>
      <c r="AC350" s="32"/>
      <c r="AD350" s="32"/>
      <c r="AE350" s="32"/>
      <c r="AR350" s="162" t="s">
        <v>199</v>
      </c>
      <c r="AT350" s="162" t="s">
        <v>282</v>
      </c>
      <c r="AU350" s="162" t="s">
        <v>82</v>
      </c>
      <c r="AY350" s="17" t="s">
        <v>160</v>
      </c>
      <c r="BE350" s="163">
        <f t="shared" si="4"/>
        <v>0</v>
      </c>
      <c r="BF350" s="163">
        <f t="shared" si="5"/>
        <v>0</v>
      </c>
      <c r="BG350" s="163">
        <f t="shared" si="6"/>
        <v>0</v>
      </c>
      <c r="BH350" s="163">
        <f t="shared" si="7"/>
        <v>0</v>
      </c>
      <c r="BI350" s="163">
        <f t="shared" si="8"/>
        <v>0</v>
      </c>
      <c r="BJ350" s="17" t="s">
        <v>80</v>
      </c>
      <c r="BK350" s="163">
        <f t="shared" si="9"/>
        <v>0</v>
      </c>
      <c r="BL350" s="17" t="s">
        <v>166</v>
      </c>
      <c r="BM350" s="162" t="s">
        <v>1839</v>
      </c>
    </row>
    <row r="351" spans="1:65" s="2" customFormat="1" ht="21.75" customHeight="1">
      <c r="A351" s="32"/>
      <c r="B351" s="149"/>
      <c r="C351" s="150" t="s">
        <v>682</v>
      </c>
      <c r="D351" s="150" t="s">
        <v>162</v>
      </c>
      <c r="E351" s="151" t="s">
        <v>1840</v>
      </c>
      <c r="F351" s="152" t="s">
        <v>1841</v>
      </c>
      <c r="G351" s="153" t="s">
        <v>312</v>
      </c>
      <c r="H351" s="154">
        <v>45</v>
      </c>
      <c r="I351" s="155"/>
      <c r="J351" s="156">
        <f t="shared" si="0"/>
        <v>0</v>
      </c>
      <c r="K351" s="157"/>
      <c r="L351" s="33"/>
      <c r="M351" s="158" t="s">
        <v>1</v>
      </c>
      <c r="N351" s="159" t="s">
        <v>38</v>
      </c>
      <c r="O351" s="58"/>
      <c r="P351" s="160">
        <f t="shared" si="1"/>
        <v>0</v>
      </c>
      <c r="Q351" s="160">
        <v>5.8029999999999998E-2</v>
      </c>
      <c r="R351" s="160">
        <f t="shared" si="2"/>
        <v>2.6113499999999998</v>
      </c>
      <c r="S351" s="160">
        <v>0</v>
      </c>
      <c r="T351" s="161">
        <f t="shared" si="3"/>
        <v>0</v>
      </c>
      <c r="U351" s="32"/>
      <c r="V351" s="32"/>
      <c r="W351" s="32"/>
      <c r="X351" s="32"/>
      <c r="Y351" s="32"/>
      <c r="Z351" s="32"/>
      <c r="AA351" s="32"/>
      <c r="AB351" s="32"/>
      <c r="AC351" s="32"/>
      <c r="AD351" s="32"/>
      <c r="AE351" s="32"/>
      <c r="AR351" s="162" t="s">
        <v>166</v>
      </c>
      <c r="AT351" s="162" t="s">
        <v>162</v>
      </c>
      <c r="AU351" s="162" t="s">
        <v>82</v>
      </c>
      <c r="AY351" s="17" t="s">
        <v>160</v>
      </c>
      <c r="BE351" s="163">
        <f t="shared" si="4"/>
        <v>0</v>
      </c>
      <c r="BF351" s="163">
        <f t="shared" si="5"/>
        <v>0</v>
      </c>
      <c r="BG351" s="163">
        <f t="shared" si="6"/>
        <v>0</v>
      </c>
      <c r="BH351" s="163">
        <f t="shared" si="7"/>
        <v>0</v>
      </c>
      <c r="BI351" s="163">
        <f t="shared" si="8"/>
        <v>0</v>
      </c>
      <c r="BJ351" s="17" t="s">
        <v>80</v>
      </c>
      <c r="BK351" s="163">
        <f t="shared" si="9"/>
        <v>0</v>
      </c>
      <c r="BL351" s="17" t="s">
        <v>166</v>
      </c>
      <c r="BM351" s="162" t="s">
        <v>1842</v>
      </c>
    </row>
    <row r="352" spans="1:65" s="13" customFormat="1">
      <c r="B352" s="164"/>
      <c r="D352" s="165" t="s">
        <v>168</v>
      </c>
      <c r="E352" s="166" t="s">
        <v>1</v>
      </c>
      <c r="F352" s="167" t="s">
        <v>1843</v>
      </c>
      <c r="H352" s="168">
        <v>45</v>
      </c>
      <c r="I352" s="169"/>
      <c r="L352" s="164"/>
      <c r="M352" s="170"/>
      <c r="N352" s="171"/>
      <c r="O352" s="171"/>
      <c r="P352" s="171"/>
      <c r="Q352" s="171"/>
      <c r="R352" s="171"/>
      <c r="S352" s="171"/>
      <c r="T352" s="172"/>
      <c r="AT352" s="166" t="s">
        <v>168</v>
      </c>
      <c r="AU352" s="166" t="s">
        <v>82</v>
      </c>
      <c r="AV352" s="13" t="s">
        <v>82</v>
      </c>
      <c r="AW352" s="13" t="s">
        <v>30</v>
      </c>
      <c r="AX352" s="13" t="s">
        <v>73</v>
      </c>
      <c r="AY352" s="166" t="s">
        <v>160</v>
      </c>
    </row>
    <row r="353" spans="1:65" s="14" customFormat="1">
      <c r="B353" s="173"/>
      <c r="D353" s="165" t="s">
        <v>168</v>
      </c>
      <c r="E353" s="174" t="s">
        <v>1</v>
      </c>
      <c r="F353" s="175" t="s">
        <v>170</v>
      </c>
      <c r="H353" s="176">
        <v>45</v>
      </c>
      <c r="I353" s="177"/>
      <c r="L353" s="173"/>
      <c r="M353" s="178"/>
      <c r="N353" s="179"/>
      <c r="O353" s="179"/>
      <c r="P353" s="179"/>
      <c r="Q353" s="179"/>
      <c r="R353" s="179"/>
      <c r="S353" s="179"/>
      <c r="T353" s="180"/>
      <c r="AT353" s="174" t="s">
        <v>168</v>
      </c>
      <c r="AU353" s="174" t="s">
        <v>82</v>
      </c>
      <c r="AV353" s="14" t="s">
        <v>166</v>
      </c>
      <c r="AW353" s="14" t="s">
        <v>30</v>
      </c>
      <c r="AX353" s="14" t="s">
        <v>80</v>
      </c>
      <c r="AY353" s="174" t="s">
        <v>160</v>
      </c>
    </row>
    <row r="354" spans="1:65" s="2" customFormat="1" ht="33" customHeight="1">
      <c r="A354" s="32"/>
      <c r="B354" s="149"/>
      <c r="C354" s="150" t="s">
        <v>684</v>
      </c>
      <c r="D354" s="150" t="s">
        <v>162</v>
      </c>
      <c r="E354" s="151" t="s">
        <v>1844</v>
      </c>
      <c r="F354" s="152" t="s">
        <v>1845</v>
      </c>
      <c r="G354" s="153" t="s">
        <v>312</v>
      </c>
      <c r="H354" s="154">
        <v>45</v>
      </c>
      <c r="I354" s="155"/>
      <c r="J354" s="156">
        <f t="shared" ref="J354:J360" si="10">ROUND(I354*H354,2)</f>
        <v>0</v>
      </c>
      <c r="K354" s="157"/>
      <c r="L354" s="33"/>
      <c r="M354" s="158" t="s">
        <v>1</v>
      </c>
      <c r="N354" s="159" t="s">
        <v>38</v>
      </c>
      <c r="O354" s="58"/>
      <c r="P354" s="160">
        <f t="shared" ref="P354:P360" si="11">O354*H354</f>
        <v>0</v>
      </c>
      <c r="Q354" s="160">
        <v>1.8180000000000002E-2</v>
      </c>
      <c r="R354" s="160">
        <f t="shared" ref="R354:R360" si="12">Q354*H354</f>
        <v>0.81810000000000005</v>
      </c>
      <c r="S354" s="160">
        <v>0</v>
      </c>
      <c r="T354" s="161">
        <f t="shared" ref="T354:T360" si="13">S354*H354</f>
        <v>0</v>
      </c>
      <c r="U354" s="32"/>
      <c r="V354" s="32"/>
      <c r="W354" s="32"/>
      <c r="X354" s="32"/>
      <c r="Y354" s="32"/>
      <c r="Z354" s="32"/>
      <c r="AA354" s="32"/>
      <c r="AB354" s="32"/>
      <c r="AC354" s="32"/>
      <c r="AD354" s="32"/>
      <c r="AE354" s="32"/>
      <c r="AR354" s="162" t="s">
        <v>166</v>
      </c>
      <c r="AT354" s="162" t="s">
        <v>162</v>
      </c>
      <c r="AU354" s="162" t="s">
        <v>82</v>
      </c>
      <c r="AY354" s="17" t="s">
        <v>160</v>
      </c>
      <c r="BE354" s="163">
        <f t="shared" ref="BE354:BE360" si="14">IF(N354="základní",J354,0)</f>
        <v>0</v>
      </c>
      <c r="BF354" s="163">
        <f t="shared" ref="BF354:BF360" si="15">IF(N354="snížená",J354,0)</f>
        <v>0</v>
      </c>
      <c r="BG354" s="163">
        <f t="shared" ref="BG354:BG360" si="16">IF(N354="zákl. přenesená",J354,0)</f>
        <v>0</v>
      </c>
      <c r="BH354" s="163">
        <f t="shared" ref="BH354:BH360" si="17">IF(N354="sníž. přenesená",J354,0)</f>
        <v>0</v>
      </c>
      <c r="BI354" s="163">
        <f t="shared" ref="BI354:BI360" si="18">IF(N354="nulová",J354,0)</f>
        <v>0</v>
      </c>
      <c r="BJ354" s="17" t="s">
        <v>80</v>
      </c>
      <c r="BK354" s="163">
        <f t="shared" ref="BK354:BK360" si="19">ROUND(I354*H354,2)</f>
        <v>0</v>
      </c>
      <c r="BL354" s="17" t="s">
        <v>166</v>
      </c>
      <c r="BM354" s="162" t="s">
        <v>1846</v>
      </c>
    </row>
    <row r="355" spans="1:65" s="2" customFormat="1" ht="24.2" customHeight="1">
      <c r="A355" s="32"/>
      <c r="B355" s="149"/>
      <c r="C355" s="150" t="s">
        <v>686</v>
      </c>
      <c r="D355" s="150" t="s">
        <v>162</v>
      </c>
      <c r="E355" s="151" t="s">
        <v>1847</v>
      </c>
      <c r="F355" s="152" t="s">
        <v>1848</v>
      </c>
      <c r="G355" s="153" t="s">
        <v>312</v>
      </c>
      <c r="H355" s="154">
        <v>45</v>
      </c>
      <c r="I355" s="155"/>
      <c r="J355" s="156">
        <f t="shared" si="10"/>
        <v>0</v>
      </c>
      <c r="K355" s="157"/>
      <c r="L355" s="33"/>
      <c r="M355" s="158" t="s">
        <v>1</v>
      </c>
      <c r="N355" s="159" t="s">
        <v>38</v>
      </c>
      <c r="O355" s="58"/>
      <c r="P355" s="160">
        <f t="shared" si="11"/>
        <v>0</v>
      </c>
      <c r="Q355" s="160">
        <v>6.2199999999999998E-3</v>
      </c>
      <c r="R355" s="160">
        <f t="shared" si="12"/>
        <v>0.27989999999999998</v>
      </c>
      <c r="S355" s="160">
        <v>0</v>
      </c>
      <c r="T355" s="161">
        <f t="shared" si="13"/>
        <v>0</v>
      </c>
      <c r="U355" s="32"/>
      <c r="V355" s="32"/>
      <c r="W355" s="32"/>
      <c r="X355" s="32"/>
      <c r="Y355" s="32"/>
      <c r="Z355" s="32"/>
      <c r="AA355" s="32"/>
      <c r="AB355" s="32"/>
      <c r="AC355" s="32"/>
      <c r="AD355" s="32"/>
      <c r="AE355" s="32"/>
      <c r="AR355" s="162" t="s">
        <v>166</v>
      </c>
      <c r="AT355" s="162" t="s">
        <v>162</v>
      </c>
      <c r="AU355" s="162" t="s">
        <v>82</v>
      </c>
      <c r="AY355" s="17" t="s">
        <v>160</v>
      </c>
      <c r="BE355" s="163">
        <f t="shared" si="14"/>
        <v>0</v>
      </c>
      <c r="BF355" s="163">
        <f t="shared" si="15"/>
        <v>0</v>
      </c>
      <c r="BG355" s="163">
        <f t="shared" si="16"/>
        <v>0</v>
      </c>
      <c r="BH355" s="163">
        <f t="shared" si="17"/>
        <v>0</v>
      </c>
      <c r="BI355" s="163">
        <f t="shared" si="18"/>
        <v>0</v>
      </c>
      <c r="BJ355" s="17" t="s">
        <v>80</v>
      </c>
      <c r="BK355" s="163">
        <f t="shared" si="19"/>
        <v>0</v>
      </c>
      <c r="BL355" s="17" t="s">
        <v>166</v>
      </c>
      <c r="BM355" s="162" t="s">
        <v>1849</v>
      </c>
    </row>
    <row r="356" spans="1:65" s="2" customFormat="1" ht="24.2" customHeight="1">
      <c r="A356" s="32"/>
      <c r="B356" s="149"/>
      <c r="C356" s="150" t="s">
        <v>688</v>
      </c>
      <c r="D356" s="150" t="s">
        <v>162</v>
      </c>
      <c r="E356" s="151" t="s">
        <v>1850</v>
      </c>
      <c r="F356" s="152" t="s">
        <v>1851</v>
      </c>
      <c r="G356" s="153" t="s">
        <v>312</v>
      </c>
      <c r="H356" s="154">
        <v>45</v>
      </c>
      <c r="I356" s="155"/>
      <c r="J356" s="156">
        <f t="shared" si="10"/>
        <v>0</v>
      </c>
      <c r="K356" s="157"/>
      <c r="L356" s="33"/>
      <c r="M356" s="158" t="s">
        <v>1</v>
      </c>
      <c r="N356" s="159" t="s">
        <v>38</v>
      </c>
      <c r="O356" s="58"/>
      <c r="P356" s="160">
        <f t="shared" si="11"/>
        <v>0</v>
      </c>
      <c r="Q356" s="160">
        <v>0</v>
      </c>
      <c r="R356" s="160">
        <f t="shared" si="12"/>
        <v>0</v>
      </c>
      <c r="S356" s="160">
        <v>0</v>
      </c>
      <c r="T356" s="161">
        <f t="shared" si="13"/>
        <v>0</v>
      </c>
      <c r="U356" s="32"/>
      <c r="V356" s="32"/>
      <c r="W356" s="32"/>
      <c r="X356" s="32"/>
      <c r="Y356" s="32"/>
      <c r="Z356" s="32"/>
      <c r="AA356" s="32"/>
      <c r="AB356" s="32"/>
      <c r="AC356" s="32"/>
      <c r="AD356" s="32"/>
      <c r="AE356" s="32"/>
      <c r="AR356" s="162" t="s">
        <v>166</v>
      </c>
      <c r="AT356" s="162" t="s">
        <v>162</v>
      </c>
      <c r="AU356" s="162" t="s">
        <v>82</v>
      </c>
      <c r="AY356" s="17" t="s">
        <v>160</v>
      </c>
      <c r="BE356" s="163">
        <f t="shared" si="14"/>
        <v>0</v>
      </c>
      <c r="BF356" s="163">
        <f t="shared" si="15"/>
        <v>0</v>
      </c>
      <c r="BG356" s="163">
        <f t="shared" si="16"/>
        <v>0</v>
      </c>
      <c r="BH356" s="163">
        <f t="shared" si="17"/>
        <v>0</v>
      </c>
      <c r="BI356" s="163">
        <f t="shared" si="18"/>
        <v>0</v>
      </c>
      <c r="BJ356" s="17" t="s">
        <v>80</v>
      </c>
      <c r="BK356" s="163">
        <f t="shared" si="19"/>
        <v>0</v>
      </c>
      <c r="BL356" s="17" t="s">
        <v>166</v>
      </c>
      <c r="BM356" s="162" t="s">
        <v>1852</v>
      </c>
    </row>
    <row r="357" spans="1:65" s="2" customFormat="1" ht="33" customHeight="1">
      <c r="A357" s="32"/>
      <c r="B357" s="149"/>
      <c r="C357" s="150" t="s">
        <v>690</v>
      </c>
      <c r="D357" s="150" t="s">
        <v>162</v>
      </c>
      <c r="E357" s="151" t="s">
        <v>1853</v>
      </c>
      <c r="F357" s="152" t="s">
        <v>1854</v>
      </c>
      <c r="G357" s="153" t="s">
        <v>312</v>
      </c>
      <c r="H357" s="154">
        <v>45</v>
      </c>
      <c r="I357" s="155"/>
      <c r="J357" s="156">
        <f t="shared" si="10"/>
        <v>0</v>
      </c>
      <c r="K357" s="157"/>
      <c r="L357" s="33"/>
      <c r="M357" s="158" t="s">
        <v>1</v>
      </c>
      <c r="N357" s="159" t="s">
        <v>38</v>
      </c>
      <c r="O357" s="58"/>
      <c r="P357" s="160">
        <f t="shared" si="11"/>
        <v>0</v>
      </c>
      <c r="Q357" s="160">
        <v>5.4539999999999998E-2</v>
      </c>
      <c r="R357" s="160">
        <f t="shared" si="12"/>
        <v>2.4542999999999999</v>
      </c>
      <c r="S357" s="160">
        <v>0</v>
      </c>
      <c r="T357" s="161">
        <f t="shared" si="13"/>
        <v>0</v>
      </c>
      <c r="U357" s="32"/>
      <c r="V357" s="32"/>
      <c r="W357" s="32"/>
      <c r="X357" s="32"/>
      <c r="Y357" s="32"/>
      <c r="Z357" s="32"/>
      <c r="AA357" s="32"/>
      <c r="AB357" s="32"/>
      <c r="AC357" s="32"/>
      <c r="AD357" s="32"/>
      <c r="AE357" s="32"/>
      <c r="AR357" s="162" t="s">
        <v>166</v>
      </c>
      <c r="AT357" s="162" t="s">
        <v>162</v>
      </c>
      <c r="AU357" s="162" t="s">
        <v>82</v>
      </c>
      <c r="AY357" s="17" t="s">
        <v>160</v>
      </c>
      <c r="BE357" s="163">
        <f t="shared" si="14"/>
        <v>0</v>
      </c>
      <c r="BF357" s="163">
        <f t="shared" si="15"/>
        <v>0</v>
      </c>
      <c r="BG357" s="163">
        <f t="shared" si="16"/>
        <v>0</v>
      </c>
      <c r="BH357" s="163">
        <f t="shared" si="17"/>
        <v>0</v>
      </c>
      <c r="BI357" s="163">
        <f t="shared" si="18"/>
        <v>0</v>
      </c>
      <c r="BJ357" s="17" t="s">
        <v>80</v>
      </c>
      <c r="BK357" s="163">
        <f t="shared" si="19"/>
        <v>0</v>
      </c>
      <c r="BL357" s="17" t="s">
        <v>166</v>
      </c>
      <c r="BM357" s="162" t="s">
        <v>1855</v>
      </c>
    </row>
    <row r="358" spans="1:65" s="2" customFormat="1" ht="24.2" customHeight="1">
      <c r="A358" s="32"/>
      <c r="B358" s="149"/>
      <c r="C358" s="150" t="s">
        <v>693</v>
      </c>
      <c r="D358" s="150" t="s">
        <v>162</v>
      </c>
      <c r="E358" s="151" t="s">
        <v>1856</v>
      </c>
      <c r="F358" s="152" t="s">
        <v>1857</v>
      </c>
      <c r="G358" s="153" t="s">
        <v>312</v>
      </c>
      <c r="H358" s="154">
        <v>5</v>
      </c>
      <c r="I358" s="155"/>
      <c r="J358" s="156">
        <f t="shared" si="10"/>
        <v>0</v>
      </c>
      <c r="K358" s="157"/>
      <c r="L358" s="33"/>
      <c r="M358" s="158" t="s">
        <v>1</v>
      </c>
      <c r="N358" s="159" t="s">
        <v>38</v>
      </c>
      <c r="O358" s="58"/>
      <c r="P358" s="160">
        <f t="shared" si="11"/>
        <v>0</v>
      </c>
      <c r="Q358" s="160">
        <v>0.21734000000000001</v>
      </c>
      <c r="R358" s="160">
        <f t="shared" si="12"/>
        <v>1.0867</v>
      </c>
      <c r="S358" s="160">
        <v>0</v>
      </c>
      <c r="T358" s="161">
        <f t="shared" si="13"/>
        <v>0</v>
      </c>
      <c r="U358" s="32"/>
      <c r="V358" s="32"/>
      <c r="W358" s="32"/>
      <c r="X358" s="32"/>
      <c r="Y358" s="32"/>
      <c r="Z358" s="32"/>
      <c r="AA358" s="32"/>
      <c r="AB358" s="32"/>
      <c r="AC358" s="32"/>
      <c r="AD358" s="32"/>
      <c r="AE358" s="32"/>
      <c r="AR358" s="162" t="s">
        <v>166</v>
      </c>
      <c r="AT358" s="162" t="s">
        <v>162</v>
      </c>
      <c r="AU358" s="162" t="s">
        <v>82</v>
      </c>
      <c r="AY358" s="17" t="s">
        <v>160</v>
      </c>
      <c r="BE358" s="163">
        <f t="shared" si="14"/>
        <v>0</v>
      </c>
      <c r="BF358" s="163">
        <f t="shared" si="15"/>
        <v>0</v>
      </c>
      <c r="BG358" s="163">
        <f t="shared" si="16"/>
        <v>0</v>
      </c>
      <c r="BH358" s="163">
        <f t="shared" si="17"/>
        <v>0</v>
      </c>
      <c r="BI358" s="163">
        <f t="shared" si="18"/>
        <v>0</v>
      </c>
      <c r="BJ358" s="17" t="s">
        <v>80</v>
      </c>
      <c r="BK358" s="163">
        <f t="shared" si="19"/>
        <v>0</v>
      </c>
      <c r="BL358" s="17" t="s">
        <v>166</v>
      </c>
      <c r="BM358" s="162" t="s">
        <v>1858</v>
      </c>
    </row>
    <row r="359" spans="1:65" s="2" customFormat="1" ht="21.75" customHeight="1">
      <c r="A359" s="32"/>
      <c r="B359" s="149"/>
      <c r="C359" s="188" t="s">
        <v>695</v>
      </c>
      <c r="D359" s="188" t="s">
        <v>282</v>
      </c>
      <c r="E359" s="189" t="s">
        <v>1859</v>
      </c>
      <c r="F359" s="190" t="s">
        <v>1860</v>
      </c>
      <c r="G359" s="191" t="s">
        <v>312</v>
      </c>
      <c r="H359" s="192">
        <v>5</v>
      </c>
      <c r="I359" s="193"/>
      <c r="J359" s="194">
        <f t="shared" si="10"/>
        <v>0</v>
      </c>
      <c r="K359" s="195"/>
      <c r="L359" s="196"/>
      <c r="M359" s="197" t="s">
        <v>1</v>
      </c>
      <c r="N359" s="198" t="s">
        <v>38</v>
      </c>
      <c r="O359" s="58"/>
      <c r="P359" s="160">
        <f t="shared" si="11"/>
        <v>0</v>
      </c>
      <c r="Q359" s="160">
        <v>4.5999999999999999E-2</v>
      </c>
      <c r="R359" s="160">
        <f t="shared" si="12"/>
        <v>0.22999999999999998</v>
      </c>
      <c r="S359" s="160">
        <v>0</v>
      </c>
      <c r="T359" s="161">
        <f t="shared" si="13"/>
        <v>0</v>
      </c>
      <c r="U359" s="32"/>
      <c r="V359" s="32"/>
      <c r="W359" s="32"/>
      <c r="X359" s="32"/>
      <c r="Y359" s="32"/>
      <c r="Z359" s="32"/>
      <c r="AA359" s="32"/>
      <c r="AB359" s="32"/>
      <c r="AC359" s="32"/>
      <c r="AD359" s="32"/>
      <c r="AE359" s="32"/>
      <c r="AR359" s="162" t="s">
        <v>199</v>
      </c>
      <c r="AT359" s="162" t="s">
        <v>282</v>
      </c>
      <c r="AU359" s="162" t="s">
        <v>82</v>
      </c>
      <c r="AY359" s="17" t="s">
        <v>160</v>
      </c>
      <c r="BE359" s="163">
        <f t="shared" si="14"/>
        <v>0</v>
      </c>
      <c r="BF359" s="163">
        <f t="shared" si="15"/>
        <v>0</v>
      </c>
      <c r="BG359" s="163">
        <f t="shared" si="16"/>
        <v>0</v>
      </c>
      <c r="BH359" s="163">
        <f t="shared" si="17"/>
        <v>0</v>
      </c>
      <c r="BI359" s="163">
        <f t="shared" si="18"/>
        <v>0</v>
      </c>
      <c r="BJ359" s="17" t="s">
        <v>80</v>
      </c>
      <c r="BK359" s="163">
        <f t="shared" si="19"/>
        <v>0</v>
      </c>
      <c r="BL359" s="17" t="s">
        <v>166</v>
      </c>
      <c r="BM359" s="162" t="s">
        <v>1861</v>
      </c>
    </row>
    <row r="360" spans="1:65" s="2" customFormat="1" ht="16.5" customHeight="1">
      <c r="A360" s="32"/>
      <c r="B360" s="149"/>
      <c r="C360" s="150" t="s">
        <v>699</v>
      </c>
      <c r="D360" s="150" t="s">
        <v>162</v>
      </c>
      <c r="E360" s="151" t="s">
        <v>1862</v>
      </c>
      <c r="F360" s="152" t="s">
        <v>1863</v>
      </c>
      <c r="G360" s="153" t="s">
        <v>312</v>
      </c>
      <c r="H360" s="154">
        <v>5</v>
      </c>
      <c r="I360" s="155"/>
      <c r="J360" s="156">
        <f t="shared" si="10"/>
        <v>0</v>
      </c>
      <c r="K360" s="157"/>
      <c r="L360" s="33"/>
      <c r="M360" s="158" t="s">
        <v>1</v>
      </c>
      <c r="N360" s="159" t="s">
        <v>38</v>
      </c>
      <c r="O360" s="58"/>
      <c r="P360" s="160">
        <f t="shared" si="11"/>
        <v>0</v>
      </c>
      <c r="Q360" s="160">
        <v>9.3600000000000003E-3</v>
      </c>
      <c r="R360" s="160">
        <f t="shared" si="12"/>
        <v>4.6800000000000001E-2</v>
      </c>
      <c r="S360" s="160">
        <v>0</v>
      </c>
      <c r="T360" s="161">
        <f t="shared" si="13"/>
        <v>0</v>
      </c>
      <c r="U360" s="32"/>
      <c r="V360" s="32"/>
      <c r="W360" s="32"/>
      <c r="X360" s="32"/>
      <c r="Y360" s="32"/>
      <c r="Z360" s="32"/>
      <c r="AA360" s="32"/>
      <c r="AB360" s="32"/>
      <c r="AC360" s="32"/>
      <c r="AD360" s="32"/>
      <c r="AE360" s="32"/>
      <c r="AR360" s="162" t="s">
        <v>166</v>
      </c>
      <c r="AT360" s="162" t="s">
        <v>162</v>
      </c>
      <c r="AU360" s="162" t="s">
        <v>82</v>
      </c>
      <c r="AY360" s="17" t="s">
        <v>160</v>
      </c>
      <c r="BE360" s="163">
        <f t="shared" si="14"/>
        <v>0</v>
      </c>
      <c r="BF360" s="163">
        <f t="shared" si="15"/>
        <v>0</v>
      </c>
      <c r="BG360" s="163">
        <f t="shared" si="16"/>
        <v>0</v>
      </c>
      <c r="BH360" s="163">
        <f t="shared" si="17"/>
        <v>0</v>
      </c>
      <c r="BI360" s="163">
        <f t="shared" si="18"/>
        <v>0</v>
      </c>
      <c r="BJ360" s="17" t="s">
        <v>80</v>
      </c>
      <c r="BK360" s="163">
        <f t="shared" si="19"/>
        <v>0</v>
      </c>
      <c r="BL360" s="17" t="s">
        <v>166</v>
      </c>
      <c r="BM360" s="162" t="s">
        <v>1864</v>
      </c>
    </row>
    <row r="361" spans="1:65" s="13" customFormat="1">
      <c r="B361" s="164"/>
      <c r="D361" s="165" t="s">
        <v>168</v>
      </c>
      <c r="E361" s="166" t="s">
        <v>1</v>
      </c>
      <c r="F361" s="167" t="s">
        <v>1824</v>
      </c>
      <c r="H361" s="168">
        <v>5</v>
      </c>
      <c r="I361" s="169"/>
      <c r="L361" s="164"/>
      <c r="M361" s="170"/>
      <c r="N361" s="171"/>
      <c r="O361" s="171"/>
      <c r="P361" s="171"/>
      <c r="Q361" s="171"/>
      <c r="R361" s="171"/>
      <c r="S361" s="171"/>
      <c r="T361" s="172"/>
      <c r="AT361" s="166" t="s">
        <v>168</v>
      </c>
      <c r="AU361" s="166" t="s">
        <v>82</v>
      </c>
      <c r="AV361" s="13" t="s">
        <v>82</v>
      </c>
      <c r="AW361" s="13" t="s">
        <v>30</v>
      </c>
      <c r="AX361" s="13" t="s">
        <v>73</v>
      </c>
      <c r="AY361" s="166" t="s">
        <v>160</v>
      </c>
    </row>
    <row r="362" spans="1:65" s="14" customFormat="1">
      <c r="B362" s="173"/>
      <c r="D362" s="165" t="s">
        <v>168</v>
      </c>
      <c r="E362" s="174" t="s">
        <v>1</v>
      </c>
      <c r="F362" s="175" t="s">
        <v>170</v>
      </c>
      <c r="H362" s="176">
        <v>5</v>
      </c>
      <c r="I362" s="177"/>
      <c r="L362" s="173"/>
      <c r="M362" s="178"/>
      <c r="N362" s="179"/>
      <c r="O362" s="179"/>
      <c r="P362" s="179"/>
      <c r="Q362" s="179"/>
      <c r="R362" s="179"/>
      <c r="S362" s="179"/>
      <c r="T362" s="180"/>
      <c r="AT362" s="174" t="s">
        <v>168</v>
      </c>
      <c r="AU362" s="174" t="s">
        <v>82</v>
      </c>
      <c r="AV362" s="14" t="s">
        <v>166</v>
      </c>
      <c r="AW362" s="14" t="s">
        <v>30</v>
      </c>
      <c r="AX362" s="14" t="s">
        <v>80</v>
      </c>
      <c r="AY362" s="174" t="s">
        <v>160</v>
      </c>
    </row>
    <row r="363" spans="1:65" s="2" customFormat="1" ht="24.2" customHeight="1">
      <c r="A363" s="32"/>
      <c r="B363" s="149"/>
      <c r="C363" s="150" t="s">
        <v>703</v>
      </c>
      <c r="D363" s="150" t="s">
        <v>162</v>
      </c>
      <c r="E363" s="151" t="s">
        <v>1865</v>
      </c>
      <c r="F363" s="152" t="s">
        <v>1866</v>
      </c>
      <c r="G363" s="153" t="s">
        <v>207</v>
      </c>
      <c r="H363" s="154">
        <v>6.1230000000000002</v>
      </c>
      <c r="I363" s="155"/>
      <c r="J363" s="156">
        <f>ROUND(I363*H363,2)</f>
        <v>0</v>
      </c>
      <c r="K363" s="157"/>
      <c r="L363" s="33"/>
      <c r="M363" s="158" t="s">
        <v>1</v>
      </c>
      <c r="N363" s="159" t="s">
        <v>38</v>
      </c>
      <c r="O363" s="58"/>
      <c r="P363" s="160">
        <f>O363*H363</f>
        <v>0</v>
      </c>
      <c r="Q363" s="160">
        <v>0</v>
      </c>
      <c r="R363" s="160">
        <f>Q363*H363</f>
        <v>0</v>
      </c>
      <c r="S363" s="160">
        <v>0</v>
      </c>
      <c r="T363" s="161">
        <f>S363*H363</f>
        <v>0</v>
      </c>
      <c r="U363" s="32"/>
      <c r="V363" s="32"/>
      <c r="W363" s="32"/>
      <c r="X363" s="32"/>
      <c r="Y363" s="32"/>
      <c r="Z363" s="32"/>
      <c r="AA363" s="32"/>
      <c r="AB363" s="32"/>
      <c r="AC363" s="32"/>
      <c r="AD363" s="32"/>
      <c r="AE363" s="32"/>
      <c r="AR363" s="162" t="s">
        <v>166</v>
      </c>
      <c r="AT363" s="162" t="s">
        <v>162</v>
      </c>
      <c r="AU363" s="162" t="s">
        <v>82</v>
      </c>
      <c r="AY363" s="17" t="s">
        <v>160</v>
      </c>
      <c r="BE363" s="163">
        <f>IF(N363="základní",J363,0)</f>
        <v>0</v>
      </c>
      <c r="BF363" s="163">
        <f>IF(N363="snížená",J363,0)</f>
        <v>0</v>
      </c>
      <c r="BG363" s="163">
        <f>IF(N363="zákl. přenesená",J363,0)</f>
        <v>0</v>
      </c>
      <c r="BH363" s="163">
        <f>IF(N363="sníž. přenesená",J363,0)</f>
        <v>0</v>
      </c>
      <c r="BI363" s="163">
        <f>IF(N363="nulová",J363,0)</f>
        <v>0</v>
      </c>
      <c r="BJ363" s="17" t="s">
        <v>80</v>
      </c>
      <c r="BK363" s="163">
        <f>ROUND(I363*H363,2)</f>
        <v>0</v>
      </c>
      <c r="BL363" s="17" t="s">
        <v>166</v>
      </c>
      <c r="BM363" s="162" t="s">
        <v>1867</v>
      </c>
    </row>
    <row r="364" spans="1:65" s="13" customFormat="1">
      <c r="B364" s="164"/>
      <c r="D364" s="165" t="s">
        <v>168</v>
      </c>
      <c r="E364" s="166" t="s">
        <v>1</v>
      </c>
      <c r="F364" s="167" t="s">
        <v>1868</v>
      </c>
      <c r="H364" s="168">
        <v>6.1230000000000002</v>
      </c>
      <c r="I364" s="169"/>
      <c r="L364" s="164"/>
      <c r="M364" s="170"/>
      <c r="N364" s="171"/>
      <c r="O364" s="171"/>
      <c r="P364" s="171"/>
      <c r="Q364" s="171"/>
      <c r="R364" s="171"/>
      <c r="S364" s="171"/>
      <c r="T364" s="172"/>
      <c r="AT364" s="166" t="s">
        <v>168</v>
      </c>
      <c r="AU364" s="166" t="s">
        <v>82</v>
      </c>
      <c r="AV364" s="13" t="s">
        <v>82</v>
      </c>
      <c r="AW364" s="13" t="s">
        <v>30</v>
      </c>
      <c r="AX364" s="13" t="s">
        <v>73</v>
      </c>
      <c r="AY364" s="166" t="s">
        <v>160</v>
      </c>
    </row>
    <row r="365" spans="1:65" s="14" customFormat="1">
      <c r="B365" s="173"/>
      <c r="D365" s="165" t="s">
        <v>168</v>
      </c>
      <c r="E365" s="174" t="s">
        <v>1</v>
      </c>
      <c r="F365" s="175" t="s">
        <v>170</v>
      </c>
      <c r="H365" s="176">
        <v>6.1230000000000002</v>
      </c>
      <c r="I365" s="177"/>
      <c r="L365" s="173"/>
      <c r="M365" s="178"/>
      <c r="N365" s="179"/>
      <c r="O365" s="179"/>
      <c r="P365" s="179"/>
      <c r="Q365" s="179"/>
      <c r="R365" s="179"/>
      <c r="S365" s="179"/>
      <c r="T365" s="180"/>
      <c r="AT365" s="174" t="s">
        <v>168</v>
      </c>
      <c r="AU365" s="174" t="s">
        <v>82</v>
      </c>
      <c r="AV365" s="14" t="s">
        <v>166</v>
      </c>
      <c r="AW365" s="14" t="s">
        <v>30</v>
      </c>
      <c r="AX365" s="14" t="s">
        <v>80</v>
      </c>
      <c r="AY365" s="174" t="s">
        <v>160</v>
      </c>
    </row>
    <row r="366" spans="1:65" s="2" customFormat="1" ht="24.2" customHeight="1">
      <c r="A366" s="32"/>
      <c r="B366" s="149"/>
      <c r="C366" s="150" t="s">
        <v>707</v>
      </c>
      <c r="D366" s="150" t="s">
        <v>162</v>
      </c>
      <c r="E366" s="151" t="s">
        <v>1869</v>
      </c>
      <c r="F366" s="152" t="s">
        <v>1870</v>
      </c>
      <c r="G366" s="153" t="s">
        <v>207</v>
      </c>
      <c r="H366" s="154">
        <v>80.781000000000006</v>
      </c>
      <c r="I366" s="155"/>
      <c r="J366" s="156">
        <f>ROUND(I366*H366,2)</f>
        <v>0</v>
      </c>
      <c r="K366" s="157"/>
      <c r="L366" s="33"/>
      <c r="M366" s="158" t="s">
        <v>1</v>
      </c>
      <c r="N366" s="159" t="s">
        <v>38</v>
      </c>
      <c r="O366" s="58"/>
      <c r="P366" s="160">
        <f>O366*H366</f>
        <v>0</v>
      </c>
      <c r="Q366" s="160">
        <v>0</v>
      </c>
      <c r="R366" s="160">
        <f>Q366*H366</f>
        <v>0</v>
      </c>
      <c r="S366" s="160">
        <v>0</v>
      </c>
      <c r="T366" s="161">
        <f>S366*H366</f>
        <v>0</v>
      </c>
      <c r="U366" s="32"/>
      <c r="V366" s="32"/>
      <c r="W366" s="32"/>
      <c r="X366" s="32"/>
      <c r="Y366" s="32"/>
      <c r="Z366" s="32"/>
      <c r="AA366" s="32"/>
      <c r="AB366" s="32"/>
      <c r="AC366" s="32"/>
      <c r="AD366" s="32"/>
      <c r="AE366" s="32"/>
      <c r="AR366" s="162" t="s">
        <v>166</v>
      </c>
      <c r="AT366" s="162" t="s">
        <v>162</v>
      </c>
      <c r="AU366" s="162" t="s">
        <v>82</v>
      </c>
      <c r="AY366" s="17" t="s">
        <v>160</v>
      </c>
      <c r="BE366" s="163">
        <f>IF(N366="základní",J366,0)</f>
        <v>0</v>
      </c>
      <c r="BF366" s="163">
        <f>IF(N366="snížená",J366,0)</f>
        <v>0</v>
      </c>
      <c r="BG366" s="163">
        <f>IF(N366="zákl. přenesená",J366,0)</f>
        <v>0</v>
      </c>
      <c r="BH366" s="163">
        <f>IF(N366="sníž. přenesená",J366,0)</f>
        <v>0</v>
      </c>
      <c r="BI366" s="163">
        <f>IF(N366="nulová",J366,0)</f>
        <v>0</v>
      </c>
      <c r="BJ366" s="17" t="s">
        <v>80</v>
      </c>
      <c r="BK366" s="163">
        <f>ROUND(I366*H366,2)</f>
        <v>0</v>
      </c>
      <c r="BL366" s="17" t="s">
        <v>166</v>
      </c>
      <c r="BM366" s="162" t="s">
        <v>1871</v>
      </c>
    </row>
    <row r="367" spans="1:65" s="13" customFormat="1">
      <c r="B367" s="164"/>
      <c r="D367" s="165" t="s">
        <v>168</v>
      </c>
      <c r="E367" s="166" t="s">
        <v>1</v>
      </c>
      <c r="F367" s="167" t="s">
        <v>1872</v>
      </c>
      <c r="H367" s="168">
        <v>73.138000000000005</v>
      </c>
      <c r="I367" s="169"/>
      <c r="L367" s="164"/>
      <c r="M367" s="170"/>
      <c r="N367" s="171"/>
      <c r="O367" s="171"/>
      <c r="P367" s="171"/>
      <c r="Q367" s="171"/>
      <c r="R367" s="171"/>
      <c r="S367" s="171"/>
      <c r="T367" s="172"/>
      <c r="AT367" s="166" t="s">
        <v>168</v>
      </c>
      <c r="AU367" s="166" t="s">
        <v>82</v>
      </c>
      <c r="AV367" s="13" t="s">
        <v>82</v>
      </c>
      <c r="AW367" s="13" t="s">
        <v>30</v>
      </c>
      <c r="AX367" s="13" t="s">
        <v>73</v>
      </c>
      <c r="AY367" s="166" t="s">
        <v>160</v>
      </c>
    </row>
    <row r="368" spans="1:65" s="13" customFormat="1">
      <c r="B368" s="164"/>
      <c r="D368" s="165" t="s">
        <v>168</v>
      </c>
      <c r="E368" s="166" t="s">
        <v>1</v>
      </c>
      <c r="F368" s="167" t="s">
        <v>1873</v>
      </c>
      <c r="H368" s="168">
        <v>8.0850000000000009</v>
      </c>
      <c r="I368" s="169"/>
      <c r="L368" s="164"/>
      <c r="M368" s="170"/>
      <c r="N368" s="171"/>
      <c r="O368" s="171"/>
      <c r="P368" s="171"/>
      <c r="Q368" s="171"/>
      <c r="R368" s="171"/>
      <c r="S368" s="171"/>
      <c r="T368" s="172"/>
      <c r="AT368" s="166" t="s">
        <v>168</v>
      </c>
      <c r="AU368" s="166" t="s">
        <v>82</v>
      </c>
      <c r="AV368" s="13" t="s">
        <v>82</v>
      </c>
      <c r="AW368" s="13" t="s">
        <v>30</v>
      </c>
      <c r="AX368" s="13" t="s">
        <v>73</v>
      </c>
      <c r="AY368" s="166" t="s">
        <v>160</v>
      </c>
    </row>
    <row r="369" spans="1:65" s="13" customFormat="1">
      <c r="B369" s="164"/>
      <c r="D369" s="165" t="s">
        <v>168</v>
      </c>
      <c r="E369" s="166" t="s">
        <v>1</v>
      </c>
      <c r="F369" s="167" t="s">
        <v>1874</v>
      </c>
      <c r="H369" s="168">
        <v>-0.442</v>
      </c>
      <c r="I369" s="169"/>
      <c r="L369" s="164"/>
      <c r="M369" s="170"/>
      <c r="N369" s="171"/>
      <c r="O369" s="171"/>
      <c r="P369" s="171"/>
      <c r="Q369" s="171"/>
      <c r="R369" s="171"/>
      <c r="S369" s="171"/>
      <c r="T369" s="172"/>
      <c r="AT369" s="166" t="s">
        <v>168</v>
      </c>
      <c r="AU369" s="166" t="s">
        <v>82</v>
      </c>
      <c r="AV369" s="13" t="s">
        <v>82</v>
      </c>
      <c r="AW369" s="13" t="s">
        <v>30</v>
      </c>
      <c r="AX369" s="13" t="s">
        <v>73</v>
      </c>
      <c r="AY369" s="166" t="s">
        <v>160</v>
      </c>
    </row>
    <row r="370" spans="1:65" s="14" customFormat="1">
      <c r="B370" s="173"/>
      <c r="D370" s="165" t="s">
        <v>168</v>
      </c>
      <c r="E370" s="174" t="s">
        <v>1</v>
      </c>
      <c r="F370" s="175" t="s">
        <v>170</v>
      </c>
      <c r="H370" s="176">
        <v>80.781000000000006</v>
      </c>
      <c r="I370" s="177"/>
      <c r="L370" s="173"/>
      <c r="M370" s="178"/>
      <c r="N370" s="179"/>
      <c r="O370" s="179"/>
      <c r="P370" s="179"/>
      <c r="Q370" s="179"/>
      <c r="R370" s="179"/>
      <c r="S370" s="179"/>
      <c r="T370" s="180"/>
      <c r="AT370" s="174" t="s">
        <v>168</v>
      </c>
      <c r="AU370" s="174" t="s">
        <v>82</v>
      </c>
      <c r="AV370" s="14" t="s">
        <v>166</v>
      </c>
      <c r="AW370" s="14" t="s">
        <v>30</v>
      </c>
      <c r="AX370" s="14" t="s">
        <v>80</v>
      </c>
      <c r="AY370" s="174" t="s">
        <v>160</v>
      </c>
    </row>
    <row r="371" spans="1:65" s="2" customFormat="1" ht="16.5" customHeight="1">
      <c r="A371" s="32"/>
      <c r="B371" s="149"/>
      <c r="C371" s="150" t="s">
        <v>709</v>
      </c>
      <c r="D371" s="150" t="s">
        <v>162</v>
      </c>
      <c r="E371" s="151" t="s">
        <v>1875</v>
      </c>
      <c r="F371" s="152" t="s">
        <v>1876</v>
      </c>
      <c r="G371" s="153" t="s">
        <v>196</v>
      </c>
      <c r="H371" s="154">
        <v>73.900000000000006</v>
      </c>
      <c r="I371" s="155"/>
      <c r="J371" s="156">
        <f>ROUND(I371*H371,2)</f>
        <v>0</v>
      </c>
      <c r="K371" s="157"/>
      <c r="L371" s="33"/>
      <c r="M371" s="158" t="s">
        <v>1</v>
      </c>
      <c r="N371" s="159" t="s">
        <v>38</v>
      </c>
      <c r="O371" s="58"/>
      <c r="P371" s="160">
        <f>O371*H371</f>
        <v>0</v>
      </c>
      <c r="Q371" s="160">
        <v>1.9000000000000001E-4</v>
      </c>
      <c r="R371" s="160">
        <f>Q371*H371</f>
        <v>1.4041000000000001E-2</v>
      </c>
      <c r="S371" s="160">
        <v>0</v>
      </c>
      <c r="T371" s="161">
        <f>S371*H371</f>
        <v>0</v>
      </c>
      <c r="U371" s="32"/>
      <c r="V371" s="32"/>
      <c r="W371" s="32"/>
      <c r="X371" s="32"/>
      <c r="Y371" s="32"/>
      <c r="Z371" s="32"/>
      <c r="AA371" s="32"/>
      <c r="AB371" s="32"/>
      <c r="AC371" s="32"/>
      <c r="AD371" s="32"/>
      <c r="AE371" s="32"/>
      <c r="AR371" s="162" t="s">
        <v>166</v>
      </c>
      <c r="AT371" s="162" t="s">
        <v>162</v>
      </c>
      <c r="AU371" s="162" t="s">
        <v>82</v>
      </c>
      <c r="AY371" s="17" t="s">
        <v>160</v>
      </c>
      <c r="BE371" s="163">
        <f>IF(N371="základní",J371,0)</f>
        <v>0</v>
      </c>
      <c r="BF371" s="163">
        <f>IF(N371="snížená",J371,0)</f>
        <v>0</v>
      </c>
      <c r="BG371" s="163">
        <f>IF(N371="zákl. přenesená",J371,0)</f>
        <v>0</v>
      </c>
      <c r="BH371" s="163">
        <f>IF(N371="sníž. přenesená",J371,0)</f>
        <v>0</v>
      </c>
      <c r="BI371" s="163">
        <f>IF(N371="nulová",J371,0)</f>
        <v>0</v>
      </c>
      <c r="BJ371" s="17" t="s">
        <v>80</v>
      </c>
      <c r="BK371" s="163">
        <f>ROUND(I371*H371,2)</f>
        <v>0</v>
      </c>
      <c r="BL371" s="17" t="s">
        <v>166</v>
      </c>
      <c r="BM371" s="162" t="s">
        <v>1877</v>
      </c>
    </row>
    <row r="372" spans="1:65" s="13" customFormat="1">
      <c r="B372" s="164"/>
      <c r="D372" s="165" t="s">
        <v>168</v>
      </c>
      <c r="E372" s="166" t="s">
        <v>1</v>
      </c>
      <c r="F372" s="167" t="s">
        <v>1878</v>
      </c>
      <c r="H372" s="168">
        <v>73.900000000000006</v>
      </c>
      <c r="I372" s="169"/>
      <c r="L372" s="164"/>
      <c r="M372" s="170"/>
      <c r="N372" s="171"/>
      <c r="O372" s="171"/>
      <c r="P372" s="171"/>
      <c r="Q372" s="171"/>
      <c r="R372" s="171"/>
      <c r="S372" s="171"/>
      <c r="T372" s="172"/>
      <c r="AT372" s="166" t="s">
        <v>168</v>
      </c>
      <c r="AU372" s="166" t="s">
        <v>82</v>
      </c>
      <c r="AV372" s="13" t="s">
        <v>82</v>
      </c>
      <c r="AW372" s="13" t="s">
        <v>30</v>
      </c>
      <c r="AX372" s="13" t="s">
        <v>73</v>
      </c>
      <c r="AY372" s="166" t="s">
        <v>160</v>
      </c>
    </row>
    <row r="373" spans="1:65" s="14" customFormat="1">
      <c r="B373" s="173"/>
      <c r="D373" s="165" t="s">
        <v>168</v>
      </c>
      <c r="E373" s="174" t="s">
        <v>1</v>
      </c>
      <c r="F373" s="175" t="s">
        <v>170</v>
      </c>
      <c r="H373" s="176">
        <v>73.900000000000006</v>
      </c>
      <c r="I373" s="177"/>
      <c r="L373" s="173"/>
      <c r="M373" s="178"/>
      <c r="N373" s="179"/>
      <c r="O373" s="179"/>
      <c r="P373" s="179"/>
      <c r="Q373" s="179"/>
      <c r="R373" s="179"/>
      <c r="S373" s="179"/>
      <c r="T373" s="180"/>
      <c r="AT373" s="174" t="s">
        <v>168</v>
      </c>
      <c r="AU373" s="174" t="s">
        <v>82</v>
      </c>
      <c r="AV373" s="14" t="s">
        <v>166</v>
      </c>
      <c r="AW373" s="14" t="s">
        <v>30</v>
      </c>
      <c r="AX373" s="14" t="s">
        <v>80</v>
      </c>
      <c r="AY373" s="174" t="s">
        <v>160</v>
      </c>
    </row>
    <row r="374" spans="1:65" s="2" customFormat="1" ht="21.75" customHeight="1">
      <c r="A374" s="32"/>
      <c r="B374" s="149"/>
      <c r="C374" s="150" t="s">
        <v>712</v>
      </c>
      <c r="D374" s="150" t="s">
        <v>162</v>
      </c>
      <c r="E374" s="151" t="s">
        <v>1879</v>
      </c>
      <c r="F374" s="152" t="s">
        <v>1880</v>
      </c>
      <c r="G374" s="153" t="s">
        <v>196</v>
      </c>
      <c r="H374" s="154">
        <v>73.900000000000006</v>
      </c>
      <c r="I374" s="155"/>
      <c r="J374" s="156">
        <f>ROUND(I374*H374,2)</f>
        <v>0</v>
      </c>
      <c r="K374" s="157"/>
      <c r="L374" s="33"/>
      <c r="M374" s="158" t="s">
        <v>1</v>
      </c>
      <c r="N374" s="159" t="s">
        <v>38</v>
      </c>
      <c r="O374" s="58"/>
      <c r="P374" s="160">
        <f>O374*H374</f>
        <v>0</v>
      </c>
      <c r="Q374" s="160">
        <v>9.0000000000000006E-5</v>
      </c>
      <c r="R374" s="160">
        <f>Q374*H374</f>
        <v>6.6510000000000007E-3</v>
      </c>
      <c r="S374" s="160">
        <v>0</v>
      </c>
      <c r="T374" s="161">
        <f>S374*H374</f>
        <v>0</v>
      </c>
      <c r="U374" s="32"/>
      <c r="V374" s="32"/>
      <c r="W374" s="32"/>
      <c r="X374" s="32"/>
      <c r="Y374" s="32"/>
      <c r="Z374" s="32"/>
      <c r="AA374" s="32"/>
      <c r="AB374" s="32"/>
      <c r="AC374" s="32"/>
      <c r="AD374" s="32"/>
      <c r="AE374" s="32"/>
      <c r="AR374" s="162" t="s">
        <v>166</v>
      </c>
      <c r="AT374" s="162" t="s">
        <v>162</v>
      </c>
      <c r="AU374" s="162" t="s">
        <v>82</v>
      </c>
      <c r="AY374" s="17" t="s">
        <v>160</v>
      </c>
      <c r="BE374" s="163">
        <f>IF(N374="základní",J374,0)</f>
        <v>0</v>
      </c>
      <c r="BF374" s="163">
        <f>IF(N374="snížená",J374,0)</f>
        <v>0</v>
      </c>
      <c r="BG374" s="163">
        <f>IF(N374="zákl. přenesená",J374,0)</f>
        <v>0</v>
      </c>
      <c r="BH374" s="163">
        <f>IF(N374="sníž. přenesená",J374,0)</f>
        <v>0</v>
      </c>
      <c r="BI374" s="163">
        <f>IF(N374="nulová",J374,0)</f>
        <v>0</v>
      </c>
      <c r="BJ374" s="17" t="s">
        <v>80</v>
      </c>
      <c r="BK374" s="163">
        <f>ROUND(I374*H374,2)</f>
        <v>0</v>
      </c>
      <c r="BL374" s="17" t="s">
        <v>166</v>
      </c>
      <c r="BM374" s="162" t="s">
        <v>1881</v>
      </c>
    </row>
    <row r="375" spans="1:65" s="13" customFormat="1">
      <c r="B375" s="164"/>
      <c r="D375" s="165" t="s">
        <v>168</v>
      </c>
      <c r="E375" s="166" t="s">
        <v>1</v>
      </c>
      <c r="F375" s="167" t="s">
        <v>1878</v>
      </c>
      <c r="H375" s="168">
        <v>73.900000000000006</v>
      </c>
      <c r="I375" s="169"/>
      <c r="L375" s="164"/>
      <c r="M375" s="170"/>
      <c r="N375" s="171"/>
      <c r="O375" s="171"/>
      <c r="P375" s="171"/>
      <c r="Q375" s="171"/>
      <c r="R375" s="171"/>
      <c r="S375" s="171"/>
      <c r="T375" s="172"/>
      <c r="AT375" s="166" t="s">
        <v>168</v>
      </c>
      <c r="AU375" s="166" t="s">
        <v>82</v>
      </c>
      <c r="AV375" s="13" t="s">
        <v>82</v>
      </c>
      <c r="AW375" s="13" t="s">
        <v>30</v>
      </c>
      <c r="AX375" s="13" t="s">
        <v>73</v>
      </c>
      <c r="AY375" s="166" t="s">
        <v>160</v>
      </c>
    </row>
    <row r="376" spans="1:65" s="14" customFormat="1">
      <c r="B376" s="173"/>
      <c r="D376" s="165" t="s">
        <v>168</v>
      </c>
      <c r="E376" s="174" t="s">
        <v>1</v>
      </c>
      <c r="F376" s="175" t="s">
        <v>170</v>
      </c>
      <c r="H376" s="176">
        <v>73.900000000000006</v>
      </c>
      <c r="I376" s="177"/>
      <c r="L376" s="173"/>
      <c r="M376" s="178"/>
      <c r="N376" s="179"/>
      <c r="O376" s="179"/>
      <c r="P376" s="179"/>
      <c r="Q376" s="179"/>
      <c r="R376" s="179"/>
      <c r="S376" s="179"/>
      <c r="T376" s="180"/>
      <c r="AT376" s="174" t="s">
        <v>168</v>
      </c>
      <c r="AU376" s="174" t="s">
        <v>82</v>
      </c>
      <c r="AV376" s="14" t="s">
        <v>166</v>
      </c>
      <c r="AW376" s="14" t="s">
        <v>30</v>
      </c>
      <c r="AX376" s="14" t="s">
        <v>80</v>
      </c>
      <c r="AY376" s="174" t="s">
        <v>160</v>
      </c>
    </row>
    <row r="377" spans="1:65" s="12" customFormat="1" ht="22.9" customHeight="1">
      <c r="B377" s="136"/>
      <c r="D377" s="137" t="s">
        <v>72</v>
      </c>
      <c r="E377" s="147" t="s">
        <v>204</v>
      </c>
      <c r="F377" s="147" t="s">
        <v>441</v>
      </c>
      <c r="I377" s="139"/>
      <c r="J377" s="148">
        <f>BK377</f>
        <v>0</v>
      </c>
      <c r="L377" s="136"/>
      <c r="M377" s="141"/>
      <c r="N377" s="142"/>
      <c r="O377" s="142"/>
      <c r="P377" s="143">
        <f>SUM(P378:P394)</f>
        <v>0</v>
      </c>
      <c r="Q377" s="142"/>
      <c r="R377" s="143">
        <f>SUM(R378:R394)</f>
        <v>0.12558</v>
      </c>
      <c r="S377" s="142"/>
      <c r="T377" s="144">
        <f>SUM(T378:T394)</f>
        <v>0</v>
      </c>
      <c r="AR377" s="137" t="s">
        <v>80</v>
      </c>
      <c r="AT377" s="145" t="s">
        <v>72</v>
      </c>
      <c r="AU377" s="145" t="s">
        <v>80</v>
      </c>
      <c r="AY377" s="137" t="s">
        <v>160</v>
      </c>
      <c r="BK377" s="146">
        <f>SUM(BK378:BK394)</f>
        <v>0</v>
      </c>
    </row>
    <row r="378" spans="1:65" s="2" customFormat="1" ht="24.2" customHeight="1">
      <c r="A378" s="32"/>
      <c r="B378" s="149"/>
      <c r="C378" s="150" t="s">
        <v>714</v>
      </c>
      <c r="D378" s="150" t="s">
        <v>162</v>
      </c>
      <c r="E378" s="151" t="s">
        <v>443</v>
      </c>
      <c r="F378" s="152" t="s">
        <v>444</v>
      </c>
      <c r="G378" s="153" t="s">
        <v>196</v>
      </c>
      <c r="H378" s="154">
        <v>294</v>
      </c>
      <c r="I378" s="155"/>
      <c r="J378" s="156">
        <f>ROUND(I378*H378,2)</f>
        <v>0</v>
      </c>
      <c r="K378" s="157"/>
      <c r="L378" s="33"/>
      <c r="M378" s="158" t="s">
        <v>1</v>
      </c>
      <c r="N378" s="159" t="s">
        <v>38</v>
      </c>
      <c r="O378" s="58"/>
      <c r="P378" s="160">
        <f>O378*H378</f>
        <v>0</v>
      </c>
      <c r="Q378" s="160">
        <v>0</v>
      </c>
      <c r="R378" s="160">
        <f>Q378*H378</f>
        <v>0</v>
      </c>
      <c r="S378" s="160">
        <v>0</v>
      </c>
      <c r="T378" s="161">
        <f>S378*H378</f>
        <v>0</v>
      </c>
      <c r="U378" s="32"/>
      <c r="V378" s="32"/>
      <c r="W378" s="32"/>
      <c r="X378" s="32"/>
      <c r="Y378" s="32"/>
      <c r="Z378" s="32"/>
      <c r="AA378" s="32"/>
      <c r="AB378" s="32"/>
      <c r="AC378" s="32"/>
      <c r="AD378" s="32"/>
      <c r="AE378" s="32"/>
      <c r="AR378" s="162" t="s">
        <v>166</v>
      </c>
      <c r="AT378" s="162" t="s">
        <v>162</v>
      </c>
      <c r="AU378" s="162" t="s">
        <v>82</v>
      </c>
      <c r="AY378" s="17" t="s">
        <v>160</v>
      </c>
      <c r="BE378" s="163">
        <f>IF(N378="základní",J378,0)</f>
        <v>0</v>
      </c>
      <c r="BF378" s="163">
        <f>IF(N378="snížená",J378,0)</f>
        <v>0</v>
      </c>
      <c r="BG378" s="163">
        <f>IF(N378="zákl. přenesená",J378,0)</f>
        <v>0</v>
      </c>
      <c r="BH378" s="163">
        <f>IF(N378="sníž. přenesená",J378,0)</f>
        <v>0</v>
      </c>
      <c r="BI378" s="163">
        <f>IF(N378="nulová",J378,0)</f>
        <v>0</v>
      </c>
      <c r="BJ378" s="17" t="s">
        <v>80</v>
      </c>
      <c r="BK378" s="163">
        <f>ROUND(I378*H378,2)</f>
        <v>0</v>
      </c>
      <c r="BL378" s="17" t="s">
        <v>166</v>
      </c>
      <c r="BM378" s="162" t="s">
        <v>1882</v>
      </c>
    </row>
    <row r="379" spans="1:65" s="13" customFormat="1">
      <c r="B379" s="164"/>
      <c r="D379" s="165" t="s">
        <v>168</v>
      </c>
      <c r="E379" s="166" t="s">
        <v>1</v>
      </c>
      <c r="F379" s="167" t="s">
        <v>1883</v>
      </c>
      <c r="H379" s="168">
        <v>284</v>
      </c>
      <c r="I379" s="169"/>
      <c r="L379" s="164"/>
      <c r="M379" s="170"/>
      <c r="N379" s="171"/>
      <c r="O379" s="171"/>
      <c r="P379" s="171"/>
      <c r="Q379" s="171"/>
      <c r="R379" s="171"/>
      <c r="S379" s="171"/>
      <c r="T379" s="172"/>
      <c r="AT379" s="166" t="s">
        <v>168</v>
      </c>
      <c r="AU379" s="166" t="s">
        <v>82</v>
      </c>
      <c r="AV379" s="13" t="s">
        <v>82</v>
      </c>
      <c r="AW379" s="13" t="s">
        <v>30</v>
      </c>
      <c r="AX379" s="13" t="s">
        <v>73</v>
      </c>
      <c r="AY379" s="166" t="s">
        <v>160</v>
      </c>
    </row>
    <row r="380" spans="1:65" s="13" customFormat="1">
      <c r="B380" s="164"/>
      <c r="D380" s="165" t="s">
        <v>168</v>
      </c>
      <c r="E380" s="166" t="s">
        <v>1</v>
      </c>
      <c r="F380" s="167" t="s">
        <v>1884</v>
      </c>
      <c r="H380" s="168">
        <v>10</v>
      </c>
      <c r="I380" s="169"/>
      <c r="L380" s="164"/>
      <c r="M380" s="170"/>
      <c r="N380" s="171"/>
      <c r="O380" s="171"/>
      <c r="P380" s="171"/>
      <c r="Q380" s="171"/>
      <c r="R380" s="171"/>
      <c r="S380" s="171"/>
      <c r="T380" s="172"/>
      <c r="AT380" s="166" t="s">
        <v>168</v>
      </c>
      <c r="AU380" s="166" t="s">
        <v>82</v>
      </c>
      <c r="AV380" s="13" t="s">
        <v>82</v>
      </c>
      <c r="AW380" s="13" t="s">
        <v>30</v>
      </c>
      <c r="AX380" s="13" t="s">
        <v>73</v>
      </c>
      <c r="AY380" s="166" t="s">
        <v>160</v>
      </c>
    </row>
    <row r="381" spans="1:65" s="14" customFormat="1">
      <c r="B381" s="173"/>
      <c r="D381" s="165" t="s">
        <v>168</v>
      </c>
      <c r="E381" s="174" t="s">
        <v>1</v>
      </c>
      <c r="F381" s="175" t="s">
        <v>170</v>
      </c>
      <c r="H381" s="176">
        <v>294</v>
      </c>
      <c r="I381" s="177"/>
      <c r="L381" s="173"/>
      <c r="M381" s="178"/>
      <c r="N381" s="179"/>
      <c r="O381" s="179"/>
      <c r="P381" s="179"/>
      <c r="Q381" s="179"/>
      <c r="R381" s="179"/>
      <c r="S381" s="179"/>
      <c r="T381" s="180"/>
      <c r="AT381" s="174" t="s">
        <v>168</v>
      </c>
      <c r="AU381" s="174" t="s">
        <v>82</v>
      </c>
      <c r="AV381" s="14" t="s">
        <v>166</v>
      </c>
      <c r="AW381" s="14" t="s">
        <v>30</v>
      </c>
      <c r="AX381" s="14" t="s">
        <v>80</v>
      </c>
      <c r="AY381" s="174" t="s">
        <v>160</v>
      </c>
    </row>
    <row r="382" spans="1:65" s="2" customFormat="1" ht="24.2" customHeight="1">
      <c r="A382" s="32"/>
      <c r="B382" s="149"/>
      <c r="C382" s="150" t="s">
        <v>718</v>
      </c>
      <c r="D382" s="150" t="s">
        <v>162</v>
      </c>
      <c r="E382" s="151" t="s">
        <v>448</v>
      </c>
      <c r="F382" s="152" t="s">
        <v>449</v>
      </c>
      <c r="G382" s="153" t="s">
        <v>196</v>
      </c>
      <c r="H382" s="154">
        <v>294</v>
      </c>
      <c r="I382" s="155"/>
      <c r="J382" s="156">
        <f>ROUND(I382*H382,2)</f>
        <v>0</v>
      </c>
      <c r="K382" s="157"/>
      <c r="L382" s="33"/>
      <c r="M382" s="158" t="s">
        <v>1</v>
      </c>
      <c r="N382" s="159" t="s">
        <v>38</v>
      </c>
      <c r="O382" s="58"/>
      <c r="P382" s="160">
        <f>O382*H382</f>
        <v>0</v>
      </c>
      <c r="Q382" s="160">
        <v>5.0000000000000002E-5</v>
      </c>
      <c r="R382" s="160">
        <f>Q382*H382</f>
        <v>1.4700000000000001E-2</v>
      </c>
      <c r="S382" s="160">
        <v>0</v>
      </c>
      <c r="T382" s="161">
        <f>S382*H382</f>
        <v>0</v>
      </c>
      <c r="U382" s="32"/>
      <c r="V382" s="32"/>
      <c r="W382" s="32"/>
      <c r="X382" s="32"/>
      <c r="Y382" s="32"/>
      <c r="Z382" s="32"/>
      <c r="AA382" s="32"/>
      <c r="AB382" s="32"/>
      <c r="AC382" s="32"/>
      <c r="AD382" s="32"/>
      <c r="AE382" s="32"/>
      <c r="AR382" s="162" t="s">
        <v>166</v>
      </c>
      <c r="AT382" s="162" t="s">
        <v>162</v>
      </c>
      <c r="AU382" s="162" t="s">
        <v>82</v>
      </c>
      <c r="AY382" s="17" t="s">
        <v>160</v>
      </c>
      <c r="BE382" s="163">
        <f>IF(N382="základní",J382,0)</f>
        <v>0</v>
      </c>
      <c r="BF382" s="163">
        <f>IF(N382="snížená",J382,0)</f>
        <v>0</v>
      </c>
      <c r="BG382" s="163">
        <f>IF(N382="zákl. přenesená",J382,0)</f>
        <v>0</v>
      </c>
      <c r="BH382" s="163">
        <f>IF(N382="sníž. přenesená",J382,0)</f>
        <v>0</v>
      </c>
      <c r="BI382" s="163">
        <f>IF(N382="nulová",J382,0)</f>
        <v>0</v>
      </c>
      <c r="BJ382" s="17" t="s">
        <v>80</v>
      </c>
      <c r="BK382" s="163">
        <f>ROUND(I382*H382,2)</f>
        <v>0</v>
      </c>
      <c r="BL382" s="17" t="s">
        <v>166</v>
      </c>
      <c r="BM382" s="162" t="s">
        <v>1885</v>
      </c>
    </row>
    <row r="383" spans="1:65" s="13" customFormat="1">
      <c r="B383" s="164"/>
      <c r="D383" s="165" t="s">
        <v>168</v>
      </c>
      <c r="E383" s="166" t="s">
        <v>1</v>
      </c>
      <c r="F383" s="167" t="s">
        <v>1883</v>
      </c>
      <c r="H383" s="168">
        <v>284</v>
      </c>
      <c r="I383" s="169"/>
      <c r="L383" s="164"/>
      <c r="M383" s="170"/>
      <c r="N383" s="171"/>
      <c r="O383" s="171"/>
      <c r="P383" s="171"/>
      <c r="Q383" s="171"/>
      <c r="R383" s="171"/>
      <c r="S383" s="171"/>
      <c r="T383" s="172"/>
      <c r="AT383" s="166" t="s">
        <v>168</v>
      </c>
      <c r="AU383" s="166" t="s">
        <v>82</v>
      </c>
      <c r="AV383" s="13" t="s">
        <v>82</v>
      </c>
      <c r="AW383" s="13" t="s">
        <v>30</v>
      </c>
      <c r="AX383" s="13" t="s">
        <v>73</v>
      </c>
      <c r="AY383" s="166" t="s">
        <v>160</v>
      </c>
    </row>
    <row r="384" spans="1:65" s="13" customFormat="1">
      <c r="B384" s="164"/>
      <c r="D384" s="165" t="s">
        <v>168</v>
      </c>
      <c r="E384" s="166" t="s">
        <v>1</v>
      </c>
      <c r="F384" s="167" t="s">
        <v>1884</v>
      </c>
      <c r="H384" s="168">
        <v>10</v>
      </c>
      <c r="I384" s="169"/>
      <c r="L384" s="164"/>
      <c r="M384" s="170"/>
      <c r="N384" s="171"/>
      <c r="O384" s="171"/>
      <c r="P384" s="171"/>
      <c r="Q384" s="171"/>
      <c r="R384" s="171"/>
      <c r="S384" s="171"/>
      <c r="T384" s="172"/>
      <c r="AT384" s="166" t="s">
        <v>168</v>
      </c>
      <c r="AU384" s="166" t="s">
        <v>82</v>
      </c>
      <c r="AV384" s="13" t="s">
        <v>82</v>
      </c>
      <c r="AW384" s="13" t="s">
        <v>30</v>
      </c>
      <c r="AX384" s="13" t="s">
        <v>73</v>
      </c>
      <c r="AY384" s="166" t="s">
        <v>160</v>
      </c>
    </row>
    <row r="385" spans="1:65" s="14" customFormat="1">
      <c r="B385" s="173"/>
      <c r="D385" s="165" t="s">
        <v>168</v>
      </c>
      <c r="E385" s="174" t="s">
        <v>1</v>
      </c>
      <c r="F385" s="175" t="s">
        <v>170</v>
      </c>
      <c r="H385" s="176">
        <v>294</v>
      </c>
      <c r="I385" s="177"/>
      <c r="L385" s="173"/>
      <c r="M385" s="178"/>
      <c r="N385" s="179"/>
      <c r="O385" s="179"/>
      <c r="P385" s="179"/>
      <c r="Q385" s="179"/>
      <c r="R385" s="179"/>
      <c r="S385" s="179"/>
      <c r="T385" s="180"/>
      <c r="AT385" s="174" t="s">
        <v>168</v>
      </c>
      <c r="AU385" s="174" t="s">
        <v>82</v>
      </c>
      <c r="AV385" s="14" t="s">
        <v>166</v>
      </c>
      <c r="AW385" s="14" t="s">
        <v>30</v>
      </c>
      <c r="AX385" s="14" t="s">
        <v>80</v>
      </c>
      <c r="AY385" s="174" t="s">
        <v>160</v>
      </c>
    </row>
    <row r="386" spans="1:65" s="2" customFormat="1" ht="24.2" customHeight="1">
      <c r="A386" s="32"/>
      <c r="B386" s="149"/>
      <c r="C386" s="150" t="s">
        <v>720</v>
      </c>
      <c r="D386" s="150" t="s">
        <v>162</v>
      </c>
      <c r="E386" s="151" t="s">
        <v>452</v>
      </c>
      <c r="F386" s="152" t="s">
        <v>453</v>
      </c>
      <c r="G386" s="153" t="s">
        <v>165</v>
      </c>
      <c r="H386" s="154">
        <v>8</v>
      </c>
      <c r="I386" s="155"/>
      <c r="J386" s="156">
        <f>ROUND(I386*H386,2)</f>
        <v>0</v>
      </c>
      <c r="K386" s="157"/>
      <c r="L386" s="33"/>
      <c r="M386" s="158" t="s">
        <v>1</v>
      </c>
      <c r="N386" s="159" t="s">
        <v>38</v>
      </c>
      <c r="O386" s="58"/>
      <c r="P386" s="160">
        <f>O386*H386</f>
        <v>0</v>
      </c>
      <c r="Q386" s="160">
        <v>1.3860000000000001E-2</v>
      </c>
      <c r="R386" s="160">
        <f>Q386*H386</f>
        <v>0.11088000000000001</v>
      </c>
      <c r="S386" s="160">
        <v>0</v>
      </c>
      <c r="T386" s="161">
        <f>S386*H386</f>
        <v>0</v>
      </c>
      <c r="U386" s="32"/>
      <c r="V386" s="32"/>
      <c r="W386" s="32"/>
      <c r="X386" s="32"/>
      <c r="Y386" s="32"/>
      <c r="Z386" s="32"/>
      <c r="AA386" s="32"/>
      <c r="AB386" s="32"/>
      <c r="AC386" s="32"/>
      <c r="AD386" s="32"/>
      <c r="AE386" s="32"/>
      <c r="AR386" s="162" t="s">
        <v>166</v>
      </c>
      <c r="AT386" s="162" t="s">
        <v>162</v>
      </c>
      <c r="AU386" s="162" t="s">
        <v>82</v>
      </c>
      <c r="AY386" s="17" t="s">
        <v>160</v>
      </c>
      <c r="BE386" s="163">
        <f>IF(N386="základní",J386,0)</f>
        <v>0</v>
      </c>
      <c r="BF386" s="163">
        <f>IF(N386="snížená",J386,0)</f>
        <v>0</v>
      </c>
      <c r="BG386" s="163">
        <f>IF(N386="zákl. přenesená",J386,0)</f>
        <v>0</v>
      </c>
      <c r="BH386" s="163">
        <f>IF(N386="sníž. přenesená",J386,0)</f>
        <v>0</v>
      </c>
      <c r="BI386" s="163">
        <f>IF(N386="nulová",J386,0)</f>
        <v>0</v>
      </c>
      <c r="BJ386" s="17" t="s">
        <v>80</v>
      </c>
      <c r="BK386" s="163">
        <f>ROUND(I386*H386,2)</f>
        <v>0</v>
      </c>
      <c r="BL386" s="17" t="s">
        <v>166</v>
      </c>
      <c r="BM386" s="162" t="s">
        <v>1886</v>
      </c>
    </row>
    <row r="387" spans="1:65" s="13" customFormat="1">
      <c r="B387" s="164"/>
      <c r="D387" s="165" t="s">
        <v>168</v>
      </c>
      <c r="E387" s="166" t="s">
        <v>1</v>
      </c>
      <c r="F387" s="167" t="s">
        <v>1887</v>
      </c>
      <c r="H387" s="168">
        <v>8</v>
      </c>
      <c r="I387" s="169"/>
      <c r="L387" s="164"/>
      <c r="M387" s="170"/>
      <c r="N387" s="171"/>
      <c r="O387" s="171"/>
      <c r="P387" s="171"/>
      <c r="Q387" s="171"/>
      <c r="R387" s="171"/>
      <c r="S387" s="171"/>
      <c r="T387" s="172"/>
      <c r="AT387" s="166" t="s">
        <v>168</v>
      </c>
      <c r="AU387" s="166" t="s">
        <v>82</v>
      </c>
      <c r="AV387" s="13" t="s">
        <v>82</v>
      </c>
      <c r="AW387" s="13" t="s">
        <v>30</v>
      </c>
      <c r="AX387" s="13" t="s">
        <v>73</v>
      </c>
      <c r="AY387" s="166" t="s">
        <v>160</v>
      </c>
    </row>
    <row r="388" spans="1:65" s="14" customFormat="1">
      <c r="B388" s="173"/>
      <c r="D388" s="165" t="s">
        <v>168</v>
      </c>
      <c r="E388" s="174" t="s">
        <v>1</v>
      </c>
      <c r="F388" s="175" t="s">
        <v>170</v>
      </c>
      <c r="H388" s="176">
        <v>8</v>
      </c>
      <c r="I388" s="177"/>
      <c r="L388" s="173"/>
      <c r="M388" s="178"/>
      <c r="N388" s="179"/>
      <c r="O388" s="179"/>
      <c r="P388" s="179"/>
      <c r="Q388" s="179"/>
      <c r="R388" s="179"/>
      <c r="S388" s="179"/>
      <c r="T388" s="180"/>
      <c r="AT388" s="174" t="s">
        <v>168</v>
      </c>
      <c r="AU388" s="174" t="s">
        <v>82</v>
      </c>
      <c r="AV388" s="14" t="s">
        <v>166</v>
      </c>
      <c r="AW388" s="14" t="s">
        <v>30</v>
      </c>
      <c r="AX388" s="14" t="s">
        <v>80</v>
      </c>
      <c r="AY388" s="174" t="s">
        <v>160</v>
      </c>
    </row>
    <row r="389" spans="1:65" s="2" customFormat="1" ht="21.75" customHeight="1">
      <c r="A389" s="32"/>
      <c r="B389" s="149"/>
      <c r="C389" s="150" t="s">
        <v>723</v>
      </c>
      <c r="D389" s="150" t="s">
        <v>162</v>
      </c>
      <c r="E389" s="151" t="s">
        <v>696</v>
      </c>
      <c r="F389" s="152" t="s">
        <v>697</v>
      </c>
      <c r="G389" s="153" t="s">
        <v>196</v>
      </c>
      <c r="H389" s="154">
        <v>284</v>
      </c>
      <c r="I389" s="155"/>
      <c r="J389" s="156">
        <f>ROUND(I389*H389,2)</f>
        <v>0</v>
      </c>
      <c r="K389" s="157"/>
      <c r="L389" s="33"/>
      <c r="M389" s="158" t="s">
        <v>1</v>
      </c>
      <c r="N389" s="159" t="s">
        <v>38</v>
      </c>
      <c r="O389" s="58"/>
      <c r="P389" s="160">
        <f>O389*H389</f>
        <v>0</v>
      </c>
      <c r="Q389" s="160">
        <v>0</v>
      </c>
      <c r="R389" s="160">
        <f>Q389*H389</f>
        <v>0</v>
      </c>
      <c r="S389" s="160">
        <v>0</v>
      </c>
      <c r="T389" s="161">
        <f>S389*H389</f>
        <v>0</v>
      </c>
      <c r="U389" s="32"/>
      <c r="V389" s="32"/>
      <c r="W389" s="32"/>
      <c r="X389" s="32"/>
      <c r="Y389" s="32"/>
      <c r="Z389" s="32"/>
      <c r="AA389" s="32"/>
      <c r="AB389" s="32"/>
      <c r="AC389" s="32"/>
      <c r="AD389" s="32"/>
      <c r="AE389" s="32"/>
      <c r="AR389" s="162" t="s">
        <v>166</v>
      </c>
      <c r="AT389" s="162" t="s">
        <v>162</v>
      </c>
      <c r="AU389" s="162" t="s">
        <v>82</v>
      </c>
      <c r="AY389" s="17" t="s">
        <v>160</v>
      </c>
      <c r="BE389" s="163">
        <f>IF(N389="základní",J389,0)</f>
        <v>0</v>
      </c>
      <c r="BF389" s="163">
        <f>IF(N389="snížená",J389,0)</f>
        <v>0</v>
      </c>
      <c r="BG389" s="163">
        <f>IF(N389="zákl. přenesená",J389,0)</f>
        <v>0</v>
      </c>
      <c r="BH389" s="163">
        <f>IF(N389="sníž. přenesená",J389,0)</f>
        <v>0</v>
      </c>
      <c r="BI389" s="163">
        <f>IF(N389="nulová",J389,0)</f>
        <v>0</v>
      </c>
      <c r="BJ389" s="17" t="s">
        <v>80</v>
      </c>
      <c r="BK389" s="163">
        <f>ROUND(I389*H389,2)</f>
        <v>0</v>
      </c>
      <c r="BL389" s="17" t="s">
        <v>166</v>
      </c>
      <c r="BM389" s="162" t="s">
        <v>1888</v>
      </c>
    </row>
    <row r="390" spans="1:65" s="13" customFormat="1">
      <c r="B390" s="164"/>
      <c r="D390" s="165" t="s">
        <v>168</v>
      </c>
      <c r="E390" s="166" t="s">
        <v>1</v>
      </c>
      <c r="F390" s="167" t="s">
        <v>1883</v>
      </c>
      <c r="H390" s="168">
        <v>284</v>
      </c>
      <c r="I390" s="169"/>
      <c r="L390" s="164"/>
      <c r="M390" s="170"/>
      <c r="N390" s="171"/>
      <c r="O390" s="171"/>
      <c r="P390" s="171"/>
      <c r="Q390" s="171"/>
      <c r="R390" s="171"/>
      <c r="S390" s="171"/>
      <c r="T390" s="172"/>
      <c r="AT390" s="166" t="s">
        <v>168</v>
      </c>
      <c r="AU390" s="166" t="s">
        <v>82</v>
      </c>
      <c r="AV390" s="13" t="s">
        <v>82</v>
      </c>
      <c r="AW390" s="13" t="s">
        <v>30</v>
      </c>
      <c r="AX390" s="13" t="s">
        <v>73</v>
      </c>
      <c r="AY390" s="166" t="s">
        <v>160</v>
      </c>
    </row>
    <row r="391" spans="1:65" s="14" customFormat="1">
      <c r="B391" s="173"/>
      <c r="D391" s="165" t="s">
        <v>168</v>
      </c>
      <c r="E391" s="174" t="s">
        <v>1</v>
      </c>
      <c r="F391" s="175" t="s">
        <v>170</v>
      </c>
      <c r="H391" s="176">
        <v>284</v>
      </c>
      <c r="I391" s="177"/>
      <c r="L391" s="173"/>
      <c r="M391" s="178"/>
      <c r="N391" s="179"/>
      <c r="O391" s="179"/>
      <c r="P391" s="179"/>
      <c r="Q391" s="179"/>
      <c r="R391" s="179"/>
      <c r="S391" s="179"/>
      <c r="T391" s="180"/>
      <c r="AT391" s="174" t="s">
        <v>168</v>
      </c>
      <c r="AU391" s="174" t="s">
        <v>82</v>
      </c>
      <c r="AV391" s="14" t="s">
        <v>166</v>
      </c>
      <c r="AW391" s="14" t="s">
        <v>30</v>
      </c>
      <c r="AX391" s="14" t="s">
        <v>80</v>
      </c>
      <c r="AY391" s="174" t="s">
        <v>160</v>
      </c>
    </row>
    <row r="392" spans="1:65" s="2" customFormat="1" ht="21.75" customHeight="1">
      <c r="A392" s="32"/>
      <c r="B392" s="149"/>
      <c r="C392" s="150" t="s">
        <v>725</v>
      </c>
      <c r="D392" s="150" t="s">
        <v>162</v>
      </c>
      <c r="E392" s="151" t="s">
        <v>456</v>
      </c>
      <c r="F392" s="152" t="s">
        <v>457</v>
      </c>
      <c r="G392" s="153" t="s">
        <v>196</v>
      </c>
      <c r="H392" s="154">
        <v>10</v>
      </c>
      <c r="I392" s="155"/>
      <c r="J392" s="156">
        <f>ROUND(I392*H392,2)</f>
        <v>0</v>
      </c>
      <c r="K392" s="157"/>
      <c r="L392" s="33"/>
      <c r="M392" s="158" t="s">
        <v>1</v>
      </c>
      <c r="N392" s="159" t="s">
        <v>38</v>
      </c>
      <c r="O392" s="58"/>
      <c r="P392" s="160">
        <f>O392*H392</f>
        <v>0</v>
      </c>
      <c r="Q392" s="160">
        <v>0</v>
      </c>
      <c r="R392" s="160">
        <f>Q392*H392</f>
        <v>0</v>
      </c>
      <c r="S392" s="160">
        <v>0</v>
      </c>
      <c r="T392" s="161">
        <f>S392*H392</f>
        <v>0</v>
      </c>
      <c r="U392" s="32"/>
      <c r="V392" s="32"/>
      <c r="W392" s="32"/>
      <c r="X392" s="32"/>
      <c r="Y392" s="32"/>
      <c r="Z392" s="32"/>
      <c r="AA392" s="32"/>
      <c r="AB392" s="32"/>
      <c r="AC392" s="32"/>
      <c r="AD392" s="32"/>
      <c r="AE392" s="32"/>
      <c r="AR392" s="162" t="s">
        <v>166</v>
      </c>
      <c r="AT392" s="162" t="s">
        <v>162</v>
      </c>
      <c r="AU392" s="162" t="s">
        <v>82</v>
      </c>
      <c r="AY392" s="17" t="s">
        <v>160</v>
      </c>
      <c r="BE392" s="163">
        <f>IF(N392="základní",J392,0)</f>
        <v>0</v>
      </c>
      <c r="BF392" s="163">
        <f>IF(N392="snížená",J392,0)</f>
        <v>0</v>
      </c>
      <c r="BG392" s="163">
        <f>IF(N392="zákl. přenesená",J392,0)</f>
        <v>0</v>
      </c>
      <c r="BH392" s="163">
        <f>IF(N392="sníž. přenesená",J392,0)</f>
        <v>0</v>
      </c>
      <c r="BI392" s="163">
        <f>IF(N392="nulová",J392,0)</f>
        <v>0</v>
      </c>
      <c r="BJ392" s="17" t="s">
        <v>80</v>
      </c>
      <c r="BK392" s="163">
        <f>ROUND(I392*H392,2)</f>
        <v>0</v>
      </c>
      <c r="BL392" s="17" t="s">
        <v>166</v>
      </c>
      <c r="BM392" s="162" t="s">
        <v>1889</v>
      </c>
    </row>
    <row r="393" spans="1:65" s="13" customFormat="1">
      <c r="B393" s="164"/>
      <c r="D393" s="165" t="s">
        <v>168</v>
      </c>
      <c r="E393" s="166" t="s">
        <v>1</v>
      </c>
      <c r="F393" s="167" t="s">
        <v>1884</v>
      </c>
      <c r="H393" s="168">
        <v>10</v>
      </c>
      <c r="I393" s="169"/>
      <c r="L393" s="164"/>
      <c r="M393" s="170"/>
      <c r="N393" s="171"/>
      <c r="O393" s="171"/>
      <c r="P393" s="171"/>
      <c r="Q393" s="171"/>
      <c r="R393" s="171"/>
      <c r="S393" s="171"/>
      <c r="T393" s="172"/>
      <c r="AT393" s="166" t="s">
        <v>168</v>
      </c>
      <c r="AU393" s="166" t="s">
        <v>82</v>
      </c>
      <c r="AV393" s="13" t="s">
        <v>82</v>
      </c>
      <c r="AW393" s="13" t="s">
        <v>30</v>
      </c>
      <c r="AX393" s="13" t="s">
        <v>73</v>
      </c>
      <c r="AY393" s="166" t="s">
        <v>160</v>
      </c>
    </row>
    <row r="394" spans="1:65" s="14" customFormat="1">
      <c r="B394" s="173"/>
      <c r="D394" s="165" t="s">
        <v>168</v>
      </c>
      <c r="E394" s="174" t="s">
        <v>1</v>
      </c>
      <c r="F394" s="175" t="s">
        <v>170</v>
      </c>
      <c r="H394" s="176">
        <v>10</v>
      </c>
      <c r="I394" s="177"/>
      <c r="L394" s="173"/>
      <c r="M394" s="178"/>
      <c r="N394" s="179"/>
      <c r="O394" s="179"/>
      <c r="P394" s="179"/>
      <c r="Q394" s="179"/>
      <c r="R394" s="179"/>
      <c r="S394" s="179"/>
      <c r="T394" s="180"/>
      <c r="AT394" s="174" t="s">
        <v>168</v>
      </c>
      <c r="AU394" s="174" t="s">
        <v>82</v>
      </c>
      <c r="AV394" s="14" t="s">
        <v>166</v>
      </c>
      <c r="AW394" s="14" t="s">
        <v>30</v>
      </c>
      <c r="AX394" s="14" t="s">
        <v>80</v>
      </c>
      <c r="AY394" s="174" t="s">
        <v>160</v>
      </c>
    </row>
    <row r="395" spans="1:65" s="12" customFormat="1" ht="22.9" customHeight="1">
      <c r="B395" s="136"/>
      <c r="D395" s="137" t="s">
        <v>72</v>
      </c>
      <c r="E395" s="147" t="s">
        <v>459</v>
      </c>
      <c r="F395" s="147" t="s">
        <v>460</v>
      </c>
      <c r="I395" s="139"/>
      <c r="J395" s="148">
        <f>BK395</f>
        <v>0</v>
      </c>
      <c r="L395" s="136"/>
      <c r="M395" s="141"/>
      <c r="N395" s="142"/>
      <c r="O395" s="142"/>
      <c r="P395" s="143">
        <f>SUM(P396:P417)</f>
        <v>0</v>
      </c>
      <c r="Q395" s="142"/>
      <c r="R395" s="143">
        <f>SUM(R396:R417)</f>
        <v>0</v>
      </c>
      <c r="S395" s="142"/>
      <c r="T395" s="144">
        <f>SUM(T396:T417)</f>
        <v>0</v>
      </c>
      <c r="AR395" s="137" t="s">
        <v>80</v>
      </c>
      <c r="AT395" s="145" t="s">
        <v>72</v>
      </c>
      <c r="AU395" s="145" t="s">
        <v>80</v>
      </c>
      <c r="AY395" s="137" t="s">
        <v>160</v>
      </c>
      <c r="BK395" s="146">
        <f>SUM(BK396:BK417)</f>
        <v>0</v>
      </c>
    </row>
    <row r="396" spans="1:65" s="2" customFormat="1" ht="21.75" customHeight="1">
      <c r="A396" s="32"/>
      <c r="B396" s="149"/>
      <c r="C396" s="150" t="s">
        <v>729</v>
      </c>
      <c r="D396" s="150" t="s">
        <v>162</v>
      </c>
      <c r="E396" s="151" t="s">
        <v>462</v>
      </c>
      <c r="F396" s="152" t="s">
        <v>463</v>
      </c>
      <c r="G396" s="153" t="s">
        <v>270</v>
      </c>
      <c r="H396" s="154">
        <v>101.883</v>
      </c>
      <c r="I396" s="155"/>
      <c r="J396" s="156">
        <f>ROUND(I396*H396,2)</f>
        <v>0</v>
      </c>
      <c r="K396" s="157"/>
      <c r="L396" s="33"/>
      <c r="M396" s="158" t="s">
        <v>1</v>
      </c>
      <c r="N396" s="159" t="s">
        <v>38</v>
      </c>
      <c r="O396" s="58"/>
      <c r="P396" s="160">
        <f>O396*H396</f>
        <v>0</v>
      </c>
      <c r="Q396" s="160">
        <v>0</v>
      </c>
      <c r="R396" s="160">
        <f>Q396*H396</f>
        <v>0</v>
      </c>
      <c r="S396" s="160">
        <v>0</v>
      </c>
      <c r="T396" s="161">
        <f>S396*H396</f>
        <v>0</v>
      </c>
      <c r="U396" s="32"/>
      <c r="V396" s="32"/>
      <c r="W396" s="32"/>
      <c r="X396" s="32"/>
      <c r="Y396" s="32"/>
      <c r="Z396" s="32"/>
      <c r="AA396" s="32"/>
      <c r="AB396" s="32"/>
      <c r="AC396" s="32"/>
      <c r="AD396" s="32"/>
      <c r="AE396" s="32"/>
      <c r="AR396" s="162" t="s">
        <v>166</v>
      </c>
      <c r="AT396" s="162" t="s">
        <v>162</v>
      </c>
      <c r="AU396" s="162" t="s">
        <v>82</v>
      </c>
      <c r="AY396" s="17" t="s">
        <v>160</v>
      </c>
      <c r="BE396" s="163">
        <f>IF(N396="základní",J396,0)</f>
        <v>0</v>
      </c>
      <c r="BF396" s="163">
        <f>IF(N396="snížená",J396,0)</f>
        <v>0</v>
      </c>
      <c r="BG396" s="163">
        <f>IF(N396="zákl. přenesená",J396,0)</f>
        <v>0</v>
      </c>
      <c r="BH396" s="163">
        <f>IF(N396="sníž. přenesená",J396,0)</f>
        <v>0</v>
      </c>
      <c r="BI396" s="163">
        <f>IF(N396="nulová",J396,0)</f>
        <v>0</v>
      </c>
      <c r="BJ396" s="17" t="s">
        <v>80</v>
      </c>
      <c r="BK396" s="163">
        <f>ROUND(I396*H396,2)</f>
        <v>0</v>
      </c>
      <c r="BL396" s="17" t="s">
        <v>166</v>
      </c>
      <c r="BM396" s="162" t="s">
        <v>1890</v>
      </c>
    </row>
    <row r="397" spans="1:65" s="13" customFormat="1">
      <c r="B397" s="164"/>
      <c r="D397" s="165" t="s">
        <v>168</v>
      </c>
      <c r="E397" s="166" t="s">
        <v>1</v>
      </c>
      <c r="F397" s="167" t="s">
        <v>1891</v>
      </c>
      <c r="H397" s="168">
        <v>42.307000000000002</v>
      </c>
      <c r="I397" s="169"/>
      <c r="L397" s="164"/>
      <c r="M397" s="170"/>
      <c r="N397" s="171"/>
      <c r="O397" s="171"/>
      <c r="P397" s="171"/>
      <c r="Q397" s="171"/>
      <c r="R397" s="171"/>
      <c r="S397" s="171"/>
      <c r="T397" s="172"/>
      <c r="AT397" s="166" t="s">
        <v>168</v>
      </c>
      <c r="AU397" s="166" t="s">
        <v>82</v>
      </c>
      <c r="AV397" s="13" t="s">
        <v>82</v>
      </c>
      <c r="AW397" s="13" t="s">
        <v>30</v>
      </c>
      <c r="AX397" s="13" t="s">
        <v>73</v>
      </c>
      <c r="AY397" s="166" t="s">
        <v>160</v>
      </c>
    </row>
    <row r="398" spans="1:65" s="13" customFormat="1">
      <c r="B398" s="164"/>
      <c r="D398" s="165" t="s">
        <v>168</v>
      </c>
      <c r="E398" s="166" t="s">
        <v>1</v>
      </c>
      <c r="F398" s="167" t="s">
        <v>1892</v>
      </c>
      <c r="H398" s="168">
        <v>59.576000000000001</v>
      </c>
      <c r="I398" s="169"/>
      <c r="L398" s="164"/>
      <c r="M398" s="170"/>
      <c r="N398" s="171"/>
      <c r="O398" s="171"/>
      <c r="P398" s="171"/>
      <c r="Q398" s="171"/>
      <c r="R398" s="171"/>
      <c r="S398" s="171"/>
      <c r="T398" s="172"/>
      <c r="AT398" s="166" t="s">
        <v>168</v>
      </c>
      <c r="AU398" s="166" t="s">
        <v>82</v>
      </c>
      <c r="AV398" s="13" t="s">
        <v>82</v>
      </c>
      <c r="AW398" s="13" t="s">
        <v>30</v>
      </c>
      <c r="AX398" s="13" t="s">
        <v>73</v>
      </c>
      <c r="AY398" s="166" t="s">
        <v>160</v>
      </c>
    </row>
    <row r="399" spans="1:65" s="14" customFormat="1">
      <c r="B399" s="173"/>
      <c r="D399" s="165" t="s">
        <v>168</v>
      </c>
      <c r="E399" s="174" t="s">
        <v>1</v>
      </c>
      <c r="F399" s="175" t="s">
        <v>170</v>
      </c>
      <c r="H399" s="176">
        <v>101.883</v>
      </c>
      <c r="I399" s="177"/>
      <c r="L399" s="173"/>
      <c r="M399" s="178"/>
      <c r="N399" s="179"/>
      <c r="O399" s="179"/>
      <c r="P399" s="179"/>
      <c r="Q399" s="179"/>
      <c r="R399" s="179"/>
      <c r="S399" s="179"/>
      <c r="T399" s="180"/>
      <c r="AT399" s="174" t="s">
        <v>168</v>
      </c>
      <c r="AU399" s="174" t="s">
        <v>82</v>
      </c>
      <c r="AV399" s="14" t="s">
        <v>166</v>
      </c>
      <c r="AW399" s="14" t="s">
        <v>30</v>
      </c>
      <c r="AX399" s="14" t="s">
        <v>80</v>
      </c>
      <c r="AY399" s="174" t="s">
        <v>160</v>
      </c>
    </row>
    <row r="400" spans="1:65" s="2" customFormat="1" ht="24.2" customHeight="1">
      <c r="A400" s="32"/>
      <c r="B400" s="149"/>
      <c r="C400" s="150" t="s">
        <v>731</v>
      </c>
      <c r="D400" s="150" t="s">
        <v>162</v>
      </c>
      <c r="E400" s="151" t="s">
        <v>468</v>
      </c>
      <c r="F400" s="152" t="s">
        <v>469</v>
      </c>
      <c r="G400" s="153" t="s">
        <v>270</v>
      </c>
      <c r="H400" s="154">
        <v>1324.479</v>
      </c>
      <c r="I400" s="155"/>
      <c r="J400" s="156">
        <f>ROUND(I400*H400,2)</f>
        <v>0</v>
      </c>
      <c r="K400" s="157"/>
      <c r="L400" s="33"/>
      <c r="M400" s="158" t="s">
        <v>1</v>
      </c>
      <c r="N400" s="159" t="s">
        <v>38</v>
      </c>
      <c r="O400" s="58"/>
      <c r="P400" s="160">
        <f>O400*H400</f>
        <v>0</v>
      </c>
      <c r="Q400" s="160">
        <v>0</v>
      </c>
      <c r="R400" s="160">
        <f>Q400*H400</f>
        <v>0</v>
      </c>
      <c r="S400" s="160">
        <v>0</v>
      </c>
      <c r="T400" s="161">
        <f>S400*H400</f>
        <v>0</v>
      </c>
      <c r="U400" s="32"/>
      <c r="V400" s="32"/>
      <c r="W400" s="32"/>
      <c r="X400" s="32"/>
      <c r="Y400" s="32"/>
      <c r="Z400" s="32"/>
      <c r="AA400" s="32"/>
      <c r="AB400" s="32"/>
      <c r="AC400" s="32"/>
      <c r="AD400" s="32"/>
      <c r="AE400" s="32"/>
      <c r="AR400" s="162" t="s">
        <v>166</v>
      </c>
      <c r="AT400" s="162" t="s">
        <v>162</v>
      </c>
      <c r="AU400" s="162" t="s">
        <v>82</v>
      </c>
      <c r="AY400" s="17" t="s">
        <v>160</v>
      </c>
      <c r="BE400" s="163">
        <f>IF(N400="základní",J400,0)</f>
        <v>0</v>
      </c>
      <c r="BF400" s="163">
        <f>IF(N400="snížená",J400,0)</f>
        <v>0</v>
      </c>
      <c r="BG400" s="163">
        <f>IF(N400="zákl. přenesená",J400,0)</f>
        <v>0</v>
      </c>
      <c r="BH400" s="163">
        <f>IF(N400="sníž. přenesená",J400,0)</f>
        <v>0</v>
      </c>
      <c r="BI400" s="163">
        <f>IF(N400="nulová",J400,0)</f>
        <v>0</v>
      </c>
      <c r="BJ400" s="17" t="s">
        <v>80</v>
      </c>
      <c r="BK400" s="163">
        <f>ROUND(I400*H400,2)</f>
        <v>0</v>
      </c>
      <c r="BL400" s="17" t="s">
        <v>166</v>
      </c>
      <c r="BM400" s="162" t="s">
        <v>1893</v>
      </c>
    </row>
    <row r="401" spans="1:65" s="13" customFormat="1">
      <c r="B401" s="164"/>
      <c r="D401" s="165" t="s">
        <v>168</v>
      </c>
      <c r="F401" s="167" t="s">
        <v>1894</v>
      </c>
      <c r="H401" s="168">
        <v>1324.479</v>
      </c>
      <c r="I401" s="169"/>
      <c r="L401" s="164"/>
      <c r="M401" s="170"/>
      <c r="N401" s="171"/>
      <c r="O401" s="171"/>
      <c r="P401" s="171"/>
      <c r="Q401" s="171"/>
      <c r="R401" s="171"/>
      <c r="S401" s="171"/>
      <c r="T401" s="172"/>
      <c r="AT401" s="166" t="s">
        <v>168</v>
      </c>
      <c r="AU401" s="166" t="s">
        <v>82</v>
      </c>
      <c r="AV401" s="13" t="s">
        <v>82</v>
      </c>
      <c r="AW401" s="13" t="s">
        <v>3</v>
      </c>
      <c r="AX401" s="13" t="s">
        <v>80</v>
      </c>
      <c r="AY401" s="166" t="s">
        <v>160</v>
      </c>
    </row>
    <row r="402" spans="1:65" s="2" customFormat="1" ht="21.75" customHeight="1">
      <c r="A402" s="32"/>
      <c r="B402" s="149"/>
      <c r="C402" s="150" t="s">
        <v>735</v>
      </c>
      <c r="D402" s="150" t="s">
        <v>162</v>
      </c>
      <c r="E402" s="151" t="s">
        <v>473</v>
      </c>
      <c r="F402" s="152" t="s">
        <v>474</v>
      </c>
      <c r="G402" s="153" t="s">
        <v>270</v>
      </c>
      <c r="H402" s="154">
        <v>76.198999999999998</v>
      </c>
      <c r="I402" s="155"/>
      <c r="J402" s="156">
        <f>ROUND(I402*H402,2)</f>
        <v>0</v>
      </c>
      <c r="K402" s="157"/>
      <c r="L402" s="33"/>
      <c r="M402" s="158" t="s">
        <v>1</v>
      </c>
      <c r="N402" s="159" t="s">
        <v>38</v>
      </c>
      <c r="O402" s="58"/>
      <c r="P402" s="160">
        <f>O402*H402</f>
        <v>0</v>
      </c>
      <c r="Q402" s="160">
        <v>0</v>
      </c>
      <c r="R402" s="160">
        <f>Q402*H402</f>
        <v>0</v>
      </c>
      <c r="S402" s="160">
        <v>0</v>
      </c>
      <c r="T402" s="161">
        <f>S402*H402</f>
        <v>0</v>
      </c>
      <c r="U402" s="32"/>
      <c r="V402" s="32"/>
      <c r="W402" s="32"/>
      <c r="X402" s="32"/>
      <c r="Y402" s="32"/>
      <c r="Z402" s="32"/>
      <c r="AA402" s="32"/>
      <c r="AB402" s="32"/>
      <c r="AC402" s="32"/>
      <c r="AD402" s="32"/>
      <c r="AE402" s="32"/>
      <c r="AR402" s="162" t="s">
        <v>166</v>
      </c>
      <c r="AT402" s="162" t="s">
        <v>162</v>
      </c>
      <c r="AU402" s="162" t="s">
        <v>82</v>
      </c>
      <c r="AY402" s="17" t="s">
        <v>160</v>
      </c>
      <c r="BE402" s="163">
        <f>IF(N402="základní",J402,0)</f>
        <v>0</v>
      </c>
      <c r="BF402" s="163">
        <f>IF(N402="snížená",J402,0)</f>
        <v>0</v>
      </c>
      <c r="BG402" s="163">
        <f>IF(N402="zákl. přenesená",J402,0)</f>
        <v>0</v>
      </c>
      <c r="BH402" s="163">
        <f>IF(N402="sníž. přenesená",J402,0)</f>
        <v>0</v>
      </c>
      <c r="BI402" s="163">
        <f>IF(N402="nulová",J402,0)</f>
        <v>0</v>
      </c>
      <c r="BJ402" s="17" t="s">
        <v>80</v>
      </c>
      <c r="BK402" s="163">
        <f>ROUND(I402*H402,2)</f>
        <v>0</v>
      </c>
      <c r="BL402" s="17" t="s">
        <v>166</v>
      </c>
      <c r="BM402" s="162" t="s">
        <v>1895</v>
      </c>
    </row>
    <row r="403" spans="1:65" s="13" customFormat="1">
      <c r="B403" s="164"/>
      <c r="D403" s="165" t="s">
        <v>168</v>
      </c>
      <c r="E403" s="166" t="s">
        <v>1</v>
      </c>
      <c r="F403" s="167" t="s">
        <v>1896</v>
      </c>
      <c r="H403" s="168">
        <v>45.773000000000003</v>
      </c>
      <c r="I403" s="169"/>
      <c r="L403" s="164"/>
      <c r="M403" s="170"/>
      <c r="N403" s="171"/>
      <c r="O403" s="171"/>
      <c r="P403" s="171"/>
      <c r="Q403" s="171"/>
      <c r="R403" s="171"/>
      <c r="S403" s="171"/>
      <c r="T403" s="172"/>
      <c r="AT403" s="166" t="s">
        <v>168</v>
      </c>
      <c r="AU403" s="166" t="s">
        <v>82</v>
      </c>
      <c r="AV403" s="13" t="s">
        <v>82</v>
      </c>
      <c r="AW403" s="13" t="s">
        <v>30</v>
      </c>
      <c r="AX403" s="13" t="s">
        <v>73</v>
      </c>
      <c r="AY403" s="166" t="s">
        <v>160</v>
      </c>
    </row>
    <row r="404" spans="1:65" s="13" customFormat="1">
      <c r="B404" s="164"/>
      <c r="D404" s="165" t="s">
        <v>168</v>
      </c>
      <c r="E404" s="166" t="s">
        <v>1</v>
      </c>
      <c r="F404" s="167" t="s">
        <v>1897</v>
      </c>
      <c r="H404" s="168">
        <v>30.425999999999998</v>
      </c>
      <c r="I404" s="169"/>
      <c r="L404" s="164"/>
      <c r="M404" s="170"/>
      <c r="N404" s="171"/>
      <c r="O404" s="171"/>
      <c r="P404" s="171"/>
      <c r="Q404" s="171"/>
      <c r="R404" s="171"/>
      <c r="S404" s="171"/>
      <c r="T404" s="172"/>
      <c r="AT404" s="166" t="s">
        <v>168</v>
      </c>
      <c r="AU404" s="166" t="s">
        <v>82</v>
      </c>
      <c r="AV404" s="13" t="s">
        <v>82</v>
      </c>
      <c r="AW404" s="13" t="s">
        <v>30</v>
      </c>
      <c r="AX404" s="13" t="s">
        <v>73</v>
      </c>
      <c r="AY404" s="166" t="s">
        <v>160</v>
      </c>
    </row>
    <row r="405" spans="1:65" s="14" customFormat="1">
      <c r="B405" s="173"/>
      <c r="D405" s="165" t="s">
        <v>168</v>
      </c>
      <c r="E405" s="174" t="s">
        <v>1</v>
      </c>
      <c r="F405" s="175" t="s">
        <v>170</v>
      </c>
      <c r="H405" s="176">
        <v>76.198999999999998</v>
      </c>
      <c r="I405" s="177"/>
      <c r="L405" s="173"/>
      <c r="M405" s="178"/>
      <c r="N405" s="179"/>
      <c r="O405" s="179"/>
      <c r="P405" s="179"/>
      <c r="Q405" s="179"/>
      <c r="R405" s="179"/>
      <c r="S405" s="179"/>
      <c r="T405" s="180"/>
      <c r="AT405" s="174" t="s">
        <v>168</v>
      </c>
      <c r="AU405" s="174" t="s">
        <v>82</v>
      </c>
      <c r="AV405" s="14" t="s">
        <v>166</v>
      </c>
      <c r="AW405" s="14" t="s">
        <v>30</v>
      </c>
      <c r="AX405" s="14" t="s">
        <v>80</v>
      </c>
      <c r="AY405" s="174" t="s">
        <v>160</v>
      </c>
    </row>
    <row r="406" spans="1:65" s="2" customFormat="1" ht="24.2" customHeight="1">
      <c r="A406" s="32"/>
      <c r="B406" s="149"/>
      <c r="C406" s="150" t="s">
        <v>737</v>
      </c>
      <c r="D406" s="150" t="s">
        <v>162</v>
      </c>
      <c r="E406" s="151" t="s">
        <v>479</v>
      </c>
      <c r="F406" s="152" t="s">
        <v>480</v>
      </c>
      <c r="G406" s="153" t="s">
        <v>270</v>
      </c>
      <c r="H406" s="154">
        <v>990.58699999999999</v>
      </c>
      <c r="I406" s="155"/>
      <c r="J406" s="156">
        <f>ROUND(I406*H406,2)</f>
        <v>0</v>
      </c>
      <c r="K406" s="157"/>
      <c r="L406" s="33"/>
      <c r="M406" s="158" t="s">
        <v>1</v>
      </c>
      <c r="N406" s="159" t="s">
        <v>38</v>
      </c>
      <c r="O406" s="58"/>
      <c r="P406" s="160">
        <f>O406*H406</f>
        <v>0</v>
      </c>
      <c r="Q406" s="160">
        <v>0</v>
      </c>
      <c r="R406" s="160">
        <f>Q406*H406</f>
        <v>0</v>
      </c>
      <c r="S406" s="160">
        <v>0</v>
      </c>
      <c r="T406" s="161">
        <f>S406*H406</f>
        <v>0</v>
      </c>
      <c r="U406" s="32"/>
      <c r="V406" s="32"/>
      <c r="W406" s="32"/>
      <c r="X406" s="32"/>
      <c r="Y406" s="32"/>
      <c r="Z406" s="32"/>
      <c r="AA406" s="32"/>
      <c r="AB406" s="32"/>
      <c r="AC406" s="32"/>
      <c r="AD406" s="32"/>
      <c r="AE406" s="32"/>
      <c r="AR406" s="162" t="s">
        <v>166</v>
      </c>
      <c r="AT406" s="162" t="s">
        <v>162</v>
      </c>
      <c r="AU406" s="162" t="s">
        <v>82</v>
      </c>
      <c r="AY406" s="17" t="s">
        <v>160</v>
      </c>
      <c r="BE406" s="163">
        <f>IF(N406="základní",J406,0)</f>
        <v>0</v>
      </c>
      <c r="BF406" s="163">
        <f>IF(N406="snížená",J406,0)</f>
        <v>0</v>
      </c>
      <c r="BG406" s="163">
        <f>IF(N406="zákl. přenesená",J406,0)</f>
        <v>0</v>
      </c>
      <c r="BH406" s="163">
        <f>IF(N406="sníž. přenesená",J406,0)</f>
        <v>0</v>
      </c>
      <c r="BI406" s="163">
        <f>IF(N406="nulová",J406,0)</f>
        <v>0</v>
      </c>
      <c r="BJ406" s="17" t="s">
        <v>80</v>
      </c>
      <c r="BK406" s="163">
        <f>ROUND(I406*H406,2)</f>
        <v>0</v>
      </c>
      <c r="BL406" s="17" t="s">
        <v>166</v>
      </c>
      <c r="BM406" s="162" t="s">
        <v>1898</v>
      </c>
    </row>
    <row r="407" spans="1:65" s="13" customFormat="1">
      <c r="B407" s="164"/>
      <c r="D407" s="165" t="s">
        <v>168</v>
      </c>
      <c r="F407" s="167" t="s">
        <v>1899</v>
      </c>
      <c r="H407" s="168">
        <v>990.58699999999999</v>
      </c>
      <c r="I407" s="169"/>
      <c r="L407" s="164"/>
      <c r="M407" s="170"/>
      <c r="N407" s="171"/>
      <c r="O407" s="171"/>
      <c r="P407" s="171"/>
      <c r="Q407" s="171"/>
      <c r="R407" s="171"/>
      <c r="S407" s="171"/>
      <c r="T407" s="172"/>
      <c r="AT407" s="166" t="s">
        <v>168</v>
      </c>
      <c r="AU407" s="166" t="s">
        <v>82</v>
      </c>
      <c r="AV407" s="13" t="s">
        <v>82</v>
      </c>
      <c r="AW407" s="13" t="s">
        <v>3</v>
      </c>
      <c r="AX407" s="13" t="s">
        <v>80</v>
      </c>
      <c r="AY407" s="166" t="s">
        <v>160</v>
      </c>
    </row>
    <row r="408" spans="1:65" s="2" customFormat="1" ht="37.9" customHeight="1">
      <c r="A408" s="32"/>
      <c r="B408" s="149"/>
      <c r="C408" s="150" t="s">
        <v>741</v>
      </c>
      <c r="D408" s="150" t="s">
        <v>162</v>
      </c>
      <c r="E408" s="151" t="s">
        <v>484</v>
      </c>
      <c r="F408" s="152" t="s">
        <v>485</v>
      </c>
      <c r="G408" s="153" t="s">
        <v>270</v>
      </c>
      <c r="H408" s="154">
        <v>45.773000000000003</v>
      </c>
      <c r="I408" s="155"/>
      <c r="J408" s="156">
        <f>ROUND(I408*H408,2)</f>
        <v>0</v>
      </c>
      <c r="K408" s="157"/>
      <c r="L408" s="33"/>
      <c r="M408" s="158" t="s">
        <v>1</v>
      </c>
      <c r="N408" s="159" t="s">
        <v>38</v>
      </c>
      <c r="O408" s="58"/>
      <c r="P408" s="160">
        <f>O408*H408</f>
        <v>0</v>
      </c>
      <c r="Q408" s="160">
        <v>0</v>
      </c>
      <c r="R408" s="160">
        <f>Q408*H408</f>
        <v>0</v>
      </c>
      <c r="S408" s="160">
        <v>0</v>
      </c>
      <c r="T408" s="161">
        <f>S408*H408</f>
        <v>0</v>
      </c>
      <c r="U408" s="32"/>
      <c r="V408" s="32"/>
      <c r="W408" s="32"/>
      <c r="X408" s="32"/>
      <c r="Y408" s="32"/>
      <c r="Z408" s="32"/>
      <c r="AA408" s="32"/>
      <c r="AB408" s="32"/>
      <c r="AC408" s="32"/>
      <c r="AD408" s="32"/>
      <c r="AE408" s="32"/>
      <c r="AR408" s="162" t="s">
        <v>166</v>
      </c>
      <c r="AT408" s="162" t="s">
        <v>162</v>
      </c>
      <c r="AU408" s="162" t="s">
        <v>82</v>
      </c>
      <c r="AY408" s="17" t="s">
        <v>160</v>
      </c>
      <c r="BE408" s="163">
        <f>IF(N408="základní",J408,0)</f>
        <v>0</v>
      </c>
      <c r="BF408" s="163">
        <f>IF(N408="snížená",J408,0)</f>
        <v>0</v>
      </c>
      <c r="BG408" s="163">
        <f>IF(N408="zákl. přenesená",J408,0)</f>
        <v>0</v>
      </c>
      <c r="BH408" s="163">
        <f>IF(N408="sníž. přenesená",J408,0)</f>
        <v>0</v>
      </c>
      <c r="BI408" s="163">
        <f>IF(N408="nulová",J408,0)</f>
        <v>0</v>
      </c>
      <c r="BJ408" s="17" t="s">
        <v>80</v>
      </c>
      <c r="BK408" s="163">
        <f>ROUND(I408*H408,2)</f>
        <v>0</v>
      </c>
      <c r="BL408" s="17" t="s">
        <v>166</v>
      </c>
      <c r="BM408" s="162" t="s">
        <v>1900</v>
      </c>
    </row>
    <row r="409" spans="1:65" s="13" customFormat="1">
      <c r="B409" s="164"/>
      <c r="D409" s="165" t="s">
        <v>168</v>
      </c>
      <c r="E409" s="166" t="s">
        <v>1</v>
      </c>
      <c r="F409" s="167" t="s">
        <v>1896</v>
      </c>
      <c r="H409" s="168">
        <v>45.773000000000003</v>
      </c>
      <c r="I409" s="169"/>
      <c r="L409" s="164"/>
      <c r="M409" s="170"/>
      <c r="N409" s="171"/>
      <c r="O409" s="171"/>
      <c r="P409" s="171"/>
      <c r="Q409" s="171"/>
      <c r="R409" s="171"/>
      <c r="S409" s="171"/>
      <c r="T409" s="172"/>
      <c r="AT409" s="166" t="s">
        <v>168</v>
      </c>
      <c r="AU409" s="166" t="s">
        <v>82</v>
      </c>
      <c r="AV409" s="13" t="s">
        <v>82</v>
      </c>
      <c r="AW409" s="13" t="s">
        <v>30</v>
      </c>
      <c r="AX409" s="13" t="s">
        <v>73</v>
      </c>
      <c r="AY409" s="166" t="s">
        <v>160</v>
      </c>
    </row>
    <row r="410" spans="1:65" s="14" customFormat="1">
      <c r="B410" s="173"/>
      <c r="D410" s="165" t="s">
        <v>168</v>
      </c>
      <c r="E410" s="174" t="s">
        <v>1</v>
      </c>
      <c r="F410" s="175" t="s">
        <v>170</v>
      </c>
      <c r="H410" s="176">
        <v>45.773000000000003</v>
      </c>
      <c r="I410" s="177"/>
      <c r="L410" s="173"/>
      <c r="M410" s="178"/>
      <c r="N410" s="179"/>
      <c r="O410" s="179"/>
      <c r="P410" s="179"/>
      <c r="Q410" s="179"/>
      <c r="R410" s="179"/>
      <c r="S410" s="179"/>
      <c r="T410" s="180"/>
      <c r="AT410" s="174" t="s">
        <v>168</v>
      </c>
      <c r="AU410" s="174" t="s">
        <v>82</v>
      </c>
      <c r="AV410" s="14" t="s">
        <v>166</v>
      </c>
      <c r="AW410" s="14" t="s">
        <v>30</v>
      </c>
      <c r="AX410" s="14" t="s">
        <v>80</v>
      </c>
      <c r="AY410" s="174" t="s">
        <v>160</v>
      </c>
    </row>
    <row r="411" spans="1:65" s="2" customFormat="1" ht="44.25" customHeight="1">
      <c r="A411" s="32"/>
      <c r="B411" s="149"/>
      <c r="C411" s="150" t="s">
        <v>743</v>
      </c>
      <c r="D411" s="150" t="s">
        <v>162</v>
      </c>
      <c r="E411" s="151" t="s">
        <v>488</v>
      </c>
      <c r="F411" s="152" t="s">
        <v>489</v>
      </c>
      <c r="G411" s="153" t="s">
        <v>270</v>
      </c>
      <c r="H411" s="154">
        <v>42.307000000000002</v>
      </c>
      <c r="I411" s="155"/>
      <c r="J411" s="156">
        <f>ROUND(I411*H411,2)</f>
        <v>0</v>
      </c>
      <c r="K411" s="157"/>
      <c r="L411" s="33"/>
      <c r="M411" s="158" t="s">
        <v>1</v>
      </c>
      <c r="N411" s="159" t="s">
        <v>38</v>
      </c>
      <c r="O411" s="58"/>
      <c r="P411" s="160">
        <f>O411*H411</f>
        <v>0</v>
      </c>
      <c r="Q411" s="160">
        <v>0</v>
      </c>
      <c r="R411" s="160">
        <f>Q411*H411</f>
        <v>0</v>
      </c>
      <c r="S411" s="160">
        <v>0</v>
      </c>
      <c r="T411" s="161">
        <f>S411*H411</f>
        <v>0</v>
      </c>
      <c r="U411" s="32"/>
      <c r="V411" s="32"/>
      <c r="W411" s="32"/>
      <c r="X411" s="32"/>
      <c r="Y411" s="32"/>
      <c r="Z411" s="32"/>
      <c r="AA411" s="32"/>
      <c r="AB411" s="32"/>
      <c r="AC411" s="32"/>
      <c r="AD411" s="32"/>
      <c r="AE411" s="32"/>
      <c r="AR411" s="162" t="s">
        <v>166</v>
      </c>
      <c r="AT411" s="162" t="s">
        <v>162</v>
      </c>
      <c r="AU411" s="162" t="s">
        <v>82</v>
      </c>
      <c r="AY411" s="17" t="s">
        <v>160</v>
      </c>
      <c r="BE411" s="163">
        <f>IF(N411="základní",J411,0)</f>
        <v>0</v>
      </c>
      <c r="BF411" s="163">
        <f>IF(N411="snížená",J411,0)</f>
        <v>0</v>
      </c>
      <c r="BG411" s="163">
        <f>IF(N411="zákl. přenesená",J411,0)</f>
        <v>0</v>
      </c>
      <c r="BH411" s="163">
        <f>IF(N411="sníž. přenesená",J411,0)</f>
        <v>0</v>
      </c>
      <c r="BI411" s="163">
        <f>IF(N411="nulová",J411,0)</f>
        <v>0</v>
      </c>
      <c r="BJ411" s="17" t="s">
        <v>80</v>
      </c>
      <c r="BK411" s="163">
        <f>ROUND(I411*H411,2)</f>
        <v>0</v>
      </c>
      <c r="BL411" s="17" t="s">
        <v>166</v>
      </c>
      <c r="BM411" s="162" t="s">
        <v>1901</v>
      </c>
    </row>
    <row r="412" spans="1:65" s="13" customFormat="1">
      <c r="B412" s="164"/>
      <c r="D412" s="165" t="s">
        <v>168</v>
      </c>
      <c r="E412" s="166" t="s">
        <v>1</v>
      </c>
      <c r="F412" s="167" t="s">
        <v>1891</v>
      </c>
      <c r="H412" s="168">
        <v>42.307000000000002</v>
      </c>
      <c r="I412" s="169"/>
      <c r="L412" s="164"/>
      <c r="M412" s="170"/>
      <c r="N412" s="171"/>
      <c r="O412" s="171"/>
      <c r="P412" s="171"/>
      <c r="Q412" s="171"/>
      <c r="R412" s="171"/>
      <c r="S412" s="171"/>
      <c r="T412" s="172"/>
      <c r="AT412" s="166" t="s">
        <v>168</v>
      </c>
      <c r="AU412" s="166" t="s">
        <v>82</v>
      </c>
      <c r="AV412" s="13" t="s">
        <v>82</v>
      </c>
      <c r="AW412" s="13" t="s">
        <v>30</v>
      </c>
      <c r="AX412" s="13" t="s">
        <v>73</v>
      </c>
      <c r="AY412" s="166" t="s">
        <v>160</v>
      </c>
    </row>
    <row r="413" spans="1:65" s="14" customFormat="1">
      <c r="B413" s="173"/>
      <c r="D413" s="165" t="s">
        <v>168</v>
      </c>
      <c r="E413" s="174" t="s">
        <v>1</v>
      </c>
      <c r="F413" s="175" t="s">
        <v>170</v>
      </c>
      <c r="H413" s="176">
        <v>42.307000000000002</v>
      </c>
      <c r="I413" s="177"/>
      <c r="L413" s="173"/>
      <c r="M413" s="178"/>
      <c r="N413" s="179"/>
      <c r="O413" s="179"/>
      <c r="P413" s="179"/>
      <c r="Q413" s="179"/>
      <c r="R413" s="179"/>
      <c r="S413" s="179"/>
      <c r="T413" s="180"/>
      <c r="AT413" s="174" t="s">
        <v>168</v>
      </c>
      <c r="AU413" s="174" t="s">
        <v>82</v>
      </c>
      <c r="AV413" s="14" t="s">
        <v>166</v>
      </c>
      <c r="AW413" s="14" t="s">
        <v>30</v>
      </c>
      <c r="AX413" s="14" t="s">
        <v>80</v>
      </c>
      <c r="AY413" s="174" t="s">
        <v>160</v>
      </c>
    </row>
    <row r="414" spans="1:65" s="2" customFormat="1" ht="44.25" customHeight="1">
      <c r="A414" s="32"/>
      <c r="B414" s="149"/>
      <c r="C414" s="150" t="s">
        <v>1902</v>
      </c>
      <c r="D414" s="150" t="s">
        <v>162</v>
      </c>
      <c r="E414" s="151" t="s">
        <v>492</v>
      </c>
      <c r="F414" s="152" t="s">
        <v>493</v>
      </c>
      <c r="G414" s="153" t="s">
        <v>270</v>
      </c>
      <c r="H414" s="154">
        <v>90.001999999999995</v>
      </c>
      <c r="I414" s="155"/>
      <c r="J414" s="156">
        <f>ROUND(I414*H414,2)</f>
        <v>0</v>
      </c>
      <c r="K414" s="157"/>
      <c r="L414" s="33"/>
      <c r="M414" s="158" t="s">
        <v>1</v>
      </c>
      <c r="N414" s="159" t="s">
        <v>38</v>
      </c>
      <c r="O414" s="58"/>
      <c r="P414" s="160">
        <f>O414*H414</f>
        <v>0</v>
      </c>
      <c r="Q414" s="160">
        <v>0</v>
      </c>
      <c r="R414" s="160">
        <f>Q414*H414</f>
        <v>0</v>
      </c>
      <c r="S414" s="160">
        <v>0</v>
      </c>
      <c r="T414" s="161">
        <f>S414*H414</f>
        <v>0</v>
      </c>
      <c r="U414" s="32"/>
      <c r="V414" s="32"/>
      <c r="W414" s="32"/>
      <c r="X414" s="32"/>
      <c r="Y414" s="32"/>
      <c r="Z414" s="32"/>
      <c r="AA414" s="32"/>
      <c r="AB414" s="32"/>
      <c r="AC414" s="32"/>
      <c r="AD414" s="32"/>
      <c r="AE414" s="32"/>
      <c r="AR414" s="162" t="s">
        <v>166</v>
      </c>
      <c r="AT414" s="162" t="s">
        <v>162</v>
      </c>
      <c r="AU414" s="162" t="s">
        <v>82</v>
      </c>
      <c r="AY414" s="17" t="s">
        <v>160</v>
      </c>
      <c r="BE414" s="163">
        <f>IF(N414="základní",J414,0)</f>
        <v>0</v>
      </c>
      <c r="BF414" s="163">
        <f>IF(N414="snížená",J414,0)</f>
        <v>0</v>
      </c>
      <c r="BG414" s="163">
        <f>IF(N414="zákl. přenesená",J414,0)</f>
        <v>0</v>
      </c>
      <c r="BH414" s="163">
        <f>IF(N414="sníž. přenesená",J414,0)</f>
        <v>0</v>
      </c>
      <c r="BI414" s="163">
        <f>IF(N414="nulová",J414,0)</f>
        <v>0</v>
      </c>
      <c r="BJ414" s="17" t="s">
        <v>80</v>
      </c>
      <c r="BK414" s="163">
        <f>ROUND(I414*H414,2)</f>
        <v>0</v>
      </c>
      <c r="BL414" s="17" t="s">
        <v>166</v>
      </c>
      <c r="BM414" s="162" t="s">
        <v>1903</v>
      </c>
    </row>
    <row r="415" spans="1:65" s="13" customFormat="1">
      <c r="B415" s="164"/>
      <c r="D415" s="165" t="s">
        <v>168</v>
      </c>
      <c r="E415" s="166" t="s">
        <v>1</v>
      </c>
      <c r="F415" s="167" t="s">
        <v>1892</v>
      </c>
      <c r="H415" s="168">
        <v>59.576000000000001</v>
      </c>
      <c r="I415" s="169"/>
      <c r="L415" s="164"/>
      <c r="M415" s="170"/>
      <c r="N415" s="171"/>
      <c r="O415" s="171"/>
      <c r="P415" s="171"/>
      <c r="Q415" s="171"/>
      <c r="R415" s="171"/>
      <c r="S415" s="171"/>
      <c r="T415" s="172"/>
      <c r="AT415" s="166" t="s">
        <v>168</v>
      </c>
      <c r="AU415" s="166" t="s">
        <v>82</v>
      </c>
      <c r="AV415" s="13" t="s">
        <v>82</v>
      </c>
      <c r="AW415" s="13" t="s">
        <v>30</v>
      </c>
      <c r="AX415" s="13" t="s">
        <v>73</v>
      </c>
      <c r="AY415" s="166" t="s">
        <v>160</v>
      </c>
    </row>
    <row r="416" spans="1:65" s="13" customFormat="1">
      <c r="B416" s="164"/>
      <c r="D416" s="165" t="s">
        <v>168</v>
      </c>
      <c r="E416" s="166" t="s">
        <v>1</v>
      </c>
      <c r="F416" s="167" t="s">
        <v>1897</v>
      </c>
      <c r="H416" s="168">
        <v>30.425999999999998</v>
      </c>
      <c r="I416" s="169"/>
      <c r="L416" s="164"/>
      <c r="M416" s="170"/>
      <c r="N416" s="171"/>
      <c r="O416" s="171"/>
      <c r="P416" s="171"/>
      <c r="Q416" s="171"/>
      <c r="R416" s="171"/>
      <c r="S416" s="171"/>
      <c r="T416" s="172"/>
      <c r="AT416" s="166" t="s">
        <v>168</v>
      </c>
      <c r="AU416" s="166" t="s">
        <v>82</v>
      </c>
      <c r="AV416" s="13" t="s">
        <v>82</v>
      </c>
      <c r="AW416" s="13" t="s">
        <v>30</v>
      </c>
      <c r="AX416" s="13" t="s">
        <v>73</v>
      </c>
      <c r="AY416" s="166" t="s">
        <v>160</v>
      </c>
    </row>
    <row r="417" spans="1:65" s="14" customFormat="1">
      <c r="B417" s="173"/>
      <c r="D417" s="165" t="s">
        <v>168</v>
      </c>
      <c r="E417" s="174" t="s">
        <v>1</v>
      </c>
      <c r="F417" s="175" t="s">
        <v>170</v>
      </c>
      <c r="H417" s="176">
        <v>90.001999999999995</v>
      </c>
      <c r="I417" s="177"/>
      <c r="L417" s="173"/>
      <c r="M417" s="178"/>
      <c r="N417" s="179"/>
      <c r="O417" s="179"/>
      <c r="P417" s="179"/>
      <c r="Q417" s="179"/>
      <c r="R417" s="179"/>
      <c r="S417" s="179"/>
      <c r="T417" s="180"/>
      <c r="AT417" s="174" t="s">
        <v>168</v>
      </c>
      <c r="AU417" s="174" t="s">
        <v>82</v>
      </c>
      <c r="AV417" s="14" t="s">
        <v>166</v>
      </c>
      <c r="AW417" s="14" t="s">
        <v>30</v>
      </c>
      <c r="AX417" s="14" t="s">
        <v>80</v>
      </c>
      <c r="AY417" s="174" t="s">
        <v>160</v>
      </c>
    </row>
    <row r="418" spans="1:65" s="12" customFormat="1" ht="22.9" customHeight="1">
      <c r="B418" s="136"/>
      <c r="D418" s="137" t="s">
        <v>72</v>
      </c>
      <c r="E418" s="147" t="s">
        <v>495</v>
      </c>
      <c r="F418" s="147" t="s">
        <v>496</v>
      </c>
      <c r="I418" s="139"/>
      <c r="J418" s="148">
        <f>BK418</f>
        <v>0</v>
      </c>
      <c r="L418" s="136"/>
      <c r="M418" s="141"/>
      <c r="N418" s="142"/>
      <c r="O418" s="142"/>
      <c r="P418" s="143">
        <f>P419</f>
        <v>0</v>
      </c>
      <c r="Q418" s="142"/>
      <c r="R418" s="143">
        <f>R419</f>
        <v>0</v>
      </c>
      <c r="S418" s="142"/>
      <c r="T418" s="144">
        <f>T419</f>
        <v>0</v>
      </c>
      <c r="AR418" s="137" t="s">
        <v>80</v>
      </c>
      <c r="AT418" s="145" t="s">
        <v>72</v>
      </c>
      <c r="AU418" s="145" t="s">
        <v>80</v>
      </c>
      <c r="AY418" s="137" t="s">
        <v>160</v>
      </c>
      <c r="BK418" s="146">
        <f>BK419</f>
        <v>0</v>
      </c>
    </row>
    <row r="419" spans="1:65" s="2" customFormat="1" ht="24.2" customHeight="1">
      <c r="A419" s="32"/>
      <c r="B419" s="149"/>
      <c r="C419" s="150" t="s">
        <v>1904</v>
      </c>
      <c r="D419" s="150" t="s">
        <v>162</v>
      </c>
      <c r="E419" s="151" t="s">
        <v>498</v>
      </c>
      <c r="F419" s="152" t="s">
        <v>499</v>
      </c>
      <c r="G419" s="153" t="s">
        <v>270</v>
      </c>
      <c r="H419" s="154">
        <v>157.82</v>
      </c>
      <c r="I419" s="155"/>
      <c r="J419" s="156">
        <f>ROUND(I419*H419,2)</f>
        <v>0</v>
      </c>
      <c r="K419" s="157"/>
      <c r="L419" s="33"/>
      <c r="M419" s="199" t="s">
        <v>1</v>
      </c>
      <c r="N419" s="200" t="s">
        <v>38</v>
      </c>
      <c r="O419" s="201"/>
      <c r="P419" s="202">
        <f>O419*H419</f>
        <v>0</v>
      </c>
      <c r="Q419" s="202">
        <v>0</v>
      </c>
      <c r="R419" s="202">
        <f>Q419*H419</f>
        <v>0</v>
      </c>
      <c r="S419" s="202">
        <v>0</v>
      </c>
      <c r="T419" s="203">
        <f>S419*H419</f>
        <v>0</v>
      </c>
      <c r="U419" s="32"/>
      <c r="V419" s="32"/>
      <c r="W419" s="32"/>
      <c r="X419" s="32"/>
      <c r="Y419" s="32"/>
      <c r="Z419" s="32"/>
      <c r="AA419" s="32"/>
      <c r="AB419" s="32"/>
      <c r="AC419" s="32"/>
      <c r="AD419" s="32"/>
      <c r="AE419" s="32"/>
      <c r="AR419" s="162" t="s">
        <v>166</v>
      </c>
      <c r="AT419" s="162" t="s">
        <v>162</v>
      </c>
      <c r="AU419" s="162" t="s">
        <v>82</v>
      </c>
      <c r="AY419" s="17" t="s">
        <v>160</v>
      </c>
      <c r="BE419" s="163">
        <f>IF(N419="základní",J419,0)</f>
        <v>0</v>
      </c>
      <c r="BF419" s="163">
        <f>IF(N419="snížená",J419,0)</f>
        <v>0</v>
      </c>
      <c r="BG419" s="163">
        <f>IF(N419="zákl. přenesená",J419,0)</f>
        <v>0</v>
      </c>
      <c r="BH419" s="163">
        <f>IF(N419="sníž. přenesená",J419,0)</f>
        <v>0</v>
      </c>
      <c r="BI419" s="163">
        <f>IF(N419="nulová",J419,0)</f>
        <v>0</v>
      </c>
      <c r="BJ419" s="17" t="s">
        <v>80</v>
      </c>
      <c r="BK419" s="163">
        <f>ROUND(I419*H419,2)</f>
        <v>0</v>
      </c>
      <c r="BL419" s="17" t="s">
        <v>166</v>
      </c>
      <c r="BM419" s="162" t="s">
        <v>1905</v>
      </c>
    </row>
    <row r="420" spans="1:65" s="2" customFormat="1" ht="6.95" customHeight="1">
      <c r="A420" s="32"/>
      <c r="B420" s="47"/>
      <c r="C420" s="48"/>
      <c r="D420" s="48"/>
      <c r="E420" s="48"/>
      <c r="F420" s="48"/>
      <c r="G420" s="48"/>
      <c r="H420" s="48"/>
      <c r="I420" s="48"/>
      <c r="J420" s="48"/>
      <c r="K420" s="48"/>
      <c r="L420" s="33"/>
      <c r="M420" s="32"/>
      <c r="O420" s="32"/>
      <c r="P420" s="32"/>
      <c r="Q420" s="32"/>
      <c r="R420" s="32"/>
      <c r="S420" s="32"/>
      <c r="T420" s="32"/>
      <c r="U420" s="32"/>
      <c r="V420" s="32"/>
      <c r="W420" s="32"/>
      <c r="X420" s="32"/>
      <c r="Y420" s="32"/>
      <c r="Z420" s="32"/>
      <c r="AA420" s="32"/>
      <c r="AB420" s="32"/>
      <c r="AC420" s="32"/>
      <c r="AD420" s="32"/>
      <c r="AE420" s="32"/>
    </row>
  </sheetData>
  <autoFilter ref="C124:K419" xr:uid="{00000000-0009-0000-0000-00000B000000}"/>
  <mergeCells count="9">
    <mergeCell ref="E87:H87"/>
    <mergeCell ref="E115:H115"/>
    <mergeCell ref="E117:H117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A2:BM125"/>
  <sheetViews>
    <sheetView showGridLines="0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13" t="s">
        <v>5</v>
      </c>
      <c r="M2" s="214"/>
      <c r="N2" s="214"/>
      <c r="O2" s="214"/>
      <c r="P2" s="214"/>
      <c r="Q2" s="214"/>
      <c r="R2" s="214"/>
      <c r="S2" s="214"/>
      <c r="T2" s="214"/>
      <c r="U2" s="214"/>
      <c r="V2" s="214"/>
      <c r="AT2" s="17" t="s">
        <v>121</v>
      </c>
    </row>
    <row r="3" spans="1:46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82</v>
      </c>
    </row>
    <row r="4" spans="1:46" s="1" customFormat="1" ht="24.95" customHeight="1">
      <c r="B4" s="20"/>
      <c r="D4" s="21" t="s">
        <v>125</v>
      </c>
      <c r="L4" s="20"/>
      <c r="M4" s="98" t="s">
        <v>10</v>
      </c>
      <c r="AT4" s="17" t="s">
        <v>3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27" t="s">
        <v>16</v>
      </c>
      <c r="L6" s="20"/>
    </row>
    <row r="7" spans="1:46" s="1" customFormat="1" ht="16.5" customHeight="1">
      <c r="B7" s="20"/>
      <c r="E7" s="248" t="str">
        <f>'Rekapitulace stavby'!K6</f>
        <v>Kanalizace Beroun - Zavadilka</v>
      </c>
      <c r="F7" s="249"/>
      <c r="G7" s="249"/>
      <c r="H7" s="249"/>
      <c r="L7" s="20"/>
    </row>
    <row r="8" spans="1:46" s="2" customFormat="1" ht="12" customHeight="1">
      <c r="A8" s="32"/>
      <c r="B8" s="33"/>
      <c r="C8" s="32"/>
      <c r="D8" s="27" t="s">
        <v>126</v>
      </c>
      <c r="E8" s="32"/>
      <c r="F8" s="32"/>
      <c r="G8" s="32"/>
      <c r="H8" s="32"/>
      <c r="I8" s="32"/>
      <c r="J8" s="32"/>
      <c r="K8" s="32"/>
      <c r="L8" s="42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6.5" customHeight="1">
      <c r="A9" s="32"/>
      <c r="B9" s="33"/>
      <c r="C9" s="32"/>
      <c r="D9" s="32"/>
      <c r="E9" s="241" t="s">
        <v>1906</v>
      </c>
      <c r="F9" s="247"/>
      <c r="G9" s="247"/>
      <c r="H9" s="247"/>
      <c r="I9" s="32"/>
      <c r="J9" s="32"/>
      <c r="K9" s="32"/>
      <c r="L9" s="4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>
      <c r="A10" s="32"/>
      <c r="B10" s="33"/>
      <c r="C10" s="32"/>
      <c r="D10" s="32"/>
      <c r="E10" s="32"/>
      <c r="F10" s="32"/>
      <c r="G10" s="32"/>
      <c r="H10" s="32"/>
      <c r="I10" s="32"/>
      <c r="J10" s="32"/>
      <c r="K10" s="32"/>
      <c r="L10" s="4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customHeight="1">
      <c r="A11" s="32"/>
      <c r="B11" s="33"/>
      <c r="C11" s="32"/>
      <c r="D11" s="27" t="s">
        <v>18</v>
      </c>
      <c r="E11" s="32"/>
      <c r="F11" s="25" t="s">
        <v>1</v>
      </c>
      <c r="G11" s="32"/>
      <c r="H11" s="32"/>
      <c r="I11" s="27" t="s">
        <v>19</v>
      </c>
      <c r="J11" s="25" t="s">
        <v>1</v>
      </c>
      <c r="K11" s="32"/>
      <c r="L11" s="4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>
      <c r="A12" s="32"/>
      <c r="B12" s="33"/>
      <c r="C12" s="32"/>
      <c r="D12" s="27" t="s">
        <v>20</v>
      </c>
      <c r="E12" s="32"/>
      <c r="F12" s="25" t="s">
        <v>21</v>
      </c>
      <c r="G12" s="32"/>
      <c r="H12" s="32"/>
      <c r="I12" s="27" t="s">
        <v>22</v>
      </c>
      <c r="J12" s="55" t="str">
        <f>'Rekapitulace stavby'!AN8</f>
        <v>21. 4. 2022</v>
      </c>
      <c r="K12" s="32"/>
      <c r="L12" s="4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9" customHeight="1">
      <c r="A13" s="32"/>
      <c r="B13" s="33"/>
      <c r="C13" s="32"/>
      <c r="D13" s="32"/>
      <c r="E13" s="32"/>
      <c r="F13" s="32"/>
      <c r="G13" s="32"/>
      <c r="H13" s="32"/>
      <c r="I13" s="32"/>
      <c r="J13" s="32"/>
      <c r="K13" s="32"/>
      <c r="L13" s="4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3"/>
      <c r="C14" s="32"/>
      <c r="D14" s="27" t="s">
        <v>24</v>
      </c>
      <c r="E14" s="32"/>
      <c r="F14" s="32"/>
      <c r="G14" s="32"/>
      <c r="H14" s="32"/>
      <c r="I14" s="27" t="s">
        <v>25</v>
      </c>
      <c r="J14" s="25" t="str">
        <f>IF('Rekapitulace stavby'!AN10="","",'Rekapitulace stavby'!AN10)</f>
        <v/>
      </c>
      <c r="K14" s="32"/>
      <c r="L14" s="4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customHeight="1">
      <c r="A15" s="32"/>
      <c r="B15" s="33"/>
      <c r="C15" s="32"/>
      <c r="D15" s="32"/>
      <c r="E15" s="25" t="str">
        <f>IF('Rekapitulace stavby'!E11="","",'Rekapitulace stavby'!E11)</f>
        <v xml:space="preserve"> </v>
      </c>
      <c r="F15" s="32"/>
      <c r="G15" s="32"/>
      <c r="H15" s="32"/>
      <c r="I15" s="27" t="s">
        <v>26</v>
      </c>
      <c r="J15" s="25" t="str">
        <f>IF('Rekapitulace stavby'!AN11="","",'Rekapitulace stavby'!AN11)</f>
        <v/>
      </c>
      <c r="K15" s="32"/>
      <c r="L15" s="4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6.95" customHeight="1">
      <c r="A16" s="32"/>
      <c r="B16" s="33"/>
      <c r="C16" s="32"/>
      <c r="D16" s="32"/>
      <c r="E16" s="32"/>
      <c r="F16" s="32"/>
      <c r="G16" s="32"/>
      <c r="H16" s="32"/>
      <c r="I16" s="32"/>
      <c r="J16" s="32"/>
      <c r="K16" s="32"/>
      <c r="L16" s="4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>
      <c r="A17" s="32"/>
      <c r="B17" s="33"/>
      <c r="C17" s="32"/>
      <c r="D17" s="27" t="s">
        <v>27</v>
      </c>
      <c r="E17" s="32"/>
      <c r="F17" s="32"/>
      <c r="G17" s="32"/>
      <c r="H17" s="32"/>
      <c r="I17" s="27" t="s">
        <v>25</v>
      </c>
      <c r="J17" s="28" t="str">
        <f>'Rekapitulace stavby'!AN13</f>
        <v>Vyplň údaj</v>
      </c>
      <c r="K17" s="32"/>
      <c r="L17" s="4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>
      <c r="A18" s="32"/>
      <c r="B18" s="33"/>
      <c r="C18" s="32"/>
      <c r="D18" s="32"/>
      <c r="E18" s="250" t="str">
        <f>'Rekapitulace stavby'!E14</f>
        <v>Vyplň údaj</v>
      </c>
      <c r="F18" s="231"/>
      <c r="G18" s="231"/>
      <c r="H18" s="231"/>
      <c r="I18" s="27" t="s">
        <v>26</v>
      </c>
      <c r="J18" s="28" t="str">
        <f>'Rekapitulace stavby'!AN14</f>
        <v>Vyplň údaj</v>
      </c>
      <c r="K18" s="32"/>
      <c r="L18" s="4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5" customHeight="1">
      <c r="A19" s="32"/>
      <c r="B19" s="33"/>
      <c r="C19" s="32"/>
      <c r="D19" s="32"/>
      <c r="E19" s="32"/>
      <c r="F19" s="32"/>
      <c r="G19" s="32"/>
      <c r="H19" s="32"/>
      <c r="I19" s="32"/>
      <c r="J19" s="32"/>
      <c r="K19" s="32"/>
      <c r="L19" s="4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>
      <c r="A20" s="32"/>
      <c r="B20" s="33"/>
      <c r="C20" s="32"/>
      <c r="D20" s="27" t="s">
        <v>29</v>
      </c>
      <c r="E20" s="32"/>
      <c r="F20" s="32"/>
      <c r="G20" s="32"/>
      <c r="H20" s="32"/>
      <c r="I20" s="27" t="s">
        <v>25</v>
      </c>
      <c r="J20" s="25" t="str">
        <f>IF('Rekapitulace stavby'!AN16="","",'Rekapitulace stavby'!AN16)</f>
        <v/>
      </c>
      <c r="K20" s="32"/>
      <c r="L20" s="4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>
      <c r="A21" s="32"/>
      <c r="B21" s="33"/>
      <c r="C21" s="32"/>
      <c r="D21" s="32"/>
      <c r="E21" s="25" t="str">
        <f>IF('Rekapitulace stavby'!E17="","",'Rekapitulace stavby'!E17)</f>
        <v xml:space="preserve"> </v>
      </c>
      <c r="F21" s="32"/>
      <c r="G21" s="32"/>
      <c r="H21" s="32"/>
      <c r="I21" s="27" t="s">
        <v>26</v>
      </c>
      <c r="J21" s="25" t="str">
        <f>IF('Rekapitulace stavby'!AN17="","",'Rekapitulace stavby'!AN17)</f>
        <v/>
      </c>
      <c r="K21" s="32"/>
      <c r="L21" s="4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5" customHeight="1">
      <c r="A22" s="32"/>
      <c r="B22" s="33"/>
      <c r="C22" s="32"/>
      <c r="D22" s="32"/>
      <c r="E22" s="32"/>
      <c r="F22" s="32"/>
      <c r="G22" s="32"/>
      <c r="H22" s="32"/>
      <c r="I22" s="32"/>
      <c r="J22" s="32"/>
      <c r="K22" s="32"/>
      <c r="L22" s="4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>
      <c r="A23" s="32"/>
      <c r="B23" s="33"/>
      <c r="C23" s="32"/>
      <c r="D23" s="27" t="s">
        <v>31</v>
      </c>
      <c r="E23" s="32"/>
      <c r="F23" s="32"/>
      <c r="G23" s="32"/>
      <c r="H23" s="32"/>
      <c r="I23" s="27" t="s">
        <v>25</v>
      </c>
      <c r="J23" s="25" t="str">
        <f>IF('Rekapitulace stavby'!AN19="","",'Rekapitulace stavby'!AN19)</f>
        <v/>
      </c>
      <c r="K23" s="32"/>
      <c r="L23" s="4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>
      <c r="A24" s="32"/>
      <c r="B24" s="33"/>
      <c r="C24" s="32"/>
      <c r="D24" s="32"/>
      <c r="E24" s="25" t="str">
        <f>IF('Rekapitulace stavby'!E20="","",'Rekapitulace stavby'!E20)</f>
        <v xml:space="preserve"> </v>
      </c>
      <c r="F24" s="32"/>
      <c r="G24" s="32"/>
      <c r="H24" s="32"/>
      <c r="I24" s="27" t="s">
        <v>26</v>
      </c>
      <c r="J24" s="25" t="str">
        <f>IF('Rekapitulace stavby'!AN20="","",'Rekapitulace stavby'!AN20)</f>
        <v/>
      </c>
      <c r="K24" s="32"/>
      <c r="L24" s="4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5" customHeight="1">
      <c r="A25" s="32"/>
      <c r="B25" s="33"/>
      <c r="C25" s="32"/>
      <c r="D25" s="32"/>
      <c r="E25" s="32"/>
      <c r="F25" s="32"/>
      <c r="G25" s="32"/>
      <c r="H25" s="32"/>
      <c r="I25" s="32"/>
      <c r="J25" s="32"/>
      <c r="K25" s="32"/>
      <c r="L25" s="4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>
      <c r="A26" s="32"/>
      <c r="B26" s="33"/>
      <c r="C26" s="32"/>
      <c r="D26" s="27" t="s">
        <v>32</v>
      </c>
      <c r="E26" s="32"/>
      <c r="F26" s="32"/>
      <c r="G26" s="32"/>
      <c r="H26" s="32"/>
      <c r="I26" s="32"/>
      <c r="J26" s="32"/>
      <c r="K26" s="32"/>
      <c r="L26" s="4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6.5" customHeight="1">
      <c r="A27" s="99"/>
      <c r="B27" s="100"/>
      <c r="C27" s="99"/>
      <c r="D27" s="99"/>
      <c r="E27" s="235" t="s">
        <v>1</v>
      </c>
      <c r="F27" s="235"/>
      <c r="G27" s="235"/>
      <c r="H27" s="235"/>
      <c r="I27" s="99"/>
      <c r="J27" s="99"/>
      <c r="K27" s="99"/>
      <c r="L27" s="101"/>
      <c r="S27" s="99"/>
      <c r="T27" s="99"/>
      <c r="U27" s="99"/>
      <c r="V27" s="99"/>
      <c r="W27" s="99"/>
      <c r="X27" s="99"/>
      <c r="Y27" s="99"/>
      <c r="Z27" s="99"/>
      <c r="AA27" s="99"/>
      <c r="AB27" s="99"/>
      <c r="AC27" s="99"/>
      <c r="AD27" s="99"/>
      <c r="AE27" s="99"/>
    </row>
    <row r="28" spans="1:31" s="2" customFormat="1" ht="6.95" customHeight="1">
      <c r="A28" s="32"/>
      <c r="B28" s="33"/>
      <c r="C28" s="32"/>
      <c r="D28" s="32"/>
      <c r="E28" s="32"/>
      <c r="F28" s="32"/>
      <c r="G28" s="32"/>
      <c r="H28" s="32"/>
      <c r="I28" s="32"/>
      <c r="J28" s="32"/>
      <c r="K28" s="32"/>
      <c r="L28" s="4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5" customHeight="1">
      <c r="A29" s="32"/>
      <c r="B29" s="33"/>
      <c r="C29" s="32"/>
      <c r="D29" s="66"/>
      <c r="E29" s="66"/>
      <c r="F29" s="66"/>
      <c r="G29" s="66"/>
      <c r="H29" s="66"/>
      <c r="I29" s="66"/>
      <c r="J29" s="66"/>
      <c r="K29" s="66"/>
      <c r="L29" s="42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25.35" customHeight="1">
      <c r="A30" s="32"/>
      <c r="B30" s="33"/>
      <c r="C30" s="32"/>
      <c r="D30" s="102" t="s">
        <v>33</v>
      </c>
      <c r="E30" s="32"/>
      <c r="F30" s="32"/>
      <c r="G30" s="32"/>
      <c r="H30" s="32"/>
      <c r="I30" s="32"/>
      <c r="J30" s="71">
        <f>ROUND(J117, 2)</f>
        <v>0</v>
      </c>
      <c r="K30" s="32"/>
      <c r="L30" s="4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5" customHeight="1">
      <c r="A31" s="32"/>
      <c r="B31" s="33"/>
      <c r="C31" s="32"/>
      <c r="D31" s="66"/>
      <c r="E31" s="66"/>
      <c r="F31" s="66"/>
      <c r="G31" s="66"/>
      <c r="H31" s="66"/>
      <c r="I31" s="66"/>
      <c r="J31" s="66"/>
      <c r="K31" s="66"/>
      <c r="L31" s="4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14.45" customHeight="1">
      <c r="A32" s="32"/>
      <c r="B32" s="33"/>
      <c r="C32" s="32"/>
      <c r="D32" s="32"/>
      <c r="E32" s="32"/>
      <c r="F32" s="36" t="s">
        <v>35</v>
      </c>
      <c r="G32" s="32"/>
      <c r="H32" s="32"/>
      <c r="I32" s="36" t="s">
        <v>34</v>
      </c>
      <c r="J32" s="36" t="s">
        <v>36</v>
      </c>
      <c r="K32" s="32"/>
      <c r="L32" s="42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14.45" customHeight="1">
      <c r="A33" s="32"/>
      <c r="B33" s="33"/>
      <c r="C33" s="32"/>
      <c r="D33" s="103" t="s">
        <v>37</v>
      </c>
      <c r="E33" s="27" t="s">
        <v>38</v>
      </c>
      <c r="F33" s="104">
        <f>ROUND((SUM(BE117:BE124)),  2)</f>
        <v>0</v>
      </c>
      <c r="G33" s="32"/>
      <c r="H33" s="32"/>
      <c r="I33" s="105">
        <v>0.21</v>
      </c>
      <c r="J33" s="104">
        <f>ROUND(((SUM(BE117:BE124))*I33),  2)</f>
        <v>0</v>
      </c>
      <c r="K33" s="32"/>
      <c r="L33" s="42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>
      <c r="A34" s="32"/>
      <c r="B34" s="33"/>
      <c r="C34" s="32"/>
      <c r="D34" s="32"/>
      <c r="E34" s="27" t="s">
        <v>39</v>
      </c>
      <c r="F34" s="104">
        <f>ROUND((SUM(BF117:BF124)),  2)</f>
        <v>0</v>
      </c>
      <c r="G34" s="32"/>
      <c r="H34" s="32"/>
      <c r="I34" s="105">
        <v>0.15</v>
      </c>
      <c r="J34" s="104">
        <f>ROUND(((SUM(BF117:BF124))*I34),  2)</f>
        <v>0</v>
      </c>
      <c r="K34" s="32"/>
      <c r="L34" s="4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hidden="1" customHeight="1">
      <c r="A35" s="32"/>
      <c r="B35" s="33"/>
      <c r="C35" s="32"/>
      <c r="D35" s="32"/>
      <c r="E35" s="27" t="s">
        <v>40</v>
      </c>
      <c r="F35" s="104">
        <f>ROUND((SUM(BG117:BG124)),  2)</f>
        <v>0</v>
      </c>
      <c r="G35" s="32"/>
      <c r="H35" s="32"/>
      <c r="I35" s="105">
        <v>0.21</v>
      </c>
      <c r="J35" s="104">
        <f>0</f>
        <v>0</v>
      </c>
      <c r="K35" s="32"/>
      <c r="L35" s="42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hidden="1" customHeight="1">
      <c r="A36" s="32"/>
      <c r="B36" s="33"/>
      <c r="C36" s="32"/>
      <c r="D36" s="32"/>
      <c r="E36" s="27" t="s">
        <v>41</v>
      </c>
      <c r="F36" s="104">
        <f>ROUND((SUM(BH117:BH124)),  2)</f>
        <v>0</v>
      </c>
      <c r="G36" s="32"/>
      <c r="H36" s="32"/>
      <c r="I36" s="105">
        <v>0.15</v>
      </c>
      <c r="J36" s="104">
        <f>0</f>
        <v>0</v>
      </c>
      <c r="K36" s="32"/>
      <c r="L36" s="4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>
      <c r="A37" s="32"/>
      <c r="B37" s="33"/>
      <c r="C37" s="32"/>
      <c r="D37" s="32"/>
      <c r="E37" s="27" t="s">
        <v>42</v>
      </c>
      <c r="F37" s="104">
        <f>ROUND((SUM(BI117:BI124)),  2)</f>
        <v>0</v>
      </c>
      <c r="G37" s="32"/>
      <c r="H37" s="32"/>
      <c r="I37" s="105">
        <v>0</v>
      </c>
      <c r="J37" s="104">
        <f>0</f>
        <v>0</v>
      </c>
      <c r="K37" s="32"/>
      <c r="L37" s="4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6.95" customHeight="1">
      <c r="A38" s="32"/>
      <c r="B38" s="33"/>
      <c r="C38" s="32"/>
      <c r="D38" s="32"/>
      <c r="E38" s="32"/>
      <c r="F38" s="32"/>
      <c r="G38" s="32"/>
      <c r="H38" s="32"/>
      <c r="I38" s="32"/>
      <c r="J38" s="32"/>
      <c r="K38" s="32"/>
      <c r="L38" s="4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25.35" customHeight="1">
      <c r="A39" s="32"/>
      <c r="B39" s="33"/>
      <c r="C39" s="106"/>
      <c r="D39" s="107" t="s">
        <v>43</v>
      </c>
      <c r="E39" s="60"/>
      <c r="F39" s="60"/>
      <c r="G39" s="108" t="s">
        <v>44</v>
      </c>
      <c r="H39" s="109" t="s">
        <v>45</v>
      </c>
      <c r="I39" s="60"/>
      <c r="J39" s="110">
        <f>SUM(J30:J37)</f>
        <v>0</v>
      </c>
      <c r="K39" s="111"/>
      <c r="L39" s="42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14.45" customHeight="1">
      <c r="A40" s="32"/>
      <c r="B40" s="33"/>
      <c r="C40" s="32"/>
      <c r="D40" s="32"/>
      <c r="E40" s="32"/>
      <c r="F40" s="32"/>
      <c r="G40" s="32"/>
      <c r="H40" s="32"/>
      <c r="I40" s="32"/>
      <c r="J40" s="32"/>
      <c r="K40" s="32"/>
      <c r="L40" s="42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1" customFormat="1" ht="14.45" customHeight="1">
      <c r="B41" s="20"/>
      <c r="L41" s="20"/>
    </row>
    <row r="42" spans="1:31" s="1" customFormat="1" ht="14.45" customHeight="1">
      <c r="B42" s="20"/>
      <c r="L42" s="20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42"/>
      <c r="D50" s="43" t="s">
        <v>46</v>
      </c>
      <c r="E50" s="44"/>
      <c r="F50" s="44"/>
      <c r="G50" s="43" t="s">
        <v>47</v>
      </c>
      <c r="H50" s="44"/>
      <c r="I50" s="44"/>
      <c r="J50" s="44"/>
      <c r="K50" s="44"/>
      <c r="L50" s="42"/>
    </row>
    <row r="51" spans="1:31">
      <c r="B51" s="20"/>
      <c r="L51" s="20"/>
    </row>
    <row r="52" spans="1:31">
      <c r="B52" s="20"/>
      <c r="L52" s="20"/>
    </row>
    <row r="53" spans="1:31">
      <c r="B53" s="20"/>
      <c r="L53" s="20"/>
    </row>
    <row r="54" spans="1:31">
      <c r="B54" s="20"/>
      <c r="L54" s="20"/>
    </row>
    <row r="55" spans="1:31">
      <c r="B55" s="20"/>
      <c r="L55" s="20"/>
    </row>
    <row r="56" spans="1:31">
      <c r="B56" s="20"/>
      <c r="L56" s="20"/>
    </row>
    <row r="57" spans="1:31">
      <c r="B57" s="20"/>
      <c r="L57" s="20"/>
    </row>
    <row r="58" spans="1:31">
      <c r="B58" s="20"/>
      <c r="L58" s="20"/>
    </row>
    <row r="59" spans="1:31">
      <c r="B59" s="20"/>
      <c r="L59" s="20"/>
    </row>
    <row r="60" spans="1:31">
      <c r="B60" s="20"/>
      <c r="L60" s="20"/>
    </row>
    <row r="61" spans="1:31" s="2" customFormat="1" ht="12.75">
      <c r="A61" s="32"/>
      <c r="B61" s="33"/>
      <c r="C61" s="32"/>
      <c r="D61" s="45" t="s">
        <v>48</v>
      </c>
      <c r="E61" s="35"/>
      <c r="F61" s="112" t="s">
        <v>49</v>
      </c>
      <c r="G61" s="45" t="s">
        <v>48</v>
      </c>
      <c r="H61" s="35"/>
      <c r="I61" s="35"/>
      <c r="J61" s="113" t="s">
        <v>49</v>
      </c>
      <c r="K61" s="35"/>
      <c r="L61" s="42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>
      <c r="B62" s="20"/>
      <c r="L62" s="20"/>
    </row>
    <row r="63" spans="1:31">
      <c r="B63" s="20"/>
      <c r="L63" s="20"/>
    </row>
    <row r="64" spans="1:31">
      <c r="B64" s="20"/>
      <c r="L64" s="20"/>
    </row>
    <row r="65" spans="1:31" s="2" customFormat="1" ht="12.75">
      <c r="A65" s="32"/>
      <c r="B65" s="33"/>
      <c r="C65" s="32"/>
      <c r="D65" s="43" t="s">
        <v>50</v>
      </c>
      <c r="E65" s="46"/>
      <c r="F65" s="46"/>
      <c r="G65" s="43" t="s">
        <v>51</v>
      </c>
      <c r="H65" s="46"/>
      <c r="I65" s="46"/>
      <c r="J65" s="46"/>
      <c r="K65" s="46"/>
      <c r="L65" s="42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>
      <c r="B66" s="20"/>
      <c r="L66" s="20"/>
    </row>
    <row r="67" spans="1:31">
      <c r="B67" s="20"/>
      <c r="L67" s="20"/>
    </row>
    <row r="68" spans="1:31">
      <c r="B68" s="20"/>
      <c r="L68" s="20"/>
    </row>
    <row r="69" spans="1:31">
      <c r="B69" s="20"/>
      <c r="L69" s="20"/>
    </row>
    <row r="70" spans="1:31">
      <c r="B70" s="20"/>
      <c r="L70" s="20"/>
    </row>
    <row r="71" spans="1:31">
      <c r="B71" s="20"/>
      <c r="L71" s="20"/>
    </row>
    <row r="72" spans="1:31">
      <c r="B72" s="20"/>
      <c r="L72" s="20"/>
    </row>
    <row r="73" spans="1:31">
      <c r="B73" s="20"/>
      <c r="L73" s="20"/>
    </row>
    <row r="74" spans="1:31">
      <c r="B74" s="20"/>
      <c r="L74" s="20"/>
    </row>
    <row r="75" spans="1:31">
      <c r="B75" s="20"/>
      <c r="L75" s="20"/>
    </row>
    <row r="76" spans="1:31" s="2" customFormat="1" ht="12.75">
      <c r="A76" s="32"/>
      <c r="B76" s="33"/>
      <c r="C76" s="32"/>
      <c r="D76" s="45" t="s">
        <v>48</v>
      </c>
      <c r="E76" s="35"/>
      <c r="F76" s="112" t="s">
        <v>49</v>
      </c>
      <c r="G76" s="45" t="s">
        <v>48</v>
      </c>
      <c r="H76" s="35"/>
      <c r="I76" s="35"/>
      <c r="J76" s="113" t="s">
        <v>49</v>
      </c>
      <c r="K76" s="35"/>
      <c r="L76" s="4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45" customHeight="1">
      <c r="A77" s="32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2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47" s="2" customFormat="1" ht="6.95" customHeight="1">
      <c r="A81" s="32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42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47" s="2" customFormat="1" ht="24.95" customHeight="1">
      <c r="A82" s="32"/>
      <c r="B82" s="33"/>
      <c r="C82" s="21" t="s">
        <v>130</v>
      </c>
      <c r="D82" s="32"/>
      <c r="E82" s="32"/>
      <c r="F82" s="32"/>
      <c r="G82" s="32"/>
      <c r="H82" s="32"/>
      <c r="I82" s="32"/>
      <c r="J82" s="32"/>
      <c r="K82" s="32"/>
      <c r="L82" s="4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47" s="2" customFormat="1" ht="6.95" customHeight="1">
      <c r="A83" s="32"/>
      <c r="B83" s="33"/>
      <c r="C83" s="32"/>
      <c r="D83" s="32"/>
      <c r="E83" s="32"/>
      <c r="F83" s="32"/>
      <c r="G83" s="32"/>
      <c r="H83" s="32"/>
      <c r="I83" s="32"/>
      <c r="J83" s="32"/>
      <c r="K83" s="32"/>
      <c r="L83" s="4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47" s="2" customFormat="1" ht="12" customHeight="1">
      <c r="A84" s="32"/>
      <c r="B84" s="33"/>
      <c r="C84" s="27" t="s">
        <v>16</v>
      </c>
      <c r="D84" s="32"/>
      <c r="E84" s="32"/>
      <c r="F84" s="32"/>
      <c r="G84" s="32"/>
      <c r="H84" s="32"/>
      <c r="I84" s="32"/>
      <c r="J84" s="32"/>
      <c r="K84" s="32"/>
      <c r="L84" s="42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47" s="2" customFormat="1" ht="16.5" customHeight="1">
      <c r="A85" s="32"/>
      <c r="B85" s="33"/>
      <c r="C85" s="32"/>
      <c r="D85" s="32"/>
      <c r="E85" s="248" t="str">
        <f>E7</f>
        <v>Kanalizace Beroun - Zavadilka</v>
      </c>
      <c r="F85" s="249"/>
      <c r="G85" s="249"/>
      <c r="H85" s="249"/>
      <c r="I85" s="32"/>
      <c r="J85" s="32"/>
      <c r="K85" s="32"/>
      <c r="L85" s="42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47" s="2" customFormat="1" ht="12" customHeight="1">
      <c r="A86" s="32"/>
      <c r="B86" s="33"/>
      <c r="C86" s="27" t="s">
        <v>126</v>
      </c>
      <c r="D86" s="32"/>
      <c r="E86" s="32"/>
      <c r="F86" s="32"/>
      <c r="G86" s="32"/>
      <c r="H86" s="32"/>
      <c r="I86" s="32"/>
      <c r="J86" s="32"/>
      <c r="K86" s="32"/>
      <c r="L86" s="4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pans="1:47" s="2" customFormat="1" ht="16.5" customHeight="1">
      <c r="A87" s="32"/>
      <c r="B87" s="33"/>
      <c r="C87" s="32"/>
      <c r="D87" s="32"/>
      <c r="E87" s="241" t="str">
        <f>E9</f>
        <v>101 - VON - Kanalizace 1. etapa</v>
      </c>
      <c r="F87" s="247"/>
      <c r="G87" s="247"/>
      <c r="H87" s="247"/>
      <c r="I87" s="32"/>
      <c r="J87" s="32"/>
      <c r="K87" s="32"/>
      <c r="L87" s="4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47" s="2" customFormat="1" ht="6.95" customHeight="1">
      <c r="A88" s="32"/>
      <c r="B88" s="33"/>
      <c r="C88" s="32"/>
      <c r="D88" s="32"/>
      <c r="E88" s="32"/>
      <c r="F88" s="32"/>
      <c r="G88" s="32"/>
      <c r="H88" s="32"/>
      <c r="I88" s="32"/>
      <c r="J88" s="32"/>
      <c r="K88" s="32"/>
      <c r="L88" s="4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47" s="2" customFormat="1" ht="12" customHeight="1">
      <c r="A89" s="32"/>
      <c r="B89" s="33"/>
      <c r="C89" s="27" t="s">
        <v>20</v>
      </c>
      <c r="D89" s="32"/>
      <c r="E89" s="32"/>
      <c r="F89" s="25" t="str">
        <f>F12</f>
        <v xml:space="preserve"> </v>
      </c>
      <c r="G89" s="32"/>
      <c r="H89" s="32"/>
      <c r="I89" s="27" t="s">
        <v>22</v>
      </c>
      <c r="J89" s="55" t="str">
        <f>IF(J12="","",J12)</f>
        <v>21. 4. 2022</v>
      </c>
      <c r="K89" s="32"/>
      <c r="L89" s="4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47" s="2" customFormat="1" ht="6.95" customHeight="1">
      <c r="A90" s="32"/>
      <c r="B90" s="33"/>
      <c r="C90" s="32"/>
      <c r="D90" s="32"/>
      <c r="E90" s="32"/>
      <c r="F90" s="32"/>
      <c r="G90" s="32"/>
      <c r="H90" s="32"/>
      <c r="I90" s="32"/>
      <c r="J90" s="32"/>
      <c r="K90" s="32"/>
      <c r="L90" s="4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47" s="2" customFormat="1" ht="15.2" customHeight="1">
      <c r="A91" s="32"/>
      <c r="B91" s="33"/>
      <c r="C91" s="27" t="s">
        <v>24</v>
      </c>
      <c r="D91" s="32"/>
      <c r="E91" s="32"/>
      <c r="F91" s="25" t="str">
        <f>E15</f>
        <v xml:space="preserve"> </v>
      </c>
      <c r="G91" s="32"/>
      <c r="H91" s="32"/>
      <c r="I91" s="27" t="s">
        <v>29</v>
      </c>
      <c r="J91" s="30" t="str">
        <f>E21</f>
        <v xml:space="preserve"> </v>
      </c>
      <c r="K91" s="32"/>
      <c r="L91" s="4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47" s="2" customFormat="1" ht="15.2" customHeight="1">
      <c r="A92" s="32"/>
      <c r="B92" s="33"/>
      <c r="C92" s="27" t="s">
        <v>27</v>
      </c>
      <c r="D92" s="32"/>
      <c r="E92" s="32"/>
      <c r="F92" s="25" t="str">
        <f>IF(E18="","",E18)</f>
        <v>Vyplň údaj</v>
      </c>
      <c r="G92" s="32"/>
      <c r="H92" s="32"/>
      <c r="I92" s="27" t="s">
        <v>31</v>
      </c>
      <c r="J92" s="30" t="str">
        <f>E24</f>
        <v xml:space="preserve"> </v>
      </c>
      <c r="K92" s="32"/>
      <c r="L92" s="42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47" s="2" customFormat="1" ht="10.35" customHeight="1">
      <c r="A93" s="32"/>
      <c r="B93" s="33"/>
      <c r="C93" s="32"/>
      <c r="D93" s="32"/>
      <c r="E93" s="32"/>
      <c r="F93" s="32"/>
      <c r="G93" s="32"/>
      <c r="H93" s="32"/>
      <c r="I93" s="32"/>
      <c r="J93" s="32"/>
      <c r="K93" s="32"/>
      <c r="L93" s="4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47" s="2" customFormat="1" ht="29.25" customHeight="1">
      <c r="A94" s="32"/>
      <c r="B94" s="33"/>
      <c r="C94" s="114" t="s">
        <v>131</v>
      </c>
      <c r="D94" s="106"/>
      <c r="E94" s="106"/>
      <c r="F94" s="106"/>
      <c r="G94" s="106"/>
      <c r="H94" s="106"/>
      <c r="I94" s="106"/>
      <c r="J94" s="115" t="s">
        <v>132</v>
      </c>
      <c r="K94" s="106"/>
      <c r="L94" s="42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47" s="2" customFormat="1" ht="10.35" customHeight="1">
      <c r="A95" s="32"/>
      <c r="B95" s="33"/>
      <c r="C95" s="32"/>
      <c r="D95" s="32"/>
      <c r="E95" s="32"/>
      <c r="F95" s="32"/>
      <c r="G95" s="32"/>
      <c r="H95" s="32"/>
      <c r="I95" s="32"/>
      <c r="J95" s="32"/>
      <c r="K95" s="32"/>
      <c r="L95" s="42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47" s="2" customFormat="1" ht="22.9" customHeight="1">
      <c r="A96" s="32"/>
      <c r="B96" s="33"/>
      <c r="C96" s="116" t="s">
        <v>133</v>
      </c>
      <c r="D96" s="32"/>
      <c r="E96" s="32"/>
      <c r="F96" s="32"/>
      <c r="G96" s="32"/>
      <c r="H96" s="32"/>
      <c r="I96" s="32"/>
      <c r="J96" s="71">
        <f>J117</f>
        <v>0</v>
      </c>
      <c r="K96" s="32"/>
      <c r="L96" s="42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7" t="s">
        <v>134</v>
      </c>
    </row>
    <row r="97" spans="1:31" s="9" customFormat="1" ht="24.95" customHeight="1">
      <c r="B97" s="117"/>
      <c r="D97" s="118" t="s">
        <v>1907</v>
      </c>
      <c r="E97" s="119"/>
      <c r="F97" s="119"/>
      <c r="G97" s="119"/>
      <c r="H97" s="119"/>
      <c r="I97" s="119"/>
      <c r="J97" s="120">
        <f>J118</f>
        <v>0</v>
      </c>
      <c r="L97" s="117"/>
    </row>
    <row r="98" spans="1:31" s="2" customFormat="1" ht="21.75" customHeight="1">
      <c r="A98" s="32"/>
      <c r="B98" s="33"/>
      <c r="C98" s="32"/>
      <c r="D98" s="32"/>
      <c r="E98" s="32"/>
      <c r="F98" s="32"/>
      <c r="G98" s="32"/>
      <c r="H98" s="32"/>
      <c r="I98" s="32"/>
      <c r="J98" s="32"/>
      <c r="K98" s="32"/>
      <c r="L98" s="42"/>
      <c r="S98" s="32"/>
      <c r="T98" s="32"/>
      <c r="U98" s="32"/>
      <c r="V98" s="32"/>
      <c r="W98" s="32"/>
      <c r="X98" s="32"/>
      <c r="Y98" s="32"/>
      <c r="Z98" s="32"/>
      <c r="AA98" s="32"/>
      <c r="AB98" s="32"/>
      <c r="AC98" s="32"/>
      <c r="AD98" s="32"/>
      <c r="AE98" s="32"/>
    </row>
    <row r="99" spans="1:31" s="2" customFormat="1" ht="6.95" customHeight="1">
      <c r="A99" s="32"/>
      <c r="B99" s="47"/>
      <c r="C99" s="48"/>
      <c r="D99" s="48"/>
      <c r="E99" s="48"/>
      <c r="F99" s="48"/>
      <c r="G99" s="48"/>
      <c r="H99" s="48"/>
      <c r="I99" s="48"/>
      <c r="J99" s="48"/>
      <c r="K99" s="48"/>
      <c r="L99" s="42"/>
      <c r="S99" s="32"/>
      <c r="T99" s="32"/>
      <c r="U99" s="32"/>
      <c r="V99" s="32"/>
      <c r="W99" s="32"/>
      <c r="X99" s="32"/>
      <c r="Y99" s="32"/>
      <c r="Z99" s="32"/>
      <c r="AA99" s="32"/>
      <c r="AB99" s="32"/>
      <c r="AC99" s="32"/>
      <c r="AD99" s="32"/>
      <c r="AE99" s="32"/>
    </row>
    <row r="103" spans="1:31" s="2" customFormat="1" ht="6.95" customHeight="1">
      <c r="A103" s="32"/>
      <c r="B103" s="49"/>
      <c r="C103" s="50"/>
      <c r="D103" s="50"/>
      <c r="E103" s="50"/>
      <c r="F103" s="50"/>
      <c r="G103" s="50"/>
      <c r="H103" s="50"/>
      <c r="I103" s="50"/>
      <c r="J103" s="50"/>
      <c r="K103" s="50"/>
      <c r="L103" s="42"/>
      <c r="S103" s="32"/>
      <c r="T103" s="32"/>
      <c r="U103" s="32"/>
      <c r="V103" s="32"/>
      <c r="W103" s="32"/>
      <c r="X103" s="32"/>
      <c r="Y103" s="32"/>
      <c r="Z103" s="32"/>
      <c r="AA103" s="32"/>
      <c r="AB103" s="32"/>
      <c r="AC103" s="32"/>
      <c r="AD103" s="32"/>
      <c r="AE103" s="32"/>
    </row>
    <row r="104" spans="1:31" s="2" customFormat="1" ht="24.95" customHeight="1">
      <c r="A104" s="32"/>
      <c r="B104" s="33"/>
      <c r="C104" s="21" t="s">
        <v>145</v>
      </c>
      <c r="D104" s="32"/>
      <c r="E104" s="32"/>
      <c r="F104" s="32"/>
      <c r="G104" s="32"/>
      <c r="H104" s="32"/>
      <c r="I104" s="32"/>
      <c r="J104" s="32"/>
      <c r="K104" s="32"/>
      <c r="L104" s="42"/>
      <c r="S104" s="32"/>
      <c r="T104" s="32"/>
      <c r="U104" s="32"/>
      <c r="V104" s="32"/>
      <c r="W104" s="32"/>
      <c r="X104" s="32"/>
      <c r="Y104" s="32"/>
      <c r="Z104" s="32"/>
      <c r="AA104" s="32"/>
      <c r="AB104" s="32"/>
      <c r="AC104" s="32"/>
      <c r="AD104" s="32"/>
      <c r="AE104" s="32"/>
    </row>
    <row r="105" spans="1:31" s="2" customFormat="1" ht="6.95" customHeight="1">
      <c r="A105" s="32"/>
      <c r="B105" s="33"/>
      <c r="C105" s="32"/>
      <c r="D105" s="32"/>
      <c r="E105" s="32"/>
      <c r="F105" s="32"/>
      <c r="G105" s="32"/>
      <c r="H105" s="32"/>
      <c r="I105" s="32"/>
      <c r="J105" s="32"/>
      <c r="K105" s="32"/>
      <c r="L105" s="42"/>
      <c r="S105" s="32"/>
      <c r="T105" s="32"/>
      <c r="U105" s="32"/>
      <c r="V105" s="32"/>
      <c r="W105" s="32"/>
      <c r="X105" s="32"/>
      <c r="Y105" s="32"/>
      <c r="Z105" s="32"/>
      <c r="AA105" s="32"/>
      <c r="AB105" s="32"/>
      <c r="AC105" s="32"/>
      <c r="AD105" s="32"/>
      <c r="AE105" s="32"/>
    </row>
    <row r="106" spans="1:31" s="2" customFormat="1" ht="12" customHeight="1">
      <c r="A106" s="32"/>
      <c r="B106" s="33"/>
      <c r="C106" s="27" t="s">
        <v>16</v>
      </c>
      <c r="D106" s="32"/>
      <c r="E106" s="32"/>
      <c r="F106" s="32"/>
      <c r="G106" s="32"/>
      <c r="H106" s="32"/>
      <c r="I106" s="32"/>
      <c r="J106" s="32"/>
      <c r="K106" s="32"/>
      <c r="L106" s="42"/>
      <c r="S106" s="32"/>
      <c r="T106" s="32"/>
      <c r="U106" s="32"/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</row>
    <row r="107" spans="1:31" s="2" customFormat="1" ht="16.5" customHeight="1">
      <c r="A107" s="32"/>
      <c r="B107" s="33"/>
      <c r="C107" s="32"/>
      <c r="D107" s="32"/>
      <c r="E107" s="248" t="str">
        <f>E7</f>
        <v>Kanalizace Beroun - Zavadilka</v>
      </c>
      <c r="F107" s="249"/>
      <c r="G107" s="249"/>
      <c r="H107" s="249"/>
      <c r="I107" s="32"/>
      <c r="J107" s="32"/>
      <c r="K107" s="32"/>
      <c r="L107" s="42"/>
      <c r="S107" s="32"/>
      <c r="T107" s="32"/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</row>
    <row r="108" spans="1:31" s="2" customFormat="1" ht="12" customHeight="1">
      <c r="A108" s="32"/>
      <c r="B108" s="33"/>
      <c r="C108" s="27" t="s">
        <v>126</v>
      </c>
      <c r="D108" s="32"/>
      <c r="E108" s="32"/>
      <c r="F108" s="32"/>
      <c r="G108" s="32"/>
      <c r="H108" s="32"/>
      <c r="I108" s="32"/>
      <c r="J108" s="32"/>
      <c r="K108" s="32"/>
      <c r="L108" s="42"/>
      <c r="S108" s="32"/>
      <c r="T108" s="32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</row>
    <row r="109" spans="1:31" s="2" customFormat="1" ht="16.5" customHeight="1">
      <c r="A109" s="32"/>
      <c r="B109" s="33"/>
      <c r="C109" s="32"/>
      <c r="D109" s="32"/>
      <c r="E109" s="241" t="str">
        <f>E9</f>
        <v>101 - VON - Kanalizace 1. etapa</v>
      </c>
      <c r="F109" s="247"/>
      <c r="G109" s="247"/>
      <c r="H109" s="247"/>
      <c r="I109" s="32"/>
      <c r="J109" s="32"/>
      <c r="K109" s="32"/>
      <c r="L109" s="42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</row>
    <row r="110" spans="1:31" s="2" customFormat="1" ht="6.95" customHeight="1">
      <c r="A110" s="32"/>
      <c r="B110" s="33"/>
      <c r="C110" s="32"/>
      <c r="D110" s="32"/>
      <c r="E110" s="32"/>
      <c r="F110" s="32"/>
      <c r="G110" s="32"/>
      <c r="H110" s="32"/>
      <c r="I110" s="32"/>
      <c r="J110" s="32"/>
      <c r="K110" s="32"/>
      <c r="L110" s="42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</row>
    <row r="111" spans="1:31" s="2" customFormat="1" ht="12" customHeight="1">
      <c r="A111" s="32"/>
      <c r="B111" s="33"/>
      <c r="C111" s="27" t="s">
        <v>20</v>
      </c>
      <c r="D111" s="32"/>
      <c r="E111" s="32"/>
      <c r="F111" s="25" t="str">
        <f>F12</f>
        <v xml:space="preserve"> </v>
      </c>
      <c r="G111" s="32"/>
      <c r="H111" s="32"/>
      <c r="I111" s="27" t="s">
        <v>22</v>
      </c>
      <c r="J111" s="55" t="str">
        <f>IF(J12="","",J12)</f>
        <v>21. 4. 2022</v>
      </c>
      <c r="K111" s="32"/>
      <c r="L111" s="42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</row>
    <row r="112" spans="1:31" s="2" customFormat="1" ht="6.95" customHeight="1">
      <c r="A112" s="32"/>
      <c r="B112" s="33"/>
      <c r="C112" s="32"/>
      <c r="D112" s="32"/>
      <c r="E112" s="32"/>
      <c r="F112" s="32"/>
      <c r="G112" s="32"/>
      <c r="H112" s="32"/>
      <c r="I112" s="32"/>
      <c r="J112" s="32"/>
      <c r="K112" s="32"/>
      <c r="L112" s="42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pans="1:65" s="2" customFormat="1" ht="15.2" customHeight="1">
      <c r="A113" s="32"/>
      <c r="B113" s="33"/>
      <c r="C113" s="27" t="s">
        <v>24</v>
      </c>
      <c r="D113" s="32"/>
      <c r="E113" s="32"/>
      <c r="F113" s="25" t="str">
        <f>E15</f>
        <v xml:space="preserve"> </v>
      </c>
      <c r="G113" s="32"/>
      <c r="H113" s="32"/>
      <c r="I113" s="27" t="s">
        <v>29</v>
      </c>
      <c r="J113" s="30" t="str">
        <f>E21</f>
        <v xml:space="preserve"> </v>
      </c>
      <c r="K113" s="32"/>
      <c r="L113" s="42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pans="1:65" s="2" customFormat="1" ht="15.2" customHeight="1">
      <c r="A114" s="32"/>
      <c r="B114" s="33"/>
      <c r="C114" s="27" t="s">
        <v>27</v>
      </c>
      <c r="D114" s="32"/>
      <c r="E114" s="32"/>
      <c r="F114" s="25" t="str">
        <f>IF(E18="","",E18)</f>
        <v>Vyplň údaj</v>
      </c>
      <c r="G114" s="32"/>
      <c r="H114" s="32"/>
      <c r="I114" s="27" t="s">
        <v>31</v>
      </c>
      <c r="J114" s="30" t="str">
        <f>E24</f>
        <v xml:space="preserve"> </v>
      </c>
      <c r="K114" s="32"/>
      <c r="L114" s="42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pans="1:65" s="2" customFormat="1" ht="10.35" customHeight="1">
      <c r="A115" s="32"/>
      <c r="B115" s="33"/>
      <c r="C115" s="32"/>
      <c r="D115" s="32"/>
      <c r="E115" s="32"/>
      <c r="F115" s="32"/>
      <c r="G115" s="32"/>
      <c r="H115" s="32"/>
      <c r="I115" s="32"/>
      <c r="J115" s="32"/>
      <c r="K115" s="32"/>
      <c r="L115" s="42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</row>
    <row r="116" spans="1:65" s="11" customFormat="1" ht="29.25" customHeight="1">
      <c r="A116" s="125"/>
      <c r="B116" s="126"/>
      <c r="C116" s="127" t="s">
        <v>146</v>
      </c>
      <c r="D116" s="128" t="s">
        <v>58</v>
      </c>
      <c r="E116" s="128" t="s">
        <v>54</v>
      </c>
      <c r="F116" s="128" t="s">
        <v>55</v>
      </c>
      <c r="G116" s="128" t="s">
        <v>147</v>
      </c>
      <c r="H116" s="128" t="s">
        <v>148</v>
      </c>
      <c r="I116" s="128" t="s">
        <v>149</v>
      </c>
      <c r="J116" s="129" t="s">
        <v>132</v>
      </c>
      <c r="K116" s="130" t="s">
        <v>150</v>
      </c>
      <c r="L116" s="131"/>
      <c r="M116" s="62" t="s">
        <v>1</v>
      </c>
      <c r="N116" s="63" t="s">
        <v>37</v>
      </c>
      <c r="O116" s="63" t="s">
        <v>151</v>
      </c>
      <c r="P116" s="63" t="s">
        <v>152</v>
      </c>
      <c r="Q116" s="63" t="s">
        <v>153</v>
      </c>
      <c r="R116" s="63" t="s">
        <v>154</v>
      </c>
      <c r="S116" s="63" t="s">
        <v>155</v>
      </c>
      <c r="T116" s="64" t="s">
        <v>156</v>
      </c>
      <c r="U116" s="125"/>
      <c r="V116" s="125"/>
      <c r="W116" s="125"/>
      <c r="X116" s="125"/>
      <c r="Y116" s="125"/>
      <c r="Z116" s="125"/>
      <c r="AA116" s="125"/>
      <c r="AB116" s="125"/>
      <c r="AC116" s="125"/>
      <c r="AD116" s="125"/>
      <c r="AE116" s="125"/>
    </row>
    <row r="117" spans="1:65" s="2" customFormat="1" ht="22.9" customHeight="1">
      <c r="A117" s="32"/>
      <c r="B117" s="33"/>
      <c r="C117" s="69" t="s">
        <v>157</v>
      </c>
      <c r="D117" s="32"/>
      <c r="E117" s="32"/>
      <c r="F117" s="32"/>
      <c r="G117" s="32"/>
      <c r="H117" s="32"/>
      <c r="I117" s="32"/>
      <c r="J117" s="132">
        <f>BK117</f>
        <v>0</v>
      </c>
      <c r="K117" s="32"/>
      <c r="L117" s="33"/>
      <c r="M117" s="65"/>
      <c r="N117" s="56"/>
      <c r="O117" s="66"/>
      <c r="P117" s="133">
        <f>P118</f>
        <v>0</v>
      </c>
      <c r="Q117" s="66"/>
      <c r="R117" s="133">
        <f>R118</f>
        <v>0</v>
      </c>
      <c r="S117" s="66"/>
      <c r="T117" s="134">
        <f>T118</f>
        <v>0</v>
      </c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  <c r="AT117" s="17" t="s">
        <v>72</v>
      </c>
      <c r="AU117" s="17" t="s">
        <v>134</v>
      </c>
      <c r="BK117" s="135">
        <f>BK118</f>
        <v>0</v>
      </c>
    </row>
    <row r="118" spans="1:65" s="12" customFormat="1" ht="25.9" customHeight="1">
      <c r="B118" s="136"/>
      <c r="D118" s="137" t="s">
        <v>72</v>
      </c>
      <c r="E118" s="138" t="s">
        <v>1908</v>
      </c>
      <c r="F118" s="138" t="s">
        <v>1909</v>
      </c>
      <c r="I118" s="139"/>
      <c r="J118" s="140">
        <f>BK118</f>
        <v>0</v>
      </c>
      <c r="L118" s="136"/>
      <c r="M118" s="141"/>
      <c r="N118" s="142"/>
      <c r="O118" s="142"/>
      <c r="P118" s="143">
        <f>SUM(P119:P124)</f>
        <v>0</v>
      </c>
      <c r="Q118" s="142"/>
      <c r="R118" s="143">
        <f>SUM(R119:R124)</f>
        <v>0</v>
      </c>
      <c r="S118" s="142"/>
      <c r="T118" s="144">
        <f>SUM(T119:T124)</f>
        <v>0</v>
      </c>
      <c r="AR118" s="137" t="s">
        <v>182</v>
      </c>
      <c r="AT118" s="145" t="s">
        <v>72</v>
      </c>
      <c r="AU118" s="145" t="s">
        <v>73</v>
      </c>
      <c r="AY118" s="137" t="s">
        <v>160</v>
      </c>
      <c r="BK118" s="146">
        <f>SUM(BK119:BK124)</f>
        <v>0</v>
      </c>
    </row>
    <row r="119" spans="1:65" s="2" customFormat="1" ht="16.5" customHeight="1">
      <c r="A119" s="32"/>
      <c r="B119" s="149"/>
      <c r="C119" s="150" t="s">
        <v>80</v>
      </c>
      <c r="D119" s="150" t="s">
        <v>162</v>
      </c>
      <c r="E119" s="151" t="s">
        <v>1910</v>
      </c>
      <c r="F119" s="152" t="s">
        <v>1911</v>
      </c>
      <c r="G119" s="153" t="s">
        <v>1912</v>
      </c>
      <c r="H119" s="154">
        <v>1</v>
      </c>
      <c r="I119" s="155"/>
      <c r="J119" s="156">
        <f t="shared" ref="J119:J124" si="0">ROUND(I119*H119,2)</f>
        <v>0</v>
      </c>
      <c r="K119" s="157"/>
      <c r="L119" s="33"/>
      <c r="M119" s="158" t="s">
        <v>1</v>
      </c>
      <c r="N119" s="159" t="s">
        <v>38</v>
      </c>
      <c r="O119" s="58"/>
      <c r="P119" s="160">
        <f t="shared" ref="P119:P124" si="1">O119*H119</f>
        <v>0</v>
      </c>
      <c r="Q119" s="160">
        <v>0</v>
      </c>
      <c r="R119" s="160">
        <f t="shared" ref="R119:R124" si="2">Q119*H119</f>
        <v>0</v>
      </c>
      <c r="S119" s="160">
        <v>0</v>
      </c>
      <c r="T119" s="161">
        <f t="shared" ref="T119:T124" si="3">S119*H119</f>
        <v>0</v>
      </c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  <c r="AR119" s="162" t="s">
        <v>166</v>
      </c>
      <c r="AT119" s="162" t="s">
        <v>162</v>
      </c>
      <c r="AU119" s="162" t="s">
        <v>80</v>
      </c>
      <c r="AY119" s="17" t="s">
        <v>160</v>
      </c>
      <c r="BE119" s="163">
        <f t="shared" ref="BE119:BE124" si="4">IF(N119="základní",J119,0)</f>
        <v>0</v>
      </c>
      <c r="BF119" s="163">
        <f t="shared" ref="BF119:BF124" si="5">IF(N119="snížená",J119,0)</f>
        <v>0</v>
      </c>
      <c r="BG119" s="163">
        <f t="shared" ref="BG119:BG124" si="6">IF(N119="zákl. přenesená",J119,0)</f>
        <v>0</v>
      </c>
      <c r="BH119" s="163">
        <f t="shared" ref="BH119:BH124" si="7">IF(N119="sníž. přenesená",J119,0)</f>
        <v>0</v>
      </c>
      <c r="BI119" s="163">
        <f t="shared" ref="BI119:BI124" si="8">IF(N119="nulová",J119,0)</f>
        <v>0</v>
      </c>
      <c r="BJ119" s="17" t="s">
        <v>80</v>
      </c>
      <c r="BK119" s="163">
        <f t="shared" ref="BK119:BK124" si="9">ROUND(I119*H119,2)</f>
        <v>0</v>
      </c>
      <c r="BL119" s="17" t="s">
        <v>166</v>
      </c>
      <c r="BM119" s="162" t="s">
        <v>1913</v>
      </c>
    </row>
    <row r="120" spans="1:65" s="2" customFormat="1" ht="16.5" customHeight="1">
      <c r="A120" s="32"/>
      <c r="B120" s="149"/>
      <c r="C120" s="150" t="s">
        <v>82</v>
      </c>
      <c r="D120" s="150" t="s">
        <v>162</v>
      </c>
      <c r="E120" s="151" t="s">
        <v>1914</v>
      </c>
      <c r="F120" s="152" t="s">
        <v>1915</v>
      </c>
      <c r="G120" s="153" t="s">
        <v>1912</v>
      </c>
      <c r="H120" s="154">
        <v>1</v>
      </c>
      <c r="I120" s="155"/>
      <c r="J120" s="156">
        <f t="shared" si="0"/>
        <v>0</v>
      </c>
      <c r="K120" s="157"/>
      <c r="L120" s="33"/>
      <c r="M120" s="158" t="s">
        <v>1</v>
      </c>
      <c r="N120" s="159" t="s">
        <v>38</v>
      </c>
      <c r="O120" s="58"/>
      <c r="P120" s="160">
        <f t="shared" si="1"/>
        <v>0</v>
      </c>
      <c r="Q120" s="160">
        <v>0</v>
      </c>
      <c r="R120" s="160">
        <f t="shared" si="2"/>
        <v>0</v>
      </c>
      <c r="S120" s="160">
        <v>0</v>
      </c>
      <c r="T120" s="161">
        <f t="shared" si="3"/>
        <v>0</v>
      </c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  <c r="AR120" s="162" t="s">
        <v>166</v>
      </c>
      <c r="AT120" s="162" t="s">
        <v>162</v>
      </c>
      <c r="AU120" s="162" t="s">
        <v>80</v>
      </c>
      <c r="AY120" s="17" t="s">
        <v>160</v>
      </c>
      <c r="BE120" s="163">
        <f t="shared" si="4"/>
        <v>0</v>
      </c>
      <c r="BF120" s="163">
        <f t="shared" si="5"/>
        <v>0</v>
      </c>
      <c r="BG120" s="163">
        <f t="shared" si="6"/>
        <v>0</v>
      </c>
      <c r="BH120" s="163">
        <f t="shared" si="7"/>
        <v>0</v>
      </c>
      <c r="BI120" s="163">
        <f t="shared" si="8"/>
        <v>0</v>
      </c>
      <c r="BJ120" s="17" t="s">
        <v>80</v>
      </c>
      <c r="BK120" s="163">
        <f t="shared" si="9"/>
        <v>0</v>
      </c>
      <c r="BL120" s="17" t="s">
        <v>166</v>
      </c>
      <c r="BM120" s="162" t="s">
        <v>1916</v>
      </c>
    </row>
    <row r="121" spans="1:65" s="2" customFormat="1" ht="21.75" customHeight="1">
      <c r="A121" s="32"/>
      <c r="B121" s="149"/>
      <c r="C121" s="150" t="s">
        <v>174</v>
      </c>
      <c r="D121" s="150" t="s">
        <v>162</v>
      </c>
      <c r="E121" s="151" t="s">
        <v>1917</v>
      </c>
      <c r="F121" s="152" t="s">
        <v>1918</v>
      </c>
      <c r="G121" s="153" t="s">
        <v>1912</v>
      </c>
      <c r="H121" s="154">
        <v>1</v>
      </c>
      <c r="I121" s="155"/>
      <c r="J121" s="156">
        <f t="shared" si="0"/>
        <v>0</v>
      </c>
      <c r="K121" s="157"/>
      <c r="L121" s="33"/>
      <c r="M121" s="158" t="s">
        <v>1</v>
      </c>
      <c r="N121" s="159" t="s">
        <v>38</v>
      </c>
      <c r="O121" s="58"/>
      <c r="P121" s="160">
        <f t="shared" si="1"/>
        <v>0</v>
      </c>
      <c r="Q121" s="160">
        <v>0</v>
      </c>
      <c r="R121" s="160">
        <f t="shared" si="2"/>
        <v>0</v>
      </c>
      <c r="S121" s="160">
        <v>0</v>
      </c>
      <c r="T121" s="161">
        <f t="shared" si="3"/>
        <v>0</v>
      </c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  <c r="AR121" s="162" t="s">
        <v>166</v>
      </c>
      <c r="AT121" s="162" t="s">
        <v>162</v>
      </c>
      <c r="AU121" s="162" t="s">
        <v>80</v>
      </c>
      <c r="AY121" s="17" t="s">
        <v>160</v>
      </c>
      <c r="BE121" s="163">
        <f t="shared" si="4"/>
        <v>0</v>
      </c>
      <c r="BF121" s="163">
        <f t="shared" si="5"/>
        <v>0</v>
      </c>
      <c r="BG121" s="163">
        <f t="shared" si="6"/>
        <v>0</v>
      </c>
      <c r="BH121" s="163">
        <f t="shared" si="7"/>
        <v>0</v>
      </c>
      <c r="BI121" s="163">
        <f t="shared" si="8"/>
        <v>0</v>
      </c>
      <c r="BJ121" s="17" t="s">
        <v>80</v>
      </c>
      <c r="BK121" s="163">
        <f t="shared" si="9"/>
        <v>0</v>
      </c>
      <c r="BL121" s="17" t="s">
        <v>166</v>
      </c>
      <c r="BM121" s="162" t="s">
        <v>1919</v>
      </c>
    </row>
    <row r="122" spans="1:65" s="2" customFormat="1" ht="16.5" customHeight="1">
      <c r="A122" s="32"/>
      <c r="B122" s="149"/>
      <c r="C122" s="150" t="s">
        <v>166</v>
      </c>
      <c r="D122" s="150" t="s">
        <v>162</v>
      </c>
      <c r="E122" s="151" t="s">
        <v>1920</v>
      </c>
      <c r="F122" s="152" t="s">
        <v>1921</v>
      </c>
      <c r="G122" s="153" t="s">
        <v>1912</v>
      </c>
      <c r="H122" s="154">
        <v>1</v>
      </c>
      <c r="I122" s="155"/>
      <c r="J122" s="156">
        <f t="shared" si="0"/>
        <v>0</v>
      </c>
      <c r="K122" s="157"/>
      <c r="L122" s="33"/>
      <c r="M122" s="158" t="s">
        <v>1</v>
      </c>
      <c r="N122" s="159" t="s">
        <v>38</v>
      </c>
      <c r="O122" s="58"/>
      <c r="P122" s="160">
        <f t="shared" si="1"/>
        <v>0</v>
      </c>
      <c r="Q122" s="160">
        <v>0</v>
      </c>
      <c r="R122" s="160">
        <f t="shared" si="2"/>
        <v>0</v>
      </c>
      <c r="S122" s="160">
        <v>0</v>
      </c>
      <c r="T122" s="161">
        <f t="shared" si="3"/>
        <v>0</v>
      </c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  <c r="AR122" s="162" t="s">
        <v>166</v>
      </c>
      <c r="AT122" s="162" t="s">
        <v>162</v>
      </c>
      <c r="AU122" s="162" t="s">
        <v>80</v>
      </c>
      <c r="AY122" s="17" t="s">
        <v>160</v>
      </c>
      <c r="BE122" s="163">
        <f t="shared" si="4"/>
        <v>0</v>
      </c>
      <c r="BF122" s="163">
        <f t="shared" si="5"/>
        <v>0</v>
      </c>
      <c r="BG122" s="163">
        <f t="shared" si="6"/>
        <v>0</v>
      </c>
      <c r="BH122" s="163">
        <f t="shared" si="7"/>
        <v>0</v>
      </c>
      <c r="BI122" s="163">
        <f t="shared" si="8"/>
        <v>0</v>
      </c>
      <c r="BJ122" s="17" t="s">
        <v>80</v>
      </c>
      <c r="BK122" s="163">
        <f t="shared" si="9"/>
        <v>0</v>
      </c>
      <c r="BL122" s="17" t="s">
        <v>166</v>
      </c>
      <c r="BM122" s="162" t="s">
        <v>1922</v>
      </c>
    </row>
    <row r="123" spans="1:65" s="2" customFormat="1" ht="16.5" customHeight="1">
      <c r="A123" s="32"/>
      <c r="B123" s="149"/>
      <c r="C123" s="150" t="s">
        <v>182</v>
      </c>
      <c r="D123" s="150" t="s">
        <v>162</v>
      </c>
      <c r="E123" s="151" t="s">
        <v>1923</v>
      </c>
      <c r="F123" s="152" t="s">
        <v>1924</v>
      </c>
      <c r="G123" s="153" t="s">
        <v>1912</v>
      </c>
      <c r="H123" s="154">
        <v>1</v>
      </c>
      <c r="I123" s="155"/>
      <c r="J123" s="156">
        <f t="shared" si="0"/>
        <v>0</v>
      </c>
      <c r="K123" s="157"/>
      <c r="L123" s="33"/>
      <c r="M123" s="158" t="s">
        <v>1</v>
      </c>
      <c r="N123" s="159" t="s">
        <v>38</v>
      </c>
      <c r="O123" s="58"/>
      <c r="P123" s="160">
        <f t="shared" si="1"/>
        <v>0</v>
      </c>
      <c r="Q123" s="160">
        <v>0</v>
      </c>
      <c r="R123" s="160">
        <f t="shared" si="2"/>
        <v>0</v>
      </c>
      <c r="S123" s="160">
        <v>0</v>
      </c>
      <c r="T123" s="161">
        <f t="shared" si="3"/>
        <v>0</v>
      </c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  <c r="AR123" s="162" t="s">
        <v>166</v>
      </c>
      <c r="AT123" s="162" t="s">
        <v>162</v>
      </c>
      <c r="AU123" s="162" t="s">
        <v>80</v>
      </c>
      <c r="AY123" s="17" t="s">
        <v>160</v>
      </c>
      <c r="BE123" s="163">
        <f t="shared" si="4"/>
        <v>0</v>
      </c>
      <c r="BF123" s="163">
        <f t="shared" si="5"/>
        <v>0</v>
      </c>
      <c r="BG123" s="163">
        <f t="shared" si="6"/>
        <v>0</v>
      </c>
      <c r="BH123" s="163">
        <f t="shared" si="7"/>
        <v>0</v>
      </c>
      <c r="BI123" s="163">
        <f t="shared" si="8"/>
        <v>0</v>
      </c>
      <c r="BJ123" s="17" t="s">
        <v>80</v>
      </c>
      <c r="BK123" s="163">
        <f t="shared" si="9"/>
        <v>0</v>
      </c>
      <c r="BL123" s="17" t="s">
        <v>166</v>
      </c>
      <c r="BM123" s="162" t="s">
        <v>1925</v>
      </c>
    </row>
    <row r="124" spans="1:65" s="2" customFormat="1" ht="16.5" customHeight="1">
      <c r="A124" s="32"/>
      <c r="B124" s="149"/>
      <c r="C124" s="150" t="s">
        <v>188</v>
      </c>
      <c r="D124" s="150" t="s">
        <v>162</v>
      </c>
      <c r="E124" s="151" t="s">
        <v>1926</v>
      </c>
      <c r="F124" s="152" t="s">
        <v>1927</v>
      </c>
      <c r="G124" s="153" t="s">
        <v>1912</v>
      </c>
      <c r="H124" s="154">
        <v>1</v>
      </c>
      <c r="I124" s="155"/>
      <c r="J124" s="156">
        <f t="shared" si="0"/>
        <v>0</v>
      </c>
      <c r="K124" s="157"/>
      <c r="L124" s="33"/>
      <c r="M124" s="199" t="s">
        <v>1</v>
      </c>
      <c r="N124" s="200" t="s">
        <v>38</v>
      </c>
      <c r="O124" s="201"/>
      <c r="P124" s="202">
        <f t="shared" si="1"/>
        <v>0</v>
      </c>
      <c r="Q124" s="202">
        <v>0</v>
      </c>
      <c r="R124" s="202">
        <f t="shared" si="2"/>
        <v>0</v>
      </c>
      <c r="S124" s="202">
        <v>0</v>
      </c>
      <c r="T124" s="203">
        <f t="shared" si="3"/>
        <v>0</v>
      </c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  <c r="AR124" s="162" t="s">
        <v>166</v>
      </c>
      <c r="AT124" s="162" t="s">
        <v>162</v>
      </c>
      <c r="AU124" s="162" t="s">
        <v>80</v>
      </c>
      <c r="AY124" s="17" t="s">
        <v>160</v>
      </c>
      <c r="BE124" s="163">
        <f t="shared" si="4"/>
        <v>0</v>
      </c>
      <c r="BF124" s="163">
        <f t="shared" si="5"/>
        <v>0</v>
      </c>
      <c r="BG124" s="163">
        <f t="shared" si="6"/>
        <v>0</v>
      </c>
      <c r="BH124" s="163">
        <f t="shared" si="7"/>
        <v>0</v>
      </c>
      <c r="BI124" s="163">
        <f t="shared" si="8"/>
        <v>0</v>
      </c>
      <c r="BJ124" s="17" t="s">
        <v>80</v>
      </c>
      <c r="BK124" s="163">
        <f t="shared" si="9"/>
        <v>0</v>
      </c>
      <c r="BL124" s="17" t="s">
        <v>166</v>
      </c>
      <c r="BM124" s="162" t="s">
        <v>1928</v>
      </c>
    </row>
    <row r="125" spans="1:65" s="2" customFormat="1" ht="6.95" customHeight="1">
      <c r="A125" s="32"/>
      <c r="B125" s="47"/>
      <c r="C125" s="48"/>
      <c r="D125" s="48"/>
      <c r="E125" s="48"/>
      <c r="F125" s="48"/>
      <c r="G125" s="48"/>
      <c r="H125" s="48"/>
      <c r="I125" s="48"/>
      <c r="J125" s="48"/>
      <c r="K125" s="48"/>
      <c r="L125" s="33"/>
      <c r="M125" s="32"/>
      <c r="O125" s="32"/>
      <c r="P125" s="32"/>
      <c r="Q125" s="32"/>
      <c r="R125" s="32"/>
      <c r="S125" s="32"/>
      <c r="T125" s="32"/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</row>
  </sheetData>
  <autoFilter ref="C116:K124" xr:uid="{00000000-0009-0000-0000-00000C000000}"/>
  <mergeCells count="9">
    <mergeCell ref="E87:H87"/>
    <mergeCell ref="E107:H107"/>
    <mergeCell ref="E109:H109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pageSetUpPr fitToPage="1"/>
  </sheetPr>
  <dimension ref="A2:BM126"/>
  <sheetViews>
    <sheetView showGridLines="0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13" t="s">
        <v>5</v>
      </c>
      <c r="M2" s="214"/>
      <c r="N2" s="214"/>
      <c r="O2" s="214"/>
      <c r="P2" s="214"/>
      <c r="Q2" s="214"/>
      <c r="R2" s="214"/>
      <c r="S2" s="214"/>
      <c r="T2" s="214"/>
      <c r="U2" s="214"/>
      <c r="V2" s="214"/>
      <c r="AT2" s="17" t="s">
        <v>124</v>
      </c>
    </row>
    <row r="3" spans="1:46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82</v>
      </c>
    </row>
    <row r="4" spans="1:46" s="1" customFormat="1" ht="24.95" customHeight="1">
      <c r="B4" s="20"/>
      <c r="D4" s="21" t="s">
        <v>125</v>
      </c>
      <c r="L4" s="20"/>
      <c r="M4" s="98" t="s">
        <v>10</v>
      </c>
      <c r="AT4" s="17" t="s">
        <v>3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27" t="s">
        <v>16</v>
      </c>
      <c r="L6" s="20"/>
    </row>
    <row r="7" spans="1:46" s="1" customFormat="1" ht="16.5" customHeight="1">
      <c r="B7" s="20"/>
      <c r="E7" s="248" t="str">
        <f>'Rekapitulace stavby'!K6</f>
        <v>Kanalizace Beroun - Zavadilka</v>
      </c>
      <c r="F7" s="249"/>
      <c r="G7" s="249"/>
      <c r="H7" s="249"/>
      <c r="L7" s="20"/>
    </row>
    <row r="8" spans="1:46" s="2" customFormat="1" ht="12" customHeight="1">
      <c r="A8" s="32"/>
      <c r="B8" s="33"/>
      <c r="C8" s="32"/>
      <c r="D8" s="27" t="s">
        <v>126</v>
      </c>
      <c r="E8" s="32"/>
      <c r="F8" s="32"/>
      <c r="G8" s="32"/>
      <c r="H8" s="32"/>
      <c r="I8" s="32"/>
      <c r="J8" s="32"/>
      <c r="K8" s="32"/>
      <c r="L8" s="42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6.5" customHeight="1">
      <c r="A9" s="32"/>
      <c r="B9" s="33"/>
      <c r="C9" s="32"/>
      <c r="D9" s="32"/>
      <c r="E9" s="241" t="s">
        <v>1929</v>
      </c>
      <c r="F9" s="247"/>
      <c r="G9" s="247"/>
      <c r="H9" s="247"/>
      <c r="I9" s="32"/>
      <c r="J9" s="32"/>
      <c r="K9" s="32"/>
      <c r="L9" s="4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>
      <c r="A10" s="32"/>
      <c r="B10" s="33"/>
      <c r="C10" s="32"/>
      <c r="D10" s="32"/>
      <c r="E10" s="32"/>
      <c r="F10" s="32"/>
      <c r="G10" s="32"/>
      <c r="H10" s="32"/>
      <c r="I10" s="32"/>
      <c r="J10" s="32"/>
      <c r="K10" s="32"/>
      <c r="L10" s="4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customHeight="1">
      <c r="A11" s="32"/>
      <c r="B11" s="33"/>
      <c r="C11" s="32"/>
      <c r="D11" s="27" t="s">
        <v>18</v>
      </c>
      <c r="E11" s="32"/>
      <c r="F11" s="25" t="s">
        <v>1</v>
      </c>
      <c r="G11" s="32"/>
      <c r="H11" s="32"/>
      <c r="I11" s="27" t="s">
        <v>19</v>
      </c>
      <c r="J11" s="25" t="s">
        <v>1</v>
      </c>
      <c r="K11" s="32"/>
      <c r="L11" s="4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>
      <c r="A12" s="32"/>
      <c r="B12" s="33"/>
      <c r="C12" s="32"/>
      <c r="D12" s="27" t="s">
        <v>20</v>
      </c>
      <c r="E12" s="32"/>
      <c r="F12" s="25" t="s">
        <v>21</v>
      </c>
      <c r="G12" s="32"/>
      <c r="H12" s="32"/>
      <c r="I12" s="27" t="s">
        <v>22</v>
      </c>
      <c r="J12" s="55" t="str">
        <f>'Rekapitulace stavby'!AN8</f>
        <v>21. 4. 2022</v>
      </c>
      <c r="K12" s="32"/>
      <c r="L12" s="4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9" customHeight="1">
      <c r="A13" s="32"/>
      <c r="B13" s="33"/>
      <c r="C13" s="32"/>
      <c r="D13" s="32"/>
      <c r="E13" s="32"/>
      <c r="F13" s="32"/>
      <c r="G13" s="32"/>
      <c r="H13" s="32"/>
      <c r="I13" s="32"/>
      <c r="J13" s="32"/>
      <c r="K13" s="32"/>
      <c r="L13" s="4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3"/>
      <c r="C14" s="32"/>
      <c r="D14" s="27" t="s">
        <v>24</v>
      </c>
      <c r="E14" s="32"/>
      <c r="F14" s="32"/>
      <c r="G14" s="32"/>
      <c r="H14" s="32"/>
      <c r="I14" s="27" t="s">
        <v>25</v>
      </c>
      <c r="J14" s="25" t="str">
        <f>IF('Rekapitulace stavby'!AN10="","",'Rekapitulace stavby'!AN10)</f>
        <v/>
      </c>
      <c r="K14" s="32"/>
      <c r="L14" s="4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customHeight="1">
      <c r="A15" s="32"/>
      <c r="B15" s="33"/>
      <c r="C15" s="32"/>
      <c r="D15" s="32"/>
      <c r="E15" s="25" t="str">
        <f>IF('Rekapitulace stavby'!E11="","",'Rekapitulace stavby'!E11)</f>
        <v xml:space="preserve"> </v>
      </c>
      <c r="F15" s="32"/>
      <c r="G15" s="32"/>
      <c r="H15" s="32"/>
      <c r="I15" s="27" t="s">
        <v>26</v>
      </c>
      <c r="J15" s="25" t="str">
        <f>IF('Rekapitulace stavby'!AN11="","",'Rekapitulace stavby'!AN11)</f>
        <v/>
      </c>
      <c r="K15" s="32"/>
      <c r="L15" s="4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6.95" customHeight="1">
      <c r="A16" s="32"/>
      <c r="B16" s="33"/>
      <c r="C16" s="32"/>
      <c r="D16" s="32"/>
      <c r="E16" s="32"/>
      <c r="F16" s="32"/>
      <c r="G16" s="32"/>
      <c r="H16" s="32"/>
      <c r="I16" s="32"/>
      <c r="J16" s="32"/>
      <c r="K16" s="32"/>
      <c r="L16" s="4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>
      <c r="A17" s="32"/>
      <c r="B17" s="33"/>
      <c r="C17" s="32"/>
      <c r="D17" s="27" t="s">
        <v>27</v>
      </c>
      <c r="E17" s="32"/>
      <c r="F17" s="32"/>
      <c r="G17" s="32"/>
      <c r="H17" s="32"/>
      <c r="I17" s="27" t="s">
        <v>25</v>
      </c>
      <c r="J17" s="28" t="str">
        <f>'Rekapitulace stavby'!AN13</f>
        <v>Vyplň údaj</v>
      </c>
      <c r="K17" s="32"/>
      <c r="L17" s="4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>
      <c r="A18" s="32"/>
      <c r="B18" s="33"/>
      <c r="C18" s="32"/>
      <c r="D18" s="32"/>
      <c r="E18" s="250" t="str">
        <f>'Rekapitulace stavby'!E14</f>
        <v>Vyplň údaj</v>
      </c>
      <c r="F18" s="231"/>
      <c r="G18" s="231"/>
      <c r="H18" s="231"/>
      <c r="I18" s="27" t="s">
        <v>26</v>
      </c>
      <c r="J18" s="28" t="str">
        <f>'Rekapitulace stavby'!AN14</f>
        <v>Vyplň údaj</v>
      </c>
      <c r="K18" s="32"/>
      <c r="L18" s="4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5" customHeight="1">
      <c r="A19" s="32"/>
      <c r="B19" s="33"/>
      <c r="C19" s="32"/>
      <c r="D19" s="32"/>
      <c r="E19" s="32"/>
      <c r="F19" s="32"/>
      <c r="G19" s="32"/>
      <c r="H19" s="32"/>
      <c r="I19" s="32"/>
      <c r="J19" s="32"/>
      <c r="K19" s="32"/>
      <c r="L19" s="4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>
      <c r="A20" s="32"/>
      <c r="B20" s="33"/>
      <c r="C20" s="32"/>
      <c r="D20" s="27" t="s">
        <v>29</v>
      </c>
      <c r="E20" s="32"/>
      <c r="F20" s="32"/>
      <c r="G20" s="32"/>
      <c r="H20" s="32"/>
      <c r="I20" s="27" t="s">
        <v>25</v>
      </c>
      <c r="J20" s="25" t="str">
        <f>IF('Rekapitulace stavby'!AN16="","",'Rekapitulace stavby'!AN16)</f>
        <v/>
      </c>
      <c r="K20" s="32"/>
      <c r="L20" s="4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>
      <c r="A21" s="32"/>
      <c r="B21" s="33"/>
      <c r="C21" s="32"/>
      <c r="D21" s="32"/>
      <c r="E21" s="25" t="str">
        <f>IF('Rekapitulace stavby'!E17="","",'Rekapitulace stavby'!E17)</f>
        <v xml:space="preserve"> </v>
      </c>
      <c r="F21" s="32"/>
      <c r="G21" s="32"/>
      <c r="H21" s="32"/>
      <c r="I21" s="27" t="s">
        <v>26</v>
      </c>
      <c r="J21" s="25" t="str">
        <f>IF('Rekapitulace stavby'!AN17="","",'Rekapitulace stavby'!AN17)</f>
        <v/>
      </c>
      <c r="K21" s="32"/>
      <c r="L21" s="4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5" customHeight="1">
      <c r="A22" s="32"/>
      <c r="B22" s="33"/>
      <c r="C22" s="32"/>
      <c r="D22" s="32"/>
      <c r="E22" s="32"/>
      <c r="F22" s="32"/>
      <c r="G22" s="32"/>
      <c r="H22" s="32"/>
      <c r="I22" s="32"/>
      <c r="J22" s="32"/>
      <c r="K22" s="32"/>
      <c r="L22" s="4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>
      <c r="A23" s="32"/>
      <c r="B23" s="33"/>
      <c r="C23" s="32"/>
      <c r="D23" s="27" t="s">
        <v>31</v>
      </c>
      <c r="E23" s="32"/>
      <c r="F23" s="32"/>
      <c r="G23" s="32"/>
      <c r="H23" s="32"/>
      <c r="I23" s="27" t="s">
        <v>25</v>
      </c>
      <c r="J23" s="25" t="str">
        <f>IF('Rekapitulace stavby'!AN19="","",'Rekapitulace stavby'!AN19)</f>
        <v/>
      </c>
      <c r="K23" s="32"/>
      <c r="L23" s="4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>
      <c r="A24" s="32"/>
      <c r="B24" s="33"/>
      <c r="C24" s="32"/>
      <c r="D24" s="32"/>
      <c r="E24" s="25" t="str">
        <f>IF('Rekapitulace stavby'!E20="","",'Rekapitulace stavby'!E20)</f>
        <v xml:space="preserve"> </v>
      </c>
      <c r="F24" s="32"/>
      <c r="G24" s="32"/>
      <c r="H24" s="32"/>
      <c r="I24" s="27" t="s">
        <v>26</v>
      </c>
      <c r="J24" s="25" t="str">
        <f>IF('Rekapitulace stavby'!AN20="","",'Rekapitulace stavby'!AN20)</f>
        <v/>
      </c>
      <c r="K24" s="32"/>
      <c r="L24" s="4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5" customHeight="1">
      <c r="A25" s="32"/>
      <c r="B25" s="33"/>
      <c r="C25" s="32"/>
      <c r="D25" s="32"/>
      <c r="E25" s="32"/>
      <c r="F25" s="32"/>
      <c r="G25" s="32"/>
      <c r="H25" s="32"/>
      <c r="I25" s="32"/>
      <c r="J25" s="32"/>
      <c r="K25" s="32"/>
      <c r="L25" s="4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>
      <c r="A26" s="32"/>
      <c r="B26" s="33"/>
      <c r="C26" s="32"/>
      <c r="D26" s="27" t="s">
        <v>32</v>
      </c>
      <c r="E26" s="32"/>
      <c r="F26" s="32"/>
      <c r="G26" s="32"/>
      <c r="H26" s="32"/>
      <c r="I26" s="32"/>
      <c r="J26" s="32"/>
      <c r="K26" s="32"/>
      <c r="L26" s="4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6.5" customHeight="1">
      <c r="A27" s="99"/>
      <c r="B27" s="100"/>
      <c r="C27" s="99"/>
      <c r="D27" s="99"/>
      <c r="E27" s="235" t="s">
        <v>1</v>
      </c>
      <c r="F27" s="235"/>
      <c r="G27" s="235"/>
      <c r="H27" s="235"/>
      <c r="I27" s="99"/>
      <c r="J27" s="99"/>
      <c r="K27" s="99"/>
      <c r="L27" s="101"/>
      <c r="S27" s="99"/>
      <c r="T27" s="99"/>
      <c r="U27" s="99"/>
      <c r="V27" s="99"/>
      <c r="W27" s="99"/>
      <c r="X27" s="99"/>
      <c r="Y27" s="99"/>
      <c r="Z27" s="99"/>
      <c r="AA27" s="99"/>
      <c r="AB27" s="99"/>
      <c r="AC27" s="99"/>
      <c r="AD27" s="99"/>
      <c r="AE27" s="99"/>
    </row>
    <row r="28" spans="1:31" s="2" customFormat="1" ht="6.95" customHeight="1">
      <c r="A28" s="32"/>
      <c r="B28" s="33"/>
      <c r="C28" s="32"/>
      <c r="D28" s="32"/>
      <c r="E28" s="32"/>
      <c r="F28" s="32"/>
      <c r="G28" s="32"/>
      <c r="H28" s="32"/>
      <c r="I28" s="32"/>
      <c r="J28" s="32"/>
      <c r="K28" s="32"/>
      <c r="L28" s="4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5" customHeight="1">
      <c r="A29" s="32"/>
      <c r="B29" s="33"/>
      <c r="C29" s="32"/>
      <c r="D29" s="66"/>
      <c r="E29" s="66"/>
      <c r="F29" s="66"/>
      <c r="G29" s="66"/>
      <c r="H29" s="66"/>
      <c r="I29" s="66"/>
      <c r="J29" s="66"/>
      <c r="K29" s="66"/>
      <c r="L29" s="42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25.35" customHeight="1">
      <c r="A30" s="32"/>
      <c r="B30" s="33"/>
      <c r="C30" s="32"/>
      <c r="D30" s="102" t="s">
        <v>33</v>
      </c>
      <c r="E30" s="32"/>
      <c r="F30" s="32"/>
      <c r="G30" s="32"/>
      <c r="H30" s="32"/>
      <c r="I30" s="32"/>
      <c r="J30" s="71">
        <f>ROUND(J117, 2)</f>
        <v>0</v>
      </c>
      <c r="K30" s="32"/>
      <c r="L30" s="4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5" customHeight="1">
      <c r="A31" s="32"/>
      <c r="B31" s="33"/>
      <c r="C31" s="32"/>
      <c r="D31" s="66"/>
      <c r="E31" s="66"/>
      <c r="F31" s="66"/>
      <c r="G31" s="66"/>
      <c r="H31" s="66"/>
      <c r="I31" s="66"/>
      <c r="J31" s="66"/>
      <c r="K31" s="66"/>
      <c r="L31" s="4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14.45" customHeight="1">
      <c r="A32" s="32"/>
      <c r="B32" s="33"/>
      <c r="C32" s="32"/>
      <c r="D32" s="32"/>
      <c r="E32" s="32"/>
      <c r="F32" s="36" t="s">
        <v>35</v>
      </c>
      <c r="G32" s="32"/>
      <c r="H32" s="32"/>
      <c r="I32" s="36" t="s">
        <v>34</v>
      </c>
      <c r="J32" s="36" t="s">
        <v>36</v>
      </c>
      <c r="K32" s="32"/>
      <c r="L32" s="42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14.45" customHeight="1">
      <c r="A33" s="32"/>
      <c r="B33" s="33"/>
      <c r="C33" s="32"/>
      <c r="D33" s="103" t="s">
        <v>37</v>
      </c>
      <c r="E33" s="27" t="s">
        <v>38</v>
      </c>
      <c r="F33" s="104">
        <f>ROUND((SUM(BE117:BE125)),  2)</f>
        <v>0</v>
      </c>
      <c r="G33" s="32"/>
      <c r="H33" s="32"/>
      <c r="I33" s="105">
        <v>0.21</v>
      </c>
      <c r="J33" s="104">
        <f>ROUND(((SUM(BE117:BE125))*I33),  2)</f>
        <v>0</v>
      </c>
      <c r="K33" s="32"/>
      <c r="L33" s="42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>
      <c r="A34" s="32"/>
      <c r="B34" s="33"/>
      <c r="C34" s="32"/>
      <c r="D34" s="32"/>
      <c r="E34" s="27" t="s">
        <v>39</v>
      </c>
      <c r="F34" s="104">
        <f>ROUND((SUM(BF117:BF125)),  2)</f>
        <v>0</v>
      </c>
      <c r="G34" s="32"/>
      <c r="H34" s="32"/>
      <c r="I34" s="105">
        <v>0.15</v>
      </c>
      <c r="J34" s="104">
        <f>ROUND(((SUM(BF117:BF125))*I34),  2)</f>
        <v>0</v>
      </c>
      <c r="K34" s="32"/>
      <c r="L34" s="4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hidden="1" customHeight="1">
      <c r="A35" s="32"/>
      <c r="B35" s="33"/>
      <c r="C35" s="32"/>
      <c r="D35" s="32"/>
      <c r="E35" s="27" t="s">
        <v>40</v>
      </c>
      <c r="F35" s="104">
        <f>ROUND((SUM(BG117:BG125)),  2)</f>
        <v>0</v>
      </c>
      <c r="G35" s="32"/>
      <c r="H35" s="32"/>
      <c r="I35" s="105">
        <v>0.21</v>
      </c>
      <c r="J35" s="104">
        <f>0</f>
        <v>0</v>
      </c>
      <c r="K35" s="32"/>
      <c r="L35" s="42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hidden="1" customHeight="1">
      <c r="A36" s="32"/>
      <c r="B36" s="33"/>
      <c r="C36" s="32"/>
      <c r="D36" s="32"/>
      <c r="E36" s="27" t="s">
        <v>41</v>
      </c>
      <c r="F36" s="104">
        <f>ROUND((SUM(BH117:BH125)),  2)</f>
        <v>0</v>
      </c>
      <c r="G36" s="32"/>
      <c r="H36" s="32"/>
      <c r="I36" s="105">
        <v>0.15</v>
      </c>
      <c r="J36" s="104">
        <f>0</f>
        <v>0</v>
      </c>
      <c r="K36" s="32"/>
      <c r="L36" s="4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>
      <c r="A37" s="32"/>
      <c r="B37" s="33"/>
      <c r="C37" s="32"/>
      <c r="D37" s="32"/>
      <c r="E37" s="27" t="s">
        <v>42</v>
      </c>
      <c r="F37" s="104">
        <f>ROUND((SUM(BI117:BI125)),  2)</f>
        <v>0</v>
      </c>
      <c r="G37" s="32"/>
      <c r="H37" s="32"/>
      <c r="I37" s="105">
        <v>0</v>
      </c>
      <c r="J37" s="104">
        <f>0</f>
        <v>0</v>
      </c>
      <c r="K37" s="32"/>
      <c r="L37" s="4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6.95" customHeight="1">
      <c r="A38" s="32"/>
      <c r="B38" s="33"/>
      <c r="C38" s="32"/>
      <c r="D38" s="32"/>
      <c r="E38" s="32"/>
      <c r="F38" s="32"/>
      <c r="G38" s="32"/>
      <c r="H38" s="32"/>
      <c r="I38" s="32"/>
      <c r="J38" s="32"/>
      <c r="K38" s="32"/>
      <c r="L38" s="4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25.35" customHeight="1">
      <c r="A39" s="32"/>
      <c r="B39" s="33"/>
      <c r="C39" s="106"/>
      <c r="D39" s="107" t="s">
        <v>43</v>
      </c>
      <c r="E39" s="60"/>
      <c r="F39" s="60"/>
      <c r="G39" s="108" t="s">
        <v>44</v>
      </c>
      <c r="H39" s="109" t="s">
        <v>45</v>
      </c>
      <c r="I39" s="60"/>
      <c r="J39" s="110">
        <f>SUM(J30:J37)</f>
        <v>0</v>
      </c>
      <c r="K39" s="111"/>
      <c r="L39" s="42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14.45" customHeight="1">
      <c r="A40" s="32"/>
      <c r="B40" s="33"/>
      <c r="C40" s="32"/>
      <c r="D40" s="32"/>
      <c r="E40" s="32"/>
      <c r="F40" s="32"/>
      <c r="G40" s="32"/>
      <c r="H40" s="32"/>
      <c r="I40" s="32"/>
      <c r="J40" s="32"/>
      <c r="K40" s="32"/>
      <c r="L40" s="42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1" customFormat="1" ht="14.45" customHeight="1">
      <c r="B41" s="20"/>
      <c r="L41" s="20"/>
    </row>
    <row r="42" spans="1:31" s="1" customFormat="1" ht="14.45" customHeight="1">
      <c r="B42" s="20"/>
      <c r="L42" s="20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42"/>
      <c r="D50" s="43" t="s">
        <v>46</v>
      </c>
      <c r="E50" s="44"/>
      <c r="F50" s="44"/>
      <c r="G50" s="43" t="s">
        <v>47</v>
      </c>
      <c r="H50" s="44"/>
      <c r="I50" s="44"/>
      <c r="J50" s="44"/>
      <c r="K50" s="44"/>
      <c r="L50" s="42"/>
    </row>
    <row r="51" spans="1:31">
      <c r="B51" s="20"/>
      <c r="L51" s="20"/>
    </row>
    <row r="52" spans="1:31">
      <c r="B52" s="20"/>
      <c r="L52" s="20"/>
    </row>
    <row r="53" spans="1:31">
      <c r="B53" s="20"/>
      <c r="L53" s="20"/>
    </row>
    <row r="54" spans="1:31">
      <c r="B54" s="20"/>
      <c r="L54" s="20"/>
    </row>
    <row r="55" spans="1:31">
      <c r="B55" s="20"/>
      <c r="L55" s="20"/>
    </row>
    <row r="56" spans="1:31">
      <c r="B56" s="20"/>
      <c r="L56" s="20"/>
    </row>
    <row r="57" spans="1:31">
      <c r="B57" s="20"/>
      <c r="L57" s="20"/>
    </row>
    <row r="58" spans="1:31">
      <c r="B58" s="20"/>
      <c r="L58" s="20"/>
    </row>
    <row r="59" spans="1:31">
      <c r="B59" s="20"/>
      <c r="L59" s="20"/>
    </row>
    <row r="60" spans="1:31">
      <c r="B60" s="20"/>
      <c r="L60" s="20"/>
    </row>
    <row r="61" spans="1:31" s="2" customFormat="1" ht="12.75">
      <c r="A61" s="32"/>
      <c r="B61" s="33"/>
      <c r="C61" s="32"/>
      <c r="D61" s="45" t="s">
        <v>48</v>
      </c>
      <c r="E61" s="35"/>
      <c r="F61" s="112" t="s">
        <v>49</v>
      </c>
      <c r="G61" s="45" t="s">
        <v>48</v>
      </c>
      <c r="H61" s="35"/>
      <c r="I61" s="35"/>
      <c r="J61" s="113" t="s">
        <v>49</v>
      </c>
      <c r="K61" s="35"/>
      <c r="L61" s="42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>
      <c r="B62" s="20"/>
      <c r="L62" s="20"/>
    </row>
    <row r="63" spans="1:31">
      <c r="B63" s="20"/>
      <c r="L63" s="20"/>
    </row>
    <row r="64" spans="1:31">
      <c r="B64" s="20"/>
      <c r="L64" s="20"/>
    </row>
    <row r="65" spans="1:31" s="2" customFormat="1" ht="12.75">
      <c r="A65" s="32"/>
      <c r="B65" s="33"/>
      <c r="C65" s="32"/>
      <c r="D65" s="43" t="s">
        <v>50</v>
      </c>
      <c r="E65" s="46"/>
      <c r="F65" s="46"/>
      <c r="G65" s="43" t="s">
        <v>51</v>
      </c>
      <c r="H65" s="46"/>
      <c r="I65" s="46"/>
      <c r="J65" s="46"/>
      <c r="K65" s="46"/>
      <c r="L65" s="42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>
      <c r="B66" s="20"/>
      <c r="L66" s="20"/>
    </row>
    <row r="67" spans="1:31">
      <c r="B67" s="20"/>
      <c r="L67" s="20"/>
    </row>
    <row r="68" spans="1:31">
      <c r="B68" s="20"/>
      <c r="L68" s="20"/>
    </row>
    <row r="69" spans="1:31">
      <c r="B69" s="20"/>
      <c r="L69" s="20"/>
    </row>
    <row r="70" spans="1:31">
      <c r="B70" s="20"/>
      <c r="L70" s="20"/>
    </row>
    <row r="71" spans="1:31">
      <c r="B71" s="20"/>
      <c r="L71" s="20"/>
    </row>
    <row r="72" spans="1:31">
      <c r="B72" s="20"/>
      <c r="L72" s="20"/>
    </row>
    <row r="73" spans="1:31">
      <c r="B73" s="20"/>
      <c r="L73" s="20"/>
    </row>
    <row r="74" spans="1:31">
      <c r="B74" s="20"/>
      <c r="L74" s="20"/>
    </row>
    <row r="75" spans="1:31">
      <c r="B75" s="20"/>
      <c r="L75" s="20"/>
    </row>
    <row r="76" spans="1:31" s="2" customFormat="1" ht="12.75">
      <c r="A76" s="32"/>
      <c r="B76" s="33"/>
      <c r="C76" s="32"/>
      <c r="D76" s="45" t="s">
        <v>48</v>
      </c>
      <c r="E76" s="35"/>
      <c r="F76" s="112" t="s">
        <v>49</v>
      </c>
      <c r="G76" s="45" t="s">
        <v>48</v>
      </c>
      <c r="H76" s="35"/>
      <c r="I76" s="35"/>
      <c r="J76" s="113" t="s">
        <v>49</v>
      </c>
      <c r="K76" s="35"/>
      <c r="L76" s="4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45" customHeight="1">
      <c r="A77" s="32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2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47" s="2" customFormat="1" ht="6.95" customHeight="1">
      <c r="A81" s="32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42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47" s="2" customFormat="1" ht="24.95" customHeight="1">
      <c r="A82" s="32"/>
      <c r="B82" s="33"/>
      <c r="C82" s="21" t="s">
        <v>130</v>
      </c>
      <c r="D82" s="32"/>
      <c r="E82" s="32"/>
      <c r="F82" s="32"/>
      <c r="G82" s="32"/>
      <c r="H82" s="32"/>
      <c r="I82" s="32"/>
      <c r="J82" s="32"/>
      <c r="K82" s="32"/>
      <c r="L82" s="4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47" s="2" customFormat="1" ht="6.95" customHeight="1">
      <c r="A83" s="32"/>
      <c r="B83" s="33"/>
      <c r="C83" s="32"/>
      <c r="D83" s="32"/>
      <c r="E83" s="32"/>
      <c r="F83" s="32"/>
      <c r="G83" s="32"/>
      <c r="H83" s="32"/>
      <c r="I83" s="32"/>
      <c r="J83" s="32"/>
      <c r="K83" s="32"/>
      <c r="L83" s="4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47" s="2" customFormat="1" ht="12" customHeight="1">
      <c r="A84" s="32"/>
      <c r="B84" s="33"/>
      <c r="C84" s="27" t="s">
        <v>16</v>
      </c>
      <c r="D84" s="32"/>
      <c r="E84" s="32"/>
      <c r="F84" s="32"/>
      <c r="G84" s="32"/>
      <c r="H84" s="32"/>
      <c r="I84" s="32"/>
      <c r="J84" s="32"/>
      <c r="K84" s="32"/>
      <c r="L84" s="42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47" s="2" customFormat="1" ht="16.5" customHeight="1">
      <c r="A85" s="32"/>
      <c r="B85" s="33"/>
      <c r="C85" s="32"/>
      <c r="D85" s="32"/>
      <c r="E85" s="248" t="str">
        <f>E7</f>
        <v>Kanalizace Beroun - Zavadilka</v>
      </c>
      <c r="F85" s="249"/>
      <c r="G85" s="249"/>
      <c r="H85" s="249"/>
      <c r="I85" s="32"/>
      <c r="J85" s="32"/>
      <c r="K85" s="32"/>
      <c r="L85" s="42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47" s="2" customFormat="1" ht="12" customHeight="1">
      <c r="A86" s="32"/>
      <c r="B86" s="33"/>
      <c r="C86" s="27" t="s">
        <v>126</v>
      </c>
      <c r="D86" s="32"/>
      <c r="E86" s="32"/>
      <c r="F86" s="32"/>
      <c r="G86" s="32"/>
      <c r="H86" s="32"/>
      <c r="I86" s="32"/>
      <c r="J86" s="32"/>
      <c r="K86" s="32"/>
      <c r="L86" s="4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pans="1:47" s="2" customFormat="1" ht="16.5" customHeight="1">
      <c r="A87" s="32"/>
      <c r="B87" s="33"/>
      <c r="C87" s="32"/>
      <c r="D87" s="32"/>
      <c r="E87" s="241" t="str">
        <f>E9</f>
        <v>103 - VON - Gravitační a tlakové přípojky  - 1. etapa</v>
      </c>
      <c r="F87" s="247"/>
      <c r="G87" s="247"/>
      <c r="H87" s="247"/>
      <c r="I87" s="32"/>
      <c r="J87" s="32"/>
      <c r="K87" s="32"/>
      <c r="L87" s="4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47" s="2" customFormat="1" ht="6.95" customHeight="1">
      <c r="A88" s="32"/>
      <c r="B88" s="33"/>
      <c r="C88" s="32"/>
      <c r="D88" s="32"/>
      <c r="E88" s="32"/>
      <c r="F88" s="32"/>
      <c r="G88" s="32"/>
      <c r="H88" s="32"/>
      <c r="I88" s="32"/>
      <c r="J88" s="32"/>
      <c r="K88" s="32"/>
      <c r="L88" s="4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47" s="2" customFormat="1" ht="12" customHeight="1">
      <c r="A89" s="32"/>
      <c r="B89" s="33"/>
      <c r="C89" s="27" t="s">
        <v>20</v>
      </c>
      <c r="D89" s="32"/>
      <c r="E89" s="32"/>
      <c r="F89" s="25" t="str">
        <f>F12</f>
        <v xml:space="preserve"> </v>
      </c>
      <c r="G89" s="32"/>
      <c r="H89" s="32"/>
      <c r="I89" s="27" t="s">
        <v>22</v>
      </c>
      <c r="J89" s="55" t="str">
        <f>IF(J12="","",J12)</f>
        <v>21. 4. 2022</v>
      </c>
      <c r="K89" s="32"/>
      <c r="L89" s="4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47" s="2" customFormat="1" ht="6.95" customHeight="1">
      <c r="A90" s="32"/>
      <c r="B90" s="33"/>
      <c r="C90" s="32"/>
      <c r="D90" s="32"/>
      <c r="E90" s="32"/>
      <c r="F90" s="32"/>
      <c r="G90" s="32"/>
      <c r="H90" s="32"/>
      <c r="I90" s="32"/>
      <c r="J90" s="32"/>
      <c r="K90" s="32"/>
      <c r="L90" s="4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47" s="2" customFormat="1" ht="15.2" customHeight="1">
      <c r="A91" s="32"/>
      <c r="B91" s="33"/>
      <c r="C91" s="27" t="s">
        <v>24</v>
      </c>
      <c r="D91" s="32"/>
      <c r="E91" s="32"/>
      <c r="F91" s="25" t="str">
        <f>E15</f>
        <v xml:space="preserve"> </v>
      </c>
      <c r="G91" s="32"/>
      <c r="H91" s="32"/>
      <c r="I91" s="27" t="s">
        <v>29</v>
      </c>
      <c r="J91" s="30" t="str">
        <f>E21</f>
        <v xml:space="preserve"> </v>
      </c>
      <c r="K91" s="32"/>
      <c r="L91" s="4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47" s="2" customFormat="1" ht="15.2" customHeight="1">
      <c r="A92" s="32"/>
      <c r="B92" s="33"/>
      <c r="C92" s="27" t="s">
        <v>27</v>
      </c>
      <c r="D92" s="32"/>
      <c r="E92" s="32"/>
      <c r="F92" s="25" t="str">
        <f>IF(E18="","",E18)</f>
        <v>Vyplň údaj</v>
      </c>
      <c r="G92" s="32"/>
      <c r="H92" s="32"/>
      <c r="I92" s="27" t="s">
        <v>31</v>
      </c>
      <c r="J92" s="30" t="str">
        <f>E24</f>
        <v xml:space="preserve"> </v>
      </c>
      <c r="K92" s="32"/>
      <c r="L92" s="42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47" s="2" customFormat="1" ht="10.35" customHeight="1">
      <c r="A93" s="32"/>
      <c r="B93" s="33"/>
      <c r="C93" s="32"/>
      <c r="D93" s="32"/>
      <c r="E93" s="32"/>
      <c r="F93" s="32"/>
      <c r="G93" s="32"/>
      <c r="H93" s="32"/>
      <c r="I93" s="32"/>
      <c r="J93" s="32"/>
      <c r="K93" s="32"/>
      <c r="L93" s="4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47" s="2" customFormat="1" ht="29.25" customHeight="1">
      <c r="A94" s="32"/>
      <c r="B94" s="33"/>
      <c r="C94" s="114" t="s">
        <v>131</v>
      </c>
      <c r="D94" s="106"/>
      <c r="E94" s="106"/>
      <c r="F94" s="106"/>
      <c r="G94" s="106"/>
      <c r="H94" s="106"/>
      <c r="I94" s="106"/>
      <c r="J94" s="115" t="s">
        <v>132</v>
      </c>
      <c r="K94" s="106"/>
      <c r="L94" s="42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47" s="2" customFormat="1" ht="10.35" customHeight="1">
      <c r="A95" s="32"/>
      <c r="B95" s="33"/>
      <c r="C95" s="32"/>
      <c r="D95" s="32"/>
      <c r="E95" s="32"/>
      <c r="F95" s="32"/>
      <c r="G95" s="32"/>
      <c r="H95" s="32"/>
      <c r="I95" s="32"/>
      <c r="J95" s="32"/>
      <c r="K95" s="32"/>
      <c r="L95" s="42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47" s="2" customFormat="1" ht="22.9" customHeight="1">
      <c r="A96" s="32"/>
      <c r="B96" s="33"/>
      <c r="C96" s="116" t="s">
        <v>133</v>
      </c>
      <c r="D96" s="32"/>
      <c r="E96" s="32"/>
      <c r="F96" s="32"/>
      <c r="G96" s="32"/>
      <c r="H96" s="32"/>
      <c r="I96" s="32"/>
      <c r="J96" s="71">
        <f>J117</f>
        <v>0</v>
      </c>
      <c r="K96" s="32"/>
      <c r="L96" s="42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7" t="s">
        <v>134</v>
      </c>
    </row>
    <row r="97" spans="1:31" s="9" customFormat="1" ht="24.95" customHeight="1">
      <c r="B97" s="117"/>
      <c r="D97" s="118" t="s">
        <v>1907</v>
      </c>
      <c r="E97" s="119"/>
      <c r="F97" s="119"/>
      <c r="G97" s="119"/>
      <c r="H97" s="119"/>
      <c r="I97" s="119"/>
      <c r="J97" s="120">
        <f>J118</f>
        <v>0</v>
      </c>
      <c r="L97" s="117"/>
    </row>
    <row r="98" spans="1:31" s="2" customFormat="1" ht="21.75" customHeight="1">
      <c r="A98" s="32"/>
      <c r="B98" s="33"/>
      <c r="C98" s="32"/>
      <c r="D98" s="32"/>
      <c r="E98" s="32"/>
      <c r="F98" s="32"/>
      <c r="G98" s="32"/>
      <c r="H98" s="32"/>
      <c r="I98" s="32"/>
      <c r="J98" s="32"/>
      <c r="K98" s="32"/>
      <c r="L98" s="42"/>
      <c r="S98" s="32"/>
      <c r="T98" s="32"/>
      <c r="U98" s="32"/>
      <c r="V98" s="32"/>
      <c r="W98" s="32"/>
      <c r="X98" s="32"/>
      <c r="Y98" s="32"/>
      <c r="Z98" s="32"/>
      <c r="AA98" s="32"/>
      <c r="AB98" s="32"/>
      <c r="AC98" s="32"/>
      <c r="AD98" s="32"/>
      <c r="AE98" s="32"/>
    </row>
    <row r="99" spans="1:31" s="2" customFormat="1" ht="6.95" customHeight="1">
      <c r="A99" s="32"/>
      <c r="B99" s="47"/>
      <c r="C99" s="48"/>
      <c r="D99" s="48"/>
      <c r="E99" s="48"/>
      <c r="F99" s="48"/>
      <c r="G99" s="48"/>
      <c r="H99" s="48"/>
      <c r="I99" s="48"/>
      <c r="J99" s="48"/>
      <c r="K99" s="48"/>
      <c r="L99" s="42"/>
      <c r="S99" s="32"/>
      <c r="T99" s="32"/>
      <c r="U99" s="32"/>
      <c r="V99" s="32"/>
      <c r="W99" s="32"/>
      <c r="X99" s="32"/>
      <c r="Y99" s="32"/>
      <c r="Z99" s="32"/>
      <c r="AA99" s="32"/>
      <c r="AB99" s="32"/>
      <c r="AC99" s="32"/>
      <c r="AD99" s="32"/>
      <c r="AE99" s="32"/>
    </row>
    <row r="103" spans="1:31" s="2" customFormat="1" ht="6.95" customHeight="1">
      <c r="A103" s="32"/>
      <c r="B103" s="49"/>
      <c r="C103" s="50"/>
      <c r="D103" s="50"/>
      <c r="E103" s="50"/>
      <c r="F103" s="50"/>
      <c r="G103" s="50"/>
      <c r="H103" s="50"/>
      <c r="I103" s="50"/>
      <c r="J103" s="50"/>
      <c r="K103" s="50"/>
      <c r="L103" s="42"/>
      <c r="S103" s="32"/>
      <c r="T103" s="32"/>
      <c r="U103" s="32"/>
      <c r="V103" s="32"/>
      <c r="W103" s="32"/>
      <c r="X103" s="32"/>
      <c r="Y103" s="32"/>
      <c r="Z103" s="32"/>
      <c r="AA103" s="32"/>
      <c r="AB103" s="32"/>
      <c r="AC103" s="32"/>
      <c r="AD103" s="32"/>
      <c r="AE103" s="32"/>
    </row>
    <row r="104" spans="1:31" s="2" customFormat="1" ht="24.95" customHeight="1">
      <c r="A104" s="32"/>
      <c r="B104" s="33"/>
      <c r="C104" s="21" t="s">
        <v>145</v>
      </c>
      <c r="D104" s="32"/>
      <c r="E104" s="32"/>
      <c r="F104" s="32"/>
      <c r="G104" s="32"/>
      <c r="H104" s="32"/>
      <c r="I104" s="32"/>
      <c r="J104" s="32"/>
      <c r="K104" s="32"/>
      <c r="L104" s="42"/>
      <c r="S104" s="32"/>
      <c r="T104" s="32"/>
      <c r="U104" s="32"/>
      <c r="V104" s="32"/>
      <c r="W104" s="32"/>
      <c r="X104" s="32"/>
      <c r="Y104" s="32"/>
      <c r="Z104" s="32"/>
      <c r="AA104" s="32"/>
      <c r="AB104" s="32"/>
      <c r="AC104" s="32"/>
      <c r="AD104" s="32"/>
      <c r="AE104" s="32"/>
    </row>
    <row r="105" spans="1:31" s="2" customFormat="1" ht="6.95" customHeight="1">
      <c r="A105" s="32"/>
      <c r="B105" s="33"/>
      <c r="C105" s="32"/>
      <c r="D105" s="32"/>
      <c r="E105" s="32"/>
      <c r="F105" s="32"/>
      <c r="G105" s="32"/>
      <c r="H105" s="32"/>
      <c r="I105" s="32"/>
      <c r="J105" s="32"/>
      <c r="K105" s="32"/>
      <c r="L105" s="42"/>
      <c r="S105" s="32"/>
      <c r="T105" s="32"/>
      <c r="U105" s="32"/>
      <c r="V105" s="32"/>
      <c r="W105" s="32"/>
      <c r="X105" s="32"/>
      <c r="Y105" s="32"/>
      <c r="Z105" s="32"/>
      <c r="AA105" s="32"/>
      <c r="AB105" s="32"/>
      <c r="AC105" s="32"/>
      <c r="AD105" s="32"/>
      <c r="AE105" s="32"/>
    </row>
    <row r="106" spans="1:31" s="2" customFormat="1" ht="12" customHeight="1">
      <c r="A106" s="32"/>
      <c r="B106" s="33"/>
      <c r="C106" s="27" t="s">
        <v>16</v>
      </c>
      <c r="D106" s="32"/>
      <c r="E106" s="32"/>
      <c r="F106" s="32"/>
      <c r="G106" s="32"/>
      <c r="H106" s="32"/>
      <c r="I106" s="32"/>
      <c r="J106" s="32"/>
      <c r="K106" s="32"/>
      <c r="L106" s="42"/>
      <c r="S106" s="32"/>
      <c r="T106" s="32"/>
      <c r="U106" s="32"/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</row>
    <row r="107" spans="1:31" s="2" customFormat="1" ht="16.5" customHeight="1">
      <c r="A107" s="32"/>
      <c r="B107" s="33"/>
      <c r="C107" s="32"/>
      <c r="D107" s="32"/>
      <c r="E107" s="248" t="str">
        <f>E7</f>
        <v>Kanalizace Beroun - Zavadilka</v>
      </c>
      <c r="F107" s="249"/>
      <c r="G107" s="249"/>
      <c r="H107" s="249"/>
      <c r="I107" s="32"/>
      <c r="J107" s="32"/>
      <c r="K107" s="32"/>
      <c r="L107" s="42"/>
      <c r="S107" s="32"/>
      <c r="T107" s="32"/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</row>
    <row r="108" spans="1:31" s="2" customFormat="1" ht="12" customHeight="1">
      <c r="A108" s="32"/>
      <c r="B108" s="33"/>
      <c r="C108" s="27" t="s">
        <v>126</v>
      </c>
      <c r="D108" s="32"/>
      <c r="E108" s="32"/>
      <c r="F108" s="32"/>
      <c r="G108" s="32"/>
      <c r="H108" s="32"/>
      <c r="I108" s="32"/>
      <c r="J108" s="32"/>
      <c r="K108" s="32"/>
      <c r="L108" s="42"/>
      <c r="S108" s="32"/>
      <c r="T108" s="32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</row>
    <row r="109" spans="1:31" s="2" customFormat="1" ht="16.5" customHeight="1">
      <c r="A109" s="32"/>
      <c r="B109" s="33"/>
      <c r="C109" s="32"/>
      <c r="D109" s="32"/>
      <c r="E109" s="241" t="str">
        <f>E9</f>
        <v>103 - VON - Gravitační a tlakové přípojky  - 1. etapa</v>
      </c>
      <c r="F109" s="247"/>
      <c r="G109" s="247"/>
      <c r="H109" s="247"/>
      <c r="I109" s="32"/>
      <c r="J109" s="32"/>
      <c r="K109" s="32"/>
      <c r="L109" s="42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</row>
    <row r="110" spans="1:31" s="2" customFormat="1" ht="6.95" customHeight="1">
      <c r="A110" s="32"/>
      <c r="B110" s="33"/>
      <c r="C110" s="32"/>
      <c r="D110" s="32"/>
      <c r="E110" s="32"/>
      <c r="F110" s="32"/>
      <c r="G110" s="32"/>
      <c r="H110" s="32"/>
      <c r="I110" s="32"/>
      <c r="J110" s="32"/>
      <c r="K110" s="32"/>
      <c r="L110" s="42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</row>
    <row r="111" spans="1:31" s="2" customFormat="1" ht="12" customHeight="1">
      <c r="A111" s="32"/>
      <c r="B111" s="33"/>
      <c r="C111" s="27" t="s">
        <v>20</v>
      </c>
      <c r="D111" s="32"/>
      <c r="E111" s="32"/>
      <c r="F111" s="25" t="str">
        <f>F12</f>
        <v xml:space="preserve"> </v>
      </c>
      <c r="G111" s="32"/>
      <c r="H111" s="32"/>
      <c r="I111" s="27" t="s">
        <v>22</v>
      </c>
      <c r="J111" s="55" t="str">
        <f>IF(J12="","",J12)</f>
        <v>21. 4. 2022</v>
      </c>
      <c r="K111" s="32"/>
      <c r="L111" s="42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</row>
    <row r="112" spans="1:31" s="2" customFormat="1" ht="6.95" customHeight="1">
      <c r="A112" s="32"/>
      <c r="B112" s="33"/>
      <c r="C112" s="32"/>
      <c r="D112" s="32"/>
      <c r="E112" s="32"/>
      <c r="F112" s="32"/>
      <c r="G112" s="32"/>
      <c r="H112" s="32"/>
      <c r="I112" s="32"/>
      <c r="J112" s="32"/>
      <c r="K112" s="32"/>
      <c r="L112" s="42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pans="1:65" s="2" customFormat="1" ht="15.2" customHeight="1">
      <c r="A113" s="32"/>
      <c r="B113" s="33"/>
      <c r="C113" s="27" t="s">
        <v>24</v>
      </c>
      <c r="D113" s="32"/>
      <c r="E113" s="32"/>
      <c r="F113" s="25" t="str">
        <f>E15</f>
        <v xml:space="preserve"> </v>
      </c>
      <c r="G113" s="32"/>
      <c r="H113" s="32"/>
      <c r="I113" s="27" t="s">
        <v>29</v>
      </c>
      <c r="J113" s="30" t="str">
        <f>E21</f>
        <v xml:space="preserve"> </v>
      </c>
      <c r="K113" s="32"/>
      <c r="L113" s="42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pans="1:65" s="2" customFormat="1" ht="15.2" customHeight="1">
      <c r="A114" s="32"/>
      <c r="B114" s="33"/>
      <c r="C114" s="27" t="s">
        <v>27</v>
      </c>
      <c r="D114" s="32"/>
      <c r="E114" s="32"/>
      <c r="F114" s="25" t="str">
        <f>IF(E18="","",E18)</f>
        <v>Vyplň údaj</v>
      </c>
      <c r="G114" s="32"/>
      <c r="H114" s="32"/>
      <c r="I114" s="27" t="s">
        <v>31</v>
      </c>
      <c r="J114" s="30" t="str">
        <f>E24</f>
        <v xml:space="preserve"> </v>
      </c>
      <c r="K114" s="32"/>
      <c r="L114" s="42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pans="1:65" s="2" customFormat="1" ht="10.35" customHeight="1">
      <c r="A115" s="32"/>
      <c r="B115" s="33"/>
      <c r="C115" s="32"/>
      <c r="D115" s="32"/>
      <c r="E115" s="32"/>
      <c r="F115" s="32"/>
      <c r="G115" s="32"/>
      <c r="H115" s="32"/>
      <c r="I115" s="32"/>
      <c r="J115" s="32"/>
      <c r="K115" s="32"/>
      <c r="L115" s="42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</row>
    <row r="116" spans="1:65" s="11" customFormat="1" ht="29.25" customHeight="1">
      <c r="A116" s="125"/>
      <c r="B116" s="126"/>
      <c r="C116" s="127" t="s">
        <v>146</v>
      </c>
      <c r="D116" s="128" t="s">
        <v>58</v>
      </c>
      <c r="E116" s="128" t="s">
        <v>54</v>
      </c>
      <c r="F116" s="128" t="s">
        <v>55</v>
      </c>
      <c r="G116" s="128" t="s">
        <v>147</v>
      </c>
      <c r="H116" s="128" t="s">
        <v>148</v>
      </c>
      <c r="I116" s="128" t="s">
        <v>149</v>
      </c>
      <c r="J116" s="129" t="s">
        <v>132</v>
      </c>
      <c r="K116" s="130" t="s">
        <v>150</v>
      </c>
      <c r="L116" s="131"/>
      <c r="M116" s="62" t="s">
        <v>1</v>
      </c>
      <c r="N116" s="63" t="s">
        <v>37</v>
      </c>
      <c r="O116" s="63" t="s">
        <v>151</v>
      </c>
      <c r="P116" s="63" t="s">
        <v>152</v>
      </c>
      <c r="Q116" s="63" t="s">
        <v>153</v>
      </c>
      <c r="R116" s="63" t="s">
        <v>154</v>
      </c>
      <c r="S116" s="63" t="s">
        <v>155</v>
      </c>
      <c r="T116" s="64" t="s">
        <v>156</v>
      </c>
      <c r="U116" s="125"/>
      <c r="V116" s="125"/>
      <c r="W116" s="125"/>
      <c r="X116" s="125"/>
      <c r="Y116" s="125"/>
      <c r="Z116" s="125"/>
      <c r="AA116" s="125"/>
      <c r="AB116" s="125"/>
      <c r="AC116" s="125"/>
      <c r="AD116" s="125"/>
      <c r="AE116" s="125"/>
    </row>
    <row r="117" spans="1:65" s="2" customFormat="1" ht="22.9" customHeight="1">
      <c r="A117" s="32"/>
      <c r="B117" s="33"/>
      <c r="C117" s="69" t="s">
        <v>157</v>
      </c>
      <c r="D117" s="32"/>
      <c r="E117" s="32"/>
      <c r="F117" s="32"/>
      <c r="G117" s="32"/>
      <c r="H117" s="32"/>
      <c r="I117" s="32"/>
      <c r="J117" s="132">
        <f>BK117</f>
        <v>0</v>
      </c>
      <c r="K117" s="32"/>
      <c r="L117" s="33"/>
      <c r="M117" s="65"/>
      <c r="N117" s="56"/>
      <c r="O117" s="66"/>
      <c r="P117" s="133">
        <f>P118</f>
        <v>0</v>
      </c>
      <c r="Q117" s="66"/>
      <c r="R117" s="133">
        <f>R118</f>
        <v>0</v>
      </c>
      <c r="S117" s="66"/>
      <c r="T117" s="134">
        <f>T118</f>
        <v>0</v>
      </c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  <c r="AT117" s="17" t="s">
        <v>72</v>
      </c>
      <c r="AU117" s="17" t="s">
        <v>134</v>
      </c>
      <c r="BK117" s="135">
        <f>BK118</f>
        <v>0</v>
      </c>
    </row>
    <row r="118" spans="1:65" s="12" customFormat="1" ht="25.9" customHeight="1">
      <c r="B118" s="136"/>
      <c r="D118" s="137" t="s">
        <v>72</v>
      </c>
      <c r="E118" s="138" t="s">
        <v>1908</v>
      </c>
      <c r="F118" s="138" t="s">
        <v>1909</v>
      </c>
      <c r="I118" s="139"/>
      <c r="J118" s="140">
        <f>BK118</f>
        <v>0</v>
      </c>
      <c r="L118" s="136"/>
      <c r="M118" s="141"/>
      <c r="N118" s="142"/>
      <c r="O118" s="142"/>
      <c r="P118" s="143">
        <f>SUM(P119:P125)</f>
        <v>0</v>
      </c>
      <c r="Q118" s="142"/>
      <c r="R118" s="143">
        <f>SUM(R119:R125)</f>
        <v>0</v>
      </c>
      <c r="S118" s="142"/>
      <c r="T118" s="144">
        <f>SUM(T119:T125)</f>
        <v>0</v>
      </c>
      <c r="AR118" s="137" t="s">
        <v>182</v>
      </c>
      <c r="AT118" s="145" t="s">
        <v>72</v>
      </c>
      <c r="AU118" s="145" t="s">
        <v>73</v>
      </c>
      <c r="AY118" s="137" t="s">
        <v>160</v>
      </c>
      <c r="BK118" s="146">
        <f>SUM(BK119:BK125)</f>
        <v>0</v>
      </c>
    </row>
    <row r="119" spans="1:65" s="2" customFormat="1" ht="16.5" customHeight="1">
      <c r="A119" s="32"/>
      <c r="B119" s="149"/>
      <c r="C119" s="150" t="s">
        <v>80</v>
      </c>
      <c r="D119" s="150" t="s">
        <v>162</v>
      </c>
      <c r="E119" s="151" t="s">
        <v>1910</v>
      </c>
      <c r="F119" s="152" t="s">
        <v>1911</v>
      </c>
      <c r="G119" s="153" t="s">
        <v>1912</v>
      </c>
      <c r="H119" s="154">
        <v>1</v>
      </c>
      <c r="I119" s="155"/>
      <c r="J119" s="156">
        <f t="shared" ref="J119:J125" si="0">ROUND(I119*H119,2)</f>
        <v>0</v>
      </c>
      <c r="K119" s="157"/>
      <c r="L119" s="33"/>
      <c r="M119" s="158" t="s">
        <v>1</v>
      </c>
      <c r="N119" s="159" t="s">
        <v>38</v>
      </c>
      <c r="O119" s="58"/>
      <c r="P119" s="160">
        <f t="shared" ref="P119:P125" si="1">O119*H119</f>
        <v>0</v>
      </c>
      <c r="Q119" s="160">
        <v>0</v>
      </c>
      <c r="R119" s="160">
        <f t="shared" ref="R119:R125" si="2">Q119*H119</f>
        <v>0</v>
      </c>
      <c r="S119" s="160">
        <v>0</v>
      </c>
      <c r="T119" s="161">
        <f t="shared" ref="T119:T125" si="3">S119*H119</f>
        <v>0</v>
      </c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  <c r="AR119" s="162" t="s">
        <v>166</v>
      </c>
      <c r="AT119" s="162" t="s">
        <v>162</v>
      </c>
      <c r="AU119" s="162" t="s">
        <v>80</v>
      </c>
      <c r="AY119" s="17" t="s">
        <v>160</v>
      </c>
      <c r="BE119" s="163">
        <f t="shared" ref="BE119:BE125" si="4">IF(N119="základní",J119,0)</f>
        <v>0</v>
      </c>
      <c r="BF119" s="163">
        <f t="shared" ref="BF119:BF125" si="5">IF(N119="snížená",J119,0)</f>
        <v>0</v>
      </c>
      <c r="BG119" s="163">
        <f t="shared" ref="BG119:BG125" si="6">IF(N119="zákl. přenesená",J119,0)</f>
        <v>0</v>
      </c>
      <c r="BH119" s="163">
        <f t="shared" ref="BH119:BH125" si="7">IF(N119="sníž. přenesená",J119,0)</f>
        <v>0</v>
      </c>
      <c r="BI119" s="163">
        <f t="shared" ref="BI119:BI125" si="8">IF(N119="nulová",J119,0)</f>
        <v>0</v>
      </c>
      <c r="BJ119" s="17" t="s">
        <v>80</v>
      </c>
      <c r="BK119" s="163">
        <f t="shared" ref="BK119:BK125" si="9">ROUND(I119*H119,2)</f>
        <v>0</v>
      </c>
      <c r="BL119" s="17" t="s">
        <v>166</v>
      </c>
      <c r="BM119" s="162" t="s">
        <v>1930</v>
      </c>
    </row>
    <row r="120" spans="1:65" s="2" customFormat="1" ht="16.5" customHeight="1">
      <c r="A120" s="32"/>
      <c r="B120" s="149"/>
      <c r="C120" s="150" t="s">
        <v>82</v>
      </c>
      <c r="D120" s="150" t="s">
        <v>162</v>
      </c>
      <c r="E120" s="151" t="s">
        <v>1914</v>
      </c>
      <c r="F120" s="152" t="s">
        <v>1915</v>
      </c>
      <c r="G120" s="153" t="s">
        <v>1912</v>
      </c>
      <c r="H120" s="154">
        <v>1</v>
      </c>
      <c r="I120" s="155"/>
      <c r="J120" s="156">
        <f t="shared" si="0"/>
        <v>0</v>
      </c>
      <c r="K120" s="157"/>
      <c r="L120" s="33"/>
      <c r="M120" s="158" t="s">
        <v>1</v>
      </c>
      <c r="N120" s="159" t="s">
        <v>38</v>
      </c>
      <c r="O120" s="58"/>
      <c r="P120" s="160">
        <f t="shared" si="1"/>
        <v>0</v>
      </c>
      <c r="Q120" s="160">
        <v>0</v>
      </c>
      <c r="R120" s="160">
        <f t="shared" si="2"/>
        <v>0</v>
      </c>
      <c r="S120" s="160">
        <v>0</v>
      </c>
      <c r="T120" s="161">
        <f t="shared" si="3"/>
        <v>0</v>
      </c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  <c r="AR120" s="162" t="s">
        <v>166</v>
      </c>
      <c r="AT120" s="162" t="s">
        <v>162</v>
      </c>
      <c r="AU120" s="162" t="s">
        <v>80</v>
      </c>
      <c r="AY120" s="17" t="s">
        <v>160</v>
      </c>
      <c r="BE120" s="163">
        <f t="shared" si="4"/>
        <v>0</v>
      </c>
      <c r="BF120" s="163">
        <f t="shared" si="5"/>
        <v>0</v>
      </c>
      <c r="BG120" s="163">
        <f t="shared" si="6"/>
        <v>0</v>
      </c>
      <c r="BH120" s="163">
        <f t="shared" si="7"/>
        <v>0</v>
      </c>
      <c r="BI120" s="163">
        <f t="shared" si="8"/>
        <v>0</v>
      </c>
      <c r="BJ120" s="17" t="s">
        <v>80</v>
      </c>
      <c r="BK120" s="163">
        <f t="shared" si="9"/>
        <v>0</v>
      </c>
      <c r="BL120" s="17" t="s">
        <v>166</v>
      </c>
      <c r="BM120" s="162" t="s">
        <v>1931</v>
      </c>
    </row>
    <row r="121" spans="1:65" s="2" customFormat="1" ht="21.75" customHeight="1">
      <c r="A121" s="32"/>
      <c r="B121" s="149"/>
      <c r="C121" s="150" t="s">
        <v>174</v>
      </c>
      <c r="D121" s="150" t="s">
        <v>162</v>
      </c>
      <c r="E121" s="151" t="s">
        <v>1917</v>
      </c>
      <c r="F121" s="152" t="s">
        <v>1918</v>
      </c>
      <c r="G121" s="153" t="s">
        <v>1912</v>
      </c>
      <c r="H121" s="154">
        <v>1</v>
      </c>
      <c r="I121" s="155"/>
      <c r="J121" s="156">
        <f t="shared" si="0"/>
        <v>0</v>
      </c>
      <c r="K121" s="157"/>
      <c r="L121" s="33"/>
      <c r="M121" s="158" t="s">
        <v>1</v>
      </c>
      <c r="N121" s="159" t="s">
        <v>38</v>
      </c>
      <c r="O121" s="58"/>
      <c r="P121" s="160">
        <f t="shared" si="1"/>
        <v>0</v>
      </c>
      <c r="Q121" s="160">
        <v>0</v>
      </c>
      <c r="R121" s="160">
        <f t="shared" si="2"/>
        <v>0</v>
      </c>
      <c r="S121" s="160">
        <v>0</v>
      </c>
      <c r="T121" s="161">
        <f t="shared" si="3"/>
        <v>0</v>
      </c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  <c r="AR121" s="162" t="s">
        <v>166</v>
      </c>
      <c r="AT121" s="162" t="s">
        <v>162</v>
      </c>
      <c r="AU121" s="162" t="s">
        <v>80</v>
      </c>
      <c r="AY121" s="17" t="s">
        <v>160</v>
      </c>
      <c r="BE121" s="163">
        <f t="shared" si="4"/>
        <v>0</v>
      </c>
      <c r="BF121" s="163">
        <f t="shared" si="5"/>
        <v>0</v>
      </c>
      <c r="BG121" s="163">
        <f t="shared" si="6"/>
        <v>0</v>
      </c>
      <c r="BH121" s="163">
        <f t="shared" si="7"/>
        <v>0</v>
      </c>
      <c r="BI121" s="163">
        <f t="shared" si="8"/>
        <v>0</v>
      </c>
      <c r="BJ121" s="17" t="s">
        <v>80</v>
      </c>
      <c r="BK121" s="163">
        <f t="shared" si="9"/>
        <v>0</v>
      </c>
      <c r="BL121" s="17" t="s">
        <v>166</v>
      </c>
      <c r="BM121" s="162" t="s">
        <v>1932</v>
      </c>
    </row>
    <row r="122" spans="1:65" s="2" customFormat="1" ht="16.5" customHeight="1">
      <c r="A122" s="32"/>
      <c r="B122" s="149"/>
      <c r="C122" s="150" t="s">
        <v>166</v>
      </c>
      <c r="D122" s="150" t="s">
        <v>162</v>
      </c>
      <c r="E122" s="151" t="s">
        <v>1920</v>
      </c>
      <c r="F122" s="152" t="s">
        <v>1921</v>
      </c>
      <c r="G122" s="153" t="s">
        <v>1912</v>
      </c>
      <c r="H122" s="154">
        <v>1</v>
      </c>
      <c r="I122" s="155"/>
      <c r="J122" s="156">
        <f t="shared" si="0"/>
        <v>0</v>
      </c>
      <c r="K122" s="157"/>
      <c r="L122" s="33"/>
      <c r="M122" s="158" t="s">
        <v>1</v>
      </c>
      <c r="N122" s="159" t="s">
        <v>38</v>
      </c>
      <c r="O122" s="58"/>
      <c r="P122" s="160">
        <f t="shared" si="1"/>
        <v>0</v>
      </c>
      <c r="Q122" s="160">
        <v>0</v>
      </c>
      <c r="R122" s="160">
        <f t="shared" si="2"/>
        <v>0</v>
      </c>
      <c r="S122" s="160">
        <v>0</v>
      </c>
      <c r="T122" s="161">
        <f t="shared" si="3"/>
        <v>0</v>
      </c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  <c r="AR122" s="162" t="s">
        <v>166</v>
      </c>
      <c r="AT122" s="162" t="s">
        <v>162</v>
      </c>
      <c r="AU122" s="162" t="s">
        <v>80</v>
      </c>
      <c r="AY122" s="17" t="s">
        <v>160</v>
      </c>
      <c r="BE122" s="163">
        <f t="shared" si="4"/>
        <v>0</v>
      </c>
      <c r="BF122" s="163">
        <f t="shared" si="5"/>
        <v>0</v>
      </c>
      <c r="BG122" s="163">
        <f t="shared" si="6"/>
        <v>0</v>
      </c>
      <c r="BH122" s="163">
        <f t="shared" si="7"/>
        <v>0</v>
      </c>
      <c r="BI122" s="163">
        <f t="shared" si="8"/>
        <v>0</v>
      </c>
      <c r="BJ122" s="17" t="s">
        <v>80</v>
      </c>
      <c r="BK122" s="163">
        <f t="shared" si="9"/>
        <v>0</v>
      </c>
      <c r="BL122" s="17" t="s">
        <v>166</v>
      </c>
      <c r="BM122" s="162" t="s">
        <v>1933</v>
      </c>
    </row>
    <row r="123" spans="1:65" s="2" customFormat="1" ht="16.5" customHeight="1">
      <c r="A123" s="32"/>
      <c r="B123" s="149"/>
      <c r="C123" s="150" t="s">
        <v>182</v>
      </c>
      <c r="D123" s="150" t="s">
        <v>162</v>
      </c>
      <c r="E123" s="151" t="s">
        <v>1923</v>
      </c>
      <c r="F123" s="152" t="s">
        <v>1924</v>
      </c>
      <c r="G123" s="153" t="s">
        <v>1912</v>
      </c>
      <c r="H123" s="154">
        <v>1</v>
      </c>
      <c r="I123" s="155"/>
      <c r="J123" s="156">
        <f t="shared" si="0"/>
        <v>0</v>
      </c>
      <c r="K123" s="157"/>
      <c r="L123" s="33"/>
      <c r="M123" s="158" t="s">
        <v>1</v>
      </c>
      <c r="N123" s="159" t="s">
        <v>38</v>
      </c>
      <c r="O123" s="58"/>
      <c r="P123" s="160">
        <f t="shared" si="1"/>
        <v>0</v>
      </c>
      <c r="Q123" s="160">
        <v>0</v>
      </c>
      <c r="R123" s="160">
        <f t="shared" si="2"/>
        <v>0</v>
      </c>
      <c r="S123" s="160">
        <v>0</v>
      </c>
      <c r="T123" s="161">
        <f t="shared" si="3"/>
        <v>0</v>
      </c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  <c r="AR123" s="162" t="s">
        <v>166</v>
      </c>
      <c r="AT123" s="162" t="s">
        <v>162</v>
      </c>
      <c r="AU123" s="162" t="s">
        <v>80</v>
      </c>
      <c r="AY123" s="17" t="s">
        <v>160</v>
      </c>
      <c r="BE123" s="163">
        <f t="shared" si="4"/>
        <v>0</v>
      </c>
      <c r="BF123" s="163">
        <f t="shared" si="5"/>
        <v>0</v>
      </c>
      <c r="BG123" s="163">
        <f t="shared" si="6"/>
        <v>0</v>
      </c>
      <c r="BH123" s="163">
        <f t="shared" si="7"/>
        <v>0</v>
      </c>
      <c r="BI123" s="163">
        <f t="shared" si="8"/>
        <v>0</v>
      </c>
      <c r="BJ123" s="17" t="s">
        <v>80</v>
      </c>
      <c r="BK123" s="163">
        <f t="shared" si="9"/>
        <v>0</v>
      </c>
      <c r="BL123" s="17" t="s">
        <v>166</v>
      </c>
      <c r="BM123" s="162" t="s">
        <v>1934</v>
      </c>
    </row>
    <row r="124" spans="1:65" s="2" customFormat="1" ht="16.5" customHeight="1">
      <c r="A124" s="32"/>
      <c r="B124" s="149"/>
      <c r="C124" s="150" t="s">
        <v>188</v>
      </c>
      <c r="D124" s="150" t="s">
        <v>162</v>
      </c>
      <c r="E124" s="151" t="s">
        <v>1926</v>
      </c>
      <c r="F124" s="152" t="s">
        <v>1927</v>
      </c>
      <c r="G124" s="153" t="s">
        <v>1912</v>
      </c>
      <c r="H124" s="154">
        <v>1</v>
      </c>
      <c r="I124" s="155"/>
      <c r="J124" s="156">
        <f t="shared" si="0"/>
        <v>0</v>
      </c>
      <c r="K124" s="157"/>
      <c r="L124" s="33"/>
      <c r="M124" s="158" t="s">
        <v>1</v>
      </c>
      <c r="N124" s="159" t="s">
        <v>38</v>
      </c>
      <c r="O124" s="58"/>
      <c r="P124" s="160">
        <f t="shared" si="1"/>
        <v>0</v>
      </c>
      <c r="Q124" s="160">
        <v>0</v>
      </c>
      <c r="R124" s="160">
        <f t="shared" si="2"/>
        <v>0</v>
      </c>
      <c r="S124" s="160">
        <v>0</v>
      </c>
      <c r="T124" s="161">
        <f t="shared" si="3"/>
        <v>0</v>
      </c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  <c r="AR124" s="162" t="s">
        <v>166</v>
      </c>
      <c r="AT124" s="162" t="s">
        <v>162</v>
      </c>
      <c r="AU124" s="162" t="s">
        <v>80</v>
      </c>
      <c r="AY124" s="17" t="s">
        <v>160</v>
      </c>
      <c r="BE124" s="163">
        <f t="shared" si="4"/>
        <v>0</v>
      </c>
      <c r="BF124" s="163">
        <f t="shared" si="5"/>
        <v>0</v>
      </c>
      <c r="BG124" s="163">
        <f t="shared" si="6"/>
        <v>0</v>
      </c>
      <c r="BH124" s="163">
        <f t="shared" si="7"/>
        <v>0</v>
      </c>
      <c r="BI124" s="163">
        <f t="shared" si="8"/>
        <v>0</v>
      </c>
      <c r="BJ124" s="17" t="s">
        <v>80</v>
      </c>
      <c r="BK124" s="163">
        <f t="shared" si="9"/>
        <v>0</v>
      </c>
      <c r="BL124" s="17" t="s">
        <v>166</v>
      </c>
      <c r="BM124" s="162" t="s">
        <v>1935</v>
      </c>
    </row>
    <row r="125" spans="1:65" s="2" customFormat="1" ht="16.5" customHeight="1">
      <c r="A125" s="32"/>
      <c r="B125" s="149"/>
      <c r="C125" s="150" t="s">
        <v>193</v>
      </c>
      <c r="D125" s="150" t="s">
        <v>162</v>
      </c>
      <c r="E125" s="151" t="s">
        <v>1936</v>
      </c>
      <c r="F125" s="152" t="s">
        <v>1937</v>
      </c>
      <c r="G125" s="153" t="s">
        <v>1912</v>
      </c>
      <c r="H125" s="154">
        <v>1</v>
      </c>
      <c r="I125" s="155"/>
      <c r="J125" s="156">
        <f t="shared" si="0"/>
        <v>0</v>
      </c>
      <c r="K125" s="157"/>
      <c r="L125" s="33"/>
      <c r="M125" s="199" t="s">
        <v>1</v>
      </c>
      <c r="N125" s="200" t="s">
        <v>38</v>
      </c>
      <c r="O125" s="201"/>
      <c r="P125" s="202">
        <f t="shared" si="1"/>
        <v>0</v>
      </c>
      <c r="Q125" s="202">
        <v>0</v>
      </c>
      <c r="R125" s="202">
        <f t="shared" si="2"/>
        <v>0</v>
      </c>
      <c r="S125" s="202">
        <v>0</v>
      </c>
      <c r="T125" s="203">
        <f t="shared" si="3"/>
        <v>0</v>
      </c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  <c r="AR125" s="162" t="s">
        <v>166</v>
      </c>
      <c r="AT125" s="162" t="s">
        <v>162</v>
      </c>
      <c r="AU125" s="162" t="s">
        <v>80</v>
      </c>
      <c r="AY125" s="17" t="s">
        <v>160</v>
      </c>
      <c r="BE125" s="163">
        <f t="shared" si="4"/>
        <v>0</v>
      </c>
      <c r="BF125" s="163">
        <f t="shared" si="5"/>
        <v>0</v>
      </c>
      <c r="BG125" s="163">
        <f t="shared" si="6"/>
        <v>0</v>
      </c>
      <c r="BH125" s="163">
        <f t="shared" si="7"/>
        <v>0</v>
      </c>
      <c r="BI125" s="163">
        <f t="shared" si="8"/>
        <v>0</v>
      </c>
      <c r="BJ125" s="17" t="s">
        <v>80</v>
      </c>
      <c r="BK125" s="163">
        <f t="shared" si="9"/>
        <v>0</v>
      </c>
      <c r="BL125" s="17" t="s">
        <v>166</v>
      </c>
      <c r="BM125" s="162" t="s">
        <v>1938</v>
      </c>
    </row>
    <row r="126" spans="1:65" s="2" customFormat="1" ht="6.95" customHeight="1">
      <c r="A126" s="32"/>
      <c r="B126" s="47"/>
      <c r="C126" s="48"/>
      <c r="D126" s="48"/>
      <c r="E126" s="48"/>
      <c r="F126" s="48"/>
      <c r="G126" s="48"/>
      <c r="H126" s="48"/>
      <c r="I126" s="48"/>
      <c r="J126" s="48"/>
      <c r="K126" s="48"/>
      <c r="L126" s="33"/>
      <c r="M126" s="32"/>
      <c r="O126" s="32"/>
      <c r="P126" s="32"/>
      <c r="Q126" s="32"/>
      <c r="R126" s="32"/>
      <c r="S126" s="32"/>
      <c r="T126" s="32"/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</row>
  </sheetData>
  <autoFilter ref="C116:K125" xr:uid="{00000000-0009-0000-0000-00000D000000}"/>
  <mergeCells count="9">
    <mergeCell ref="E87:H87"/>
    <mergeCell ref="E107:H107"/>
    <mergeCell ref="E109:H109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BM330"/>
  <sheetViews>
    <sheetView showGridLines="0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13" t="s">
        <v>5</v>
      </c>
      <c r="M2" s="214"/>
      <c r="N2" s="214"/>
      <c r="O2" s="214"/>
      <c r="P2" s="214"/>
      <c r="Q2" s="214"/>
      <c r="R2" s="214"/>
      <c r="S2" s="214"/>
      <c r="T2" s="214"/>
      <c r="U2" s="214"/>
      <c r="V2" s="214"/>
      <c r="AT2" s="17" t="s">
        <v>87</v>
      </c>
    </row>
    <row r="3" spans="1:46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82</v>
      </c>
    </row>
    <row r="4" spans="1:46" s="1" customFormat="1" ht="24.95" customHeight="1">
      <c r="B4" s="20"/>
      <c r="D4" s="21" t="s">
        <v>125</v>
      </c>
      <c r="L4" s="20"/>
      <c r="M4" s="98" t="s">
        <v>10</v>
      </c>
      <c r="AT4" s="17" t="s">
        <v>3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27" t="s">
        <v>16</v>
      </c>
      <c r="L6" s="20"/>
    </row>
    <row r="7" spans="1:46" s="1" customFormat="1" ht="16.5" customHeight="1">
      <c r="B7" s="20"/>
      <c r="E7" s="248" t="str">
        <f>'Rekapitulace stavby'!K6</f>
        <v>Kanalizace Beroun - Zavadilka</v>
      </c>
      <c r="F7" s="249"/>
      <c r="G7" s="249"/>
      <c r="H7" s="249"/>
      <c r="L7" s="20"/>
    </row>
    <row r="8" spans="1:46" s="1" customFormat="1" ht="12" customHeight="1">
      <c r="B8" s="20"/>
      <c r="D8" s="27" t="s">
        <v>126</v>
      </c>
      <c r="L8" s="20"/>
    </row>
    <row r="9" spans="1:46" s="2" customFormat="1" ht="16.5" customHeight="1">
      <c r="A9" s="32"/>
      <c r="B9" s="33"/>
      <c r="C9" s="32"/>
      <c r="D9" s="32"/>
      <c r="E9" s="248" t="s">
        <v>127</v>
      </c>
      <c r="F9" s="247"/>
      <c r="G9" s="247"/>
      <c r="H9" s="247"/>
      <c r="I9" s="32"/>
      <c r="J9" s="32"/>
      <c r="K9" s="32"/>
      <c r="L9" s="4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2" customHeight="1">
      <c r="A10" s="32"/>
      <c r="B10" s="33"/>
      <c r="C10" s="32"/>
      <c r="D10" s="27" t="s">
        <v>128</v>
      </c>
      <c r="E10" s="32"/>
      <c r="F10" s="32"/>
      <c r="G10" s="32"/>
      <c r="H10" s="32"/>
      <c r="I10" s="32"/>
      <c r="J10" s="32"/>
      <c r="K10" s="32"/>
      <c r="L10" s="4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6.5" customHeight="1">
      <c r="A11" s="32"/>
      <c r="B11" s="33"/>
      <c r="C11" s="32"/>
      <c r="D11" s="32"/>
      <c r="E11" s="241" t="s">
        <v>129</v>
      </c>
      <c r="F11" s="247"/>
      <c r="G11" s="247"/>
      <c r="H11" s="247"/>
      <c r="I11" s="32"/>
      <c r="J11" s="32"/>
      <c r="K11" s="32"/>
      <c r="L11" s="4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>
      <c r="A12" s="32"/>
      <c r="B12" s="33"/>
      <c r="C12" s="32"/>
      <c r="D12" s="32"/>
      <c r="E12" s="32"/>
      <c r="F12" s="32"/>
      <c r="G12" s="32"/>
      <c r="H12" s="32"/>
      <c r="I12" s="32"/>
      <c r="J12" s="32"/>
      <c r="K12" s="32"/>
      <c r="L12" s="4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2" customHeight="1">
      <c r="A13" s="32"/>
      <c r="B13" s="33"/>
      <c r="C13" s="32"/>
      <c r="D13" s="27" t="s">
        <v>18</v>
      </c>
      <c r="E13" s="32"/>
      <c r="F13" s="25" t="s">
        <v>1</v>
      </c>
      <c r="G13" s="32"/>
      <c r="H13" s="32"/>
      <c r="I13" s="27" t="s">
        <v>19</v>
      </c>
      <c r="J13" s="25" t="s">
        <v>1</v>
      </c>
      <c r="K13" s="32"/>
      <c r="L13" s="4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3"/>
      <c r="C14" s="32"/>
      <c r="D14" s="27" t="s">
        <v>20</v>
      </c>
      <c r="E14" s="32"/>
      <c r="F14" s="25" t="s">
        <v>21</v>
      </c>
      <c r="G14" s="32"/>
      <c r="H14" s="32"/>
      <c r="I14" s="27" t="s">
        <v>22</v>
      </c>
      <c r="J14" s="55" t="str">
        <f>'Rekapitulace stavby'!AN8</f>
        <v>21. 4. 2022</v>
      </c>
      <c r="K14" s="32"/>
      <c r="L14" s="4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0.9" customHeight="1">
      <c r="A15" s="32"/>
      <c r="B15" s="33"/>
      <c r="C15" s="32"/>
      <c r="D15" s="32"/>
      <c r="E15" s="32"/>
      <c r="F15" s="32"/>
      <c r="G15" s="32"/>
      <c r="H15" s="32"/>
      <c r="I15" s="32"/>
      <c r="J15" s="32"/>
      <c r="K15" s="32"/>
      <c r="L15" s="4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12" customHeight="1">
      <c r="A16" s="32"/>
      <c r="B16" s="33"/>
      <c r="C16" s="32"/>
      <c r="D16" s="27" t="s">
        <v>24</v>
      </c>
      <c r="E16" s="32"/>
      <c r="F16" s="32"/>
      <c r="G16" s="32"/>
      <c r="H16" s="32"/>
      <c r="I16" s="27" t="s">
        <v>25</v>
      </c>
      <c r="J16" s="25" t="str">
        <f>IF('Rekapitulace stavby'!AN10="","",'Rekapitulace stavby'!AN10)</f>
        <v/>
      </c>
      <c r="K16" s="32"/>
      <c r="L16" s="4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8" customHeight="1">
      <c r="A17" s="32"/>
      <c r="B17" s="33"/>
      <c r="C17" s="32"/>
      <c r="D17" s="32"/>
      <c r="E17" s="25" t="str">
        <f>IF('Rekapitulace stavby'!E11="","",'Rekapitulace stavby'!E11)</f>
        <v xml:space="preserve"> </v>
      </c>
      <c r="F17" s="32"/>
      <c r="G17" s="32"/>
      <c r="H17" s="32"/>
      <c r="I17" s="27" t="s">
        <v>26</v>
      </c>
      <c r="J17" s="25" t="str">
        <f>IF('Rekapitulace stavby'!AN11="","",'Rekapitulace stavby'!AN11)</f>
        <v/>
      </c>
      <c r="K17" s="32"/>
      <c r="L17" s="4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6.95" customHeight="1">
      <c r="A18" s="32"/>
      <c r="B18" s="33"/>
      <c r="C18" s="32"/>
      <c r="D18" s="32"/>
      <c r="E18" s="32"/>
      <c r="F18" s="32"/>
      <c r="G18" s="32"/>
      <c r="H18" s="32"/>
      <c r="I18" s="32"/>
      <c r="J18" s="32"/>
      <c r="K18" s="32"/>
      <c r="L18" s="4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12" customHeight="1">
      <c r="A19" s="32"/>
      <c r="B19" s="33"/>
      <c r="C19" s="32"/>
      <c r="D19" s="27" t="s">
        <v>27</v>
      </c>
      <c r="E19" s="32"/>
      <c r="F19" s="32"/>
      <c r="G19" s="32"/>
      <c r="H19" s="32"/>
      <c r="I19" s="27" t="s">
        <v>25</v>
      </c>
      <c r="J19" s="28" t="str">
        <f>'Rekapitulace stavby'!AN13</f>
        <v>Vyplň údaj</v>
      </c>
      <c r="K19" s="32"/>
      <c r="L19" s="4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8" customHeight="1">
      <c r="A20" s="32"/>
      <c r="B20" s="33"/>
      <c r="C20" s="32"/>
      <c r="D20" s="32"/>
      <c r="E20" s="250" t="str">
        <f>'Rekapitulace stavby'!E14</f>
        <v>Vyplň údaj</v>
      </c>
      <c r="F20" s="231"/>
      <c r="G20" s="231"/>
      <c r="H20" s="231"/>
      <c r="I20" s="27" t="s">
        <v>26</v>
      </c>
      <c r="J20" s="28" t="str">
        <f>'Rekapitulace stavby'!AN14</f>
        <v>Vyplň údaj</v>
      </c>
      <c r="K20" s="32"/>
      <c r="L20" s="4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6.95" customHeight="1">
      <c r="A21" s="32"/>
      <c r="B21" s="33"/>
      <c r="C21" s="32"/>
      <c r="D21" s="32"/>
      <c r="E21" s="32"/>
      <c r="F21" s="32"/>
      <c r="G21" s="32"/>
      <c r="H21" s="32"/>
      <c r="I21" s="32"/>
      <c r="J21" s="32"/>
      <c r="K21" s="32"/>
      <c r="L21" s="4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12" customHeight="1">
      <c r="A22" s="32"/>
      <c r="B22" s="33"/>
      <c r="C22" s="32"/>
      <c r="D22" s="27" t="s">
        <v>29</v>
      </c>
      <c r="E22" s="32"/>
      <c r="F22" s="32"/>
      <c r="G22" s="32"/>
      <c r="H22" s="32"/>
      <c r="I22" s="27" t="s">
        <v>25</v>
      </c>
      <c r="J22" s="25" t="str">
        <f>IF('Rekapitulace stavby'!AN16="","",'Rekapitulace stavby'!AN16)</f>
        <v/>
      </c>
      <c r="K22" s="32"/>
      <c r="L22" s="4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8" customHeight="1">
      <c r="A23" s="32"/>
      <c r="B23" s="33"/>
      <c r="C23" s="32"/>
      <c r="D23" s="32"/>
      <c r="E23" s="25" t="str">
        <f>IF('Rekapitulace stavby'!E17="","",'Rekapitulace stavby'!E17)</f>
        <v xml:space="preserve"> </v>
      </c>
      <c r="F23" s="32"/>
      <c r="G23" s="32"/>
      <c r="H23" s="32"/>
      <c r="I23" s="27" t="s">
        <v>26</v>
      </c>
      <c r="J23" s="25" t="str">
        <f>IF('Rekapitulace stavby'!AN17="","",'Rekapitulace stavby'!AN17)</f>
        <v/>
      </c>
      <c r="K23" s="32"/>
      <c r="L23" s="4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6.95" customHeight="1">
      <c r="A24" s="32"/>
      <c r="B24" s="33"/>
      <c r="C24" s="32"/>
      <c r="D24" s="32"/>
      <c r="E24" s="32"/>
      <c r="F24" s="32"/>
      <c r="G24" s="32"/>
      <c r="H24" s="32"/>
      <c r="I24" s="32"/>
      <c r="J24" s="32"/>
      <c r="K24" s="32"/>
      <c r="L24" s="4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12" customHeight="1">
      <c r="A25" s="32"/>
      <c r="B25" s="33"/>
      <c r="C25" s="32"/>
      <c r="D25" s="27" t="s">
        <v>31</v>
      </c>
      <c r="E25" s="32"/>
      <c r="F25" s="32"/>
      <c r="G25" s="32"/>
      <c r="H25" s="32"/>
      <c r="I25" s="27" t="s">
        <v>25</v>
      </c>
      <c r="J25" s="25" t="str">
        <f>IF('Rekapitulace stavby'!AN19="","",'Rekapitulace stavby'!AN19)</f>
        <v/>
      </c>
      <c r="K25" s="32"/>
      <c r="L25" s="4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8" customHeight="1">
      <c r="A26" s="32"/>
      <c r="B26" s="33"/>
      <c r="C26" s="32"/>
      <c r="D26" s="32"/>
      <c r="E26" s="25" t="str">
        <f>IF('Rekapitulace stavby'!E20="","",'Rekapitulace stavby'!E20)</f>
        <v xml:space="preserve"> </v>
      </c>
      <c r="F26" s="32"/>
      <c r="G26" s="32"/>
      <c r="H26" s="32"/>
      <c r="I26" s="27" t="s">
        <v>26</v>
      </c>
      <c r="J26" s="25" t="str">
        <f>IF('Rekapitulace stavby'!AN20="","",'Rekapitulace stavby'!AN20)</f>
        <v/>
      </c>
      <c r="K26" s="32"/>
      <c r="L26" s="4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2" customFormat="1" ht="6.95" customHeight="1">
      <c r="A27" s="32"/>
      <c r="B27" s="33"/>
      <c r="C27" s="32"/>
      <c r="D27" s="32"/>
      <c r="E27" s="32"/>
      <c r="F27" s="32"/>
      <c r="G27" s="32"/>
      <c r="H27" s="32"/>
      <c r="I27" s="32"/>
      <c r="J27" s="32"/>
      <c r="K27" s="32"/>
      <c r="L27" s="4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</row>
    <row r="28" spans="1:31" s="2" customFormat="1" ht="12" customHeight="1">
      <c r="A28" s="32"/>
      <c r="B28" s="33"/>
      <c r="C28" s="32"/>
      <c r="D28" s="27" t="s">
        <v>32</v>
      </c>
      <c r="E28" s="32"/>
      <c r="F28" s="32"/>
      <c r="G28" s="32"/>
      <c r="H28" s="32"/>
      <c r="I28" s="32"/>
      <c r="J28" s="32"/>
      <c r="K28" s="32"/>
      <c r="L28" s="4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8" customFormat="1" ht="16.5" customHeight="1">
      <c r="A29" s="99"/>
      <c r="B29" s="100"/>
      <c r="C29" s="99"/>
      <c r="D29" s="99"/>
      <c r="E29" s="235" t="s">
        <v>1</v>
      </c>
      <c r="F29" s="235"/>
      <c r="G29" s="235"/>
      <c r="H29" s="235"/>
      <c r="I29" s="99"/>
      <c r="J29" s="99"/>
      <c r="K29" s="99"/>
      <c r="L29" s="101"/>
      <c r="S29" s="99"/>
      <c r="T29" s="99"/>
      <c r="U29" s="99"/>
      <c r="V29" s="99"/>
      <c r="W29" s="99"/>
      <c r="X29" s="99"/>
      <c r="Y29" s="99"/>
      <c r="Z29" s="99"/>
      <c r="AA29" s="99"/>
      <c r="AB29" s="99"/>
      <c r="AC29" s="99"/>
      <c r="AD29" s="99"/>
      <c r="AE29" s="99"/>
    </row>
    <row r="30" spans="1:31" s="2" customFormat="1" ht="6.95" customHeight="1">
      <c r="A30" s="32"/>
      <c r="B30" s="33"/>
      <c r="C30" s="32"/>
      <c r="D30" s="32"/>
      <c r="E30" s="32"/>
      <c r="F30" s="32"/>
      <c r="G30" s="32"/>
      <c r="H30" s="32"/>
      <c r="I30" s="32"/>
      <c r="J30" s="32"/>
      <c r="K30" s="32"/>
      <c r="L30" s="4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5" customHeight="1">
      <c r="A31" s="32"/>
      <c r="B31" s="33"/>
      <c r="C31" s="32"/>
      <c r="D31" s="66"/>
      <c r="E31" s="66"/>
      <c r="F31" s="66"/>
      <c r="G31" s="66"/>
      <c r="H31" s="66"/>
      <c r="I31" s="66"/>
      <c r="J31" s="66"/>
      <c r="K31" s="66"/>
      <c r="L31" s="4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25.35" customHeight="1">
      <c r="A32" s="32"/>
      <c r="B32" s="33"/>
      <c r="C32" s="32"/>
      <c r="D32" s="102" t="s">
        <v>33</v>
      </c>
      <c r="E32" s="32"/>
      <c r="F32" s="32"/>
      <c r="G32" s="32"/>
      <c r="H32" s="32"/>
      <c r="I32" s="32"/>
      <c r="J32" s="71">
        <f>ROUND(J130, 2)</f>
        <v>0</v>
      </c>
      <c r="K32" s="32"/>
      <c r="L32" s="42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6.95" customHeight="1">
      <c r="A33" s="32"/>
      <c r="B33" s="33"/>
      <c r="C33" s="32"/>
      <c r="D33" s="66"/>
      <c r="E33" s="66"/>
      <c r="F33" s="66"/>
      <c r="G33" s="66"/>
      <c r="H33" s="66"/>
      <c r="I33" s="66"/>
      <c r="J33" s="66"/>
      <c r="K33" s="66"/>
      <c r="L33" s="42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>
      <c r="A34" s="32"/>
      <c r="B34" s="33"/>
      <c r="C34" s="32"/>
      <c r="D34" s="32"/>
      <c r="E34" s="32"/>
      <c r="F34" s="36" t="s">
        <v>35</v>
      </c>
      <c r="G34" s="32"/>
      <c r="H34" s="32"/>
      <c r="I34" s="36" t="s">
        <v>34</v>
      </c>
      <c r="J34" s="36" t="s">
        <v>36</v>
      </c>
      <c r="K34" s="32"/>
      <c r="L34" s="4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customHeight="1">
      <c r="A35" s="32"/>
      <c r="B35" s="33"/>
      <c r="C35" s="32"/>
      <c r="D35" s="103" t="s">
        <v>37</v>
      </c>
      <c r="E35" s="27" t="s">
        <v>38</v>
      </c>
      <c r="F35" s="104">
        <f>ROUND((SUM(BE130:BE329)),  2)</f>
        <v>0</v>
      </c>
      <c r="G35" s="32"/>
      <c r="H35" s="32"/>
      <c r="I35" s="105">
        <v>0.21</v>
      </c>
      <c r="J35" s="104">
        <f>ROUND(((SUM(BE130:BE329))*I35),  2)</f>
        <v>0</v>
      </c>
      <c r="K35" s="32"/>
      <c r="L35" s="42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customHeight="1">
      <c r="A36" s="32"/>
      <c r="B36" s="33"/>
      <c r="C36" s="32"/>
      <c r="D36" s="32"/>
      <c r="E36" s="27" t="s">
        <v>39</v>
      </c>
      <c r="F36" s="104">
        <f>ROUND((SUM(BF130:BF329)),  2)</f>
        <v>0</v>
      </c>
      <c r="G36" s="32"/>
      <c r="H36" s="32"/>
      <c r="I36" s="105">
        <v>0.15</v>
      </c>
      <c r="J36" s="104">
        <f>ROUND(((SUM(BF130:BF329))*I36),  2)</f>
        <v>0</v>
      </c>
      <c r="K36" s="32"/>
      <c r="L36" s="4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>
      <c r="A37" s="32"/>
      <c r="B37" s="33"/>
      <c r="C37" s="32"/>
      <c r="D37" s="32"/>
      <c r="E37" s="27" t="s">
        <v>40</v>
      </c>
      <c r="F37" s="104">
        <f>ROUND((SUM(BG130:BG329)),  2)</f>
        <v>0</v>
      </c>
      <c r="G37" s="32"/>
      <c r="H37" s="32"/>
      <c r="I37" s="105">
        <v>0.21</v>
      </c>
      <c r="J37" s="104">
        <f>0</f>
        <v>0</v>
      </c>
      <c r="K37" s="32"/>
      <c r="L37" s="4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14.45" hidden="1" customHeight="1">
      <c r="A38" s="32"/>
      <c r="B38" s="33"/>
      <c r="C38" s="32"/>
      <c r="D38" s="32"/>
      <c r="E38" s="27" t="s">
        <v>41</v>
      </c>
      <c r="F38" s="104">
        <f>ROUND((SUM(BH130:BH329)),  2)</f>
        <v>0</v>
      </c>
      <c r="G38" s="32"/>
      <c r="H38" s="32"/>
      <c r="I38" s="105">
        <v>0.15</v>
      </c>
      <c r="J38" s="104">
        <f>0</f>
        <v>0</v>
      </c>
      <c r="K38" s="32"/>
      <c r="L38" s="4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14.45" hidden="1" customHeight="1">
      <c r="A39" s="32"/>
      <c r="B39" s="33"/>
      <c r="C39" s="32"/>
      <c r="D39" s="32"/>
      <c r="E39" s="27" t="s">
        <v>42</v>
      </c>
      <c r="F39" s="104">
        <f>ROUND((SUM(BI130:BI329)),  2)</f>
        <v>0</v>
      </c>
      <c r="G39" s="32"/>
      <c r="H39" s="32"/>
      <c r="I39" s="105">
        <v>0</v>
      </c>
      <c r="J39" s="104">
        <f>0</f>
        <v>0</v>
      </c>
      <c r="K39" s="32"/>
      <c r="L39" s="42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6.95" customHeight="1">
      <c r="A40" s="32"/>
      <c r="B40" s="33"/>
      <c r="C40" s="32"/>
      <c r="D40" s="32"/>
      <c r="E40" s="32"/>
      <c r="F40" s="32"/>
      <c r="G40" s="32"/>
      <c r="H40" s="32"/>
      <c r="I40" s="32"/>
      <c r="J40" s="32"/>
      <c r="K40" s="32"/>
      <c r="L40" s="42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2" customFormat="1" ht="25.35" customHeight="1">
      <c r="A41" s="32"/>
      <c r="B41" s="33"/>
      <c r="C41" s="106"/>
      <c r="D41" s="107" t="s">
        <v>43</v>
      </c>
      <c r="E41" s="60"/>
      <c r="F41" s="60"/>
      <c r="G41" s="108" t="s">
        <v>44</v>
      </c>
      <c r="H41" s="109" t="s">
        <v>45</v>
      </c>
      <c r="I41" s="60"/>
      <c r="J41" s="110">
        <f>SUM(J32:J39)</f>
        <v>0</v>
      </c>
      <c r="K41" s="111"/>
      <c r="L41" s="42"/>
      <c r="S41" s="32"/>
      <c r="T41" s="32"/>
      <c r="U41" s="32"/>
      <c r="V41" s="32"/>
      <c r="W41" s="32"/>
      <c r="X41" s="32"/>
      <c r="Y41" s="32"/>
      <c r="Z41" s="32"/>
      <c r="AA41" s="32"/>
      <c r="AB41" s="32"/>
      <c r="AC41" s="32"/>
      <c r="AD41" s="32"/>
      <c r="AE41" s="32"/>
    </row>
    <row r="42" spans="1:31" s="2" customFormat="1" ht="14.45" customHeight="1">
      <c r="A42" s="32"/>
      <c r="B42" s="33"/>
      <c r="C42" s="32"/>
      <c r="D42" s="32"/>
      <c r="E42" s="32"/>
      <c r="F42" s="32"/>
      <c r="G42" s="32"/>
      <c r="H42" s="32"/>
      <c r="I42" s="32"/>
      <c r="J42" s="32"/>
      <c r="K42" s="32"/>
      <c r="L42" s="42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42"/>
      <c r="D50" s="43" t="s">
        <v>46</v>
      </c>
      <c r="E50" s="44"/>
      <c r="F50" s="44"/>
      <c r="G50" s="43" t="s">
        <v>47</v>
      </c>
      <c r="H50" s="44"/>
      <c r="I50" s="44"/>
      <c r="J50" s="44"/>
      <c r="K50" s="44"/>
      <c r="L50" s="42"/>
    </row>
    <row r="51" spans="1:31">
      <c r="B51" s="20"/>
      <c r="L51" s="20"/>
    </row>
    <row r="52" spans="1:31">
      <c r="B52" s="20"/>
      <c r="L52" s="20"/>
    </row>
    <row r="53" spans="1:31">
      <c r="B53" s="20"/>
      <c r="L53" s="20"/>
    </row>
    <row r="54" spans="1:31">
      <c r="B54" s="20"/>
      <c r="L54" s="20"/>
    </row>
    <row r="55" spans="1:31">
      <c r="B55" s="20"/>
      <c r="L55" s="20"/>
    </row>
    <row r="56" spans="1:31">
      <c r="B56" s="20"/>
      <c r="L56" s="20"/>
    </row>
    <row r="57" spans="1:31">
      <c r="B57" s="20"/>
      <c r="L57" s="20"/>
    </row>
    <row r="58" spans="1:31">
      <c r="B58" s="20"/>
      <c r="L58" s="20"/>
    </row>
    <row r="59" spans="1:31">
      <c r="B59" s="20"/>
      <c r="L59" s="20"/>
    </row>
    <row r="60" spans="1:31">
      <c r="B60" s="20"/>
      <c r="L60" s="20"/>
    </row>
    <row r="61" spans="1:31" s="2" customFormat="1" ht="12.75">
      <c r="A61" s="32"/>
      <c r="B61" s="33"/>
      <c r="C61" s="32"/>
      <c r="D61" s="45" t="s">
        <v>48</v>
      </c>
      <c r="E61" s="35"/>
      <c r="F61" s="112" t="s">
        <v>49</v>
      </c>
      <c r="G61" s="45" t="s">
        <v>48</v>
      </c>
      <c r="H61" s="35"/>
      <c r="I61" s="35"/>
      <c r="J61" s="113" t="s">
        <v>49</v>
      </c>
      <c r="K61" s="35"/>
      <c r="L61" s="42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>
      <c r="B62" s="20"/>
      <c r="L62" s="20"/>
    </row>
    <row r="63" spans="1:31">
      <c r="B63" s="20"/>
      <c r="L63" s="20"/>
    </row>
    <row r="64" spans="1:31">
      <c r="B64" s="20"/>
      <c r="L64" s="20"/>
    </row>
    <row r="65" spans="1:31" s="2" customFormat="1" ht="12.75">
      <c r="A65" s="32"/>
      <c r="B65" s="33"/>
      <c r="C65" s="32"/>
      <c r="D65" s="43" t="s">
        <v>50</v>
      </c>
      <c r="E65" s="46"/>
      <c r="F65" s="46"/>
      <c r="G65" s="43" t="s">
        <v>51</v>
      </c>
      <c r="H65" s="46"/>
      <c r="I65" s="46"/>
      <c r="J65" s="46"/>
      <c r="K65" s="46"/>
      <c r="L65" s="42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>
      <c r="B66" s="20"/>
      <c r="L66" s="20"/>
    </row>
    <row r="67" spans="1:31">
      <c r="B67" s="20"/>
      <c r="L67" s="20"/>
    </row>
    <row r="68" spans="1:31">
      <c r="B68" s="20"/>
      <c r="L68" s="20"/>
    </row>
    <row r="69" spans="1:31">
      <c r="B69" s="20"/>
      <c r="L69" s="20"/>
    </row>
    <row r="70" spans="1:31">
      <c r="B70" s="20"/>
      <c r="L70" s="20"/>
    </row>
    <row r="71" spans="1:31">
      <c r="B71" s="20"/>
      <c r="L71" s="20"/>
    </row>
    <row r="72" spans="1:31">
      <c r="B72" s="20"/>
      <c r="L72" s="20"/>
    </row>
    <row r="73" spans="1:31">
      <c r="B73" s="20"/>
      <c r="L73" s="20"/>
    </row>
    <row r="74" spans="1:31">
      <c r="B74" s="20"/>
      <c r="L74" s="20"/>
    </row>
    <row r="75" spans="1:31">
      <c r="B75" s="20"/>
      <c r="L75" s="20"/>
    </row>
    <row r="76" spans="1:31" s="2" customFormat="1" ht="12.75">
      <c r="A76" s="32"/>
      <c r="B76" s="33"/>
      <c r="C76" s="32"/>
      <c r="D76" s="45" t="s">
        <v>48</v>
      </c>
      <c r="E76" s="35"/>
      <c r="F76" s="112" t="s">
        <v>49</v>
      </c>
      <c r="G76" s="45" t="s">
        <v>48</v>
      </c>
      <c r="H76" s="35"/>
      <c r="I76" s="35"/>
      <c r="J76" s="113" t="s">
        <v>49</v>
      </c>
      <c r="K76" s="35"/>
      <c r="L76" s="4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45" customHeight="1">
      <c r="A77" s="32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2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31" s="2" customFormat="1" ht="6.95" customHeight="1">
      <c r="A81" s="32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42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31" s="2" customFormat="1" ht="24.95" customHeight="1">
      <c r="A82" s="32"/>
      <c r="B82" s="33"/>
      <c r="C82" s="21" t="s">
        <v>130</v>
      </c>
      <c r="D82" s="32"/>
      <c r="E82" s="32"/>
      <c r="F82" s="32"/>
      <c r="G82" s="32"/>
      <c r="H82" s="32"/>
      <c r="I82" s="32"/>
      <c r="J82" s="32"/>
      <c r="K82" s="32"/>
      <c r="L82" s="4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31" s="2" customFormat="1" ht="6.95" customHeight="1">
      <c r="A83" s="32"/>
      <c r="B83" s="33"/>
      <c r="C83" s="32"/>
      <c r="D83" s="32"/>
      <c r="E83" s="32"/>
      <c r="F83" s="32"/>
      <c r="G83" s="32"/>
      <c r="H83" s="32"/>
      <c r="I83" s="32"/>
      <c r="J83" s="32"/>
      <c r="K83" s="32"/>
      <c r="L83" s="4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31" s="2" customFormat="1" ht="12" customHeight="1">
      <c r="A84" s="32"/>
      <c r="B84" s="33"/>
      <c r="C84" s="27" t="s">
        <v>16</v>
      </c>
      <c r="D84" s="32"/>
      <c r="E84" s="32"/>
      <c r="F84" s="32"/>
      <c r="G84" s="32"/>
      <c r="H84" s="32"/>
      <c r="I84" s="32"/>
      <c r="J84" s="32"/>
      <c r="K84" s="32"/>
      <c r="L84" s="42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31" s="2" customFormat="1" ht="16.5" customHeight="1">
      <c r="A85" s="32"/>
      <c r="B85" s="33"/>
      <c r="C85" s="32"/>
      <c r="D85" s="32"/>
      <c r="E85" s="248" t="str">
        <f>E7</f>
        <v>Kanalizace Beroun - Zavadilka</v>
      </c>
      <c r="F85" s="249"/>
      <c r="G85" s="249"/>
      <c r="H85" s="249"/>
      <c r="I85" s="32"/>
      <c r="J85" s="32"/>
      <c r="K85" s="32"/>
      <c r="L85" s="42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31" s="1" customFormat="1" ht="12" customHeight="1">
      <c r="B86" s="20"/>
      <c r="C86" s="27" t="s">
        <v>126</v>
      </c>
      <c r="L86" s="20"/>
    </row>
    <row r="87" spans="1:31" s="2" customFormat="1" ht="16.5" customHeight="1">
      <c r="A87" s="32"/>
      <c r="B87" s="33"/>
      <c r="C87" s="32"/>
      <c r="D87" s="32"/>
      <c r="E87" s="248" t="s">
        <v>127</v>
      </c>
      <c r="F87" s="247"/>
      <c r="G87" s="247"/>
      <c r="H87" s="247"/>
      <c r="I87" s="32"/>
      <c r="J87" s="32"/>
      <c r="K87" s="32"/>
      <c r="L87" s="4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31" s="2" customFormat="1" ht="12" customHeight="1">
      <c r="A88" s="32"/>
      <c r="B88" s="33"/>
      <c r="C88" s="27" t="s">
        <v>128</v>
      </c>
      <c r="D88" s="32"/>
      <c r="E88" s="32"/>
      <c r="F88" s="32"/>
      <c r="G88" s="32"/>
      <c r="H88" s="32"/>
      <c r="I88" s="32"/>
      <c r="J88" s="32"/>
      <c r="K88" s="32"/>
      <c r="L88" s="4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31" s="2" customFormat="1" ht="16.5" customHeight="1">
      <c r="A89" s="32"/>
      <c r="B89" s="33"/>
      <c r="C89" s="32"/>
      <c r="D89" s="32"/>
      <c r="E89" s="241" t="str">
        <f>E11</f>
        <v>01.01a - SO 01.01a Stoka IG  (Š0 až Š5)</v>
      </c>
      <c r="F89" s="247"/>
      <c r="G89" s="247"/>
      <c r="H89" s="247"/>
      <c r="I89" s="32"/>
      <c r="J89" s="32"/>
      <c r="K89" s="32"/>
      <c r="L89" s="4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31" s="2" customFormat="1" ht="6.95" customHeight="1">
      <c r="A90" s="32"/>
      <c r="B90" s="33"/>
      <c r="C90" s="32"/>
      <c r="D90" s="32"/>
      <c r="E90" s="32"/>
      <c r="F90" s="32"/>
      <c r="G90" s="32"/>
      <c r="H90" s="32"/>
      <c r="I90" s="32"/>
      <c r="J90" s="32"/>
      <c r="K90" s="32"/>
      <c r="L90" s="4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31" s="2" customFormat="1" ht="12" customHeight="1">
      <c r="A91" s="32"/>
      <c r="B91" s="33"/>
      <c r="C91" s="27" t="s">
        <v>20</v>
      </c>
      <c r="D91" s="32"/>
      <c r="E91" s="32"/>
      <c r="F91" s="25" t="str">
        <f>F14</f>
        <v xml:space="preserve"> </v>
      </c>
      <c r="G91" s="32"/>
      <c r="H91" s="32"/>
      <c r="I91" s="27" t="s">
        <v>22</v>
      </c>
      <c r="J91" s="55" t="str">
        <f>IF(J14="","",J14)</f>
        <v>21. 4. 2022</v>
      </c>
      <c r="K91" s="32"/>
      <c r="L91" s="4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31" s="2" customFormat="1" ht="6.95" customHeight="1">
      <c r="A92" s="32"/>
      <c r="B92" s="33"/>
      <c r="C92" s="32"/>
      <c r="D92" s="32"/>
      <c r="E92" s="32"/>
      <c r="F92" s="32"/>
      <c r="G92" s="32"/>
      <c r="H92" s="32"/>
      <c r="I92" s="32"/>
      <c r="J92" s="32"/>
      <c r="K92" s="32"/>
      <c r="L92" s="42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31" s="2" customFormat="1" ht="15.2" customHeight="1">
      <c r="A93" s="32"/>
      <c r="B93" s="33"/>
      <c r="C93" s="27" t="s">
        <v>24</v>
      </c>
      <c r="D93" s="32"/>
      <c r="E93" s="32"/>
      <c r="F93" s="25" t="str">
        <f>E17</f>
        <v xml:space="preserve"> </v>
      </c>
      <c r="G93" s="32"/>
      <c r="H93" s="32"/>
      <c r="I93" s="27" t="s">
        <v>29</v>
      </c>
      <c r="J93" s="30" t="str">
        <f>E23</f>
        <v xml:space="preserve"> </v>
      </c>
      <c r="K93" s="32"/>
      <c r="L93" s="4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31" s="2" customFormat="1" ht="15.2" customHeight="1">
      <c r="A94" s="32"/>
      <c r="B94" s="33"/>
      <c r="C94" s="27" t="s">
        <v>27</v>
      </c>
      <c r="D94" s="32"/>
      <c r="E94" s="32"/>
      <c r="F94" s="25" t="str">
        <f>IF(E20="","",E20)</f>
        <v>Vyplň údaj</v>
      </c>
      <c r="G94" s="32"/>
      <c r="H94" s="32"/>
      <c r="I94" s="27" t="s">
        <v>31</v>
      </c>
      <c r="J94" s="30" t="str">
        <f>E26</f>
        <v xml:space="preserve"> </v>
      </c>
      <c r="K94" s="32"/>
      <c r="L94" s="42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31" s="2" customFormat="1" ht="10.35" customHeight="1">
      <c r="A95" s="32"/>
      <c r="B95" s="33"/>
      <c r="C95" s="32"/>
      <c r="D95" s="32"/>
      <c r="E95" s="32"/>
      <c r="F95" s="32"/>
      <c r="G95" s="32"/>
      <c r="H95" s="32"/>
      <c r="I95" s="32"/>
      <c r="J95" s="32"/>
      <c r="K95" s="32"/>
      <c r="L95" s="42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31" s="2" customFormat="1" ht="29.25" customHeight="1">
      <c r="A96" s="32"/>
      <c r="B96" s="33"/>
      <c r="C96" s="114" t="s">
        <v>131</v>
      </c>
      <c r="D96" s="106"/>
      <c r="E96" s="106"/>
      <c r="F96" s="106"/>
      <c r="G96" s="106"/>
      <c r="H96" s="106"/>
      <c r="I96" s="106"/>
      <c r="J96" s="115" t="s">
        <v>132</v>
      </c>
      <c r="K96" s="106"/>
      <c r="L96" s="42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</row>
    <row r="97" spans="1:47" s="2" customFormat="1" ht="10.35" customHeight="1">
      <c r="A97" s="32"/>
      <c r="B97" s="33"/>
      <c r="C97" s="32"/>
      <c r="D97" s="32"/>
      <c r="E97" s="32"/>
      <c r="F97" s="32"/>
      <c r="G97" s="32"/>
      <c r="H97" s="32"/>
      <c r="I97" s="32"/>
      <c r="J97" s="32"/>
      <c r="K97" s="32"/>
      <c r="L97" s="42"/>
      <c r="S97" s="32"/>
      <c r="T97" s="32"/>
      <c r="U97" s="32"/>
      <c r="V97" s="32"/>
      <c r="W97" s="32"/>
      <c r="X97" s="32"/>
      <c r="Y97" s="32"/>
      <c r="Z97" s="32"/>
      <c r="AA97" s="32"/>
      <c r="AB97" s="32"/>
      <c r="AC97" s="32"/>
      <c r="AD97" s="32"/>
      <c r="AE97" s="32"/>
    </row>
    <row r="98" spans="1:47" s="2" customFormat="1" ht="22.9" customHeight="1">
      <c r="A98" s="32"/>
      <c r="B98" s="33"/>
      <c r="C98" s="116" t="s">
        <v>133</v>
      </c>
      <c r="D98" s="32"/>
      <c r="E98" s="32"/>
      <c r="F98" s="32"/>
      <c r="G98" s="32"/>
      <c r="H98" s="32"/>
      <c r="I98" s="32"/>
      <c r="J98" s="71">
        <f>J130</f>
        <v>0</v>
      </c>
      <c r="K98" s="32"/>
      <c r="L98" s="42"/>
      <c r="S98" s="32"/>
      <c r="T98" s="32"/>
      <c r="U98" s="32"/>
      <c r="V98" s="32"/>
      <c r="W98" s="32"/>
      <c r="X98" s="32"/>
      <c r="Y98" s="32"/>
      <c r="Z98" s="32"/>
      <c r="AA98" s="32"/>
      <c r="AB98" s="32"/>
      <c r="AC98" s="32"/>
      <c r="AD98" s="32"/>
      <c r="AE98" s="32"/>
      <c r="AU98" s="17" t="s">
        <v>134</v>
      </c>
    </row>
    <row r="99" spans="1:47" s="9" customFormat="1" ht="24.95" customHeight="1">
      <c r="B99" s="117"/>
      <c r="D99" s="118" t="s">
        <v>135</v>
      </c>
      <c r="E99" s="119"/>
      <c r="F99" s="119"/>
      <c r="G99" s="119"/>
      <c r="H99" s="119"/>
      <c r="I99" s="119"/>
      <c r="J99" s="120">
        <f>J131</f>
        <v>0</v>
      </c>
      <c r="L99" s="117"/>
    </row>
    <row r="100" spans="1:47" s="10" customFormat="1" ht="19.899999999999999" customHeight="1">
      <c r="B100" s="121"/>
      <c r="D100" s="122" t="s">
        <v>136</v>
      </c>
      <c r="E100" s="123"/>
      <c r="F100" s="123"/>
      <c r="G100" s="123"/>
      <c r="H100" s="123"/>
      <c r="I100" s="123"/>
      <c r="J100" s="124">
        <f>J132</f>
        <v>0</v>
      </c>
      <c r="L100" s="121"/>
    </row>
    <row r="101" spans="1:47" s="10" customFormat="1" ht="19.899999999999999" customHeight="1">
      <c r="B101" s="121"/>
      <c r="D101" s="122" t="s">
        <v>137</v>
      </c>
      <c r="E101" s="123"/>
      <c r="F101" s="123"/>
      <c r="G101" s="123"/>
      <c r="H101" s="123"/>
      <c r="I101" s="123"/>
      <c r="J101" s="124">
        <f>J217</f>
        <v>0</v>
      </c>
      <c r="L101" s="121"/>
    </row>
    <row r="102" spans="1:47" s="10" customFormat="1" ht="19.899999999999999" customHeight="1">
      <c r="B102" s="121"/>
      <c r="D102" s="122" t="s">
        <v>138</v>
      </c>
      <c r="E102" s="123"/>
      <c r="F102" s="123"/>
      <c r="G102" s="123"/>
      <c r="H102" s="123"/>
      <c r="I102" s="123"/>
      <c r="J102" s="124">
        <f>J221</f>
        <v>0</v>
      </c>
      <c r="L102" s="121"/>
    </row>
    <row r="103" spans="1:47" s="10" customFormat="1" ht="19.899999999999999" customHeight="1">
      <c r="B103" s="121"/>
      <c r="D103" s="122" t="s">
        <v>139</v>
      </c>
      <c r="E103" s="123"/>
      <c r="F103" s="123"/>
      <c r="G103" s="123"/>
      <c r="H103" s="123"/>
      <c r="I103" s="123"/>
      <c r="J103" s="124">
        <f>J228</f>
        <v>0</v>
      </c>
      <c r="L103" s="121"/>
    </row>
    <row r="104" spans="1:47" s="10" customFormat="1" ht="19.899999999999999" customHeight="1">
      <c r="B104" s="121"/>
      <c r="D104" s="122" t="s">
        <v>140</v>
      </c>
      <c r="E104" s="123"/>
      <c r="F104" s="123"/>
      <c r="G104" s="123"/>
      <c r="H104" s="123"/>
      <c r="I104" s="123"/>
      <c r="J104" s="124">
        <f>J238</f>
        <v>0</v>
      </c>
      <c r="L104" s="121"/>
    </row>
    <row r="105" spans="1:47" s="10" customFormat="1" ht="19.899999999999999" customHeight="1">
      <c r="B105" s="121"/>
      <c r="D105" s="122" t="s">
        <v>141</v>
      </c>
      <c r="E105" s="123"/>
      <c r="F105" s="123"/>
      <c r="G105" s="123"/>
      <c r="H105" s="123"/>
      <c r="I105" s="123"/>
      <c r="J105" s="124">
        <f>J260</f>
        <v>0</v>
      </c>
      <c r="L105" s="121"/>
    </row>
    <row r="106" spans="1:47" s="10" customFormat="1" ht="19.899999999999999" customHeight="1">
      <c r="B106" s="121"/>
      <c r="D106" s="122" t="s">
        <v>142</v>
      </c>
      <c r="E106" s="123"/>
      <c r="F106" s="123"/>
      <c r="G106" s="123"/>
      <c r="H106" s="123"/>
      <c r="I106" s="123"/>
      <c r="J106" s="124">
        <f>J292</f>
        <v>0</v>
      </c>
      <c r="L106" s="121"/>
    </row>
    <row r="107" spans="1:47" s="10" customFormat="1" ht="19.899999999999999" customHeight="1">
      <c r="B107" s="121"/>
      <c r="D107" s="122" t="s">
        <v>143</v>
      </c>
      <c r="E107" s="123"/>
      <c r="F107" s="123"/>
      <c r="G107" s="123"/>
      <c r="H107" s="123"/>
      <c r="I107" s="123"/>
      <c r="J107" s="124">
        <f>J305</f>
        <v>0</v>
      </c>
      <c r="L107" s="121"/>
    </row>
    <row r="108" spans="1:47" s="10" customFormat="1" ht="19.899999999999999" customHeight="1">
      <c r="B108" s="121"/>
      <c r="D108" s="122" t="s">
        <v>144</v>
      </c>
      <c r="E108" s="123"/>
      <c r="F108" s="123"/>
      <c r="G108" s="123"/>
      <c r="H108" s="123"/>
      <c r="I108" s="123"/>
      <c r="J108" s="124">
        <f>J328</f>
        <v>0</v>
      </c>
      <c r="L108" s="121"/>
    </row>
    <row r="109" spans="1:47" s="2" customFormat="1" ht="21.75" customHeight="1">
      <c r="A109" s="32"/>
      <c r="B109" s="33"/>
      <c r="C109" s="32"/>
      <c r="D109" s="32"/>
      <c r="E109" s="32"/>
      <c r="F109" s="32"/>
      <c r="G109" s="32"/>
      <c r="H109" s="32"/>
      <c r="I109" s="32"/>
      <c r="J109" s="32"/>
      <c r="K109" s="32"/>
      <c r="L109" s="42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</row>
    <row r="110" spans="1:47" s="2" customFormat="1" ht="6.95" customHeight="1">
      <c r="A110" s="32"/>
      <c r="B110" s="47"/>
      <c r="C110" s="48"/>
      <c r="D110" s="48"/>
      <c r="E110" s="48"/>
      <c r="F110" s="48"/>
      <c r="G110" s="48"/>
      <c r="H110" s="48"/>
      <c r="I110" s="48"/>
      <c r="J110" s="48"/>
      <c r="K110" s="48"/>
      <c r="L110" s="42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</row>
    <row r="114" spans="1:31" s="2" customFormat="1" ht="6.95" customHeight="1">
      <c r="A114" s="32"/>
      <c r="B114" s="49"/>
      <c r="C114" s="50"/>
      <c r="D114" s="50"/>
      <c r="E114" s="50"/>
      <c r="F114" s="50"/>
      <c r="G114" s="50"/>
      <c r="H114" s="50"/>
      <c r="I114" s="50"/>
      <c r="J114" s="50"/>
      <c r="K114" s="50"/>
      <c r="L114" s="42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pans="1:31" s="2" customFormat="1" ht="24.95" customHeight="1">
      <c r="A115" s="32"/>
      <c r="B115" s="33"/>
      <c r="C115" s="21" t="s">
        <v>145</v>
      </c>
      <c r="D115" s="32"/>
      <c r="E115" s="32"/>
      <c r="F115" s="32"/>
      <c r="G115" s="32"/>
      <c r="H115" s="32"/>
      <c r="I115" s="32"/>
      <c r="J115" s="32"/>
      <c r="K115" s="32"/>
      <c r="L115" s="42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</row>
    <row r="116" spans="1:31" s="2" customFormat="1" ht="6.95" customHeight="1">
      <c r="A116" s="32"/>
      <c r="B116" s="33"/>
      <c r="C116" s="32"/>
      <c r="D116" s="32"/>
      <c r="E116" s="32"/>
      <c r="F116" s="32"/>
      <c r="G116" s="32"/>
      <c r="H116" s="32"/>
      <c r="I116" s="32"/>
      <c r="J116" s="32"/>
      <c r="K116" s="32"/>
      <c r="L116" s="42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</row>
    <row r="117" spans="1:31" s="2" customFormat="1" ht="12" customHeight="1">
      <c r="A117" s="32"/>
      <c r="B117" s="33"/>
      <c r="C117" s="27" t="s">
        <v>16</v>
      </c>
      <c r="D117" s="32"/>
      <c r="E117" s="32"/>
      <c r="F117" s="32"/>
      <c r="G117" s="32"/>
      <c r="H117" s="32"/>
      <c r="I117" s="32"/>
      <c r="J117" s="32"/>
      <c r="K117" s="32"/>
      <c r="L117" s="42"/>
      <c r="S117" s="32"/>
      <c r="T117" s="32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</row>
    <row r="118" spans="1:31" s="2" customFormat="1" ht="16.5" customHeight="1">
      <c r="A118" s="32"/>
      <c r="B118" s="33"/>
      <c r="C118" s="32"/>
      <c r="D118" s="32"/>
      <c r="E118" s="248" t="str">
        <f>E7</f>
        <v>Kanalizace Beroun - Zavadilka</v>
      </c>
      <c r="F118" s="249"/>
      <c r="G118" s="249"/>
      <c r="H118" s="249"/>
      <c r="I118" s="32"/>
      <c r="J118" s="32"/>
      <c r="K118" s="32"/>
      <c r="L118" s="42"/>
      <c r="S118" s="32"/>
      <c r="T118" s="32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</row>
    <row r="119" spans="1:31" s="1" customFormat="1" ht="12" customHeight="1">
      <c r="B119" s="20"/>
      <c r="C119" s="27" t="s">
        <v>126</v>
      </c>
      <c r="L119" s="20"/>
    </row>
    <row r="120" spans="1:31" s="2" customFormat="1" ht="16.5" customHeight="1">
      <c r="A120" s="32"/>
      <c r="B120" s="33"/>
      <c r="C120" s="32"/>
      <c r="D120" s="32"/>
      <c r="E120" s="248" t="s">
        <v>127</v>
      </c>
      <c r="F120" s="247"/>
      <c r="G120" s="247"/>
      <c r="H120" s="247"/>
      <c r="I120" s="32"/>
      <c r="J120" s="32"/>
      <c r="K120" s="32"/>
      <c r="L120" s="42"/>
      <c r="S120" s="32"/>
      <c r="T120" s="32"/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</row>
    <row r="121" spans="1:31" s="2" customFormat="1" ht="12" customHeight="1">
      <c r="A121" s="32"/>
      <c r="B121" s="33"/>
      <c r="C121" s="27" t="s">
        <v>128</v>
      </c>
      <c r="D121" s="32"/>
      <c r="E121" s="32"/>
      <c r="F121" s="32"/>
      <c r="G121" s="32"/>
      <c r="H121" s="32"/>
      <c r="I121" s="32"/>
      <c r="J121" s="32"/>
      <c r="K121" s="32"/>
      <c r="L121" s="42"/>
      <c r="S121" s="32"/>
      <c r="T121" s="32"/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</row>
    <row r="122" spans="1:31" s="2" customFormat="1" ht="16.5" customHeight="1">
      <c r="A122" s="32"/>
      <c r="B122" s="33"/>
      <c r="C122" s="32"/>
      <c r="D122" s="32"/>
      <c r="E122" s="241" t="str">
        <f>E11</f>
        <v>01.01a - SO 01.01a Stoka IG  (Š0 až Š5)</v>
      </c>
      <c r="F122" s="247"/>
      <c r="G122" s="247"/>
      <c r="H122" s="247"/>
      <c r="I122" s="32"/>
      <c r="J122" s="32"/>
      <c r="K122" s="32"/>
      <c r="L122" s="42"/>
      <c r="S122" s="32"/>
      <c r="T122" s="32"/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</row>
    <row r="123" spans="1:31" s="2" customFormat="1" ht="6.95" customHeight="1">
      <c r="A123" s="32"/>
      <c r="B123" s="33"/>
      <c r="C123" s="32"/>
      <c r="D123" s="32"/>
      <c r="E123" s="32"/>
      <c r="F123" s="32"/>
      <c r="G123" s="32"/>
      <c r="H123" s="32"/>
      <c r="I123" s="32"/>
      <c r="J123" s="32"/>
      <c r="K123" s="32"/>
      <c r="L123" s="42"/>
      <c r="S123" s="32"/>
      <c r="T123" s="32"/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</row>
    <row r="124" spans="1:31" s="2" customFormat="1" ht="12" customHeight="1">
      <c r="A124" s="32"/>
      <c r="B124" s="33"/>
      <c r="C124" s="27" t="s">
        <v>20</v>
      </c>
      <c r="D124" s="32"/>
      <c r="E124" s="32"/>
      <c r="F124" s="25" t="str">
        <f>F14</f>
        <v xml:space="preserve"> </v>
      </c>
      <c r="G124" s="32"/>
      <c r="H124" s="32"/>
      <c r="I124" s="27" t="s">
        <v>22</v>
      </c>
      <c r="J124" s="55" t="str">
        <f>IF(J14="","",J14)</f>
        <v>21. 4. 2022</v>
      </c>
      <c r="K124" s="32"/>
      <c r="L124" s="42"/>
      <c r="S124" s="32"/>
      <c r="T124" s="32"/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</row>
    <row r="125" spans="1:31" s="2" customFormat="1" ht="6.95" customHeight="1">
      <c r="A125" s="32"/>
      <c r="B125" s="33"/>
      <c r="C125" s="32"/>
      <c r="D125" s="32"/>
      <c r="E125" s="32"/>
      <c r="F125" s="32"/>
      <c r="G125" s="32"/>
      <c r="H125" s="32"/>
      <c r="I125" s="32"/>
      <c r="J125" s="32"/>
      <c r="K125" s="32"/>
      <c r="L125" s="42"/>
      <c r="S125" s="32"/>
      <c r="T125" s="32"/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</row>
    <row r="126" spans="1:31" s="2" customFormat="1" ht="15.2" customHeight="1">
      <c r="A126" s="32"/>
      <c r="B126" s="33"/>
      <c r="C126" s="27" t="s">
        <v>24</v>
      </c>
      <c r="D126" s="32"/>
      <c r="E126" s="32"/>
      <c r="F126" s="25" t="str">
        <f>E17</f>
        <v xml:space="preserve"> </v>
      </c>
      <c r="G126" s="32"/>
      <c r="H126" s="32"/>
      <c r="I126" s="27" t="s">
        <v>29</v>
      </c>
      <c r="J126" s="30" t="str">
        <f>E23</f>
        <v xml:space="preserve"> </v>
      </c>
      <c r="K126" s="32"/>
      <c r="L126" s="42"/>
      <c r="S126" s="32"/>
      <c r="T126" s="32"/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</row>
    <row r="127" spans="1:31" s="2" customFormat="1" ht="15.2" customHeight="1">
      <c r="A127" s="32"/>
      <c r="B127" s="33"/>
      <c r="C127" s="27" t="s">
        <v>27</v>
      </c>
      <c r="D127" s="32"/>
      <c r="E127" s="32"/>
      <c r="F127" s="25" t="str">
        <f>IF(E20="","",E20)</f>
        <v>Vyplň údaj</v>
      </c>
      <c r="G127" s="32"/>
      <c r="H127" s="32"/>
      <c r="I127" s="27" t="s">
        <v>31</v>
      </c>
      <c r="J127" s="30" t="str">
        <f>E26</f>
        <v xml:space="preserve"> </v>
      </c>
      <c r="K127" s="32"/>
      <c r="L127" s="42"/>
      <c r="S127" s="32"/>
      <c r="T127" s="32"/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</row>
    <row r="128" spans="1:31" s="2" customFormat="1" ht="10.35" customHeight="1">
      <c r="A128" s="32"/>
      <c r="B128" s="33"/>
      <c r="C128" s="32"/>
      <c r="D128" s="32"/>
      <c r="E128" s="32"/>
      <c r="F128" s="32"/>
      <c r="G128" s="32"/>
      <c r="H128" s="32"/>
      <c r="I128" s="32"/>
      <c r="J128" s="32"/>
      <c r="K128" s="32"/>
      <c r="L128" s="42"/>
      <c r="S128" s="32"/>
      <c r="T128" s="32"/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</row>
    <row r="129" spans="1:65" s="11" customFormat="1" ht="29.25" customHeight="1">
      <c r="A129" s="125"/>
      <c r="B129" s="126"/>
      <c r="C129" s="127" t="s">
        <v>146</v>
      </c>
      <c r="D129" s="128" t="s">
        <v>58</v>
      </c>
      <c r="E129" s="128" t="s">
        <v>54</v>
      </c>
      <c r="F129" s="128" t="s">
        <v>55</v>
      </c>
      <c r="G129" s="128" t="s">
        <v>147</v>
      </c>
      <c r="H129" s="128" t="s">
        <v>148</v>
      </c>
      <c r="I129" s="128" t="s">
        <v>149</v>
      </c>
      <c r="J129" s="129" t="s">
        <v>132</v>
      </c>
      <c r="K129" s="130" t="s">
        <v>150</v>
      </c>
      <c r="L129" s="131"/>
      <c r="M129" s="62" t="s">
        <v>1</v>
      </c>
      <c r="N129" s="63" t="s">
        <v>37</v>
      </c>
      <c r="O129" s="63" t="s">
        <v>151</v>
      </c>
      <c r="P129" s="63" t="s">
        <v>152</v>
      </c>
      <c r="Q129" s="63" t="s">
        <v>153</v>
      </c>
      <c r="R129" s="63" t="s">
        <v>154</v>
      </c>
      <c r="S129" s="63" t="s">
        <v>155</v>
      </c>
      <c r="T129" s="64" t="s">
        <v>156</v>
      </c>
      <c r="U129" s="125"/>
      <c r="V129" s="125"/>
      <c r="W129" s="125"/>
      <c r="X129" s="125"/>
      <c r="Y129" s="125"/>
      <c r="Z129" s="125"/>
      <c r="AA129" s="125"/>
      <c r="AB129" s="125"/>
      <c r="AC129" s="125"/>
      <c r="AD129" s="125"/>
      <c r="AE129" s="125"/>
    </row>
    <row r="130" spans="1:65" s="2" customFormat="1" ht="22.9" customHeight="1">
      <c r="A130" s="32"/>
      <c r="B130" s="33"/>
      <c r="C130" s="69" t="s">
        <v>157</v>
      </c>
      <c r="D130" s="32"/>
      <c r="E130" s="32"/>
      <c r="F130" s="32"/>
      <c r="G130" s="32"/>
      <c r="H130" s="32"/>
      <c r="I130" s="32"/>
      <c r="J130" s="132">
        <f>BK130</f>
        <v>0</v>
      </c>
      <c r="K130" s="32"/>
      <c r="L130" s="33"/>
      <c r="M130" s="65"/>
      <c r="N130" s="56"/>
      <c r="O130" s="66"/>
      <c r="P130" s="133">
        <f>P131</f>
        <v>0</v>
      </c>
      <c r="Q130" s="66"/>
      <c r="R130" s="133">
        <f>R131</f>
        <v>157.36751382000003</v>
      </c>
      <c r="S130" s="66"/>
      <c r="T130" s="134">
        <f>T131</f>
        <v>473.22</v>
      </c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  <c r="AT130" s="17" t="s">
        <v>72</v>
      </c>
      <c r="AU130" s="17" t="s">
        <v>134</v>
      </c>
      <c r="BK130" s="135">
        <f>BK131</f>
        <v>0</v>
      </c>
    </row>
    <row r="131" spans="1:65" s="12" customFormat="1" ht="25.9" customHeight="1">
      <c r="B131" s="136"/>
      <c r="D131" s="137" t="s">
        <v>72</v>
      </c>
      <c r="E131" s="138" t="s">
        <v>158</v>
      </c>
      <c r="F131" s="138" t="s">
        <v>159</v>
      </c>
      <c r="I131" s="139"/>
      <c r="J131" s="140">
        <f>BK131</f>
        <v>0</v>
      </c>
      <c r="L131" s="136"/>
      <c r="M131" s="141"/>
      <c r="N131" s="142"/>
      <c r="O131" s="142"/>
      <c r="P131" s="143">
        <f>P132+P217+P221+P228+P238+P260+P292+P305+P328</f>
        <v>0</v>
      </c>
      <c r="Q131" s="142"/>
      <c r="R131" s="143">
        <f>R132+R217+R221+R228+R238+R260+R292+R305+R328</f>
        <v>157.36751382000003</v>
      </c>
      <c r="S131" s="142"/>
      <c r="T131" s="144">
        <f>T132+T217+T221+T228+T238+T260+T292+T305+T328</f>
        <v>473.22</v>
      </c>
      <c r="AR131" s="137" t="s">
        <v>80</v>
      </c>
      <c r="AT131" s="145" t="s">
        <v>72</v>
      </c>
      <c r="AU131" s="145" t="s">
        <v>73</v>
      </c>
      <c r="AY131" s="137" t="s">
        <v>160</v>
      </c>
      <c r="BK131" s="146">
        <f>BK132+BK217+BK221+BK228+BK238+BK260+BK292+BK305+BK328</f>
        <v>0</v>
      </c>
    </row>
    <row r="132" spans="1:65" s="12" customFormat="1" ht="22.9" customHeight="1">
      <c r="B132" s="136"/>
      <c r="D132" s="137" t="s">
        <v>72</v>
      </c>
      <c r="E132" s="147" t="s">
        <v>80</v>
      </c>
      <c r="F132" s="147" t="s">
        <v>161</v>
      </c>
      <c r="I132" s="139"/>
      <c r="J132" s="148">
        <f>BK132</f>
        <v>0</v>
      </c>
      <c r="L132" s="136"/>
      <c r="M132" s="141"/>
      <c r="N132" s="142"/>
      <c r="O132" s="142"/>
      <c r="P132" s="143">
        <f>SUM(P133:P216)</f>
        <v>0</v>
      </c>
      <c r="Q132" s="142"/>
      <c r="R132" s="143">
        <f>SUM(R133:R216)</f>
        <v>0.99203140000000001</v>
      </c>
      <c r="S132" s="142"/>
      <c r="T132" s="144">
        <f>SUM(T133:T216)</f>
        <v>473.22</v>
      </c>
      <c r="AR132" s="137" t="s">
        <v>80</v>
      </c>
      <c r="AT132" s="145" t="s">
        <v>72</v>
      </c>
      <c r="AU132" s="145" t="s">
        <v>80</v>
      </c>
      <c r="AY132" s="137" t="s">
        <v>160</v>
      </c>
      <c r="BK132" s="146">
        <f>SUM(BK133:BK216)</f>
        <v>0</v>
      </c>
    </row>
    <row r="133" spans="1:65" s="2" customFormat="1" ht="24.2" customHeight="1">
      <c r="A133" s="32"/>
      <c r="B133" s="149"/>
      <c r="C133" s="150" t="s">
        <v>80</v>
      </c>
      <c r="D133" s="150" t="s">
        <v>162</v>
      </c>
      <c r="E133" s="151" t="s">
        <v>163</v>
      </c>
      <c r="F133" s="152" t="s">
        <v>164</v>
      </c>
      <c r="G133" s="153" t="s">
        <v>165</v>
      </c>
      <c r="H133" s="154">
        <v>132</v>
      </c>
      <c r="I133" s="155"/>
      <c r="J133" s="156">
        <f>ROUND(I133*H133,2)</f>
        <v>0</v>
      </c>
      <c r="K133" s="157"/>
      <c r="L133" s="33"/>
      <c r="M133" s="158" t="s">
        <v>1</v>
      </c>
      <c r="N133" s="159" t="s">
        <v>38</v>
      </c>
      <c r="O133" s="58"/>
      <c r="P133" s="160">
        <f>O133*H133</f>
        <v>0</v>
      </c>
      <c r="Q133" s="160">
        <v>0</v>
      </c>
      <c r="R133" s="160">
        <f>Q133*H133</f>
        <v>0</v>
      </c>
      <c r="S133" s="160">
        <v>0.625</v>
      </c>
      <c r="T133" s="161">
        <f>S133*H133</f>
        <v>82.5</v>
      </c>
      <c r="U133" s="32"/>
      <c r="V133" s="32"/>
      <c r="W133" s="32"/>
      <c r="X133" s="32"/>
      <c r="Y133" s="32"/>
      <c r="Z133" s="32"/>
      <c r="AA133" s="32"/>
      <c r="AB133" s="32"/>
      <c r="AC133" s="32"/>
      <c r="AD133" s="32"/>
      <c r="AE133" s="32"/>
      <c r="AR133" s="162" t="s">
        <v>166</v>
      </c>
      <c r="AT133" s="162" t="s">
        <v>162</v>
      </c>
      <c r="AU133" s="162" t="s">
        <v>82</v>
      </c>
      <c r="AY133" s="17" t="s">
        <v>160</v>
      </c>
      <c r="BE133" s="163">
        <f>IF(N133="základní",J133,0)</f>
        <v>0</v>
      </c>
      <c r="BF133" s="163">
        <f>IF(N133="snížená",J133,0)</f>
        <v>0</v>
      </c>
      <c r="BG133" s="163">
        <f>IF(N133="zákl. přenesená",J133,0)</f>
        <v>0</v>
      </c>
      <c r="BH133" s="163">
        <f>IF(N133="sníž. přenesená",J133,0)</f>
        <v>0</v>
      </c>
      <c r="BI133" s="163">
        <f>IF(N133="nulová",J133,0)</f>
        <v>0</v>
      </c>
      <c r="BJ133" s="17" t="s">
        <v>80</v>
      </c>
      <c r="BK133" s="163">
        <f>ROUND(I133*H133,2)</f>
        <v>0</v>
      </c>
      <c r="BL133" s="17" t="s">
        <v>166</v>
      </c>
      <c r="BM133" s="162" t="s">
        <v>167</v>
      </c>
    </row>
    <row r="134" spans="1:65" s="13" customFormat="1">
      <c r="B134" s="164"/>
      <c r="D134" s="165" t="s">
        <v>168</v>
      </c>
      <c r="E134" s="166" t="s">
        <v>1</v>
      </c>
      <c r="F134" s="167" t="s">
        <v>169</v>
      </c>
      <c r="H134" s="168">
        <v>132</v>
      </c>
      <c r="I134" s="169"/>
      <c r="L134" s="164"/>
      <c r="M134" s="170"/>
      <c r="N134" s="171"/>
      <c r="O134" s="171"/>
      <c r="P134" s="171"/>
      <c r="Q134" s="171"/>
      <c r="R134" s="171"/>
      <c r="S134" s="171"/>
      <c r="T134" s="172"/>
      <c r="AT134" s="166" t="s">
        <v>168</v>
      </c>
      <c r="AU134" s="166" t="s">
        <v>82</v>
      </c>
      <c r="AV134" s="13" t="s">
        <v>82</v>
      </c>
      <c r="AW134" s="13" t="s">
        <v>30</v>
      </c>
      <c r="AX134" s="13" t="s">
        <v>73</v>
      </c>
      <c r="AY134" s="166" t="s">
        <v>160</v>
      </c>
    </row>
    <row r="135" spans="1:65" s="14" customFormat="1">
      <c r="B135" s="173"/>
      <c r="D135" s="165" t="s">
        <v>168</v>
      </c>
      <c r="E135" s="174" t="s">
        <v>1</v>
      </c>
      <c r="F135" s="175" t="s">
        <v>170</v>
      </c>
      <c r="H135" s="176">
        <v>132</v>
      </c>
      <c r="I135" s="177"/>
      <c r="L135" s="173"/>
      <c r="M135" s="178"/>
      <c r="N135" s="179"/>
      <c r="O135" s="179"/>
      <c r="P135" s="179"/>
      <c r="Q135" s="179"/>
      <c r="R135" s="179"/>
      <c r="S135" s="179"/>
      <c r="T135" s="180"/>
      <c r="AT135" s="174" t="s">
        <v>168</v>
      </c>
      <c r="AU135" s="174" t="s">
        <v>82</v>
      </c>
      <c r="AV135" s="14" t="s">
        <v>166</v>
      </c>
      <c r="AW135" s="14" t="s">
        <v>30</v>
      </c>
      <c r="AX135" s="14" t="s">
        <v>80</v>
      </c>
      <c r="AY135" s="174" t="s">
        <v>160</v>
      </c>
    </row>
    <row r="136" spans="1:65" s="2" customFormat="1" ht="24.2" customHeight="1">
      <c r="A136" s="32"/>
      <c r="B136" s="149"/>
      <c r="C136" s="150" t="s">
        <v>82</v>
      </c>
      <c r="D136" s="150" t="s">
        <v>162</v>
      </c>
      <c r="E136" s="151" t="s">
        <v>171</v>
      </c>
      <c r="F136" s="152" t="s">
        <v>172</v>
      </c>
      <c r="G136" s="153" t="s">
        <v>165</v>
      </c>
      <c r="H136" s="154">
        <v>132</v>
      </c>
      <c r="I136" s="155"/>
      <c r="J136" s="156">
        <f>ROUND(I136*H136,2)</f>
        <v>0</v>
      </c>
      <c r="K136" s="157"/>
      <c r="L136" s="33"/>
      <c r="M136" s="158" t="s">
        <v>1</v>
      </c>
      <c r="N136" s="159" t="s">
        <v>38</v>
      </c>
      <c r="O136" s="58"/>
      <c r="P136" s="160">
        <f>O136*H136</f>
        <v>0</v>
      </c>
      <c r="Q136" s="160">
        <v>0</v>
      </c>
      <c r="R136" s="160">
        <f>Q136*H136</f>
        <v>0</v>
      </c>
      <c r="S136" s="160">
        <v>0.44</v>
      </c>
      <c r="T136" s="161">
        <f>S136*H136</f>
        <v>58.08</v>
      </c>
      <c r="U136" s="32"/>
      <c r="V136" s="32"/>
      <c r="W136" s="32"/>
      <c r="X136" s="32"/>
      <c r="Y136" s="32"/>
      <c r="Z136" s="32"/>
      <c r="AA136" s="32"/>
      <c r="AB136" s="32"/>
      <c r="AC136" s="32"/>
      <c r="AD136" s="32"/>
      <c r="AE136" s="32"/>
      <c r="AR136" s="162" t="s">
        <v>166</v>
      </c>
      <c r="AT136" s="162" t="s">
        <v>162</v>
      </c>
      <c r="AU136" s="162" t="s">
        <v>82</v>
      </c>
      <c r="AY136" s="17" t="s">
        <v>160</v>
      </c>
      <c r="BE136" s="163">
        <f>IF(N136="základní",J136,0)</f>
        <v>0</v>
      </c>
      <c r="BF136" s="163">
        <f>IF(N136="snížená",J136,0)</f>
        <v>0</v>
      </c>
      <c r="BG136" s="163">
        <f>IF(N136="zákl. přenesená",J136,0)</f>
        <v>0</v>
      </c>
      <c r="BH136" s="163">
        <f>IF(N136="sníž. přenesená",J136,0)</f>
        <v>0</v>
      </c>
      <c r="BI136" s="163">
        <f>IF(N136="nulová",J136,0)</f>
        <v>0</v>
      </c>
      <c r="BJ136" s="17" t="s">
        <v>80</v>
      </c>
      <c r="BK136" s="163">
        <f>ROUND(I136*H136,2)</f>
        <v>0</v>
      </c>
      <c r="BL136" s="17" t="s">
        <v>166</v>
      </c>
      <c r="BM136" s="162" t="s">
        <v>173</v>
      </c>
    </row>
    <row r="137" spans="1:65" s="13" customFormat="1">
      <c r="B137" s="164"/>
      <c r="D137" s="165" t="s">
        <v>168</v>
      </c>
      <c r="E137" s="166" t="s">
        <v>1</v>
      </c>
      <c r="F137" s="167" t="s">
        <v>169</v>
      </c>
      <c r="H137" s="168">
        <v>132</v>
      </c>
      <c r="I137" s="169"/>
      <c r="L137" s="164"/>
      <c r="M137" s="170"/>
      <c r="N137" s="171"/>
      <c r="O137" s="171"/>
      <c r="P137" s="171"/>
      <c r="Q137" s="171"/>
      <c r="R137" s="171"/>
      <c r="S137" s="171"/>
      <c r="T137" s="172"/>
      <c r="AT137" s="166" t="s">
        <v>168</v>
      </c>
      <c r="AU137" s="166" t="s">
        <v>82</v>
      </c>
      <c r="AV137" s="13" t="s">
        <v>82</v>
      </c>
      <c r="AW137" s="13" t="s">
        <v>30</v>
      </c>
      <c r="AX137" s="13" t="s">
        <v>73</v>
      </c>
      <c r="AY137" s="166" t="s">
        <v>160</v>
      </c>
    </row>
    <row r="138" spans="1:65" s="14" customFormat="1">
      <c r="B138" s="173"/>
      <c r="D138" s="165" t="s">
        <v>168</v>
      </c>
      <c r="E138" s="174" t="s">
        <v>1</v>
      </c>
      <c r="F138" s="175" t="s">
        <v>170</v>
      </c>
      <c r="H138" s="176">
        <v>132</v>
      </c>
      <c r="I138" s="177"/>
      <c r="L138" s="173"/>
      <c r="M138" s="178"/>
      <c r="N138" s="179"/>
      <c r="O138" s="179"/>
      <c r="P138" s="179"/>
      <c r="Q138" s="179"/>
      <c r="R138" s="179"/>
      <c r="S138" s="179"/>
      <c r="T138" s="180"/>
      <c r="AT138" s="174" t="s">
        <v>168</v>
      </c>
      <c r="AU138" s="174" t="s">
        <v>82</v>
      </c>
      <c r="AV138" s="14" t="s">
        <v>166</v>
      </c>
      <c r="AW138" s="14" t="s">
        <v>30</v>
      </c>
      <c r="AX138" s="14" t="s">
        <v>80</v>
      </c>
      <c r="AY138" s="174" t="s">
        <v>160</v>
      </c>
    </row>
    <row r="139" spans="1:65" s="2" customFormat="1" ht="24.2" customHeight="1">
      <c r="A139" s="32"/>
      <c r="B139" s="149"/>
      <c r="C139" s="150" t="s">
        <v>174</v>
      </c>
      <c r="D139" s="150" t="s">
        <v>162</v>
      </c>
      <c r="E139" s="151" t="s">
        <v>175</v>
      </c>
      <c r="F139" s="152" t="s">
        <v>176</v>
      </c>
      <c r="G139" s="153" t="s">
        <v>165</v>
      </c>
      <c r="H139" s="154">
        <v>132</v>
      </c>
      <c r="I139" s="155"/>
      <c r="J139" s="156">
        <f>ROUND(I139*H139,2)</f>
        <v>0</v>
      </c>
      <c r="K139" s="157"/>
      <c r="L139" s="33"/>
      <c r="M139" s="158" t="s">
        <v>1</v>
      </c>
      <c r="N139" s="159" t="s">
        <v>38</v>
      </c>
      <c r="O139" s="58"/>
      <c r="P139" s="160">
        <f>O139*H139</f>
        <v>0</v>
      </c>
      <c r="Q139" s="160">
        <v>0</v>
      </c>
      <c r="R139" s="160">
        <f>Q139*H139</f>
        <v>0</v>
      </c>
      <c r="S139" s="160">
        <v>0.22</v>
      </c>
      <c r="T139" s="161">
        <f>S139*H139</f>
        <v>29.04</v>
      </c>
      <c r="U139" s="32"/>
      <c r="V139" s="32"/>
      <c r="W139" s="32"/>
      <c r="X139" s="32"/>
      <c r="Y139" s="32"/>
      <c r="Z139" s="32"/>
      <c r="AA139" s="32"/>
      <c r="AB139" s="32"/>
      <c r="AC139" s="32"/>
      <c r="AD139" s="32"/>
      <c r="AE139" s="32"/>
      <c r="AR139" s="162" t="s">
        <v>166</v>
      </c>
      <c r="AT139" s="162" t="s">
        <v>162</v>
      </c>
      <c r="AU139" s="162" t="s">
        <v>82</v>
      </c>
      <c r="AY139" s="17" t="s">
        <v>160</v>
      </c>
      <c r="BE139" s="163">
        <f>IF(N139="základní",J139,0)</f>
        <v>0</v>
      </c>
      <c r="BF139" s="163">
        <f>IF(N139="snížená",J139,0)</f>
        <v>0</v>
      </c>
      <c r="BG139" s="163">
        <f>IF(N139="zákl. přenesená",J139,0)</f>
        <v>0</v>
      </c>
      <c r="BH139" s="163">
        <f>IF(N139="sníž. přenesená",J139,0)</f>
        <v>0</v>
      </c>
      <c r="BI139" s="163">
        <f>IF(N139="nulová",J139,0)</f>
        <v>0</v>
      </c>
      <c r="BJ139" s="17" t="s">
        <v>80</v>
      </c>
      <c r="BK139" s="163">
        <f>ROUND(I139*H139,2)</f>
        <v>0</v>
      </c>
      <c r="BL139" s="17" t="s">
        <v>166</v>
      </c>
      <c r="BM139" s="162" t="s">
        <v>177</v>
      </c>
    </row>
    <row r="140" spans="1:65" s="13" customFormat="1">
      <c r="B140" s="164"/>
      <c r="D140" s="165" t="s">
        <v>168</v>
      </c>
      <c r="E140" s="166" t="s">
        <v>1</v>
      </c>
      <c r="F140" s="167" t="s">
        <v>169</v>
      </c>
      <c r="H140" s="168">
        <v>132</v>
      </c>
      <c r="I140" s="169"/>
      <c r="L140" s="164"/>
      <c r="M140" s="170"/>
      <c r="N140" s="171"/>
      <c r="O140" s="171"/>
      <c r="P140" s="171"/>
      <c r="Q140" s="171"/>
      <c r="R140" s="171"/>
      <c r="S140" s="171"/>
      <c r="T140" s="172"/>
      <c r="AT140" s="166" t="s">
        <v>168</v>
      </c>
      <c r="AU140" s="166" t="s">
        <v>82</v>
      </c>
      <c r="AV140" s="13" t="s">
        <v>82</v>
      </c>
      <c r="AW140" s="13" t="s">
        <v>30</v>
      </c>
      <c r="AX140" s="13" t="s">
        <v>73</v>
      </c>
      <c r="AY140" s="166" t="s">
        <v>160</v>
      </c>
    </row>
    <row r="141" spans="1:65" s="14" customFormat="1">
      <c r="B141" s="173"/>
      <c r="D141" s="165" t="s">
        <v>168</v>
      </c>
      <c r="E141" s="174" t="s">
        <v>1</v>
      </c>
      <c r="F141" s="175" t="s">
        <v>170</v>
      </c>
      <c r="H141" s="176">
        <v>132</v>
      </c>
      <c r="I141" s="177"/>
      <c r="L141" s="173"/>
      <c r="M141" s="178"/>
      <c r="N141" s="179"/>
      <c r="O141" s="179"/>
      <c r="P141" s="179"/>
      <c r="Q141" s="179"/>
      <c r="R141" s="179"/>
      <c r="S141" s="179"/>
      <c r="T141" s="180"/>
      <c r="AT141" s="174" t="s">
        <v>168</v>
      </c>
      <c r="AU141" s="174" t="s">
        <v>82</v>
      </c>
      <c r="AV141" s="14" t="s">
        <v>166</v>
      </c>
      <c r="AW141" s="14" t="s">
        <v>30</v>
      </c>
      <c r="AX141" s="14" t="s">
        <v>80</v>
      </c>
      <c r="AY141" s="174" t="s">
        <v>160</v>
      </c>
    </row>
    <row r="142" spans="1:65" s="2" customFormat="1" ht="24.2" customHeight="1">
      <c r="A142" s="32"/>
      <c r="B142" s="149"/>
      <c r="C142" s="150" t="s">
        <v>166</v>
      </c>
      <c r="D142" s="150" t="s">
        <v>162</v>
      </c>
      <c r="E142" s="151" t="s">
        <v>178</v>
      </c>
      <c r="F142" s="152" t="s">
        <v>179</v>
      </c>
      <c r="G142" s="153" t="s">
        <v>165</v>
      </c>
      <c r="H142" s="154">
        <v>660</v>
      </c>
      <c r="I142" s="155"/>
      <c r="J142" s="156">
        <f>ROUND(I142*H142,2)</f>
        <v>0</v>
      </c>
      <c r="K142" s="157"/>
      <c r="L142" s="33"/>
      <c r="M142" s="158" t="s">
        <v>1</v>
      </c>
      <c r="N142" s="159" t="s">
        <v>38</v>
      </c>
      <c r="O142" s="58"/>
      <c r="P142" s="160">
        <f>O142*H142</f>
        <v>0</v>
      </c>
      <c r="Q142" s="160">
        <v>2.4000000000000001E-4</v>
      </c>
      <c r="R142" s="160">
        <f>Q142*H142</f>
        <v>0.15840000000000001</v>
      </c>
      <c r="S142" s="160">
        <v>0.46</v>
      </c>
      <c r="T142" s="161">
        <f>S142*H142</f>
        <v>303.60000000000002</v>
      </c>
      <c r="U142" s="32"/>
      <c r="V142" s="32"/>
      <c r="W142" s="32"/>
      <c r="X142" s="32"/>
      <c r="Y142" s="32"/>
      <c r="Z142" s="32"/>
      <c r="AA142" s="32"/>
      <c r="AB142" s="32"/>
      <c r="AC142" s="32"/>
      <c r="AD142" s="32"/>
      <c r="AE142" s="32"/>
      <c r="AR142" s="162" t="s">
        <v>166</v>
      </c>
      <c r="AT142" s="162" t="s">
        <v>162</v>
      </c>
      <c r="AU142" s="162" t="s">
        <v>82</v>
      </c>
      <c r="AY142" s="17" t="s">
        <v>160</v>
      </c>
      <c r="BE142" s="163">
        <f>IF(N142="základní",J142,0)</f>
        <v>0</v>
      </c>
      <c r="BF142" s="163">
        <f>IF(N142="snížená",J142,0)</f>
        <v>0</v>
      </c>
      <c r="BG142" s="163">
        <f>IF(N142="zákl. přenesená",J142,0)</f>
        <v>0</v>
      </c>
      <c r="BH142" s="163">
        <f>IF(N142="sníž. přenesená",J142,0)</f>
        <v>0</v>
      </c>
      <c r="BI142" s="163">
        <f>IF(N142="nulová",J142,0)</f>
        <v>0</v>
      </c>
      <c r="BJ142" s="17" t="s">
        <v>80</v>
      </c>
      <c r="BK142" s="163">
        <f>ROUND(I142*H142,2)</f>
        <v>0</v>
      </c>
      <c r="BL142" s="17" t="s">
        <v>166</v>
      </c>
      <c r="BM142" s="162" t="s">
        <v>180</v>
      </c>
    </row>
    <row r="143" spans="1:65" s="13" customFormat="1">
      <c r="B143" s="164"/>
      <c r="D143" s="165" t="s">
        <v>168</v>
      </c>
      <c r="E143" s="166" t="s">
        <v>1</v>
      </c>
      <c r="F143" s="167" t="s">
        <v>181</v>
      </c>
      <c r="H143" s="168">
        <v>660</v>
      </c>
      <c r="I143" s="169"/>
      <c r="L143" s="164"/>
      <c r="M143" s="170"/>
      <c r="N143" s="171"/>
      <c r="O143" s="171"/>
      <c r="P143" s="171"/>
      <c r="Q143" s="171"/>
      <c r="R143" s="171"/>
      <c r="S143" s="171"/>
      <c r="T143" s="172"/>
      <c r="AT143" s="166" t="s">
        <v>168</v>
      </c>
      <c r="AU143" s="166" t="s">
        <v>82</v>
      </c>
      <c r="AV143" s="13" t="s">
        <v>82</v>
      </c>
      <c r="AW143" s="13" t="s">
        <v>30</v>
      </c>
      <c r="AX143" s="13" t="s">
        <v>73</v>
      </c>
      <c r="AY143" s="166" t="s">
        <v>160</v>
      </c>
    </row>
    <row r="144" spans="1:65" s="14" customFormat="1">
      <c r="B144" s="173"/>
      <c r="D144" s="165" t="s">
        <v>168</v>
      </c>
      <c r="E144" s="174" t="s">
        <v>1</v>
      </c>
      <c r="F144" s="175" t="s">
        <v>170</v>
      </c>
      <c r="H144" s="176">
        <v>660</v>
      </c>
      <c r="I144" s="177"/>
      <c r="L144" s="173"/>
      <c r="M144" s="178"/>
      <c r="N144" s="179"/>
      <c r="O144" s="179"/>
      <c r="P144" s="179"/>
      <c r="Q144" s="179"/>
      <c r="R144" s="179"/>
      <c r="S144" s="179"/>
      <c r="T144" s="180"/>
      <c r="AT144" s="174" t="s">
        <v>168</v>
      </c>
      <c r="AU144" s="174" t="s">
        <v>82</v>
      </c>
      <c r="AV144" s="14" t="s">
        <v>166</v>
      </c>
      <c r="AW144" s="14" t="s">
        <v>30</v>
      </c>
      <c r="AX144" s="14" t="s">
        <v>80</v>
      </c>
      <c r="AY144" s="174" t="s">
        <v>160</v>
      </c>
    </row>
    <row r="145" spans="1:65" s="2" customFormat="1" ht="24.2" customHeight="1">
      <c r="A145" s="32"/>
      <c r="B145" s="149"/>
      <c r="C145" s="150" t="s">
        <v>182</v>
      </c>
      <c r="D145" s="150" t="s">
        <v>162</v>
      </c>
      <c r="E145" s="151" t="s">
        <v>183</v>
      </c>
      <c r="F145" s="152" t="s">
        <v>184</v>
      </c>
      <c r="G145" s="153" t="s">
        <v>185</v>
      </c>
      <c r="H145" s="154">
        <v>96</v>
      </c>
      <c r="I145" s="155"/>
      <c r="J145" s="156">
        <f>ROUND(I145*H145,2)</f>
        <v>0</v>
      </c>
      <c r="K145" s="157"/>
      <c r="L145" s="33"/>
      <c r="M145" s="158" t="s">
        <v>1</v>
      </c>
      <c r="N145" s="159" t="s">
        <v>38</v>
      </c>
      <c r="O145" s="58"/>
      <c r="P145" s="160">
        <f>O145*H145</f>
        <v>0</v>
      </c>
      <c r="Q145" s="160">
        <v>3.0000000000000001E-5</v>
      </c>
      <c r="R145" s="160">
        <f>Q145*H145</f>
        <v>2.8800000000000002E-3</v>
      </c>
      <c r="S145" s="160">
        <v>0</v>
      </c>
      <c r="T145" s="161">
        <f>S145*H145</f>
        <v>0</v>
      </c>
      <c r="U145" s="32"/>
      <c r="V145" s="32"/>
      <c r="W145" s="32"/>
      <c r="X145" s="32"/>
      <c r="Y145" s="32"/>
      <c r="Z145" s="32"/>
      <c r="AA145" s="32"/>
      <c r="AB145" s="32"/>
      <c r="AC145" s="32"/>
      <c r="AD145" s="32"/>
      <c r="AE145" s="32"/>
      <c r="AR145" s="162" t="s">
        <v>166</v>
      </c>
      <c r="AT145" s="162" t="s">
        <v>162</v>
      </c>
      <c r="AU145" s="162" t="s">
        <v>82</v>
      </c>
      <c r="AY145" s="17" t="s">
        <v>160</v>
      </c>
      <c r="BE145" s="163">
        <f>IF(N145="základní",J145,0)</f>
        <v>0</v>
      </c>
      <c r="BF145" s="163">
        <f>IF(N145="snížená",J145,0)</f>
        <v>0</v>
      </c>
      <c r="BG145" s="163">
        <f>IF(N145="zákl. přenesená",J145,0)</f>
        <v>0</v>
      </c>
      <c r="BH145" s="163">
        <f>IF(N145="sníž. přenesená",J145,0)</f>
        <v>0</v>
      </c>
      <c r="BI145" s="163">
        <f>IF(N145="nulová",J145,0)</f>
        <v>0</v>
      </c>
      <c r="BJ145" s="17" t="s">
        <v>80</v>
      </c>
      <c r="BK145" s="163">
        <f>ROUND(I145*H145,2)</f>
        <v>0</v>
      </c>
      <c r="BL145" s="17" t="s">
        <v>166</v>
      </c>
      <c r="BM145" s="162" t="s">
        <v>186</v>
      </c>
    </row>
    <row r="146" spans="1:65" s="13" customFormat="1">
      <c r="B146" s="164"/>
      <c r="D146" s="165" t="s">
        <v>168</v>
      </c>
      <c r="E146" s="166" t="s">
        <v>1</v>
      </c>
      <c r="F146" s="167" t="s">
        <v>187</v>
      </c>
      <c r="H146" s="168">
        <v>96</v>
      </c>
      <c r="I146" s="169"/>
      <c r="L146" s="164"/>
      <c r="M146" s="170"/>
      <c r="N146" s="171"/>
      <c r="O146" s="171"/>
      <c r="P146" s="171"/>
      <c r="Q146" s="171"/>
      <c r="R146" s="171"/>
      <c r="S146" s="171"/>
      <c r="T146" s="172"/>
      <c r="AT146" s="166" t="s">
        <v>168</v>
      </c>
      <c r="AU146" s="166" t="s">
        <v>82</v>
      </c>
      <c r="AV146" s="13" t="s">
        <v>82</v>
      </c>
      <c r="AW146" s="13" t="s">
        <v>30</v>
      </c>
      <c r="AX146" s="13" t="s">
        <v>73</v>
      </c>
      <c r="AY146" s="166" t="s">
        <v>160</v>
      </c>
    </row>
    <row r="147" spans="1:65" s="14" customFormat="1">
      <c r="B147" s="173"/>
      <c r="D147" s="165" t="s">
        <v>168</v>
      </c>
      <c r="E147" s="174" t="s">
        <v>1</v>
      </c>
      <c r="F147" s="175" t="s">
        <v>170</v>
      </c>
      <c r="H147" s="176">
        <v>96</v>
      </c>
      <c r="I147" s="177"/>
      <c r="L147" s="173"/>
      <c r="M147" s="178"/>
      <c r="N147" s="179"/>
      <c r="O147" s="179"/>
      <c r="P147" s="179"/>
      <c r="Q147" s="179"/>
      <c r="R147" s="179"/>
      <c r="S147" s="179"/>
      <c r="T147" s="180"/>
      <c r="AT147" s="174" t="s">
        <v>168</v>
      </c>
      <c r="AU147" s="174" t="s">
        <v>82</v>
      </c>
      <c r="AV147" s="14" t="s">
        <v>166</v>
      </c>
      <c r="AW147" s="14" t="s">
        <v>30</v>
      </c>
      <c r="AX147" s="14" t="s">
        <v>80</v>
      </c>
      <c r="AY147" s="174" t="s">
        <v>160</v>
      </c>
    </row>
    <row r="148" spans="1:65" s="2" customFormat="1" ht="24.2" customHeight="1">
      <c r="A148" s="32"/>
      <c r="B148" s="149"/>
      <c r="C148" s="150" t="s">
        <v>188</v>
      </c>
      <c r="D148" s="150" t="s">
        <v>162</v>
      </c>
      <c r="E148" s="151" t="s">
        <v>189</v>
      </c>
      <c r="F148" s="152" t="s">
        <v>190</v>
      </c>
      <c r="G148" s="153" t="s">
        <v>191</v>
      </c>
      <c r="H148" s="154">
        <v>4</v>
      </c>
      <c r="I148" s="155"/>
      <c r="J148" s="156">
        <f>ROUND(I148*H148,2)</f>
        <v>0</v>
      </c>
      <c r="K148" s="157"/>
      <c r="L148" s="33"/>
      <c r="M148" s="158" t="s">
        <v>1</v>
      </c>
      <c r="N148" s="159" t="s">
        <v>38</v>
      </c>
      <c r="O148" s="58"/>
      <c r="P148" s="160">
        <f>O148*H148</f>
        <v>0</v>
      </c>
      <c r="Q148" s="160">
        <v>0</v>
      </c>
      <c r="R148" s="160">
        <f>Q148*H148</f>
        <v>0</v>
      </c>
      <c r="S148" s="160">
        <v>0</v>
      </c>
      <c r="T148" s="161">
        <f>S148*H148</f>
        <v>0</v>
      </c>
      <c r="U148" s="32"/>
      <c r="V148" s="32"/>
      <c r="W148" s="32"/>
      <c r="X148" s="32"/>
      <c r="Y148" s="32"/>
      <c r="Z148" s="32"/>
      <c r="AA148" s="32"/>
      <c r="AB148" s="32"/>
      <c r="AC148" s="32"/>
      <c r="AD148" s="32"/>
      <c r="AE148" s="32"/>
      <c r="AR148" s="162" t="s">
        <v>166</v>
      </c>
      <c r="AT148" s="162" t="s">
        <v>162</v>
      </c>
      <c r="AU148" s="162" t="s">
        <v>82</v>
      </c>
      <c r="AY148" s="17" t="s">
        <v>160</v>
      </c>
      <c r="BE148" s="163">
        <f>IF(N148="základní",J148,0)</f>
        <v>0</v>
      </c>
      <c r="BF148" s="163">
        <f>IF(N148="snížená",J148,0)</f>
        <v>0</v>
      </c>
      <c r="BG148" s="163">
        <f>IF(N148="zákl. přenesená",J148,0)</f>
        <v>0</v>
      </c>
      <c r="BH148" s="163">
        <f>IF(N148="sníž. přenesená",J148,0)</f>
        <v>0</v>
      </c>
      <c r="BI148" s="163">
        <f>IF(N148="nulová",J148,0)</f>
        <v>0</v>
      </c>
      <c r="BJ148" s="17" t="s">
        <v>80</v>
      </c>
      <c r="BK148" s="163">
        <f>ROUND(I148*H148,2)</f>
        <v>0</v>
      </c>
      <c r="BL148" s="17" t="s">
        <v>166</v>
      </c>
      <c r="BM148" s="162" t="s">
        <v>192</v>
      </c>
    </row>
    <row r="149" spans="1:65" s="13" customFormat="1">
      <c r="B149" s="164"/>
      <c r="D149" s="165" t="s">
        <v>168</v>
      </c>
      <c r="E149" s="166" t="s">
        <v>1</v>
      </c>
      <c r="F149" s="167" t="s">
        <v>166</v>
      </c>
      <c r="H149" s="168">
        <v>4</v>
      </c>
      <c r="I149" s="169"/>
      <c r="L149" s="164"/>
      <c r="M149" s="170"/>
      <c r="N149" s="171"/>
      <c r="O149" s="171"/>
      <c r="P149" s="171"/>
      <c r="Q149" s="171"/>
      <c r="R149" s="171"/>
      <c r="S149" s="171"/>
      <c r="T149" s="172"/>
      <c r="AT149" s="166" t="s">
        <v>168</v>
      </c>
      <c r="AU149" s="166" t="s">
        <v>82</v>
      </c>
      <c r="AV149" s="13" t="s">
        <v>82</v>
      </c>
      <c r="AW149" s="13" t="s">
        <v>30</v>
      </c>
      <c r="AX149" s="13" t="s">
        <v>73</v>
      </c>
      <c r="AY149" s="166" t="s">
        <v>160</v>
      </c>
    </row>
    <row r="150" spans="1:65" s="14" customFormat="1">
      <c r="B150" s="173"/>
      <c r="D150" s="165" t="s">
        <v>168</v>
      </c>
      <c r="E150" s="174" t="s">
        <v>1</v>
      </c>
      <c r="F150" s="175" t="s">
        <v>170</v>
      </c>
      <c r="H150" s="176">
        <v>4</v>
      </c>
      <c r="I150" s="177"/>
      <c r="L150" s="173"/>
      <c r="M150" s="178"/>
      <c r="N150" s="179"/>
      <c r="O150" s="179"/>
      <c r="P150" s="179"/>
      <c r="Q150" s="179"/>
      <c r="R150" s="179"/>
      <c r="S150" s="179"/>
      <c r="T150" s="180"/>
      <c r="AT150" s="174" t="s">
        <v>168</v>
      </c>
      <c r="AU150" s="174" t="s">
        <v>82</v>
      </c>
      <c r="AV150" s="14" t="s">
        <v>166</v>
      </c>
      <c r="AW150" s="14" t="s">
        <v>30</v>
      </c>
      <c r="AX150" s="14" t="s">
        <v>80</v>
      </c>
      <c r="AY150" s="174" t="s">
        <v>160</v>
      </c>
    </row>
    <row r="151" spans="1:65" s="2" customFormat="1" ht="24.2" customHeight="1">
      <c r="A151" s="32"/>
      <c r="B151" s="149"/>
      <c r="C151" s="150" t="s">
        <v>193</v>
      </c>
      <c r="D151" s="150" t="s">
        <v>162</v>
      </c>
      <c r="E151" s="151" t="s">
        <v>194</v>
      </c>
      <c r="F151" s="152" t="s">
        <v>195</v>
      </c>
      <c r="G151" s="153" t="s">
        <v>196</v>
      </c>
      <c r="H151" s="154">
        <v>2.2000000000000002</v>
      </c>
      <c r="I151" s="155"/>
      <c r="J151" s="156">
        <f>ROUND(I151*H151,2)</f>
        <v>0</v>
      </c>
      <c r="K151" s="157"/>
      <c r="L151" s="33"/>
      <c r="M151" s="158" t="s">
        <v>1</v>
      </c>
      <c r="N151" s="159" t="s">
        <v>38</v>
      </c>
      <c r="O151" s="58"/>
      <c r="P151" s="160">
        <f>O151*H151</f>
        <v>0</v>
      </c>
      <c r="Q151" s="160">
        <v>8.6800000000000002E-3</v>
      </c>
      <c r="R151" s="160">
        <f>Q151*H151</f>
        <v>1.9096000000000002E-2</v>
      </c>
      <c r="S151" s="160">
        <v>0</v>
      </c>
      <c r="T151" s="161">
        <f>S151*H151</f>
        <v>0</v>
      </c>
      <c r="U151" s="32"/>
      <c r="V151" s="32"/>
      <c r="W151" s="32"/>
      <c r="X151" s="32"/>
      <c r="Y151" s="32"/>
      <c r="Z151" s="32"/>
      <c r="AA151" s="32"/>
      <c r="AB151" s="32"/>
      <c r="AC151" s="32"/>
      <c r="AD151" s="32"/>
      <c r="AE151" s="32"/>
      <c r="AR151" s="162" t="s">
        <v>166</v>
      </c>
      <c r="AT151" s="162" t="s">
        <v>162</v>
      </c>
      <c r="AU151" s="162" t="s">
        <v>82</v>
      </c>
      <c r="AY151" s="17" t="s">
        <v>160</v>
      </c>
      <c r="BE151" s="163">
        <f>IF(N151="základní",J151,0)</f>
        <v>0</v>
      </c>
      <c r="BF151" s="163">
        <f>IF(N151="snížená",J151,0)</f>
        <v>0</v>
      </c>
      <c r="BG151" s="163">
        <f>IF(N151="zákl. přenesená",J151,0)</f>
        <v>0</v>
      </c>
      <c r="BH151" s="163">
        <f>IF(N151="sníž. přenesená",J151,0)</f>
        <v>0</v>
      </c>
      <c r="BI151" s="163">
        <f>IF(N151="nulová",J151,0)</f>
        <v>0</v>
      </c>
      <c r="BJ151" s="17" t="s">
        <v>80</v>
      </c>
      <c r="BK151" s="163">
        <f>ROUND(I151*H151,2)</f>
        <v>0</v>
      </c>
      <c r="BL151" s="17" t="s">
        <v>166</v>
      </c>
      <c r="BM151" s="162" t="s">
        <v>197</v>
      </c>
    </row>
    <row r="152" spans="1:65" s="13" customFormat="1">
      <c r="B152" s="164"/>
      <c r="D152" s="165" t="s">
        <v>168</v>
      </c>
      <c r="E152" s="166" t="s">
        <v>1</v>
      </c>
      <c r="F152" s="167" t="s">
        <v>198</v>
      </c>
      <c r="H152" s="168">
        <v>2.2000000000000002</v>
      </c>
      <c r="I152" s="169"/>
      <c r="L152" s="164"/>
      <c r="M152" s="170"/>
      <c r="N152" s="171"/>
      <c r="O152" s="171"/>
      <c r="P152" s="171"/>
      <c r="Q152" s="171"/>
      <c r="R152" s="171"/>
      <c r="S152" s="171"/>
      <c r="T152" s="172"/>
      <c r="AT152" s="166" t="s">
        <v>168</v>
      </c>
      <c r="AU152" s="166" t="s">
        <v>82</v>
      </c>
      <c r="AV152" s="13" t="s">
        <v>82</v>
      </c>
      <c r="AW152" s="13" t="s">
        <v>30</v>
      </c>
      <c r="AX152" s="13" t="s">
        <v>73</v>
      </c>
      <c r="AY152" s="166" t="s">
        <v>160</v>
      </c>
    </row>
    <row r="153" spans="1:65" s="14" customFormat="1">
      <c r="B153" s="173"/>
      <c r="D153" s="165" t="s">
        <v>168</v>
      </c>
      <c r="E153" s="174" t="s">
        <v>1</v>
      </c>
      <c r="F153" s="175" t="s">
        <v>170</v>
      </c>
      <c r="H153" s="176">
        <v>2.2000000000000002</v>
      </c>
      <c r="I153" s="177"/>
      <c r="L153" s="173"/>
      <c r="M153" s="178"/>
      <c r="N153" s="179"/>
      <c r="O153" s="179"/>
      <c r="P153" s="179"/>
      <c r="Q153" s="179"/>
      <c r="R153" s="179"/>
      <c r="S153" s="179"/>
      <c r="T153" s="180"/>
      <c r="AT153" s="174" t="s">
        <v>168</v>
      </c>
      <c r="AU153" s="174" t="s">
        <v>82</v>
      </c>
      <c r="AV153" s="14" t="s">
        <v>166</v>
      </c>
      <c r="AW153" s="14" t="s">
        <v>30</v>
      </c>
      <c r="AX153" s="14" t="s">
        <v>80</v>
      </c>
      <c r="AY153" s="174" t="s">
        <v>160</v>
      </c>
    </row>
    <row r="154" spans="1:65" s="2" customFormat="1" ht="24.2" customHeight="1">
      <c r="A154" s="32"/>
      <c r="B154" s="149"/>
      <c r="C154" s="150" t="s">
        <v>199</v>
      </c>
      <c r="D154" s="150" t="s">
        <v>162</v>
      </c>
      <c r="E154" s="151" t="s">
        <v>200</v>
      </c>
      <c r="F154" s="152" t="s">
        <v>201</v>
      </c>
      <c r="G154" s="153" t="s">
        <v>196</v>
      </c>
      <c r="H154" s="154">
        <v>5.5</v>
      </c>
      <c r="I154" s="155"/>
      <c r="J154" s="156">
        <f>ROUND(I154*H154,2)</f>
        <v>0</v>
      </c>
      <c r="K154" s="157"/>
      <c r="L154" s="33"/>
      <c r="M154" s="158" t="s">
        <v>1</v>
      </c>
      <c r="N154" s="159" t="s">
        <v>38</v>
      </c>
      <c r="O154" s="58"/>
      <c r="P154" s="160">
        <f>O154*H154</f>
        <v>0</v>
      </c>
      <c r="Q154" s="160">
        <v>3.6900000000000002E-2</v>
      </c>
      <c r="R154" s="160">
        <f>Q154*H154</f>
        <v>0.20295000000000002</v>
      </c>
      <c r="S154" s="160">
        <v>0</v>
      </c>
      <c r="T154" s="161">
        <f>S154*H154</f>
        <v>0</v>
      </c>
      <c r="U154" s="32"/>
      <c r="V154" s="32"/>
      <c r="W154" s="32"/>
      <c r="X154" s="32"/>
      <c r="Y154" s="32"/>
      <c r="Z154" s="32"/>
      <c r="AA154" s="32"/>
      <c r="AB154" s="32"/>
      <c r="AC154" s="32"/>
      <c r="AD154" s="32"/>
      <c r="AE154" s="32"/>
      <c r="AR154" s="162" t="s">
        <v>166</v>
      </c>
      <c r="AT154" s="162" t="s">
        <v>162</v>
      </c>
      <c r="AU154" s="162" t="s">
        <v>82</v>
      </c>
      <c r="AY154" s="17" t="s">
        <v>160</v>
      </c>
      <c r="BE154" s="163">
        <f>IF(N154="základní",J154,0)</f>
        <v>0</v>
      </c>
      <c r="BF154" s="163">
        <f>IF(N154="snížená",J154,0)</f>
        <v>0</v>
      </c>
      <c r="BG154" s="163">
        <f>IF(N154="zákl. přenesená",J154,0)</f>
        <v>0</v>
      </c>
      <c r="BH154" s="163">
        <f>IF(N154="sníž. přenesená",J154,0)</f>
        <v>0</v>
      </c>
      <c r="BI154" s="163">
        <f>IF(N154="nulová",J154,0)</f>
        <v>0</v>
      </c>
      <c r="BJ154" s="17" t="s">
        <v>80</v>
      </c>
      <c r="BK154" s="163">
        <f>ROUND(I154*H154,2)</f>
        <v>0</v>
      </c>
      <c r="BL154" s="17" t="s">
        <v>166</v>
      </c>
      <c r="BM154" s="162" t="s">
        <v>202</v>
      </c>
    </row>
    <row r="155" spans="1:65" s="13" customFormat="1">
      <c r="B155" s="164"/>
      <c r="D155" s="165" t="s">
        <v>168</v>
      </c>
      <c r="E155" s="166" t="s">
        <v>1</v>
      </c>
      <c r="F155" s="167" t="s">
        <v>203</v>
      </c>
      <c r="H155" s="168">
        <v>5.5</v>
      </c>
      <c r="I155" s="169"/>
      <c r="L155" s="164"/>
      <c r="M155" s="170"/>
      <c r="N155" s="171"/>
      <c r="O155" s="171"/>
      <c r="P155" s="171"/>
      <c r="Q155" s="171"/>
      <c r="R155" s="171"/>
      <c r="S155" s="171"/>
      <c r="T155" s="172"/>
      <c r="AT155" s="166" t="s">
        <v>168</v>
      </c>
      <c r="AU155" s="166" t="s">
        <v>82</v>
      </c>
      <c r="AV155" s="13" t="s">
        <v>82</v>
      </c>
      <c r="AW155" s="13" t="s">
        <v>30</v>
      </c>
      <c r="AX155" s="13" t="s">
        <v>73</v>
      </c>
      <c r="AY155" s="166" t="s">
        <v>160</v>
      </c>
    </row>
    <row r="156" spans="1:65" s="14" customFormat="1">
      <c r="B156" s="173"/>
      <c r="D156" s="165" t="s">
        <v>168</v>
      </c>
      <c r="E156" s="174" t="s">
        <v>1</v>
      </c>
      <c r="F156" s="175" t="s">
        <v>170</v>
      </c>
      <c r="H156" s="176">
        <v>5.5</v>
      </c>
      <c r="I156" s="177"/>
      <c r="L156" s="173"/>
      <c r="M156" s="178"/>
      <c r="N156" s="179"/>
      <c r="O156" s="179"/>
      <c r="P156" s="179"/>
      <c r="Q156" s="179"/>
      <c r="R156" s="179"/>
      <c r="S156" s="179"/>
      <c r="T156" s="180"/>
      <c r="AT156" s="174" t="s">
        <v>168</v>
      </c>
      <c r="AU156" s="174" t="s">
        <v>82</v>
      </c>
      <c r="AV156" s="14" t="s">
        <v>166</v>
      </c>
      <c r="AW156" s="14" t="s">
        <v>30</v>
      </c>
      <c r="AX156" s="14" t="s">
        <v>80</v>
      </c>
      <c r="AY156" s="174" t="s">
        <v>160</v>
      </c>
    </row>
    <row r="157" spans="1:65" s="2" customFormat="1" ht="24.2" customHeight="1">
      <c r="A157" s="32"/>
      <c r="B157" s="149"/>
      <c r="C157" s="150" t="s">
        <v>204</v>
      </c>
      <c r="D157" s="150" t="s">
        <v>162</v>
      </c>
      <c r="E157" s="151" t="s">
        <v>205</v>
      </c>
      <c r="F157" s="152" t="s">
        <v>206</v>
      </c>
      <c r="G157" s="153" t="s">
        <v>207</v>
      </c>
      <c r="H157" s="154">
        <v>14.167999999999999</v>
      </c>
      <c r="I157" s="155"/>
      <c r="J157" s="156">
        <f>ROUND(I157*H157,2)</f>
        <v>0</v>
      </c>
      <c r="K157" s="157"/>
      <c r="L157" s="33"/>
      <c r="M157" s="158" t="s">
        <v>1</v>
      </c>
      <c r="N157" s="159" t="s">
        <v>38</v>
      </c>
      <c r="O157" s="58"/>
      <c r="P157" s="160">
        <f>O157*H157</f>
        <v>0</v>
      </c>
      <c r="Q157" s="160">
        <v>0</v>
      </c>
      <c r="R157" s="160">
        <f>Q157*H157</f>
        <v>0</v>
      </c>
      <c r="S157" s="160">
        <v>0</v>
      </c>
      <c r="T157" s="161">
        <f>S157*H157</f>
        <v>0</v>
      </c>
      <c r="U157" s="32"/>
      <c r="V157" s="32"/>
      <c r="W157" s="32"/>
      <c r="X157" s="32"/>
      <c r="Y157" s="32"/>
      <c r="Z157" s="32"/>
      <c r="AA157" s="32"/>
      <c r="AB157" s="32"/>
      <c r="AC157" s="32"/>
      <c r="AD157" s="32"/>
      <c r="AE157" s="32"/>
      <c r="AR157" s="162" t="s">
        <v>166</v>
      </c>
      <c r="AT157" s="162" t="s">
        <v>162</v>
      </c>
      <c r="AU157" s="162" t="s">
        <v>82</v>
      </c>
      <c r="AY157" s="17" t="s">
        <v>160</v>
      </c>
      <c r="BE157" s="163">
        <f>IF(N157="základní",J157,0)</f>
        <v>0</v>
      </c>
      <c r="BF157" s="163">
        <f>IF(N157="snížená",J157,0)</f>
        <v>0</v>
      </c>
      <c r="BG157" s="163">
        <f>IF(N157="zákl. přenesená",J157,0)</f>
        <v>0</v>
      </c>
      <c r="BH157" s="163">
        <f>IF(N157="sníž. přenesená",J157,0)</f>
        <v>0</v>
      </c>
      <c r="BI157" s="163">
        <f>IF(N157="nulová",J157,0)</f>
        <v>0</v>
      </c>
      <c r="BJ157" s="17" t="s">
        <v>80</v>
      </c>
      <c r="BK157" s="163">
        <f>ROUND(I157*H157,2)</f>
        <v>0</v>
      </c>
      <c r="BL157" s="17" t="s">
        <v>166</v>
      </c>
      <c r="BM157" s="162" t="s">
        <v>208</v>
      </c>
    </row>
    <row r="158" spans="1:65" s="13" customFormat="1">
      <c r="B158" s="164"/>
      <c r="D158" s="165" t="s">
        <v>168</v>
      </c>
      <c r="E158" s="166" t="s">
        <v>1</v>
      </c>
      <c r="F158" s="167" t="s">
        <v>209</v>
      </c>
      <c r="H158" s="168">
        <v>14.167999999999999</v>
      </c>
      <c r="I158" s="169"/>
      <c r="L158" s="164"/>
      <c r="M158" s="170"/>
      <c r="N158" s="171"/>
      <c r="O158" s="171"/>
      <c r="P158" s="171"/>
      <c r="Q158" s="171"/>
      <c r="R158" s="171"/>
      <c r="S158" s="171"/>
      <c r="T158" s="172"/>
      <c r="AT158" s="166" t="s">
        <v>168</v>
      </c>
      <c r="AU158" s="166" t="s">
        <v>82</v>
      </c>
      <c r="AV158" s="13" t="s">
        <v>82</v>
      </c>
      <c r="AW158" s="13" t="s">
        <v>30</v>
      </c>
      <c r="AX158" s="13" t="s">
        <v>73</v>
      </c>
      <c r="AY158" s="166" t="s">
        <v>160</v>
      </c>
    </row>
    <row r="159" spans="1:65" s="14" customFormat="1">
      <c r="B159" s="173"/>
      <c r="D159" s="165" t="s">
        <v>168</v>
      </c>
      <c r="E159" s="174" t="s">
        <v>1</v>
      </c>
      <c r="F159" s="175" t="s">
        <v>170</v>
      </c>
      <c r="H159" s="176">
        <v>14.167999999999999</v>
      </c>
      <c r="I159" s="177"/>
      <c r="L159" s="173"/>
      <c r="M159" s="178"/>
      <c r="N159" s="179"/>
      <c r="O159" s="179"/>
      <c r="P159" s="179"/>
      <c r="Q159" s="179"/>
      <c r="R159" s="179"/>
      <c r="S159" s="179"/>
      <c r="T159" s="180"/>
      <c r="AT159" s="174" t="s">
        <v>168</v>
      </c>
      <c r="AU159" s="174" t="s">
        <v>82</v>
      </c>
      <c r="AV159" s="14" t="s">
        <v>166</v>
      </c>
      <c r="AW159" s="14" t="s">
        <v>30</v>
      </c>
      <c r="AX159" s="14" t="s">
        <v>80</v>
      </c>
      <c r="AY159" s="174" t="s">
        <v>160</v>
      </c>
    </row>
    <row r="160" spans="1:65" s="2" customFormat="1" ht="33" customHeight="1">
      <c r="A160" s="32"/>
      <c r="B160" s="149"/>
      <c r="C160" s="150" t="s">
        <v>210</v>
      </c>
      <c r="D160" s="150" t="s">
        <v>162</v>
      </c>
      <c r="E160" s="151" t="s">
        <v>211</v>
      </c>
      <c r="F160" s="152" t="s">
        <v>212</v>
      </c>
      <c r="G160" s="153" t="s">
        <v>207</v>
      </c>
      <c r="H160" s="154">
        <v>228.32499999999999</v>
      </c>
      <c r="I160" s="155"/>
      <c r="J160" s="156">
        <f>ROUND(I160*H160,2)</f>
        <v>0</v>
      </c>
      <c r="K160" s="157"/>
      <c r="L160" s="33"/>
      <c r="M160" s="158" t="s">
        <v>1</v>
      </c>
      <c r="N160" s="159" t="s">
        <v>38</v>
      </c>
      <c r="O160" s="58"/>
      <c r="P160" s="160">
        <f>O160*H160</f>
        <v>0</v>
      </c>
      <c r="Q160" s="160">
        <v>0</v>
      </c>
      <c r="R160" s="160">
        <f>Q160*H160</f>
        <v>0</v>
      </c>
      <c r="S160" s="160">
        <v>0</v>
      </c>
      <c r="T160" s="161">
        <f>S160*H160</f>
        <v>0</v>
      </c>
      <c r="U160" s="32"/>
      <c r="V160" s="32"/>
      <c r="W160" s="32"/>
      <c r="X160" s="32"/>
      <c r="Y160" s="32"/>
      <c r="Z160" s="32"/>
      <c r="AA160" s="32"/>
      <c r="AB160" s="32"/>
      <c r="AC160" s="32"/>
      <c r="AD160" s="32"/>
      <c r="AE160" s="32"/>
      <c r="AR160" s="162" t="s">
        <v>166</v>
      </c>
      <c r="AT160" s="162" t="s">
        <v>162</v>
      </c>
      <c r="AU160" s="162" t="s">
        <v>82</v>
      </c>
      <c r="AY160" s="17" t="s">
        <v>160</v>
      </c>
      <c r="BE160" s="163">
        <f>IF(N160="základní",J160,0)</f>
        <v>0</v>
      </c>
      <c r="BF160" s="163">
        <f>IF(N160="snížená",J160,0)</f>
        <v>0</v>
      </c>
      <c r="BG160" s="163">
        <f>IF(N160="zákl. přenesená",J160,0)</f>
        <v>0</v>
      </c>
      <c r="BH160" s="163">
        <f>IF(N160="sníž. přenesená",J160,0)</f>
        <v>0</v>
      </c>
      <c r="BI160" s="163">
        <f>IF(N160="nulová",J160,0)</f>
        <v>0</v>
      </c>
      <c r="BJ160" s="17" t="s">
        <v>80</v>
      </c>
      <c r="BK160" s="163">
        <f>ROUND(I160*H160,2)</f>
        <v>0</v>
      </c>
      <c r="BL160" s="17" t="s">
        <v>166</v>
      </c>
      <c r="BM160" s="162" t="s">
        <v>213</v>
      </c>
    </row>
    <row r="161" spans="1:65" s="15" customFormat="1">
      <c r="B161" s="181"/>
      <c r="D161" s="165" t="s">
        <v>168</v>
      </c>
      <c r="E161" s="182" t="s">
        <v>1</v>
      </c>
      <c r="F161" s="183" t="s">
        <v>214</v>
      </c>
      <c r="H161" s="182" t="s">
        <v>1</v>
      </c>
      <c r="I161" s="184"/>
      <c r="L161" s="181"/>
      <c r="M161" s="185"/>
      <c r="N161" s="186"/>
      <c r="O161" s="186"/>
      <c r="P161" s="186"/>
      <c r="Q161" s="186"/>
      <c r="R161" s="186"/>
      <c r="S161" s="186"/>
      <c r="T161" s="187"/>
      <c r="AT161" s="182" t="s">
        <v>168</v>
      </c>
      <c r="AU161" s="182" t="s">
        <v>82</v>
      </c>
      <c r="AV161" s="15" t="s">
        <v>80</v>
      </c>
      <c r="AW161" s="15" t="s">
        <v>30</v>
      </c>
      <c r="AX161" s="15" t="s">
        <v>73</v>
      </c>
      <c r="AY161" s="182" t="s">
        <v>160</v>
      </c>
    </row>
    <row r="162" spans="1:65" s="13" customFormat="1">
      <c r="B162" s="164"/>
      <c r="D162" s="165" t="s">
        <v>168</v>
      </c>
      <c r="E162" s="166" t="s">
        <v>1</v>
      </c>
      <c r="F162" s="167" t="s">
        <v>215</v>
      </c>
      <c r="H162" s="168">
        <v>392.17200000000003</v>
      </c>
      <c r="I162" s="169"/>
      <c r="L162" s="164"/>
      <c r="M162" s="170"/>
      <c r="N162" s="171"/>
      <c r="O162" s="171"/>
      <c r="P162" s="171"/>
      <c r="Q162" s="171"/>
      <c r="R162" s="171"/>
      <c r="S162" s="171"/>
      <c r="T162" s="172"/>
      <c r="AT162" s="166" t="s">
        <v>168</v>
      </c>
      <c r="AU162" s="166" t="s">
        <v>82</v>
      </c>
      <c r="AV162" s="13" t="s">
        <v>82</v>
      </c>
      <c r="AW162" s="13" t="s">
        <v>30</v>
      </c>
      <c r="AX162" s="13" t="s">
        <v>73</v>
      </c>
      <c r="AY162" s="166" t="s">
        <v>160</v>
      </c>
    </row>
    <row r="163" spans="1:65" s="13" customFormat="1">
      <c r="B163" s="164"/>
      <c r="D163" s="165" t="s">
        <v>168</v>
      </c>
      <c r="E163" s="166" t="s">
        <v>1</v>
      </c>
      <c r="F163" s="167" t="s">
        <v>216</v>
      </c>
      <c r="H163" s="168">
        <v>78.13</v>
      </c>
      <c r="I163" s="169"/>
      <c r="L163" s="164"/>
      <c r="M163" s="170"/>
      <c r="N163" s="171"/>
      <c r="O163" s="171"/>
      <c r="P163" s="171"/>
      <c r="Q163" s="171"/>
      <c r="R163" s="171"/>
      <c r="S163" s="171"/>
      <c r="T163" s="172"/>
      <c r="AT163" s="166" t="s">
        <v>168</v>
      </c>
      <c r="AU163" s="166" t="s">
        <v>82</v>
      </c>
      <c r="AV163" s="13" t="s">
        <v>82</v>
      </c>
      <c r="AW163" s="13" t="s">
        <v>30</v>
      </c>
      <c r="AX163" s="13" t="s">
        <v>73</v>
      </c>
      <c r="AY163" s="166" t="s">
        <v>160</v>
      </c>
    </row>
    <row r="164" spans="1:65" s="13" customFormat="1">
      <c r="B164" s="164"/>
      <c r="D164" s="165" t="s">
        <v>168</v>
      </c>
      <c r="E164" s="166" t="s">
        <v>1</v>
      </c>
      <c r="F164" s="167" t="s">
        <v>217</v>
      </c>
      <c r="H164" s="168">
        <v>-89.76</v>
      </c>
      <c r="I164" s="169"/>
      <c r="L164" s="164"/>
      <c r="M164" s="170"/>
      <c r="N164" s="171"/>
      <c r="O164" s="171"/>
      <c r="P164" s="171"/>
      <c r="Q164" s="171"/>
      <c r="R164" s="171"/>
      <c r="S164" s="171"/>
      <c r="T164" s="172"/>
      <c r="AT164" s="166" t="s">
        <v>168</v>
      </c>
      <c r="AU164" s="166" t="s">
        <v>82</v>
      </c>
      <c r="AV164" s="13" t="s">
        <v>82</v>
      </c>
      <c r="AW164" s="13" t="s">
        <v>30</v>
      </c>
      <c r="AX164" s="13" t="s">
        <v>73</v>
      </c>
      <c r="AY164" s="166" t="s">
        <v>160</v>
      </c>
    </row>
    <row r="165" spans="1:65" s="14" customFormat="1">
      <c r="B165" s="173"/>
      <c r="D165" s="165" t="s">
        <v>168</v>
      </c>
      <c r="E165" s="174" t="s">
        <v>1</v>
      </c>
      <c r="F165" s="175" t="s">
        <v>218</v>
      </c>
      <c r="H165" s="176">
        <v>380.54199999999997</v>
      </c>
      <c r="I165" s="177"/>
      <c r="L165" s="173"/>
      <c r="M165" s="178"/>
      <c r="N165" s="179"/>
      <c r="O165" s="179"/>
      <c r="P165" s="179"/>
      <c r="Q165" s="179"/>
      <c r="R165" s="179"/>
      <c r="S165" s="179"/>
      <c r="T165" s="180"/>
      <c r="AT165" s="174" t="s">
        <v>168</v>
      </c>
      <c r="AU165" s="174" t="s">
        <v>82</v>
      </c>
      <c r="AV165" s="14" t="s">
        <v>166</v>
      </c>
      <c r="AW165" s="14" t="s">
        <v>30</v>
      </c>
      <c r="AX165" s="14" t="s">
        <v>73</v>
      </c>
      <c r="AY165" s="174" t="s">
        <v>160</v>
      </c>
    </row>
    <row r="166" spans="1:65" s="13" customFormat="1">
      <c r="B166" s="164"/>
      <c r="D166" s="165" t="s">
        <v>168</v>
      </c>
      <c r="E166" s="166" t="s">
        <v>1</v>
      </c>
      <c r="F166" s="167" t="s">
        <v>219</v>
      </c>
      <c r="H166" s="168">
        <v>228.32499999999999</v>
      </c>
      <c r="I166" s="169"/>
      <c r="L166" s="164"/>
      <c r="M166" s="170"/>
      <c r="N166" s="171"/>
      <c r="O166" s="171"/>
      <c r="P166" s="171"/>
      <c r="Q166" s="171"/>
      <c r="R166" s="171"/>
      <c r="S166" s="171"/>
      <c r="T166" s="172"/>
      <c r="AT166" s="166" t="s">
        <v>168</v>
      </c>
      <c r="AU166" s="166" t="s">
        <v>82</v>
      </c>
      <c r="AV166" s="13" t="s">
        <v>82</v>
      </c>
      <c r="AW166" s="13" t="s">
        <v>30</v>
      </c>
      <c r="AX166" s="13" t="s">
        <v>80</v>
      </c>
      <c r="AY166" s="166" t="s">
        <v>160</v>
      </c>
    </row>
    <row r="167" spans="1:65" s="2" customFormat="1" ht="33" customHeight="1">
      <c r="A167" s="32"/>
      <c r="B167" s="149"/>
      <c r="C167" s="150" t="s">
        <v>220</v>
      </c>
      <c r="D167" s="150" t="s">
        <v>162</v>
      </c>
      <c r="E167" s="151" t="s">
        <v>221</v>
      </c>
      <c r="F167" s="152" t="s">
        <v>222</v>
      </c>
      <c r="G167" s="153" t="s">
        <v>207</v>
      </c>
      <c r="H167" s="154">
        <v>114.163</v>
      </c>
      <c r="I167" s="155"/>
      <c r="J167" s="156">
        <f>ROUND(I167*H167,2)</f>
        <v>0</v>
      </c>
      <c r="K167" s="157"/>
      <c r="L167" s="33"/>
      <c r="M167" s="158" t="s">
        <v>1</v>
      </c>
      <c r="N167" s="159" t="s">
        <v>38</v>
      </c>
      <c r="O167" s="58"/>
      <c r="P167" s="160">
        <f>O167*H167</f>
        <v>0</v>
      </c>
      <c r="Q167" s="160">
        <v>0</v>
      </c>
      <c r="R167" s="160">
        <f>Q167*H167</f>
        <v>0</v>
      </c>
      <c r="S167" s="160">
        <v>0</v>
      </c>
      <c r="T167" s="161">
        <f>S167*H167</f>
        <v>0</v>
      </c>
      <c r="U167" s="32"/>
      <c r="V167" s="32"/>
      <c r="W167" s="32"/>
      <c r="X167" s="32"/>
      <c r="Y167" s="32"/>
      <c r="Z167" s="32"/>
      <c r="AA167" s="32"/>
      <c r="AB167" s="32"/>
      <c r="AC167" s="32"/>
      <c r="AD167" s="32"/>
      <c r="AE167" s="32"/>
      <c r="AR167" s="162" t="s">
        <v>166</v>
      </c>
      <c r="AT167" s="162" t="s">
        <v>162</v>
      </c>
      <c r="AU167" s="162" t="s">
        <v>82</v>
      </c>
      <c r="AY167" s="17" t="s">
        <v>160</v>
      </c>
      <c r="BE167" s="163">
        <f>IF(N167="základní",J167,0)</f>
        <v>0</v>
      </c>
      <c r="BF167" s="163">
        <f>IF(N167="snížená",J167,0)</f>
        <v>0</v>
      </c>
      <c r="BG167" s="163">
        <f>IF(N167="zákl. přenesená",J167,0)</f>
        <v>0</v>
      </c>
      <c r="BH167" s="163">
        <f>IF(N167="sníž. přenesená",J167,0)</f>
        <v>0</v>
      </c>
      <c r="BI167" s="163">
        <f>IF(N167="nulová",J167,0)</f>
        <v>0</v>
      </c>
      <c r="BJ167" s="17" t="s">
        <v>80</v>
      </c>
      <c r="BK167" s="163">
        <f>ROUND(I167*H167,2)</f>
        <v>0</v>
      </c>
      <c r="BL167" s="17" t="s">
        <v>166</v>
      </c>
      <c r="BM167" s="162" t="s">
        <v>223</v>
      </c>
    </row>
    <row r="168" spans="1:65" s="13" customFormat="1">
      <c r="B168" s="164"/>
      <c r="D168" s="165" t="s">
        <v>168</v>
      </c>
      <c r="E168" s="166" t="s">
        <v>1</v>
      </c>
      <c r="F168" s="167" t="s">
        <v>224</v>
      </c>
      <c r="H168" s="168">
        <v>114.163</v>
      </c>
      <c r="I168" s="169"/>
      <c r="L168" s="164"/>
      <c r="M168" s="170"/>
      <c r="N168" s="171"/>
      <c r="O168" s="171"/>
      <c r="P168" s="171"/>
      <c r="Q168" s="171"/>
      <c r="R168" s="171"/>
      <c r="S168" s="171"/>
      <c r="T168" s="172"/>
      <c r="AT168" s="166" t="s">
        <v>168</v>
      </c>
      <c r="AU168" s="166" t="s">
        <v>82</v>
      </c>
      <c r="AV168" s="13" t="s">
        <v>82</v>
      </c>
      <c r="AW168" s="13" t="s">
        <v>30</v>
      </c>
      <c r="AX168" s="13" t="s">
        <v>73</v>
      </c>
      <c r="AY168" s="166" t="s">
        <v>160</v>
      </c>
    </row>
    <row r="169" spans="1:65" s="14" customFormat="1">
      <c r="B169" s="173"/>
      <c r="D169" s="165" t="s">
        <v>168</v>
      </c>
      <c r="E169" s="174" t="s">
        <v>1</v>
      </c>
      <c r="F169" s="175" t="s">
        <v>170</v>
      </c>
      <c r="H169" s="176">
        <v>114.163</v>
      </c>
      <c r="I169" s="177"/>
      <c r="L169" s="173"/>
      <c r="M169" s="178"/>
      <c r="N169" s="179"/>
      <c r="O169" s="179"/>
      <c r="P169" s="179"/>
      <c r="Q169" s="179"/>
      <c r="R169" s="179"/>
      <c r="S169" s="179"/>
      <c r="T169" s="180"/>
      <c r="AT169" s="174" t="s">
        <v>168</v>
      </c>
      <c r="AU169" s="174" t="s">
        <v>82</v>
      </c>
      <c r="AV169" s="14" t="s">
        <v>166</v>
      </c>
      <c r="AW169" s="14" t="s">
        <v>30</v>
      </c>
      <c r="AX169" s="14" t="s">
        <v>80</v>
      </c>
      <c r="AY169" s="174" t="s">
        <v>160</v>
      </c>
    </row>
    <row r="170" spans="1:65" s="2" customFormat="1" ht="33" customHeight="1">
      <c r="A170" s="32"/>
      <c r="B170" s="149"/>
      <c r="C170" s="150" t="s">
        <v>225</v>
      </c>
      <c r="D170" s="150" t="s">
        <v>162</v>
      </c>
      <c r="E170" s="151" t="s">
        <v>226</v>
      </c>
      <c r="F170" s="152" t="s">
        <v>227</v>
      </c>
      <c r="G170" s="153" t="s">
        <v>207</v>
      </c>
      <c r="H170" s="154">
        <v>38.054000000000002</v>
      </c>
      <c r="I170" s="155"/>
      <c r="J170" s="156">
        <f>ROUND(I170*H170,2)</f>
        <v>0</v>
      </c>
      <c r="K170" s="157"/>
      <c r="L170" s="33"/>
      <c r="M170" s="158" t="s">
        <v>1</v>
      </c>
      <c r="N170" s="159" t="s">
        <v>38</v>
      </c>
      <c r="O170" s="58"/>
      <c r="P170" s="160">
        <f>O170*H170</f>
        <v>0</v>
      </c>
      <c r="Q170" s="160">
        <v>0</v>
      </c>
      <c r="R170" s="160">
        <f>Q170*H170</f>
        <v>0</v>
      </c>
      <c r="S170" s="160">
        <v>0</v>
      </c>
      <c r="T170" s="161">
        <f>S170*H170</f>
        <v>0</v>
      </c>
      <c r="U170" s="32"/>
      <c r="V170" s="32"/>
      <c r="W170" s="32"/>
      <c r="X170" s="32"/>
      <c r="Y170" s="32"/>
      <c r="Z170" s="32"/>
      <c r="AA170" s="32"/>
      <c r="AB170" s="32"/>
      <c r="AC170" s="32"/>
      <c r="AD170" s="32"/>
      <c r="AE170" s="32"/>
      <c r="AR170" s="162" t="s">
        <v>166</v>
      </c>
      <c r="AT170" s="162" t="s">
        <v>162</v>
      </c>
      <c r="AU170" s="162" t="s">
        <v>82</v>
      </c>
      <c r="AY170" s="17" t="s">
        <v>160</v>
      </c>
      <c r="BE170" s="163">
        <f>IF(N170="základní",J170,0)</f>
        <v>0</v>
      </c>
      <c r="BF170" s="163">
        <f>IF(N170="snížená",J170,0)</f>
        <v>0</v>
      </c>
      <c r="BG170" s="163">
        <f>IF(N170="zákl. přenesená",J170,0)</f>
        <v>0</v>
      </c>
      <c r="BH170" s="163">
        <f>IF(N170="sníž. přenesená",J170,0)</f>
        <v>0</v>
      </c>
      <c r="BI170" s="163">
        <f>IF(N170="nulová",J170,0)</f>
        <v>0</v>
      </c>
      <c r="BJ170" s="17" t="s">
        <v>80</v>
      </c>
      <c r="BK170" s="163">
        <f>ROUND(I170*H170,2)</f>
        <v>0</v>
      </c>
      <c r="BL170" s="17" t="s">
        <v>166</v>
      </c>
      <c r="BM170" s="162" t="s">
        <v>228</v>
      </c>
    </row>
    <row r="171" spans="1:65" s="13" customFormat="1">
      <c r="B171" s="164"/>
      <c r="D171" s="165" t="s">
        <v>168</v>
      </c>
      <c r="E171" s="166" t="s">
        <v>1</v>
      </c>
      <c r="F171" s="167" t="s">
        <v>229</v>
      </c>
      <c r="H171" s="168">
        <v>38.054000000000002</v>
      </c>
      <c r="I171" s="169"/>
      <c r="L171" s="164"/>
      <c r="M171" s="170"/>
      <c r="N171" s="171"/>
      <c r="O171" s="171"/>
      <c r="P171" s="171"/>
      <c r="Q171" s="171"/>
      <c r="R171" s="171"/>
      <c r="S171" s="171"/>
      <c r="T171" s="172"/>
      <c r="AT171" s="166" t="s">
        <v>168</v>
      </c>
      <c r="AU171" s="166" t="s">
        <v>82</v>
      </c>
      <c r="AV171" s="13" t="s">
        <v>82</v>
      </c>
      <c r="AW171" s="13" t="s">
        <v>30</v>
      </c>
      <c r="AX171" s="13" t="s">
        <v>73</v>
      </c>
      <c r="AY171" s="166" t="s">
        <v>160</v>
      </c>
    </row>
    <row r="172" spans="1:65" s="14" customFormat="1">
      <c r="B172" s="173"/>
      <c r="D172" s="165" t="s">
        <v>168</v>
      </c>
      <c r="E172" s="174" t="s">
        <v>1</v>
      </c>
      <c r="F172" s="175" t="s">
        <v>170</v>
      </c>
      <c r="H172" s="176">
        <v>38.054000000000002</v>
      </c>
      <c r="I172" s="177"/>
      <c r="L172" s="173"/>
      <c r="M172" s="178"/>
      <c r="N172" s="179"/>
      <c r="O172" s="179"/>
      <c r="P172" s="179"/>
      <c r="Q172" s="179"/>
      <c r="R172" s="179"/>
      <c r="S172" s="179"/>
      <c r="T172" s="180"/>
      <c r="AT172" s="174" t="s">
        <v>168</v>
      </c>
      <c r="AU172" s="174" t="s">
        <v>82</v>
      </c>
      <c r="AV172" s="14" t="s">
        <v>166</v>
      </c>
      <c r="AW172" s="14" t="s">
        <v>30</v>
      </c>
      <c r="AX172" s="14" t="s">
        <v>80</v>
      </c>
      <c r="AY172" s="174" t="s">
        <v>160</v>
      </c>
    </row>
    <row r="173" spans="1:65" s="2" customFormat="1" ht="21.75" customHeight="1">
      <c r="A173" s="32"/>
      <c r="B173" s="149"/>
      <c r="C173" s="150" t="s">
        <v>230</v>
      </c>
      <c r="D173" s="150" t="s">
        <v>162</v>
      </c>
      <c r="E173" s="151" t="s">
        <v>231</v>
      </c>
      <c r="F173" s="152" t="s">
        <v>232</v>
      </c>
      <c r="G173" s="153" t="s">
        <v>165</v>
      </c>
      <c r="H173" s="154">
        <v>716.12400000000002</v>
      </c>
      <c r="I173" s="155"/>
      <c r="J173" s="156">
        <f>ROUND(I173*H173,2)</f>
        <v>0</v>
      </c>
      <c r="K173" s="157"/>
      <c r="L173" s="33"/>
      <c r="M173" s="158" t="s">
        <v>1</v>
      </c>
      <c r="N173" s="159" t="s">
        <v>38</v>
      </c>
      <c r="O173" s="58"/>
      <c r="P173" s="160">
        <f>O173*H173</f>
        <v>0</v>
      </c>
      <c r="Q173" s="160">
        <v>8.4999999999999995E-4</v>
      </c>
      <c r="R173" s="160">
        <f>Q173*H173</f>
        <v>0.60870539999999995</v>
      </c>
      <c r="S173" s="160">
        <v>0</v>
      </c>
      <c r="T173" s="161">
        <f>S173*H173</f>
        <v>0</v>
      </c>
      <c r="U173" s="32"/>
      <c r="V173" s="32"/>
      <c r="W173" s="32"/>
      <c r="X173" s="32"/>
      <c r="Y173" s="32"/>
      <c r="Z173" s="32"/>
      <c r="AA173" s="32"/>
      <c r="AB173" s="32"/>
      <c r="AC173" s="32"/>
      <c r="AD173" s="32"/>
      <c r="AE173" s="32"/>
      <c r="AR173" s="162" t="s">
        <v>166</v>
      </c>
      <c r="AT173" s="162" t="s">
        <v>162</v>
      </c>
      <c r="AU173" s="162" t="s">
        <v>82</v>
      </c>
      <c r="AY173" s="17" t="s">
        <v>160</v>
      </c>
      <c r="BE173" s="163">
        <f>IF(N173="základní",J173,0)</f>
        <v>0</v>
      </c>
      <c r="BF173" s="163">
        <f>IF(N173="snížená",J173,0)</f>
        <v>0</v>
      </c>
      <c r="BG173" s="163">
        <f>IF(N173="zákl. přenesená",J173,0)</f>
        <v>0</v>
      </c>
      <c r="BH173" s="163">
        <f>IF(N173="sníž. přenesená",J173,0)</f>
        <v>0</v>
      </c>
      <c r="BI173" s="163">
        <f>IF(N173="nulová",J173,0)</f>
        <v>0</v>
      </c>
      <c r="BJ173" s="17" t="s">
        <v>80</v>
      </c>
      <c r="BK173" s="163">
        <f>ROUND(I173*H173,2)</f>
        <v>0</v>
      </c>
      <c r="BL173" s="17" t="s">
        <v>166</v>
      </c>
      <c r="BM173" s="162" t="s">
        <v>233</v>
      </c>
    </row>
    <row r="174" spans="1:65" s="15" customFormat="1">
      <c r="B174" s="181"/>
      <c r="D174" s="165" t="s">
        <v>168</v>
      </c>
      <c r="E174" s="182" t="s">
        <v>1</v>
      </c>
      <c r="F174" s="183" t="s">
        <v>214</v>
      </c>
      <c r="H174" s="182" t="s">
        <v>1</v>
      </c>
      <c r="I174" s="184"/>
      <c r="L174" s="181"/>
      <c r="M174" s="185"/>
      <c r="N174" s="186"/>
      <c r="O174" s="186"/>
      <c r="P174" s="186"/>
      <c r="Q174" s="186"/>
      <c r="R174" s="186"/>
      <c r="S174" s="186"/>
      <c r="T174" s="187"/>
      <c r="AT174" s="182" t="s">
        <v>168</v>
      </c>
      <c r="AU174" s="182" t="s">
        <v>82</v>
      </c>
      <c r="AV174" s="15" t="s">
        <v>80</v>
      </c>
      <c r="AW174" s="15" t="s">
        <v>30</v>
      </c>
      <c r="AX174" s="15" t="s">
        <v>73</v>
      </c>
      <c r="AY174" s="182" t="s">
        <v>160</v>
      </c>
    </row>
    <row r="175" spans="1:65" s="13" customFormat="1">
      <c r="B175" s="164"/>
      <c r="D175" s="165" t="s">
        <v>168</v>
      </c>
      <c r="E175" s="166" t="s">
        <v>1</v>
      </c>
      <c r="F175" s="167" t="s">
        <v>234</v>
      </c>
      <c r="H175" s="168">
        <v>653.62</v>
      </c>
      <c r="I175" s="169"/>
      <c r="L175" s="164"/>
      <c r="M175" s="170"/>
      <c r="N175" s="171"/>
      <c r="O175" s="171"/>
      <c r="P175" s="171"/>
      <c r="Q175" s="171"/>
      <c r="R175" s="171"/>
      <c r="S175" s="171"/>
      <c r="T175" s="172"/>
      <c r="AT175" s="166" t="s">
        <v>168</v>
      </c>
      <c r="AU175" s="166" t="s">
        <v>82</v>
      </c>
      <c r="AV175" s="13" t="s">
        <v>82</v>
      </c>
      <c r="AW175" s="13" t="s">
        <v>30</v>
      </c>
      <c r="AX175" s="13" t="s">
        <v>73</v>
      </c>
      <c r="AY175" s="166" t="s">
        <v>160</v>
      </c>
    </row>
    <row r="176" spans="1:65" s="13" customFormat="1">
      <c r="B176" s="164"/>
      <c r="D176" s="165" t="s">
        <v>168</v>
      </c>
      <c r="E176" s="166" t="s">
        <v>1</v>
      </c>
      <c r="F176" s="167" t="s">
        <v>235</v>
      </c>
      <c r="H176" s="168">
        <v>62.503999999999998</v>
      </c>
      <c r="I176" s="169"/>
      <c r="L176" s="164"/>
      <c r="M176" s="170"/>
      <c r="N176" s="171"/>
      <c r="O176" s="171"/>
      <c r="P176" s="171"/>
      <c r="Q176" s="171"/>
      <c r="R176" s="171"/>
      <c r="S176" s="171"/>
      <c r="T176" s="172"/>
      <c r="AT176" s="166" t="s">
        <v>168</v>
      </c>
      <c r="AU176" s="166" t="s">
        <v>82</v>
      </c>
      <c r="AV176" s="13" t="s">
        <v>82</v>
      </c>
      <c r="AW176" s="13" t="s">
        <v>30</v>
      </c>
      <c r="AX176" s="13" t="s">
        <v>73</v>
      </c>
      <c r="AY176" s="166" t="s">
        <v>160</v>
      </c>
    </row>
    <row r="177" spans="1:65" s="14" customFormat="1">
      <c r="B177" s="173"/>
      <c r="D177" s="165" t="s">
        <v>168</v>
      </c>
      <c r="E177" s="174" t="s">
        <v>1</v>
      </c>
      <c r="F177" s="175" t="s">
        <v>170</v>
      </c>
      <c r="H177" s="176">
        <v>716.12400000000002</v>
      </c>
      <c r="I177" s="177"/>
      <c r="L177" s="173"/>
      <c r="M177" s="178"/>
      <c r="N177" s="179"/>
      <c r="O177" s="179"/>
      <c r="P177" s="179"/>
      <c r="Q177" s="179"/>
      <c r="R177" s="179"/>
      <c r="S177" s="179"/>
      <c r="T177" s="180"/>
      <c r="AT177" s="174" t="s">
        <v>168</v>
      </c>
      <c r="AU177" s="174" t="s">
        <v>82</v>
      </c>
      <c r="AV177" s="14" t="s">
        <v>166</v>
      </c>
      <c r="AW177" s="14" t="s">
        <v>30</v>
      </c>
      <c r="AX177" s="14" t="s">
        <v>80</v>
      </c>
      <c r="AY177" s="174" t="s">
        <v>160</v>
      </c>
    </row>
    <row r="178" spans="1:65" s="2" customFormat="1" ht="24.2" customHeight="1">
      <c r="A178" s="32"/>
      <c r="B178" s="149"/>
      <c r="C178" s="150" t="s">
        <v>236</v>
      </c>
      <c r="D178" s="150" t="s">
        <v>162</v>
      </c>
      <c r="E178" s="151" t="s">
        <v>237</v>
      </c>
      <c r="F178" s="152" t="s">
        <v>238</v>
      </c>
      <c r="G178" s="153" t="s">
        <v>165</v>
      </c>
      <c r="H178" s="154">
        <v>716.12400000000002</v>
      </c>
      <c r="I178" s="155"/>
      <c r="J178" s="156">
        <f>ROUND(I178*H178,2)</f>
        <v>0</v>
      </c>
      <c r="K178" s="157"/>
      <c r="L178" s="33"/>
      <c r="M178" s="158" t="s">
        <v>1</v>
      </c>
      <c r="N178" s="159" t="s">
        <v>38</v>
      </c>
      <c r="O178" s="58"/>
      <c r="P178" s="160">
        <f>O178*H178</f>
        <v>0</v>
      </c>
      <c r="Q178" s="160">
        <v>0</v>
      </c>
      <c r="R178" s="160">
        <f>Q178*H178</f>
        <v>0</v>
      </c>
      <c r="S178" s="160">
        <v>0</v>
      </c>
      <c r="T178" s="161">
        <f>S178*H178</f>
        <v>0</v>
      </c>
      <c r="U178" s="32"/>
      <c r="V178" s="32"/>
      <c r="W178" s="32"/>
      <c r="X178" s="32"/>
      <c r="Y178" s="32"/>
      <c r="Z178" s="32"/>
      <c r="AA178" s="32"/>
      <c r="AB178" s="32"/>
      <c r="AC178" s="32"/>
      <c r="AD178" s="32"/>
      <c r="AE178" s="32"/>
      <c r="AR178" s="162" t="s">
        <v>166</v>
      </c>
      <c r="AT178" s="162" t="s">
        <v>162</v>
      </c>
      <c r="AU178" s="162" t="s">
        <v>82</v>
      </c>
      <c r="AY178" s="17" t="s">
        <v>160</v>
      </c>
      <c r="BE178" s="163">
        <f>IF(N178="základní",J178,0)</f>
        <v>0</v>
      </c>
      <c r="BF178" s="163">
        <f>IF(N178="snížená",J178,0)</f>
        <v>0</v>
      </c>
      <c r="BG178" s="163">
        <f>IF(N178="zákl. přenesená",J178,0)</f>
        <v>0</v>
      </c>
      <c r="BH178" s="163">
        <f>IF(N178="sníž. přenesená",J178,0)</f>
        <v>0</v>
      </c>
      <c r="BI178" s="163">
        <f>IF(N178="nulová",J178,0)</f>
        <v>0</v>
      </c>
      <c r="BJ178" s="17" t="s">
        <v>80</v>
      </c>
      <c r="BK178" s="163">
        <f>ROUND(I178*H178,2)</f>
        <v>0</v>
      </c>
      <c r="BL178" s="17" t="s">
        <v>166</v>
      </c>
      <c r="BM178" s="162" t="s">
        <v>239</v>
      </c>
    </row>
    <row r="179" spans="1:65" s="2" customFormat="1" ht="33" customHeight="1">
      <c r="A179" s="32"/>
      <c r="B179" s="149"/>
      <c r="C179" s="150" t="s">
        <v>8</v>
      </c>
      <c r="D179" s="150" t="s">
        <v>162</v>
      </c>
      <c r="E179" s="151" t="s">
        <v>240</v>
      </c>
      <c r="F179" s="152" t="s">
        <v>241</v>
      </c>
      <c r="G179" s="153" t="s">
        <v>207</v>
      </c>
      <c r="H179" s="154">
        <v>292.21300000000002</v>
      </c>
      <c r="I179" s="155"/>
      <c r="J179" s="156">
        <f>ROUND(I179*H179,2)</f>
        <v>0</v>
      </c>
      <c r="K179" s="157"/>
      <c r="L179" s="33"/>
      <c r="M179" s="158" t="s">
        <v>1</v>
      </c>
      <c r="N179" s="159" t="s">
        <v>38</v>
      </c>
      <c r="O179" s="58"/>
      <c r="P179" s="160">
        <f>O179*H179</f>
        <v>0</v>
      </c>
      <c r="Q179" s="160">
        <v>0</v>
      </c>
      <c r="R179" s="160">
        <f>Q179*H179</f>
        <v>0</v>
      </c>
      <c r="S179" s="160">
        <v>0</v>
      </c>
      <c r="T179" s="161">
        <f>S179*H179</f>
        <v>0</v>
      </c>
      <c r="U179" s="32"/>
      <c r="V179" s="32"/>
      <c r="W179" s="32"/>
      <c r="X179" s="32"/>
      <c r="Y179" s="32"/>
      <c r="Z179" s="32"/>
      <c r="AA179" s="32"/>
      <c r="AB179" s="32"/>
      <c r="AC179" s="32"/>
      <c r="AD179" s="32"/>
      <c r="AE179" s="32"/>
      <c r="AR179" s="162" t="s">
        <v>166</v>
      </c>
      <c r="AT179" s="162" t="s">
        <v>162</v>
      </c>
      <c r="AU179" s="162" t="s">
        <v>82</v>
      </c>
      <c r="AY179" s="17" t="s">
        <v>160</v>
      </c>
      <c r="BE179" s="163">
        <f>IF(N179="základní",J179,0)</f>
        <v>0</v>
      </c>
      <c r="BF179" s="163">
        <f>IF(N179="snížená",J179,0)</f>
        <v>0</v>
      </c>
      <c r="BG179" s="163">
        <f>IF(N179="zákl. přenesená",J179,0)</f>
        <v>0</v>
      </c>
      <c r="BH179" s="163">
        <f>IF(N179="sníž. přenesená",J179,0)</f>
        <v>0</v>
      </c>
      <c r="BI179" s="163">
        <f>IF(N179="nulová",J179,0)</f>
        <v>0</v>
      </c>
      <c r="BJ179" s="17" t="s">
        <v>80</v>
      </c>
      <c r="BK179" s="163">
        <f>ROUND(I179*H179,2)</f>
        <v>0</v>
      </c>
      <c r="BL179" s="17" t="s">
        <v>166</v>
      </c>
      <c r="BM179" s="162" t="s">
        <v>242</v>
      </c>
    </row>
    <row r="180" spans="1:65" s="13" customFormat="1">
      <c r="B180" s="164"/>
      <c r="D180" s="165" t="s">
        <v>168</v>
      </c>
      <c r="E180" s="166" t="s">
        <v>1</v>
      </c>
      <c r="F180" s="167" t="s">
        <v>243</v>
      </c>
      <c r="H180" s="168">
        <v>292.21300000000002</v>
      </c>
      <c r="I180" s="169"/>
      <c r="L180" s="164"/>
      <c r="M180" s="170"/>
      <c r="N180" s="171"/>
      <c r="O180" s="171"/>
      <c r="P180" s="171"/>
      <c r="Q180" s="171"/>
      <c r="R180" s="171"/>
      <c r="S180" s="171"/>
      <c r="T180" s="172"/>
      <c r="AT180" s="166" t="s">
        <v>168</v>
      </c>
      <c r="AU180" s="166" t="s">
        <v>82</v>
      </c>
      <c r="AV180" s="13" t="s">
        <v>82</v>
      </c>
      <c r="AW180" s="13" t="s">
        <v>30</v>
      </c>
      <c r="AX180" s="13" t="s">
        <v>73</v>
      </c>
      <c r="AY180" s="166" t="s">
        <v>160</v>
      </c>
    </row>
    <row r="181" spans="1:65" s="14" customFormat="1">
      <c r="B181" s="173"/>
      <c r="D181" s="165" t="s">
        <v>168</v>
      </c>
      <c r="E181" s="174" t="s">
        <v>1</v>
      </c>
      <c r="F181" s="175" t="s">
        <v>170</v>
      </c>
      <c r="H181" s="176">
        <v>292.21300000000002</v>
      </c>
      <c r="I181" s="177"/>
      <c r="L181" s="173"/>
      <c r="M181" s="178"/>
      <c r="N181" s="179"/>
      <c r="O181" s="179"/>
      <c r="P181" s="179"/>
      <c r="Q181" s="179"/>
      <c r="R181" s="179"/>
      <c r="S181" s="179"/>
      <c r="T181" s="180"/>
      <c r="AT181" s="174" t="s">
        <v>168</v>
      </c>
      <c r="AU181" s="174" t="s">
        <v>82</v>
      </c>
      <c r="AV181" s="14" t="s">
        <v>166</v>
      </c>
      <c r="AW181" s="14" t="s">
        <v>30</v>
      </c>
      <c r="AX181" s="14" t="s">
        <v>80</v>
      </c>
      <c r="AY181" s="174" t="s">
        <v>160</v>
      </c>
    </row>
    <row r="182" spans="1:65" s="2" customFormat="1" ht="33" customHeight="1">
      <c r="A182" s="32"/>
      <c r="B182" s="149"/>
      <c r="C182" s="150" t="s">
        <v>244</v>
      </c>
      <c r="D182" s="150" t="s">
        <v>162</v>
      </c>
      <c r="E182" s="151" t="s">
        <v>245</v>
      </c>
      <c r="F182" s="152" t="s">
        <v>246</v>
      </c>
      <c r="G182" s="153" t="s">
        <v>207</v>
      </c>
      <c r="H182" s="154">
        <v>228.32499999999999</v>
      </c>
      <c r="I182" s="155"/>
      <c r="J182" s="156">
        <f>ROUND(I182*H182,2)</f>
        <v>0</v>
      </c>
      <c r="K182" s="157"/>
      <c r="L182" s="33"/>
      <c r="M182" s="158" t="s">
        <v>1</v>
      </c>
      <c r="N182" s="159" t="s">
        <v>38</v>
      </c>
      <c r="O182" s="58"/>
      <c r="P182" s="160">
        <f>O182*H182</f>
        <v>0</v>
      </c>
      <c r="Q182" s="160">
        <v>0</v>
      </c>
      <c r="R182" s="160">
        <f>Q182*H182</f>
        <v>0</v>
      </c>
      <c r="S182" s="160">
        <v>0</v>
      </c>
      <c r="T182" s="161">
        <f>S182*H182</f>
        <v>0</v>
      </c>
      <c r="U182" s="32"/>
      <c r="V182" s="32"/>
      <c r="W182" s="32"/>
      <c r="X182" s="32"/>
      <c r="Y182" s="32"/>
      <c r="Z182" s="32"/>
      <c r="AA182" s="32"/>
      <c r="AB182" s="32"/>
      <c r="AC182" s="32"/>
      <c r="AD182" s="32"/>
      <c r="AE182" s="32"/>
      <c r="AR182" s="162" t="s">
        <v>166</v>
      </c>
      <c r="AT182" s="162" t="s">
        <v>162</v>
      </c>
      <c r="AU182" s="162" t="s">
        <v>82</v>
      </c>
      <c r="AY182" s="17" t="s">
        <v>160</v>
      </c>
      <c r="BE182" s="163">
        <f>IF(N182="základní",J182,0)</f>
        <v>0</v>
      </c>
      <c r="BF182" s="163">
        <f>IF(N182="snížená",J182,0)</f>
        <v>0</v>
      </c>
      <c r="BG182" s="163">
        <f>IF(N182="zákl. přenesená",J182,0)</f>
        <v>0</v>
      </c>
      <c r="BH182" s="163">
        <f>IF(N182="sníž. přenesená",J182,0)</f>
        <v>0</v>
      </c>
      <c r="BI182" s="163">
        <f>IF(N182="nulová",J182,0)</f>
        <v>0</v>
      </c>
      <c r="BJ182" s="17" t="s">
        <v>80</v>
      </c>
      <c r="BK182" s="163">
        <f>ROUND(I182*H182,2)</f>
        <v>0</v>
      </c>
      <c r="BL182" s="17" t="s">
        <v>166</v>
      </c>
      <c r="BM182" s="162" t="s">
        <v>247</v>
      </c>
    </row>
    <row r="183" spans="1:65" s="13" customFormat="1">
      <c r="B183" s="164"/>
      <c r="D183" s="165" t="s">
        <v>168</v>
      </c>
      <c r="E183" s="166" t="s">
        <v>1</v>
      </c>
      <c r="F183" s="167" t="s">
        <v>248</v>
      </c>
      <c r="H183" s="168">
        <v>228.32499999999999</v>
      </c>
      <c r="I183" s="169"/>
      <c r="L183" s="164"/>
      <c r="M183" s="170"/>
      <c r="N183" s="171"/>
      <c r="O183" s="171"/>
      <c r="P183" s="171"/>
      <c r="Q183" s="171"/>
      <c r="R183" s="171"/>
      <c r="S183" s="171"/>
      <c r="T183" s="172"/>
      <c r="AT183" s="166" t="s">
        <v>168</v>
      </c>
      <c r="AU183" s="166" t="s">
        <v>82</v>
      </c>
      <c r="AV183" s="13" t="s">
        <v>82</v>
      </c>
      <c r="AW183" s="13" t="s">
        <v>30</v>
      </c>
      <c r="AX183" s="13" t="s">
        <v>73</v>
      </c>
      <c r="AY183" s="166" t="s">
        <v>160</v>
      </c>
    </row>
    <row r="184" spans="1:65" s="14" customFormat="1">
      <c r="B184" s="173"/>
      <c r="D184" s="165" t="s">
        <v>168</v>
      </c>
      <c r="E184" s="174" t="s">
        <v>1</v>
      </c>
      <c r="F184" s="175" t="s">
        <v>170</v>
      </c>
      <c r="H184" s="176">
        <v>228.32499999999999</v>
      </c>
      <c r="I184" s="177"/>
      <c r="L184" s="173"/>
      <c r="M184" s="178"/>
      <c r="N184" s="179"/>
      <c r="O184" s="179"/>
      <c r="P184" s="179"/>
      <c r="Q184" s="179"/>
      <c r="R184" s="179"/>
      <c r="S184" s="179"/>
      <c r="T184" s="180"/>
      <c r="AT184" s="174" t="s">
        <v>168</v>
      </c>
      <c r="AU184" s="174" t="s">
        <v>82</v>
      </c>
      <c r="AV184" s="14" t="s">
        <v>166</v>
      </c>
      <c r="AW184" s="14" t="s">
        <v>30</v>
      </c>
      <c r="AX184" s="14" t="s">
        <v>80</v>
      </c>
      <c r="AY184" s="174" t="s">
        <v>160</v>
      </c>
    </row>
    <row r="185" spans="1:65" s="2" customFormat="1" ht="37.9" customHeight="1">
      <c r="A185" s="32"/>
      <c r="B185" s="149"/>
      <c r="C185" s="150" t="s">
        <v>249</v>
      </c>
      <c r="D185" s="150" t="s">
        <v>162</v>
      </c>
      <c r="E185" s="151" t="s">
        <v>250</v>
      </c>
      <c r="F185" s="152" t="s">
        <v>251</v>
      </c>
      <c r="G185" s="153" t="s">
        <v>207</v>
      </c>
      <c r="H185" s="154">
        <v>913.3</v>
      </c>
      <c r="I185" s="155"/>
      <c r="J185" s="156">
        <f>ROUND(I185*H185,2)</f>
        <v>0</v>
      </c>
      <c r="K185" s="157"/>
      <c r="L185" s="33"/>
      <c r="M185" s="158" t="s">
        <v>1</v>
      </c>
      <c r="N185" s="159" t="s">
        <v>38</v>
      </c>
      <c r="O185" s="58"/>
      <c r="P185" s="160">
        <f>O185*H185</f>
        <v>0</v>
      </c>
      <c r="Q185" s="160">
        <v>0</v>
      </c>
      <c r="R185" s="160">
        <f>Q185*H185</f>
        <v>0</v>
      </c>
      <c r="S185" s="160">
        <v>0</v>
      </c>
      <c r="T185" s="161">
        <f>S185*H185</f>
        <v>0</v>
      </c>
      <c r="U185" s="32"/>
      <c r="V185" s="32"/>
      <c r="W185" s="32"/>
      <c r="X185" s="32"/>
      <c r="Y185" s="32"/>
      <c r="Z185" s="32"/>
      <c r="AA185" s="32"/>
      <c r="AB185" s="32"/>
      <c r="AC185" s="32"/>
      <c r="AD185" s="32"/>
      <c r="AE185" s="32"/>
      <c r="AR185" s="162" t="s">
        <v>166</v>
      </c>
      <c r="AT185" s="162" t="s">
        <v>162</v>
      </c>
      <c r="AU185" s="162" t="s">
        <v>82</v>
      </c>
      <c r="AY185" s="17" t="s">
        <v>160</v>
      </c>
      <c r="BE185" s="163">
        <f>IF(N185="základní",J185,0)</f>
        <v>0</v>
      </c>
      <c r="BF185" s="163">
        <f>IF(N185="snížená",J185,0)</f>
        <v>0</v>
      </c>
      <c r="BG185" s="163">
        <f>IF(N185="zákl. přenesená",J185,0)</f>
        <v>0</v>
      </c>
      <c r="BH185" s="163">
        <f>IF(N185="sníž. přenesená",J185,0)</f>
        <v>0</v>
      </c>
      <c r="BI185" s="163">
        <f>IF(N185="nulová",J185,0)</f>
        <v>0</v>
      </c>
      <c r="BJ185" s="17" t="s">
        <v>80</v>
      </c>
      <c r="BK185" s="163">
        <f>ROUND(I185*H185,2)</f>
        <v>0</v>
      </c>
      <c r="BL185" s="17" t="s">
        <v>166</v>
      </c>
      <c r="BM185" s="162" t="s">
        <v>252</v>
      </c>
    </row>
    <row r="186" spans="1:65" s="13" customFormat="1">
      <c r="B186" s="164"/>
      <c r="D186" s="165" t="s">
        <v>168</v>
      </c>
      <c r="F186" s="167" t="s">
        <v>253</v>
      </c>
      <c r="H186" s="168">
        <v>913.3</v>
      </c>
      <c r="I186" s="169"/>
      <c r="L186" s="164"/>
      <c r="M186" s="170"/>
      <c r="N186" s="171"/>
      <c r="O186" s="171"/>
      <c r="P186" s="171"/>
      <c r="Q186" s="171"/>
      <c r="R186" s="171"/>
      <c r="S186" s="171"/>
      <c r="T186" s="172"/>
      <c r="AT186" s="166" t="s">
        <v>168</v>
      </c>
      <c r="AU186" s="166" t="s">
        <v>82</v>
      </c>
      <c r="AV186" s="13" t="s">
        <v>82</v>
      </c>
      <c r="AW186" s="13" t="s">
        <v>3</v>
      </c>
      <c r="AX186" s="13" t="s">
        <v>80</v>
      </c>
      <c r="AY186" s="166" t="s">
        <v>160</v>
      </c>
    </row>
    <row r="187" spans="1:65" s="2" customFormat="1" ht="33" customHeight="1">
      <c r="A187" s="32"/>
      <c r="B187" s="149"/>
      <c r="C187" s="150" t="s">
        <v>254</v>
      </c>
      <c r="D187" s="150" t="s">
        <v>162</v>
      </c>
      <c r="E187" s="151" t="s">
        <v>255</v>
      </c>
      <c r="F187" s="152" t="s">
        <v>256</v>
      </c>
      <c r="G187" s="153" t="s">
        <v>207</v>
      </c>
      <c r="H187" s="154">
        <v>152.21700000000001</v>
      </c>
      <c r="I187" s="155"/>
      <c r="J187" s="156">
        <f>ROUND(I187*H187,2)</f>
        <v>0</v>
      </c>
      <c r="K187" s="157"/>
      <c r="L187" s="33"/>
      <c r="M187" s="158" t="s">
        <v>1</v>
      </c>
      <c r="N187" s="159" t="s">
        <v>38</v>
      </c>
      <c r="O187" s="58"/>
      <c r="P187" s="160">
        <f>O187*H187</f>
        <v>0</v>
      </c>
      <c r="Q187" s="160">
        <v>0</v>
      </c>
      <c r="R187" s="160">
        <f>Q187*H187</f>
        <v>0</v>
      </c>
      <c r="S187" s="160">
        <v>0</v>
      </c>
      <c r="T187" s="161">
        <f>S187*H187</f>
        <v>0</v>
      </c>
      <c r="U187" s="32"/>
      <c r="V187" s="32"/>
      <c r="W187" s="32"/>
      <c r="X187" s="32"/>
      <c r="Y187" s="32"/>
      <c r="Z187" s="32"/>
      <c r="AA187" s="32"/>
      <c r="AB187" s="32"/>
      <c r="AC187" s="32"/>
      <c r="AD187" s="32"/>
      <c r="AE187" s="32"/>
      <c r="AR187" s="162" t="s">
        <v>166</v>
      </c>
      <c r="AT187" s="162" t="s">
        <v>162</v>
      </c>
      <c r="AU187" s="162" t="s">
        <v>82</v>
      </c>
      <c r="AY187" s="17" t="s">
        <v>160</v>
      </c>
      <c r="BE187" s="163">
        <f>IF(N187="základní",J187,0)</f>
        <v>0</v>
      </c>
      <c r="BF187" s="163">
        <f>IF(N187="snížená",J187,0)</f>
        <v>0</v>
      </c>
      <c r="BG187" s="163">
        <f>IF(N187="zákl. přenesená",J187,0)</f>
        <v>0</v>
      </c>
      <c r="BH187" s="163">
        <f>IF(N187="sníž. přenesená",J187,0)</f>
        <v>0</v>
      </c>
      <c r="BI187" s="163">
        <f>IF(N187="nulová",J187,0)</f>
        <v>0</v>
      </c>
      <c r="BJ187" s="17" t="s">
        <v>80</v>
      </c>
      <c r="BK187" s="163">
        <f>ROUND(I187*H187,2)</f>
        <v>0</v>
      </c>
      <c r="BL187" s="17" t="s">
        <v>166</v>
      </c>
      <c r="BM187" s="162" t="s">
        <v>257</v>
      </c>
    </row>
    <row r="188" spans="1:65" s="13" customFormat="1">
      <c r="B188" s="164"/>
      <c r="D188" s="165" t="s">
        <v>168</v>
      </c>
      <c r="E188" s="166" t="s">
        <v>1</v>
      </c>
      <c r="F188" s="167" t="s">
        <v>258</v>
      </c>
      <c r="H188" s="168">
        <v>152.21700000000001</v>
      </c>
      <c r="I188" s="169"/>
      <c r="L188" s="164"/>
      <c r="M188" s="170"/>
      <c r="N188" s="171"/>
      <c r="O188" s="171"/>
      <c r="P188" s="171"/>
      <c r="Q188" s="171"/>
      <c r="R188" s="171"/>
      <c r="S188" s="171"/>
      <c r="T188" s="172"/>
      <c r="AT188" s="166" t="s">
        <v>168</v>
      </c>
      <c r="AU188" s="166" t="s">
        <v>82</v>
      </c>
      <c r="AV188" s="13" t="s">
        <v>82</v>
      </c>
      <c r="AW188" s="13" t="s">
        <v>30</v>
      </c>
      <c r="AX188" s="13" t="s">
        <v>73</v>
      </c>
      <c r="AY188" s="166" t="s">
        <v>160</v>
      </c>
    </row>
    <row r="189" spans="1:65" s="14" customFormat="1">
      <c r="B189" s="173"/>
      <c r="D189" s="165" t="s">
        <v>168</v>
      </c>
      <c r="E189" s="174" t="s">
        <v>1</v>
      </c>
      <c r="F189" s="175" t="s">
        <v>170</v>
      </c>
      <c r="H189" s="176">
        <v>152.21700000000001</v>
      </c>
      <c r="I189" s="177"/>
      <c r="L189" s="173"/>
      <c r="M189" s="178"/>
      <c r="N189" s="179"/>
      <c r="O189" s="179"/>
      <c r="P189" s="179"/>
      <c r="Q189" s="179"/>
      <c r="R189" s="179"/>
      <c r="S189" s="179"/>
      <c r="T189" s="180"/>
      <c r="AT189" s="174" t="s">
        <v>168</v>
      </c>
      <c r="AU189" s="174" t="s">
        <v>82</v>
      </c>
      <c r="AV189" s="14" t="s">
        <v>166</v>
      </c>
      <c r="AW189" s="14" t="s">
        <v>30</v>
      </c>
      <c r="AX189" s="14" t="s">
        <v>80</v>
      </c>
      <c r="AY189" s="174" t="s">
        <v>160</v>
      </c>
    </row>
    <row r="190" spans="1:65" s="2" customFormat="1" ht="37.9" customHeight="1">
      <c r="A190" s="32"/>
      <c r="B190" s="149"/>
      <c r="C190" s="150" t="s">
        <v>259</v>
      </c>
      <c r="D190" s="150" t="s">
        <v>162</v>
      </c>
      <c r="E190" s="151" t="s">
        <v>260</v>
      </c>
      <c r="F190" s="152" t="s">
        <v>261</v>
      </c>
      <c r="G190" s="153" t="s">
        <v>207</v>
      </c>
      <c r="H190" s="154">
        <v>608.86800000000005</v>
      </c>
      <c r="I190" s="155"/>
      <c r="J190" s="156">
        <f>ROUND(I190*H190,2)</f>
        <v>0</v>
      </c>
      <c r="K190" s="157"/>
      <c r="L190" s="33"/>
      <c r="M190" s="158" t="s">
        <v>1</v>
      </c>
      <c r="N190" s="159" t="s">
        <v>38</v>
      </c>
      <c r="O190" s="58"/>
      <c r="P190" s="160">
        <f>O190*H190</f>
        <v>0</v>
      </c>
      <c r="Q190" s="160">
        <v>0</v>
      </c>
      <c r="R190" s="160">
        <f>Q190*H190</f>
        <v>0</v>
      </c>
      <c r="S190" s="160">
        <v>0</v>
      </c>
      <c r="T190" s="161">
        <f>S190*H190</f>
        <v>0</v>
      </c>
      <c r="U190" s="32"/>
      <c r="V190" s="32"/>
      <c r="W190" s="32"/>
      <c r="X190" s="32"/>
      <c r="Y190" s="32"/>
      <c r="Z190" s="32"/>
      <c r="AA190" s="32"/>
      <c r="AB190" s="32"/>
      <c r="AC190" s="32"/>
      <c r="AD190" s="32"/>
      <c r="AE190" s="32"/>
      <c r="AR190" s="162" t="s">
        <v>166</v>
      </c>
      <c r="AT190" s="162" t="s">
        <v>162</v>
      </c>
      <c r="AU190" s="162" t="s">
        <v>82</v>
      </c>
      <c r="AY190" s="17" t="s">
        <v>160</v>
      </c>
      <c r="BE190" s="163">
        <f>IF(N190="základní",J190,0)</f>
        <v>0</v>
      </c>
      <c r="BF190" s="163">
        <f>IF(N190="snížená",J190,0)</f>
        <v>0</v>
      </c>
      <c r="BG190" s="163">
        <f>IF(N190="zákl. přenesená",J190,0)</f>
        <v>0</v>
      </c>
      <c r="BH190" s="163">
        <f>IF(N190="sníž. přenesená",J190,0)</f>
        <v>0</v>
      </c>
      <c r="BI190" s="163">
        <f>IF(N190="nulová",J190,0)</f>
        <v>0</v>
      </c>
      <c r="BJ190" s="17" t="s">
        <v>80</v>
      </c>
      <c r="BK190" s="163">
        <f>ROUND(I190*H190,2)</f>
        <v>0</v>
      </c>
      <c r="BL190" s="17" t="s">
        <v>166</v>
      </c>
      <c r="BM190" s="162" t="s">
        <v>262</v>
      </c>
    </row>
    <row r="191" spans="1:65" s="13" customFormat="1">
      <c r="B191" s="164"/>
      <c r="D191" s="165" t="s">
        <v>168</v>
      </c>
      <c r="F191" s="167" t="s">
        <v>263</v>
      </c>
      <c r="H191" s="168">
        <v>608.86800000000005</v>
      </c>
      <c r="I191" s="169"/>
      <c r="L191" s="164"/>
      <c r="M191" s="170"/>
      <c r="N191" s="171"/>
      <c r="O191" s="171"/>
      <c r="P191" s="171"/>
      <c r="Q191" s="171"/>
      <c r="R191" s="171"/>
      <c r="S191" s="171"/>
      <c r="T191" s="172"/>
      <c r="AT191" s="166" t="s">
        <v>168</v>
      </c>
      <c r="AU191" s="166" t="s">
        <v>82</v>
      </c>
      <c r="AV191" s="13" t="s">
        <v>82</v>
      </c>
      <c r="AW191" s="13" t="s">
        <v>3</v>
      </c>
      <c r="AX191" s="13" t="s">
        <v>80</v>
      </c>
      <c r="AY191" s="166" t="s">
        <v>160</v>
      </c>
    </row>
    <row r="192" spans="1:65" s="2" customFormat="1" ht="24.2" customHeight="1">
      <c r="A192" s="32"/>
      <c r="B192" s="149"/>
      <c r="C192" s="150" t="s">
        <v>264</v>
      </c>
      <c r="D192" s="150" t="s">
        <v>162</v>
      </c>
      <c r="E192" s="151" t="s">
        <v>265</v>
      </c>
      <c r="F192" s="152" t="s">
        <v>266</v>
      </c>
      <c r="G192" s="153" t="s">
        <v>207</v>
      </c>
      <c r="H192" s="154">
        <v>292.21300000000002</v>
      </c>
      <c r="I192" s="155"/>
      <c r="J192" s="156">
        <f>ROUND(I192*H192,2)</f>
        <v>0</v>
      </c>
      <c r="K192" s="157"/>
      <c r="L192" s="33"/>
      <c r="M192" s="158" t="s">
        <v>1</v>
      </c>
      <c r="N192" s="159" t="s">
        <v>38</v>
      </c>
      <c r="O192" s="58"/>
      <c r="P192" s="160">
        <f>O192*H192</f>
        <v>0</v>
      </c>
      <c r="Q192" s="160">
        <v>0</v>
      </c>
      <c r="R192" s="160">
        <f>Q192*H192</f>
        <v>0</v>
      </c>
      <c r="S192" s="160">
        <v>0</v>
      </c>
      <c r="T192" s="161">
        <f>S192*H192</f>
        <v>0</v>
      </c>
      <c r="U192" s="32"/>
      <c r="V192" s="32"/>
      <c r="W192" s="32"/>
      <c r="X192" s="32"/>
      <c r="Y192" s="32"/>
      <c r="Z192" s="32"/>
      <c r="AA192" s="32"/>
      <c r="AB192" s="32"/>
      <c r="AC192" s="32"/>
      <c r="AD192" s="32"/>
      <c r="AE192" s="32"/>
      <c r="AR192" s="162" t="s">
        <v>166</v>
      </c>
      <c r="AT192" s="162" t="s">
        <v>162</v>
      </c>
      <c r="AU192" s="162" t="s">
        <v>82</v>
      </c>
      <c r="AY192" s="17" t="s">
        <v>160</v>
      </c>
      <c r="BE192" s="163">
        <f>IF(N192="základní",J192,0)</f>
        <v>0</v>
      </c>
      <c r="BF192" s="163">
        <f>IF(N192="snížená",J192,0)</f>
        <v>0</v>
      </c>
      <c r="BG192" s="163">
        <f>IF(N192="zákl. přenesená",J192,0)</f>
        <v>0</v>
      </c>
      <c r="BH192" s="163">
        <f>IF(N192="sníž. přenesená",J192,0)</f>
        <v>0</v>
      </c>
      <c r="BI192" s="163">
        <f>IF(N192="nulová",J192,0)</f>
        <v>0</v>
      </c>
      <c r="BJ192" s="17" t="s">
        <v>80</v>
      </c>
      <c r="BK192" s="163">
        <f>ROUND(I192*H192,2)</f>
        <v>0</v>
      </c>
      <c r="BL192" s="17" t="s">
        <v>166</v>
      </c>
      <c r="BM192" s="162" t="s">
        <v>267</v>
      </c>
    </row>
    <row r="193" spans="1:65" s="13" customFormat="1">
      <c r="B193" s="164"/>
      <c r="D193" s="165" t="s">
        <v>168</v>
      </c>
      <c r="E193" s="166" t="s">
        <v>1</v>
      </c>
      <c r="F193" s="167" t="s">
        <v>243</v>
      </c>
      <c r="H193" s="168">
        <v>292.21300000000002</v>
      </c>
      <c r="I193" s="169"/>
      <c r="L193" s="164"/>
      <c r="M193" s="170"/>
      <c r="N193" s="171"/>
      <c r="O193" s="171"/>
      <c r="P193" s="171"/>
      <c r="Q193" s="171"/>
      <c r="R193" s="171"/>
      <c r="S193" s="171"/>
      <c r="T193" s="172"/>
      <c r="AT193" s="166" t="s">
        <v>168</v>
      </c>
      <c r="AU193" s="166" t="s">
        <v>82</v>
      </c>
      <c r="AV193" s="13" t="s">
        <v>82</v>
      </c>
      <c r="AW193" s="13" t="s">
        <v>30</v>
      </c>
      <c r="AX193" s="13" t="s">
        <v>73</v>
      </c>
      <c r="AY193" s="166" t="s">
        <v>160</v>
      </c>
    </row>
    <row r="194" spans="1:65" s="14" customFormat="1">
      <c r="B194" s="173"/>
      <c r="D194" s="165" t="s">
        <v>168</v>
      </c>
      <c r="E194" s="174" t="s">
        <v>1</v>
      </c>
      <c r="F194" s="175" t="s">
        <v>170</v>
      </c>
      <c r="H194" s="176">
        <v>292.21300000000002</v>
      </c>
      <c r="I194" s="177"/>
      <c r="L194" s="173"/>
      <c r="M194" s="178"/>
      <c r="N194" s="179"/>
      <c r="O194" s="179"/>
      <c r="P194" s="179"/>
      <c r="Q194" s="179"/>
      <c r="R194" s="179"/>
      <c r="S194" s="179"/>
      <c r="T194" s="180"/>
      <c r="AT194" s="174" t="s">
        <v>168</v>
      </c>
      <c r="AU194" s="174" t="s">
        <v>82</v>
      </c>
      <c r="AV194" s="14" t="s">
        <v>166</v>
      </c>
      <c r="AW194" s="14" t="s">
        <v>30</v>
      </c>
      <c r="AX194" s="14" t="s">
        <v>80</v>
      </c>
      <c r="AY194" s="174" t="s">
        <v>160</v>
      </c>
    </row>
    <row r="195" spans="1:65" s="2" customFormat="1" ht="33" customHeight="1">
      <c r="A195" s="32"/>
      <c r="B195" s="149"/>
      <c r="C195" s="150" t="s">
        <v>7</v>
      </c>
      <c r="D195" s="150" t="s">
        <v>162</v>
      </c>
      <c r="E195" s="151" t="s">
        <v>268</v>
      </c>
      <c r="F195" s="152" t="s">
        <v>269</v>
      </c>
      <c r="G195" s="153" t="s">
        <v>270</v>
      </c>
      <c r="H195" s="154">
        <v>616.47799999999995</v>
      </c>
      <c r="I195" s="155"/>
      <c r="J195" s="156">
        <f>ROUND(I195*H195,2)</f>
        <v>0</v>
      </c>
      <c r="K195" s="157"/>
      <c r="L195" s="33"/>
      <c r="M195" s="158" t="s">
        <v>1</v>
      </c>
      <c r="N195" s="159" t="s">
        <v>38</v>
      </c>
      <c r="O195" s="58"/>
      <c r="P195" s="160">
        <f>O195*H195</f>
        <v>0</v>
      </c>
      <c r="Q195" s="160">
        <v>0</v>
      </c>
      <c r="R195" s="160">
        <f>Q195*H195</f>
        <v>0</v>
      </c>
      <c r="S195" s="160">
        <v>0</v>
      </c>
      <c r="T195" s="161">
        <f>S195*H195</f>
        <v>0</v>
      </c>
      <c r="U195" s="32"/>
      <c r="V195" s="32"/>
      <c r="W195" s="32"/>
      <c r="X195" s="32"/>
      <c r="Y195" s="32"/>
      <c r="Z195" s="32"/>
      <c r="AA195" s="32"/>
      <c r="AB195" s="32"/>
      <c r="AC195" s="32"/>
      <c r="AD195" s="32"/>
      <c r="AE195" s="32"/>
      <c r="AR195" s="162" t="s">
        <v>166</v>
      </c>
      <c r="AT195" s="162" t="s">
        <v>162</v>
      </c>
      <c r="AU195" s="162" t="s">
        <v>82</v>
      </c>
      <c r="AY195" s="17" t="s">
        <v>160</v>
      </c>
      <c r="BE195" s="163">
        <f>IF(N195="základní",J195,0)</f>
        <v>0</v>
      </c>
      <c r="BF195" s="163">
        <f>IF(N195="snížená",J195,0)</f>
        <v>0</v>
      </c>
      <c r="BG195" s="163">
        <f>IF(N195="zákl. přenesená",J195,0)</f>
        <v>0</v>
      </c>
      <c r="BH195" s="163">
        <f>IF(N195="sníž. přenesená",J195,0)</f>
        <v>0</v>
      </c>
      <c r="BI195" s="163">
        <f>IF(N195="nulová",J195,0)</f>
        <v>0</v>
      </c>
      <c r="BJ195" s="17" t="s">
        <v>80</v>
      </c>
      <c r="BK195" s="163">
        <f>ROUND(I195*H195,2)</f>
        <v>0</v>
      </c>
      <c r="BL195" s="17" t="s">
        <v>166</v>
      </c>
      <c r="BM195" s="162" t="s">
        <v>271</v>
      </c>
    </row>
    <row r="196" spans="1:65" s="13" customFormat="1">
      <c r="B196" s="164"/>
      <c r="D196" s="165" t="s">
        <v>168</v>
      </c>
      <c r="E196" s="166" t="s">
        <v>1</v>
      </c>
      <c r="F196" s="167" t="s">
        <v>272</v>
      </c>
      <c r="H196" s="168">
        <v>616.47799999999995</v>
      </c>
      <c r="I196" s="169"/>
      <c r="L196" s="164"/>
      <c r="M196" s="170"/>
      <c r="N196" s="171"/>
      <c r="O196" s="171"/>
      <c r="P196" s="171"/>
      <c r="Q196" s="171"/>
      <c r="R196" s="171"/>
      <c r="S196" s="171"/>
      <c r="T196" s="172"/>
      <c r="AT196" s="166" t="s">
        <v>168</v>
      </c>
      <c r="AU196" s="166" t="s">
        <v>82</v>
      </c>
      <c r="AV196" s="13" t="s">
        <v>82</v>
      </c>
      <c r="AW196" s="13" t="s">
        <v>30</v>
      </c>
      <c r="AX196" s="13" t="s">
        <v>73</v>
      </c>
      <c r="AY196" s="166" t="s">
        <v>160</v>
      </c>
    </row>
    <row r="197" spans="1:65" s="14" customFormat="1">
      <c r="B197" s="173"/>
      <c r="D197" s="165" t="s">
        <v>168</v>
      </c>
      <c r="E197" s="174" t="s">
        <v>1</v>
      </c>
      <c r="F197" s="175" t="s">
        <v>170</v>
      </c>
      <c r="H197" s="176">
        <v>616.47799999999995</v>
      </c>
      <c r="I197" s="177"/>
      <c r="L197" s="173"/>
      <c r="M197" s="178"/>
      <c r="N197" s="179"/>
      <c r="O197" s="179"/>
      <c r="P197" s="179"/>
      <c r="Q197" s="179"/>
      <c r="R197" s="179"/>
      <c r="S197" s="179"/>
      <c r="T197" s="180"/>
      <c r="AT197" s="174" t="s">
        <v>168</v>
      </c>
      <c r="AU197" s="174" t="s">
        <v>82</v>
      </c>
      <c r="AV197" s="14" t="s">
        <v>166</v>
      </c>
      <c r="AW197" s="14" t="s">
        <v>30</v>
      </c>
      <c r="AX197" s="14" t="s">
        <v>80</v>
      </c>
      <c r="AY197" s="174" t="s">
        <v>160</v>
      </c>
    </row>
    <row r="198" spans="1:65" s="2" customFormat="1" ht="24.2" customHeight="1">
      <c r="A198" s="32"/>
      <c r="B198" s="149"/>
      <c r="C198" s="150" t="s">
        <v>273</v>
      </c>
      <c r="D198" s="150" t="s">
        <v>162</v>
      </c>
      <c r="E198" s="151" t="s">
        <v>274</v>
      </c>
      <c r="F198" s="152" t="s">
        <v>275</v>
      </c>
      <c r="G198" s="153" t="s">
        <v>207</v>
      </c>
      <c r="H198" s="154">
        <v>221.84800000000001</v>
      </c>
      <c r="I198" s="155"/>
      <c r="J198" s="156">
        <f>ROUND(I198*H198,2)</f>
        <v>0</v>
      </c>
      <c r="K198" s="157"/>
      <c r="L198" s="33"/>
      <c r="M198" s="158" t="s">
        <v>1</v>
      </c>
      <c r="N198" s="159" t="s">
        <v>38</v>
      </c>
      <c r="O198" s="58"/>
      <c r="P198" s="160">
        <f>O198*H198</f>
        <v>0</v>
      </c>
      <c r="Q198" s="160">
        <v>0</v>
      </c>
      <c r="R198" s="160">
        <f>Q198*H198</f>
        <v>0</v>
      </c>
      <c r="S198" s="160">
        <v>0</v>
      </c>
      <c r="T198" s="161">
        <f>S198*H198</f>
        <v>0</v>
      </c>
      <c r="U198" s="32"/>
      <c r="V198" s="32"/>
      <c r="W198" s="32"/>
      <c r="X198" s="32"/>
      <c r="Y198" s="32"/>
      <c r="Z198" s="32"/>
      <c r="AA198" s="32"/>
      <c r="AB198" s="32"/>
      <c r="AC198" s="32"/>
      <c r="AD198" s="32"/>
      <c r="AE198" s="32"/>
      <c r="AR198" s="162" t="s">
        <v>166</v>
      </c>
      <c r="AT198" s="162" t="s">
        <v>162</v>
      </c>
      <c r="AU198" s="162" t="s">
        <v>82</v>
      </c>
      <c r="AY198" s="17" t="s">
        <v>160</v>
      </c>
      <c r="BE198" s="163">
        <f>IF(N198="základní",J198,0)</f>
        <v>0</v>
      </c>
      <c r="BF198" s="163">
        <f>IF(N198="snížená",J198,0)</f>
        <v>0</v>
      </c>
      <c r="BG198" s="163">
        <f>IF(N198="zákl. přenesená",J198,0)</f>
        <v>0</v>
      </c>
      <c r="BH198" s="163">
        <f>IF(N198="sníž. přenesená",J198,0)</f>
        <v>0</v>
      </c>
      <c r="BI198" s="163">
        <f>IF(N198="nulová",J198,0)</f>
        <v>0</v>
      </c>
      <c r="BJ198" s="17" t="s">
        <v>80</v>
      </c>
      <c r="BK198" s="163">
        <f>ROUND(I198*H198,2)</f>
        <v>0</v>
      </c>
      <c r="BL198" s="17" t="s">
        <v>166</v>
      </c>
      <c r="BM198" s="162" t="s">
        <v>276</v>
      </c>
    </row>
    <row r="199" spans="1:65" s="13" customFormat="1">
      <c r="B199" s="164"/>
      <c r="D199" s="165" t="s">
        <v>168</v>
      </c>
      <c r="E199" s="166" t="s">
        <v>1</v>
      </c>
      <c r="F199" s="167" t="s">
        <v>277</v>
      </c>
      <c r="H199" s="168">
        <v>380.54199999999997</v>
      </c>
      <c r="I199" s="169"/>
      <c r="L199" s="164"/>
      <c r="M199" s="170"/>
      <c r="N199" s="171"/>
      <c r="O199" s="171"/>
      <c r="P199" s="171"/>
      <c r="Q199" s="171"/>
      <c r="R199" s="171"/>
      <c r="S199" s="171"/>
      <c r="T199" s="172"/>
      <c r="AT199" s="166" t="s">
        <v>168</v>
      </c>
      <c r="AU199" s="166" t="s">
        <v>82</v>
      </c>
      <c r="AV199" s="13" t="s">
        <v>82</v>
      </c>
      <c r="AW199" s="13" t="s">
        <v>30</v>
      </c>
      <c r="AX199" s="13" t="s">
        <v>73</v>
      </c>
      <c r="AY199" s="166" t="s">
        <v>160</v>
      </c>
    </row>
    <row r="200" spans="1:65" s="15" customFormat="1">
      <c r="B200" s="181"/>
      <c r="D200" s="165" t="s">
        <v>168</v>
      </c>
      <c r="E200" s="182" t="s">
        <v>1</v>
      </c>
      <c r="F200" s="183" t="s">
        <v>278</v>
      </c>
      <c r="H200" s="182" t="s">
        <v>1</v>
      </c>
      <c r="I200" s="184"/>
      <c r="L200" s="181"/>
      <c r="M200" s="185"/>
      <c r="N200" s="186"/>
      <c r="O200" s="186"/>
      <c r="P200" s="186"/>
      <c r="Q200" s="186"/>
      <c r="R200" s="186"/>
      <c r="S200" s="186"/>
      <c r="T200" s="187"/>
      <c r="AT200" s="182" t="s">
        <v>168</v>
      </c>
      <c r="AU200" s="182" t="s">
        <v>82</v>
      </c>
      <c r="AV200" s="15" t="s">
        <v>80</v>
      </c>
      <c r="AW200" s="15" t="s">
        <v>30</v>
      </c>
      <c r="AX200" s="15" t="s">
        <v>73</v>
      </c>
      <c r="AY200" s="182" t="s">
        <v>160</v>
      </c>
    </row>
    <row r="201" spans="1:65" s="13" customFormat="1">
      <c r="B201" s="164"/>
      <c r="D201" s="165" t="s">
        <v>168</v>
      </c>
      <c r="E201" s="166" t="s">
        <v>1</v>
      </c>
      <c r="F201" s="167" t="s">
        <v>279</v>
      </c>
      <c r="H201" s="168">
        <v>-130.08600000000001</v>
      </c>
      <c r="I201" s="169"/>
      <c r="L201" s="164"/>
      <c r="M201" s="170"/>
      <c r="N201" s="171"/>
      <c r="O201" s="171"/>
      <c r="P201" s="171"/>
      <c r="Q201" s="171"/>
      <c r="R201" s="171"/>
      <c r="S201" s="171"/>
      <c r="T201" s="172"/>
      <c r="AT201" s="166" t="s">
        <v>168</v>
      </c>
      <c r="AU201" s="166" t="s">
        <v>82</v>
      </c>
      <c r="AV201" s="13" t="s">
        <v>82</v>
      </c>
      <c r="AW201" s="13" t="s">
        <v>30</v>
      </c>
      <c r="AX201" s="13" t="s">
        <v>73</v>
      </c>
      <c r="AY201" s="166" t="s">
        <v>160</v>
      </c>
    </row>
    <row r="202" spans="1:65" s="13" customFormat="1">
      <c r="B202" s="164"/>
      <c r="D202" s="165" t="s">
        <v>168</v>
      </c>
      <c r="E202" s="166" t="s">
        <v>1</v>
      </c>
      <c r="F202" s="167" t="s">
        <v>280</v>
      </c>
      <c r="H202" s="168">
        <v>-28.608000000000001</v>
      </c>
      <c r="I202" s="169"/>
      <c r="L202" s="164"/>
      <c r="M202" s="170"/>
      <c r="N202" s="171"/>
      <c r="O202" s="171"/>
      <c r="P202" s="171"/>
      <c r="Q202" s="171"/>
      <c r="R202" s="171"/>
      <c r="S202" s="171"/>
      <c r="T202" s="172"/>
      <c r="AT202" s="166" t="s">
        <v>168</v>
      </c>
      <c r="AU202" s="166" t="s">
        <v>82</v>
      </c>
      <c r="AV202" s="13" t="s">
        <v>82</v>
      </c>
      <c r="AW202" s="13" t="s">
        <v>30</v>
      </c>
      <c r="AX202" s="13" t="s">
        <v>73</v>
      </c>
      <c r="AY202" s="166" t="s">
        <v>160</v>
      </c>
    </row>
    <row r="203" spans="1:65" s="14" customFormat="1">
      <c r="B203" s="173"/>
      <c r="D203" s="165" t="s">
        <v>168</v>
      </c>
      <c r="E203" s="174" t="s">
        <v>1</v>
      </c>
      <c r="F203" s="175" t="s">
        <v>170</v>
      </c>
      <c r="H203" s="176">
        <v>221.84800000000001</v>
      </c>
      <c r="I203" s="177"/>
      <c r="L203" s="173"/>
      <c r="M203" s="178"/>
      <c r="N203" s="179"/>
      <c r="O203" s="179"/>
      <c r="P203" s="179"/>
      <c r="Q203" s="179"/>
      <c r="R203" s="179"/>
      <c r="S203" s="179"/>
      <c r="T203" s="180"/>
      <c r="AT203" s="174" t="s">
        <v>168</v>
      </c>
      <c r="AU203" s="174" t="s">
        <v>82</v>
      </c>
      <c r="AV203" s="14" t="s">
        <v>166</v>
      </c>
      <c r="AW203" s="14" t="s">
        <v>30</v>
      </c>
      <c r="AX203" s="14" t="s">
        <v>80</v>
      </c>
      <c r="AY203" s="174" t="s">
        <v>160</v>
      </c>
    </row>
    <row r="204" spans="1:65" s="2" customFormat="1" ht="16.5" customHeight="1">
      <c r="A204" s="32"/>
      <c r="B204" s="149"/>
      <c r="C204" s="188" t="s">
        <v>281</v>
      </c>
      <c r="D204" s="188" t="s">
        <v>282</v>
      </c>
      <c r="E204" s="189" t="s">
        <v>283</v>
      </c>
      <c r="F204" s="190" t="s">
        <v>284</v>
      </c>
      <c r="G204" s="191" t="s">
        <v>270</v>
      </c>
      <c r="H204" s="192">
        <v>455.69799999999998</v>
      </c>
      <c r="I204" s="193"/>
      <c r="J204" s="194">
        <f>ROUND(I204*H204,2)</f>
        <v>0</v>
      </c>
      <c r="K204" s="195"/>
      <c r="L204" s="196"/>
      <c r="M204" s="197" t="s">
        <v>1</v>
      </c>
      <c r="N204" s="198" t="s">
        <v>38</v>
      </c>
      <c r="O204" s="58"/>
      <c r="P204" s="160">
        <f>O204*H204</f>
        <v>0</v>
      </c>
      <c r="Q204" s="160">
        <v>0</v>
      </c>
      <c r="R204" s="160">
        <f>Q204*H204</f>
        <v>0</v>
      </c>
      <c r="S204" s="160">
        <v>0</v>
      </c>
      <c r="T204" s="161">
        <f>S204*H204</f>
        <v>0</v>
      </c>
      <c r="U204" s="32"/>
      <c r="V204" s="32"/>
      <c r="W204" s="32"/>
      <c r="X204" s="32"/>
      <c r="Y204" s="32"/>
      <c r="Z204" s="32"/>
      <c r="AA204" s="32"/>
      <c r="AB204" s="32"/>
      <c r="AC204" s="32"/>
      <c r="AD204" s="32"/>
      <c r="AE204" s="32"/>
      <c r="AR204" s="162" t="s">
        <v>199</v>
      </c>
      <c r="AT204" s="162" t="s">
        <v>282</v>
      </c>
      <c r="AU204" s="162" t="s">
        <v>82</v>
      </c>
      <c r="AY204" s="17" t="s">
        <v>160</v>
      </c>
      <c r="BE204" s="163">
        <f>IF(N204="základní",J204,0)</f>
        <v>0</v>
      </c>
      <c r="BF204" s="163">
        <f>IF(N204="snížená",J204,0)</f>
        <v>0</v>
      </c>
      <c r="BG204" s="163">
        <f>IF(N204="zákl. přenesená",J204,0)</f>
        <v>0</v>
      </c>
      <c r="BH204" s="163">
        <f>IF(N204="sníž. přenesená",J204,0)</f>
        <v>0</v>
      </c>
      <c r="BI204" s="163">
        <f>IF(N204="nulová",J204,0)</f>
        <v>0</v>
      </c>
      <c r="BJ204" s="17" t="s">
        <v>80</v>
      </c>
      <c r="BK204" s="163">
        <f>ROUND(I204*H204,2)</f>
        <v>0</v>
      </c>
      <c r="BL204" s="17" t="s">
        <v>166</v>
      </c>
      <c r="BM204" s="162" t="s">
        <v>285</v>
      </c>
    </row>
    <row r="205" spans="1:65" s="13" customFormat="1">
      <c r="B205" s="164"/>
      <c r="D205" s="165" t="s">
        <v>168</v>
      </c>
      <c r="E205" s="166" t="s">
        <v>1</v>
      </c>
      <c r="F205" s="167" t="s">
        <v>286</v>
      </c>
      <c r="H205" s="168">
        <v>455.69799999999998</v>
      </c>
      <c r="I205" s="169"/>
      <c r="L205" s="164"/>
      <c r="M205" s="170"/>
      <c r="N205" s="171"/>
      <c r="O205" s="171"/>
      <c r="P205" s="171"/>
      <c r="Q205" s="171"/>
      <c r="R205" s="171"/>
      <c r="S205" s="171"/>
      <c r="T205" s="172"/>
      <c r="AT205" s="166" t="s">
        <v>168</v>
      </c>
      <c r="AU205" s="166" t="s">
        <v>82</v>
      </c>
      <c r="AV205" s="13" t="s">
        <v>82</v>
      </c>
      <c r="AW205" s="13" t="s">
        <v>30</v>
      </c>
      <c r="AX205" s="13" t="s">
        <v>73</v>
      </c>
      <c r="AY205" s="166" t="s">
        <v>160</v>
      </c>
    </row>
    <row r="206" spans="1:65" s="14" customFormat="1">
      <c r="B206" s="173"/>
      <c r="D206" s="165" t="s">
        <v>168</v>
      </c>
      <c r="E206" s="174" t="s">
        <v>1</v>
      </c>
      <c r="F206" s="175" t="s">
        <v>170</v>
      </c>
      <c r="H206" s="176">
        <v>455.69799999999998</v>
      </c>
      <c r="I206" s="177"/>
      <c r="L206" s="173"/>
      <c r="M206" s="178"/>
      <c r="N206" s="179"/>
      <c r="O206" s="179"/>
      <c r="P206" s="179"/>
      <c r="Q206" s="179"/>
      <c r="R206" s="179"/>
      <c r="S206" s="179"/>
      <c r="T206" s="180"/>
      <c r="AT206" s="174" t="s">
        <v>168</v>
      </c>
      <c r="AU206" s="174" t="s">
        <v>82</v>
      </c>
      <c r="AV206" s="14" t="s">
        <v>166</v>
      </c>
      <c r="AW206" s="14" t="s">
        <v>30</v>
      </c>
      <c r="AX206" s="14" t="s">
        <v>80</v>
      </c>
      <c r="AY206" s="174" t="s">
        <v>160</v>
      </c>
    </row>
    <row r="207" spans="1:65" s="2" customFormat="1" ht="24.2" customHeight="1">
      <c r="A207" s="32"/>
      <c r="B207" s="149"/>
      <c r="C207" s="150" t="s">
        <v>287</v>
      </c>
      <c r="D207" s="150" t="s">
        <v>162</v>
      </c>
      <c r="E207" s="151" t="s">
        <v>288</v>
      </c>
      <c r="F207" s="152" t="s">
        <v>289</v>
      </c>
      <c r="G207" s="153" t="s">
        <v>207</v>
      </c>
      <c r="H207" s="154">
        <v>70.364999999999995</v>
      </c>
      <c r="I207" s="155"/>
      <c r="J207" s="156">
        <f>ROUND(I207*H207,2)</f>
        <v>0</v>
      </c>
      <c r="K207" s="157"/>
      <c r="L207" s="33"/>
      <c r="M207" s="158" t="s">
        <v>1</v>
      </c>
      <c r="N207" s="159" t="s">
        <v>38</v>
      </c>
      <c r="O207" s="58"/>
      <c r="P207" s="160">
        <f>O207*H207</f>
        <v>0</v>
      </c>
      <c r="Q207" s="160">
        <v>0</v>
      </c>
      <c r="R207" s="160">
        <f>Q207*H207</f>
        <v>0</v>
      </c>
      <c r="S207" s="160">
        <v>0</v>
      </c>
      <c r="T207" s="161">
        <f>S207*H207</f>
        <v>0</v>
      </c>
      <c r="U207" s="32"/>
      <c r="V207" s="32"/>
      <c r="W207" s="32"/>
      <c r="X207" s="32"/>
      <c r="Y207" s="32"/>
      <c r="Z207" s="32"/>
      <c r="AA207" s="32"/>
      <c r="AB207" s="32"/>
      <c r="AC207" s="32"/>
      <c r="AD207" s="32"/>
      <c r="AE207" s="32"/>
      <c r="AR207" s="162" t="s">
        <v>166</v>
      </c>
      <c r="AT207" s="162" t="s">
        <v>162</v>
      </c>
      <c r="AU207" s="162" t="s">
        <v>82</v>
      </c>
      <c r="AY207" s="17" t="s">
        <v>160</v>
      </c>
      <c r="BE207" s="163">
        <f>IF(N207="základní",J207,0)</f>
        <v>0</v>
      </c>
      <c r="BF207" s="163">
        <f>IF(N207="snížená",J207,0)</f>
        <v>0</v>
      </c>
      <c r="BG207" s="163">
        <f>IF(N207="zákl. přenesená",J207,0)</f>
        <v>0</v>
      </c>
      <c r="BH207" s="163">
        <f>IF(N207="sníž. přenesená",J207,0)</f>
        <v>0</v>
      </c>
      <c r="BI207" s="163">
        <f>IF(N207="nulová",J207,0)</f>
        <v>0</v>
      </c>
      <c r="BJ207" s="17" t="s">
        <v>80</v>
      </c>
      <c r="BK207" s="163">
        <f>ROUND(I207*H207,2)</f>
        <v>0</v>
      </c>
      <c r="BL207" s="17" t="s">
        <v>166</v>
      </c>
      <c r="BM207" s="162" t="s">
        <v>290</v>
      </c>
    </row>
    <row r="208" spans="1:65" s="15" customFormat="1">
      <c r="B208" s="181"/>
      <c r="D208" s="165" t="s">
        <v>168</v>
      </c>
      <c r="E208" s="182" t="s">
        <v>1</v>
      </c>
      <c r="F208" s="183" t="s">
        <v>291</v>
      </c>
      <c r="H208" s="182" t="s">
        <v>1</v>
      </c>
      <c r="I208" s="184"/>
      <c r="L208" s="181"/>
      <c r="M208" s="185"/>
      <c r="N208" s="186"/>
      <c r="O208" s="186"/>
      <c r="P208" s="186"/>
      <c r="Q208" s="186"/>
      <c r="R208" s="186"/>
      <c r="S208" s="186"/>
      <c r="T208" s="187"/>
      <c r="AT208" s="182" t="s">
        <v>168</v>
      </c>
      <c r="AU208" s="182" t="s">
        <v>82</v>
      </c>
      <c r="AV208" s="15" t="s">
        <v>80</v>
      </c>
      <c r="AW208" s="15" t="s">
        <v>30</v>
      </c>
      <c r="AX208" s="15" t="s">
        <v>73</v>
      </c>
      <c r="AY208" s="182" t="s">
        <v>160</v>
      </c>
    </row>
    <row r="209" spans="1:65" s="13" customFormat="1">
      <c r="B209" s="164"/>
      <c r="D209" s="165" t="s">
        <v>168</v>
      </c>
      <c r="E209" s="166" t="s">
        <v>1</v>
      </c>
      <c r="F209" s="167" t="s">
        <v>292</v>
      </c>
      <c r="H209" s="168">
        <v>70.364999999999995</v>
      </c>
      <c r="I209" s="169"/>
      <c r="L209" s="164"/>
      <c r="M209" s="170"/>
      <c r="N209" s="171"/>
      <c r="O209" s="171"/>
      <c r="P209" s="171"/>
      <c r="Q209" s="171"/>
      <c r="R209" s="171"/>
      <c r="S209" s="171"/>
      <c r="T209" s="172"/>
      <c r="AT209" s="166" t="s">
        <v>168</v>
      </c>
      <c r="AU209" s="166" t="s">
        <v>82</v>
      </c>
      <c r="AV209" s="13" t="s">
        <v>82</v>
      </c>
      <c r="AW209" s="13" t="s">
        <v>30</v>
      </c>
      <c r="AX209" s="13" t="s">
        <v>73</v>
      </c>
      <c r="AY209" s="166" t="s">
        <v>160</v>
      </c>
    </row>
    <row r="210" spans="1:65" s="14" customFormat="1">
      <c r="B210" s="173"/>
      <c r="D210" s="165" t="s">
        <v>168</v>
      </c>
      <c r="E210" s="174" t="s">
        <v>1</v>
      </c>
      <c r="F210" s="175" t="s">
        <v>170</v>
      </c>
      <c r="H210" s="176">
        <v>70.364999999999995</v>
      </c>
      <c r="I210" s="177"/>
      <c r="L210" s="173"/>
      <c r="M210" s="178"/>
      <c r="N210" s="179"/>
      <c r="O210" s="179"/>
      <c r="P210" s="179"/>
      <c r="Q210" s="179"/>
      <c r="R210" s="179"/>
      <c r="S210" s="179"/>
      <c r="T210" s="180"/>
      <c r="AT210" s="174" t="s">
        <v>168</v>
      </c>
      <c r="AU210" s="174" t="s">
        <v>82</v>
      </c>
      <c r="AV210" s="14" t="s">
        <v>166</v>
      </c>
      <c r="AW210" s="14" t="s">
        <v>30</v>
      </c>
      <c r="AX210" s="14" t="s">
        <v>80</v>
      </c>
      <c r="AY210" s="174" t="s">
        <v>160</v>
      </c>
    </row>
    <row r="211" spans="1:65" s="2" customFormat="1" ht="16.5" customHeight="1">
      <c r="A211" s="32"/>
      <c r="B211" s="149"/>
      <c r="C211" s="188" t="s">
        <v>293</v>
      </c>
      <c r="D211" s="188" t="s">
        <v>282</v>
      </c>
      <c r="E211" s="189" t="s">
        <v>294</v>
      </c>
      <c r="F211" s="190" t="s">
        <v>295</v>
      </c>
      <c r="G211" s="191" t="s">
        <v>270</v>
      </c>
      <c r="H211" s="192">
        <v>144.53700000000001</v>
      </c>
      <c r="I211" s="193"/>
      <c r="J211" s="194">
        <f>ROUND(I211*H211,2)</f>
        <v>0</v>
      </c>
      <c r="K211" s="195"/>
      <c r="L211" s="196"/>
      <c r="M211" s="197" t="s">
        <v>1</v>
      </c>
      <c r="N211" s="198" t="s">
        <v>38</v>
      </c>
      <c r="O211" s="58"/>
      <c r="P211" s="160">
        <f>O211*H211</f>
        <v>0</v>
      </c>
      <c r="Q211" s="160">
        <v>0</v>
      </c>
      <c r="R211" s="160">
        <f>Q211*H211</f>
        <v>0</v>
      </c>
      <c r="S211" s="160">
        <v>0</v>
      </c>
      <c r="T211" s="161">
        <f>S211*H211</f>
        <v>0</v>
      </c>
      <c r="U211" s="32"/>
      <c r="V211" s="32"/>
      <c r="W211" s="32"/>
      <c r="X211" s="32"/>
      <c r="Y211" s="32"/>
      <c r="Z211" s="32"/>
      <c r="AA211" s="32"/>
      <c r="AB211" s="32"/>
      <c r="AC211" s="32"/>
      <c r="AD211" s="32"/>
      <c r="AE211" s="32"/>
      <c r="AR211" s="162" t="s">
        <v>199</v>
      </c>
      <c r="AT211" s="162" t="s">
        <v>282</v>
      </c>
      <c r="AU211" s="162" t="s">
        <v>82</v>
      </c>
      <c r="AY211" s="17" t="s">
        <v>160</v>
      </c>
      <c r="BE211" s="163">
        <f>IF(N211="základní",J211,0)</f>
        <v>0</v>
      </c>
      <c r="BF211" s="163">
        <f>IF(N211="snížená",J211,0)</f>
        <v>0</v>
      </c>
      <c r="BG211" s="163">
        <f>IF(N211="zákl. přenesená",J211,0)</f>
        <v>0</v>
      </c>
      <c r="BH211" s="163">
        <f>IF(N211="sníž. přenesená",J211,0)</f>
        <v>0</v>
      </c>
      <c r="BI211" s="163">
        <f>IF(N211="nulová",J211,0)</f>
        <v>0</v>
      </c>
      <c r="BJ211" s="17" t="s">
        <v>80</v>
      </c>
      <c r="BK211" s="163">
        <f>ROUND(I211*H211,2)</f>
        <v>0</v>
      </c>
      <c r="BL211" s="17" t="s">
        <v>166</v>
      </c>
      <c r="BM211" s="162" t="s">
        <v>296</v>
      </c>
    </row>
    <row r="212" spans="1:65" s="13" customFormat="1">
      <c r="B212" s="164"/>
      <c r="D212" s="165" t="s">
        <v>168</v>
      </c>
      <c r="E212" s="166" t="s">
        <v>1</v>
      </c>
      <c r="F212" s="167" t="s">
        <v>297</v>
      </c>
      <c r="H212" s="168">
        <v>144.53700000000001</v>
      </c>
      <c r="I212" s="169"/>
      <c r="L212" s="164"/>
      <c r="M212" s="170"/>
      <c r="N212" s="171"/>
      <c r="O212" s="171"/>
      <c r="P212" s="171"/>
      <c r="Q212" s="171"/>
      <c r="R212" s="171"/>
      <c r="S212" s="171"/>
      <c r="T212" s="172"/>
      <c r="AT212" s="166" t="s">
        <v>168</v>
      </c>
      <c r="AU212" s="166" t="s">
        <v>82</v>
      </c>
      <c r="AV212" s="13" t="s">
        <v>82</v>
      </c>
      <c r="AW212" s="13" t="s">
        <v>30</v>
      </c>
      <c r="AX212" s="13" t="s">
        <v>73</v>
      </c>
      <c r="AY212" s="166" t="s">
        <v>160</v>
      </c>
    </row>
    <row r="213" spans="1:65" s="14" customFormat="1">
      <c r="B213" s="173"/>
      <c r="D213" s="165" t="s">
        <v>168</v>
      </c>
      <c r="E213" s="174" t="s">
        <v>1</v>
      </c>
      <c r="F213" s="175" t="s">
        <v>170</v>
      </c>
      <c r="H213" s="176">
        <v>144.53700000000001</v>
      </c>
      <c r="I213" s="177"/>
      <c r="L213" s="173"/>
      <c r="M213" s="178"/>
      <c r="N213" s="179"/>
      <c r="O213" s="179"/>
      <c r="P213" s="179"/>
      <c r="Q213" s="179"/>
      <c r="R213" s="179"/>
      <c r="S213" s="179"/>
      <c r="T213" s="180"/>
      <c r="AT213" s="174" t="s">
        <v>168</v>
      </c>
      <c r="AU213" s="174" t="s">
        <v>82</v>
      </c>
      <c r="AV213" s="14" t="s">
        <v>166</v>
      </c>
      <c r="AW213" s="14" t="s">
        <v>30</v>
      </c>
      <c r="AX213" s="14" t="s">
        <v>80</v>
      </c>
      <c r="AY213" s="174" t="s">
        <v>160</v>
      </c>
    </row>
    <row r="214" spans="1:65" s="2" customFormat="1" ht="24.2" customHeight="1">
      <c r="A214" s="32"/>
      <c r="B214" s="149"/>
      <c r="C214" s="150" t="s">
        <v>298</v>
      </c>
      <c r="D214" s="150" t="s">
        <v>162</v>
      </c>
      <c r="E214" s="151" t="s">
        <v>299</v>
      </c>
      <c r="F214" s="152" t="s">
        <v>300</v>
      </c>
      <c r="G214" s="153" t="s">
        <v>165</v>
      </c>
      <c r="H214" s="154">
        <v>132</v>
      </c>
      <c r="I214" s="155"/>
      <c r="J214" s="156">
        <f>ROUND(I214*H214,2)</f>
        <v>0</v>
      </c>
      <c r="K214" s="157"/>
      <c r="L214" s="33"/>
      <c r="M214" s="158" t="s">
        <v>1</v>
      </c>
      <c r="N214" s="159" t="s">
        <v>38</v>
      </c>
      <c r="O214" s="58"/>
      <c r="P214" s="160">
        <f>O214*H214</f>
        <v>0</v>
      </c>
      <c r="Q214" s="160">
        <v>0</v>
      </c>
      <c r="R214" s="160">
        <f>Q214*H214</f>
        <v>0</v>
      </c>
      <c r="S214" s="160">
        <v>0</v>
      </c>
      <c r="T214" s="161">
        <f>S214*H214</f>
        <v>0</v>
      </c>
      <c r="U214" s="32"/>
      <c r="V214" s="32"/>
      <c r="W214" s="32"/>
      <c r="X214" s="32"/>
      <c r="Y214" s="32"/>
      <c r="Z214" s="32"/>
      <c r="AA214" s="32"/>
      <c r="AB214" s="32"/>
      <c r="AC214" s="32"/>
      <c r="AD214" s="32"/>
      <c r="AE214" s="32"/>
      <c r="AR214" s="162" t="s">
        <v>166</v>
      </c>
      <c r="AT214" s="162" t="s">
        <v>162</v>
      </c>
      <c r="AU214" s="162" t="s">
        <v>82</v>
      </c>
      <c r="AY214" s="17" t="s">
        <v>160</v>
      </c>
      <c r="BE214" s="163">
        <f>IF(N214="základní",J214,0)</f>
        <v>0</v>
      </c>
      <c r="BF214" s="163">
        <f>IF(N214="snížená",J214,0)</f>
        <v>0</v>
      </c>
      <c r="BG214" s="163">
        <f>IF(N214="zákl. přenesená",J214,0)</f>
        <v>0</v>
      </c>
      <c r="BH214" s="163">
        <f>IF(N214="sníž. přenesená",J214,0)</f>
        <v>0</v>
      </c>
      <c r="BI214" s="163">
        <f>IF(N214="nulová",J214,0)</f>
        <v>0</v>
      </c>
      <c r="BJ214" s="17" t="s">
        <v>80</v>
      </c>
      <c r="BK214" s="163">
        <f>ROUND(I214*H214,2)</f>
        <v>0</v>
      </c>
      <c r="BL214" s="17" t="s">
        <v>166</v>
      </c>
      <c r="BM214" s="162" t="s">
        <v>301</v>
      </c>
    </row>
    <row r="215" spans="1:65" s="13" customFormat="1">
      <c r="B215" s="164"/>
      <c r="D215" s="165" t="s">
        <v>168</v>
      </c>
      <c r="E215" s="166" t="s">
        <v>1</v>
      </c>
      <c r="F215" s="167" t="s">
        <v>169</v>
      </c>
      <c r="H215" s="168">
        <v>132</v>
      </c>
      <c r="I215" s="169"/>
      <c r="L215" s="164"/>
      <c r="M215" s="170"/>
      <c r="N215" s="171"/>
      <c r="O215" s="171"/>
      <c r="P215" s="171"/>
      <c r="Q215" s="171"/>
      <c r="R215" s="171"/>
      <c r="S215" s="171"/>
      <c r="T215" s="172"/>
      <c r="AT215" s="166" t="s">
        <v>168</v>
      </c>
      <c r="AU215" s="166" t="s">
        <v>82</v>
      </c>
      <c r="AV215" s="13" t="s">
        <v>82</v>
      </c>
      <c r="AW215" s="13" t="s">
        <v>30</v>
      </c>
      <c r="AX215" s="13" t="s">
        <v>73</v>
      </c>
      <c r="AY215" s="166" t="s">
        <v>160</v>
      </c>
    </row>
    <row r="216" spans="1:65" s="14" customFormat="1">
      <c r="B216" s="173"/>
      <c r="D216" s="165" t="s">
        <v>168</v>
      </c>
      <c r="E216" s="174" t="s">
        <v>1</v>
      </c>
      <c r="F216" s="175" t="s">
        <v>170</v>
      </c>
      <c r="H216" s="176">
        <v>132</v>
      </c>
      <c r="I216" s="177"/>
      <c r="L216" s="173"/>
      <c r="M216" s="178"/>
      <c r="N216" s="179"/>
      <c r="O216" s="179"/>
      <c r="P216" s="179"/>
      <c r="Q216" s="179"/>
      <c r="R216" s="179"/>
      <c r="S216" s="179"/>
      <c r="T216" s="180"/>
      <c r="AT216" s="174" t="s">
        <v>168</v>
      </c>
      <c r="AU216" s="174" t="s">
        <v>82</v>
      </c>
      <c r="AV216" s="14" t="s">
        <v>166</v>
      </c>
      <c r="AW216" s="14" t="s">
        <v>30</v>
      </c>
      <c r="AX216" s="14" t="s">
        <v>80</v>
      </c>
      <c r="AY216" s="174" t="s">
        <v>160</v>
      </c>
    </row>
    <row r="217" spans="1:65" s="12" customFormat="1" ht="22.9" customHeight="1">
      <c r="B217" s="136"/>
      <c r="D217" s="137" t="s">
        <v>72</v>
      </c>
      <c r="E217" s="147" t="s">
        <v>82</v>
      </c>
      <c r="F217" s="147" t="s">
        <v>302</v>
      </c>
      <c r="I217" s="139"/>
      <c r="J217" s="148">
        <f>BK217</f>
        <v>0</v>
      </c>
      <c r="L217" s="136"/>
      <c r="M217" s="141"/>
      <c r="N217" s="142"/>
      <c r="O217" s="142"/>
      <c r="P217" s="143">
        <f>SUM(P218:P220)</f>
        <v>0</v>
      </c>
      <c r="Q217" s="142"/>
      <c r="R217" s="143">
        <f>SUM(R218:R220)</f>
        <v>22.413555000000002</v>
      </c>
      <c r="S217" s="142"/>
      <c r="T217" s="144">
        <f>SUM(T218:T220)</f>
        <v>0</v>
      </c>
      <c r="AR217" s="137" t="s">
        <v>80</v>
      </c>
      <c r="AT217" s="145" t="s">
        <v>72</v>
      </c>
      <c r="AU217" s="145" t="s">
        <v>80</v>
      </c>
      <c r="AY217" s="137" t="s">
        <v>160</v>
      </c>
      <c r="BK217" s="146">
        <f>SUM(BK218:BK220)</f>
        <v>0</v>
      </c>
    </row>
    <row r="218" spans="1:65" s="2" customFormat="1" ht="37.9" customHeight="1">
      <c r="A218" s="32"/>
      <c r="B218" s="149"/>
      <c r="C218" s="150" t="s">
        <v>303</v>
      </c>
      <c r="D218" s="150" t="s">
        <v>162</v>
      </c>
      <c r="E218" s="151" t="s">
        <v>304</v>
      </c>
      <c r="F218" s="152" t="s">
        <v>305</v>
      </c>
      <c r="G218" s="153" t="s">
        <v>196</v>
      </c>
      <c r="H218" s="154">
        <v>109.5</v>
      </c>
      <c r="I218" s="155"/>
      <c r="J218" s="156">
        <f>ROUND(I218*H218,2)</f>
        <v>0</v>
      </c>
      <c r="K218" s="157"/>
      <c r="L218" s="33"/>
      <c r="M218" s="158" t="s">
        <v>1</v>
      </c>
      <c r="N218" s="159" t="s">
        <v>38</v>
      </c>
      <c r="O218" s="58"/>
      <c r="P218" s="160">
        <f>O218*H218</f>
        <v>0</v>
      </c>
      <c r="Q218" s="160">
        <v>0.20469000000000001</v>
      </c>
      <c r="R218" s="160">
        <f>Q218*H218</f>
        <v>22.413555000000002</v>
      </c>
      <c r="S218" s="160">
        <v>0</v>
      </c>
      <c r="T218" s="161">
        <f>S218*H218</f>
        <v>0</v>
      </c>
      <c r="U218" s="32"/>
      <c r="V218" s="32"/>
      <c r="W218" s="32"/>
      <c r="X218" s="32"/>
      <c r="Y218" s="32"/>
      <c r="Z218" s="32"/>
      <c r="AA218" s="32"/>
      <c r="AB218" s="32"/>
      <c r="AC218" s="32"/>
      <c r="AD218" s="32"/>
      <c r="AE218" s="32"/>
      <c r="AR218" s="162" t="s">
        <v>166</v>
      </c>
      <c r="AT218" s="162" t="s">
        <v>162</v>
      </c>
      <c r="AU218" s="162" t="s">
        <v>82</v>
      </c>
      <c r="AY218" s="17" t="s">
        <v>160</v>
      </c>
      <c r="BE218" s="163">
        <f>IF(N218="základní",J218,0)</f>
        <v>0</v>
      </c>
      <c r="BF218" s="163">
        <f>IF(N218="snížená",J218,0)</f>
        <v>0</v>
      </c>
      <c r="BG218" s="163">
        <f>IF(N218="zákl. přenesená",J218,0)</f>
        <v>0</v>
      </c>
      <c r="BH218" s="163">
        <f>IF(N218="sníž. přenesená",J218,0)</f>
        <v>0</v>
      </c>
      <c r="BI218" s="163">
        <f>IF(N218="nulová",J218,0)</f>
        <v>0</v>
      </c>
      <c r="BJ218" s="17" t="s">
        <v>80</v>
      </c>
      <c r="BK218" s="163">
        <f>ROUND(I218*H218,2)</f>
        <v>0</v>
      </c>
      <c r="BL218" s="17" t="s">
        <v>166</v>
      </c>
      <c r="BM218" s="162" t="s">
        <v>306</v>
      </c>
    </row>
    <row r="219" spans="1:65" s="13" customFormat="1">
      <c r="B219" s="164"/>
      <c r="D219" s="165" t="s">
        <v>168</v>
      </c>
      <c r="E219" s="166" t="s">
        <v>1</v>
      </c>
      <c r="F219" s="167" t="s">
        <v>307</v>
      </c>
      <c r="H219" s="168">
        <v>109.5</v>
      </c>
      <c r="I219" s="169"/>
      <c r="L219" s="164"/>
      <c r="M219" s="170"/>
      <c r="N219" s="171"/>
      <c r="O219" s="171"/>
      <c r="P219" s="171"/>
      <c r="Q219" s="171"/>
      <c r="R219" s="171"/>
      <c r="S219" s="171"/>
      <c r="T219" s="172"/>
      <c r="AT219" s="166" t="s">
        <v>168</v>
      </c>
      <c r="AU219" s="166" t="s">
        <v>82</v>
      </c>
      <c r="AV219" s="13" t="s">
        <v>82</v>
      </c>
      <c r="AW219" s="13" t="s">
        <v>30</v>
      </c>
      <c r="AX219" s="13" t="s">
        <v>73</v>
      </c>
      <c r="AY219" s="166" t="s">
        <v>160</v>
      </c>
    </row>
    <row r="220" spans="1:65" s="14" customFormat="1">
      <c r="B220" s="173"/>
      <c r="D220" s="165" t="s">
        <v>168</v>
      </c>
      <c r="E220" s="174" t="s">
        <v>1</v>
      </c>
      <c r="F220" s="175" t="s">
        <v>170</v>
      </c>
      <c r="H220" s="176">
        <v>109.5</v>
      </c>
      <c r="I220" s="177"/>
      <c r="L220" s="173"/>
      <c r="M220" s="178"/>
      <c r="N220" s="179"/>
      <c r="O220" s="179"/>
      <c r="P220" s="179"/>
      <c r="Q220" s="179"/>
      <c r="R220" s="179"/>
      <c r="S220" s="179"/>
      <c r="T220" s="180"/>
      <c r="AT220" s="174" t="s">
        <v>168</v>
      </c>
      <c r="AU220" s="174" t="s">
        <v>82</v>
      </c>
      <c r="AV220" s="14" t="s">
        <v>166</v>
      </c>
      <c r="AW220" s="14" t="s">
        <v>30</v>
      </c>
      <c r="AX220" s="14" t="s">
        <v>80</v>
      </c>
      <c r="AY220" s="174" t="s">
        <v>160</v>
      </c>
    </row>
    <row r="221" spans="1:65" s="12" customFormat="1" ht="22.9" customHeight="1">
      <c r="B221" s="136"/>
      <c r="D221" s="137" t="s">
        <v>72</v>
      </c>
      <c r="E221" s="147" t="s">
        <v>174</v>
      </c>
      <c r="F221" s="147" t="s">
        <v>308</v>
      </c>
      <c r="I221" s="139"/>
      <c r="J221" s="148">
        <f>BK221</f>
        <v>0</v>
      </c>
      <c r="L221" s="136"/>
      <c r="M221" s="141"/>
      <c r="N221" s="142"/>
      <c r="O221" s="142"/>
      <c r="P221" s="143">
        <f>SUM(P222:P227)</f>
        <v>0</v>
      </c>
      <c r="Q221" s="142"/>
      <c r="R221" s="143">
        <f>SUM(R222:R227)</f>
        <v>0</v>
      </c>
      <c r="S221" s="142"/>
      <c r="T221" s="144">
        <f>SUM(T222:T227)</f>
        <v>0</v>
      </c>
      <c r="AR221" s="137" t="s">
        <v>80</v>
      </c>
      <c r="AT221" s="145" t="s">
        <v>72</v>
      </c>
      <c r="AU221" s="145" t="s">
        <v>80</v>
      </c>
      <c r="AY221" s="137" t="s">
        <v>160</v>
      </c>
      <c r="BK221" s="146">
        <f>SUM(BK222:BK227)</f>
        <v>0</v>
      </c>
    </row>
    <row r="222" spans="1:65" s="2" customFormat="1" ht="37.9" customHeight="1">
      <c r="A222" s="32"/>
      <c r="B222" s="149"/>
      <c r="C222" s="150" t="s">
        <v>309</v>
      </c>
      <c r="D222" s="150" t="s">
        <v>162</v>
      </c>
      <c r="E222" s="151" t="s">
        <v>310</v>
      </c>
      <c r="F222" s="152" t="s">
        <v>311</v>
      </c>
      <c r="G222" s="153" t="s">
        <v>312</v>
      </c>
      <c r="H222" s="154">
        <v>2</v>
      </c>
      <c r="I222" s="155"/>
      <c r="J222" s="156">
        <f>ROUND(I222*H222,2)</f>
        <v>0</v>
      </c>
      <c r="K222" s="157"/>
      <c r="L222" s="33"/>
      <c r="M222" s="158" t="s">
        <v>1</v>
      </c>
      <c r="N222" s="159" t="s">
        <v>38</v>
      </c>
      <c r="O222" s="58"/>
      <c r="P222" s="160">
        <f>O222*H222</f>
        <v>0</v>
      </c>
      <c r="Q222" s="160">
        <v>0</v>
      </c>
      <c r="R222" s="160">
        <f>Q222*H222</f>
        <v>0</v>
      </c>
      <c r="S222" s="160">
        <v>0</v>
      </c>
      <c r="T222" s="161">
        <f>S222*H222</f>
        <v>0</v>
      </c>
      <c r="U222" s="32"/>
      <c r="V222" s="32"/>
      <c r="W222" s="32"/>
      <c r="X222" s="32"/>
      <c r="Y222" s="32"/>
      <c r="Z222" s="32"/>
      <c r="AA222" s="32"/>
      <c r="AB222" s="32"/>
      <c r="AC222" s="32"/>
      <c r="AD222" s="32"/>
      <c r="AE222" s="32"/>
      <c r="AR222" s="162" t="s">
        <v>166</v>
      </c>
      <c r="AT222" s="162" t="s">
        <v>162</v>
      </c>
      <c r="AU222" s="162" t="s">
        <v>82</v>
      </c>
      <c r="AY222" s="17" t="s">
        <v>160</v>
      </c>
      <c r="BE222" s="163">
        <f>IF(N222="základní",J222,0)</f>
        <v>0</v>
      </c>
      <c r="BF222" s="163">
        <f>IF(N222="snížená",J222,0)</f>
        <v>0</v>
      </c>
      <c r="BG222" s="163">
        <f>IF(N222="zákl. přenesená",J222,0)</f>
        <v>0</v>
      </c>
      <c r="BH222" s="163">
        <f>IF(N222="sníž. přenesená",J222,0)</f>
        <v>0</v>
      </c>
      <c r="BI222" s="163">
        <f>IF(N222="nulová",J222,0)</f>
        <v>0</v>
      </c>
      <c r="BJ222" s="17" t="s">
        <v>80</v>
      </c>
      <c r="BK222" s="163">
        <f>ROUND(I222*H222,2)</f>
        <v>0</v>
      </c>
      <c r="BL222" s="17" t="s">
        <v>166</v>
      </c>
      <c r="BM222" s="162" t="s">
        <v>313</v>
      </c>
    </row>
    <row r="223" spans="1:65" s="13" customFormat="1">
      <c r="B223" s="164"/>
      <c r="D223" s="165" t="s">
        <v>168</v>
      </c>
      <c r="E223" s="166" t="s">
        <v>1</v>
      </c>
      <c r="F223" s="167" t="s">
        <v>314</v>
      </c>
      <c r="H223" s="168">
        <v>2</v>
      </c>
      <c r="I223" s="169"/>
      <c r="L223" s="164"/>
      <c r="M223" s="170"/>
      <c r="N223" s="171"/>
      <c r="O223" s="171"/>
      <c r="P223" s="171"/>
      <c r="Q223" s="171"/>
      <c r="R223" s="171"/>
      <c r="S223" s="171"/>
      <c r="T223" s="172"/>
      <c r="AT223" s="166" t="s">
        <v>168</v>
      </c>
      <c r="AU223" s="166" t="s">
        <v>82</v>
      </c>
      <c r="AV223" s="13" t="s">
        <v>82</v>
      </c>
      <c r="AW223" s="13" t="s">
        <v>30</v>
      </c>
      <c r="AX223" s="13" t="s">
        <v>73</v>
      </c>
      <c r="AY223" s="166" t="s">
        <v>160</v>
      </c>
    </row>
    <row r="224" spans="1:65" s="14" customFormat="1">
      <c r="B224" s="173"/>
      <c r="D224" s="165" t="s">
        <v>168</v>
      </c>
      <c r="E224" s="174" t="s">
        <v>1</v>
      </c>
      <c r="F224" s="175" t="s">
        <v>170</v>
      </c>
      <c r="H224" s="176">
        <v>2</v>
      </c>
      <c r="I224" s="177"/>
      <c r="L224" s="173"/>
      <c r="M224" s="178"/>
      <c r="N224" s="179"/>
      <c r="O224" s="179"/>
      <c r="P224" s="179"/>
      <c r="Q224" s="179"/>
      <c r="R224" s="179"/>
      <c r="S224" s="179"/>
      <c r="T224" s="180"/>
      <c r="AT224" s="174" t="s">
        <v>168</v>
      </c>
      <c r="AU224" s="174" t="s">
        <v>82</v>
      </c>
      <c r="AV224" s="14" t="s">
        <v>166</v>
      </c>
      <c r="AW224" s="14" t="s">
        <v>30</v>
      </c>
      <c r="AX224" s="14" t="s">
        <v>80</v>
      </c>
      <c r="AY224" s="174" t="s">
        <v>160</v>
      </c>
    </row>
    <row r="225" spans="1:65" s="2" customFormat="1" ht="21.75" customHeight="1">
      <c r="A225" s="32"/>
      <c r="B225" s="149"/>
      <c r="C225" s="150" t="s">
        <v>315</v>
      </c>
      <c r="D225" s="150" t="s">
        <v>162</v>
      </c>
      <c r="E225" s="151" t="s">
        <v>316</v>
      </c>
      <c r="F225" s="152" t="s">
        <v>317</v>
      </c>
      <c r="G225" s="153" t="s">
        <v>207</v>
      </c>
      <c r="H225" s="154">
        <v>9.6709999999999994</v>
      </c>
      <c r="I225" s="155"/>
      <c r="J225" s="156">
        <f>ROUND(I225*H225,2)</f>
        <v>0</v>
      </c>
      <c r="K225" s="157"/>
      <c r="L225" s="33"/>
      <c r="M225" s="158" t="s">
        <v>1</v>
      </c>
      <c r="N225" s="159" t="s">
        <v>38</v>
      </c>
      <c r="O225" s="58"/>
      <c r="P225" s="160">
        <f>O225*H225</f>
        <v>0</v>
      </c>
      <c r="Q225" s="160">
        <v>0</v>
      </c>
      <c r="R225" s="160">
        <f>Q225*H225</f>
        <v>0</v>
      </c>
      <c r="S225" s="160">
        <v>0</v>
      </c>
      <c r="T225" s="161">
        <f>S225*H225</f>
        <v>0</v>
      </c>
      <c r="U225" s="32"/>
      <c r="V225" s="32"/>
      <c r="W225" s="32"/>
      <c r="X225" s="32"/>
      <c r="Y225" s="32"/>
      <c r="Z225" s="32"/>
      <c r="AA225" s="32"/>
      <c r="AB225" s="32"/>
      <c r="AC225" s="32"/>
      <c r="AD225" s="32"/>
      <c r="AE225" s="32"/>
      <c r="AR225" s="162" t="s">
        <v>166</v>
      </c>
      <c r="AT225" s="162" t="s">
        <v>162</v>
      </c>
      <c r="AU225" s="162" t="s">
        <v>82</v>
      </c>
      <c r="AY225" s="17" t="s">
        <v>160</v>
      </c>
      <c r="BE225" s="163">
        <f>IF(N225="základní",J225,0)</f>
        <v>0</v>
      </c>
      <c r="BF225" s="163">
        <f>IF(N225="snížená",J225,0)</f>
        <v>0</v>
      </c>
      <c r="BG225" s="163">
        <f>IF(N225="zákl. přenesená",J225,0)</f>
        <v>0</v>
      </c>
      <c r="BH225" s="163">
        <f>IF(N225="sníž. přenesená",J225,0)</f>
        <v>0</v>
      </c>
      <c r="BI225" s="163">
        <f>IF(N225="nulová",J225,0)</f>
        <v>0</v>
      </c>
      <c r="BJ225" s="17" t="s">
        <v>80</v>
      </c>
      <c r="BK225" s="163">
        <f>ROUND(I225*H225,2)</f>
        <v>0</v>
      </c>
      <c r="BL225" s="17" t="s">
        <v>166</v>
      </c>
      <c r="BM225" s="162" t="s">
        <v>318</v>
      </c>
    </row>
    <row r="226" spans="1:65" s="13" customFormat="1">
      <c r="B226" s="164"/>
      <c r="D226" s="165" t="s">
        <v>168</v>
      </c>
      <c r="E226" s="166" t="s">
        <v>1</v>
      </c>
      <c r="F226" s="167" t="s">
        <v>319</v>
      </c>
      <c r="H226" s="168">
        <v>9.6709999999999994</v>
      </c>
      <c r="I226" s="169"/>
      <c r="L226" s="164"/>
      <c r="M226" s="170"/>
      <c r="N226" s="171"/>
      <c r="O226" s="171"/>
      <c r="P226" s="171"/>
      <c r="Q226" s="171"/>
      <c r="R226" s="171"/>
      <c r="S226" s="171"/>
      <c r="T226" s="172"/>
      <c r="AT226" s="166" t="s">
        <v>168</v>
      </c>
      <c r="AU226" s="166" t="s">
        <v>82</v>
      </c>
      <c r="AV226" s="13" t="s">
        <v>82</v>
      </c>
      <c r="AW226" s="13" t="s">
        <v>30</v>
      </c>
      <c r="AX226" s="13" t="s">
        <v>73</v>
      </c>
      <c r="AY226" s="166" t="s">
        <v>160</v>
      </c>
    </row>
    <row r="227" spans="1:65" s="14" customFormat="1">
      <c r="B227" s="173"/>
      <c r="D227" s="165" t="s">
        <v>168</v>
      </c>
      <c r="E227" s="174" t="s">
        <v>1</v>
      </c>
      <c r="F227" s="175" t="s">
        <v>170</v>
      </c>
      <c r="H227" s="176">
        <v>9.6709999999999994</v>
      </c>
      <c r="I227" s="177"/>
      <c r="L227" s="173"/>
      <c r="M227" s="178"/>
      <c r="N227" s="179"/>
      <c r="O227" s="179"/>
      <c r="P227" s="179"/>
      <c r="Q227" s="179"/>
      <c r="R227" s="179"/>
      <c r="S227" s="179"/>
      <c r="T227" s="180"/>
      <c r="AT227" s="174" t="s">
        <v>168</v>
      </c>
      <c r="AU227" s="174" t="s">
        <v>82</v>
      </c>
      <c r="AV227" s="14" t="s">
        <v>166</v>
      </c>
      <c r="AW227" s="14" t="s">
        <v>30</v>
      </c>
      <c r="AX227" s="14" t="s">
        <v>80</v>
      </c>
      <c r="AY227" s="174" t="s">
        <v>160</v>
      </c>
    </row>
    <row r="228" spans="1:65" s="12" customFormat="1" ht="22.9" customHeight="1">
      <c r="B228" s="136"/>
      <c r="D228" s="137" t="s">
        <v>72</v>
      </c>
      <c r="E228" s="147" t="s">
        <v>166</v>
      </c>
      <c r="F228" s="147" t="s">
        <v>320</v>
      </c>
      <c r="I228" s="139"/>
      <c r="J228" s="148">
        <f>BK228</f>
        <v>0</v>
      </c>
      <c r="L228" s="136"/>
      <c r="M228" s="141"/>
      <c r="N228" s="142"/>
      <c r="O228" s="142"/>
      <c r="P228" s="143">
        <f>SUM(P229:P237)</f>
        <v>0</v>
      </c>
      <c r="Q228" s="142"/>
      <c r="R228" s="143">
        <f>SUM(R229:R237)</f>
        <v>63.412556420000001</v>
      </c>
      <c r="S228" s="142"/>
      <c r="T228" s="144">
        <f>SUM(T229:T237)</f>
        <v>0</v>
      </c>
      <c r="AR228" s="137" t="s">
        <v>80</v>
      </c>
      <c r="AT228" s="145" t="s">
        <v>72</v>
      </c>
      <c r="AU228" s="145" t="s">
        <v>80</v>
      </c>
      <c r="AY228" s="137" t="s">
        <v>160</v>
      </c>
      <c r="BK228" s="146">
        <f>SUM(BK229:BK237)</f>
        <v>0</v>
      </c>
    </row>
    <row r="229" spans="1:65" s="2" customFormat="1" ht="16.5" customHeight="1">
      <c r="A229" s="32"/>
      <c r="B229" s="149"/>
      <c r="C229" s="150" t="s">
        <v>321</v>
      </c>
      <c r="D229" s="150" t="s">
        <v>162</v>
      </c>
      <c r="E229" s="151" t="s">
        <v>322</v>
      </c>
      <c r="F229" s="152" t="s">
        <v>323</v>
      </c>
      <c r="G229" s="153" t="s">
        <v>207</v>
      </c>
      <c r="H229" s="154">
        <v>30.745999999999999</v>
      </c>
      <c r="I229" s="155"/>
      <c r="J229" s="156">
        <f>ROUND(I229*H229,2)</f>
        <v>0</v>
      </c>
      <c r="K229" s="157"/>
      <c r="L229" s="33"/>
      <c r="M229" s="158" t="s">
        <v>1</v>
      </c>
      <c r="N229" s="159" t="s">
        <v>38</v>
      </c>
      <c r="O229" s="58"/>
      <c r="P229" s="160">
        <f>O229*H229</f>
        <v>0</v>
      </c>
      <c r="Q229" s="160">
        <v>1.8907700000000001</v>
      </c>
      <c r="R229" s="160">
        <f>Q229*H229</f>
        <v>58.133614420000001</v>
      </c>
      <c r="S229" s="160">
        <v>0</v>
      </c>
      <c r="T229" s="161">
        <f>S229*H229</f>
        <v>0</v>
      </c>
      <c r="U229" s="32"/>
      <c r="V229" s="32"/>
      <c r="W229" s="32"/>
      <c r="X229" s="32"/>
      <c r="Y229" s="32"/>
      <c r="Z229" s="32"/>
      <c r="AA229" s="32"/>
      <c r="AB229" s="32"/>
      <c r="AC229" s="32"/>
      <c r="AD229" s="32"/>
      <c r="AE229" s="32"/>
      <c r="AR229" s="162" t="s">
        <v>166</v>
      </c>
      <c r="AT229" s="162" t="s">
        <v>162</v>
      </c>
      <c r="AU229" s="162" t="s">
        <v>82</v>
      </c>
      <c r="AY229" s="17" t="s">
        <v>160</v>
      </c>
      <c r="BE229" s="163">
        <f>IF(N229="základní",J229,0)</f>
        <v>0</v>
      </c>
      <c r="BF229" s="163">
        <f>IF(N229="snížená",J229,0)</f>
        <v>0</v>
      </c>
      <c r="BG229" s="163">
        <f>IF(N229="zákl. přenesená",J229,0)</f>
        <v>0</v>
      </c>
      <c r="BH229" s="163">
        <f>IF(N229="sníž. přenesená",J229,0)</f>
        <v>0</v>
      </c>
      <c r="BI229" s="163">
        <f>IF(N229="nulová",J229,0)</f>
        <v>0</v>
      </c>
      <c r="BJ229" s="17" t="s">
        <v>80</v>
      </c>
      <c r="BK229" s="163">
        <f>ROUND(I229*H229,2)</f>
        <v>0</v>
      </c>
      <c r="BL229" s="17" t="s">
        <v>166</v>
      </c>
      <c r="BM229" s="162" t="s">
        <v>324</v>
      </c>
    </row>
    <row r="230" spans="1:65" s="15" customFormat="1">
      <c r="B230" s="181"/>
      <c r="D230" s="165" t="s">
        <v>168</v>
      </c>
      <c r="E230" s="182" t="s">
        <v>1</v>
      </c>
      <c r="F230" s="183" t="s">
        <v>291</v>
      </c>
      <c r="H230" s="182" t="s">
        <v>1</v>
      </c>
      <c r="I230" s="184"/>
      <c r="L230" s="181"/>
      <c r="M230" s="185"/>
      <c r="N230" s="186"/>
      <c r="O230" s="186"/>
      <c r="P230" s="186"/>
      <c r="Q230" s="186"/>
      <c r="R230" s="186"/>
      <c r="S230" s="186"/>
      <c r="T230" s="187"/>
      <c r="AT230" s="182" t="s">
        <v>168</v>
      </c>
      <c r="AU230" s="182" t="s">
        <v>82</v>
      </c>
      <c r="AV230" s="15" t="s">
        <v>80</v>
      </c>
      <c r="AW230" s="15" t="s">
        <v>30</v>
      </c>
      <c r="AX230" s="15" t="s">
        <v>73</v>
      </c>
      <c r="AY230" s="182" t="s">
        <v>160</v>
      </c>
    </row>
    <row r="231" spans="1:65" s="13" customFormat="1">
      <c r="B231" s="164"/>
      <c r="D231" s="165" t="s">
        <v>168</v>
      </c>
      <c r="E231" s="166" t="s">
        <v>1</v>
      </c>
      <c r="F231" s="167" t="s">
        <v>325</v>
      </c>
      <c r="H231" s="168">
        <v>1.575</v>
      </c>
      <c r="I231" s="169"/>
      <c r="L231" s="164"/>
      <c r="M231" s="170"/>
      <c r="N231" s="171"/>
      <c r="O231" s="171"/>
      <c r="P231" s="171"/>
      <c r="Q231" s="171"/>
      <c r="R231" s="171"/>
      <c r="S231" s="171"/>
      <c r="T231" s="172"/>
      <c r="AT231" s="166" t="s">
        <v>168</v>
      </c>
      <c r="AU231" s="166" t="s">
        <v>82</v>
      </c>
      <c r="AV231" s="13" t="s">
        <v>82</v>
      </c>
      <c r="AW231" s="13" t="s">
        <v>30</v>
      </c>
      <c r="AX231" s="13" t="s">
        <v>73</v>
      </c>
      <c r="AY231" s="166" t="s">
        <v>160</v>
      </c>
    </row>
    <row r="232" spans="1:65" s="13" customFormat="1">
      <c r="B232" s="164"/>
      <c r="D232" s="165" t="s">
        <v>168</v>
      </c>
      <c r="E232" s="166" t="s">
        <v>1</v>
      </c>
      <c r="F232" s="167" t="s">
        <v>326</v>
      </c>
      <c r="H232" s="168">
        <v>29.170999999999999</v>
      </c>
      <c r="I232" s="169"/>
      <c r="L232" s="164"/>
      <c r="M232" s="170"/>
      <c r="N232" s="171"/>
      <c r="O232" s="171"/>
      <c r="P232" s="171"/>
      <c r="Q232" s="171"/>
      <c r="R232" s="171"/>
      <c r="S232" s="171"/>
      <c r="T232" s="172"/>
      <c r="AT232" s="166" t="s">
        <v>168</v>
      </c>
      <c r="AU232" s="166" t="s">
        <v>82</v>
      </c>
      <c r="AV232" s="13" t="s">
        <v>82</v>
      </c>
      <c r="AW232" s="13" t="s">
        <v>30</v>
      </c>
      <c r="AX232" s="13" t="s">
        <v>73</v>
      </c>
      <c r="AY232" s="166" t="s">
        <v>160</v>
      </c>
    </row>
    <row r="233" spans="1:65" s="14" customFormat="1">
      <c r="B233" s="173"/>
      <c r="D233" s="165" t="s">
        <v>168</v>
      </c>
      <c r="E233" s="174" t="s">
        <v>1</v>
      </c>
      <c r="F233" s="175" t="s">
        <v>170</v>
      </c>
      <c r="H233" s="176">
        <v>30.745999999999999</v>
      </c>
      <c r="I233" s="177"/>
      <c r="L233" s="173"/>
      <c r="M233" s="178"/>
      <c r="N233" s="179"/>
      <c r="O233" s="179"/>
      <c r="P233" s="179"/>
      <c r="Q233" s="179"/>
      <c r="R233" s="179"/>
      <c r="S233" s="179"/>
      <c r="T233" s="180"/>
      <c r="AT233" s="174" t="s">
        <v>168</v>
      </c>
      <c r="AU233" s="174" t="s">
        <v>82</v>
      </c>
      <c r="AV233" s="14" t="s">
        <v>166</v>
      </c>
      <c r="AW233" s="14" t="s">
        <v>30</v>
      </c>
      <c r="AX233" s="14" t="s">
        <v>80</v>
      </c>
      <c r="AY233" s="174" t="s">
        <v>160</v>
      </c>
    </row>
    <row r="234" spans="1:65" s="2" customFormat="1" ht="24.2" customHeight="1">
      <c r="A234" s="32"/>
      <c r="B234" s="149"/>
      <c r="C234" s="150" t="s">
        <v>327</v>
      </c>
      <c r="D234" s="150" t="s">
        <v>162</v>
      </c>
      <c r="E234" s="151" t="s">
        <v>328</v>
      </c>
      <c r="F234" s="152" t="s">
        <v>329</v>
      </c>
      <c r="G234" s="153" t="s">
        <v>207</v>
      </c>
      <c r="H234" s="154">
        <v>2.363</v>
      </c>
      <c r="I234" s="155"/>
      <c r="J234" s="156">
        <f>ROUND(I234*H234,2)</f>
        <v>0</v>
      </c>
      <c r="K234" s="157"/>
      <c r="L234" s="33"/>
      <c r="M234" s="158" t="s">
        <v>1</v>
      </c>
      <c r="N234" s="159" t="s">
        <v>38</v>
      </c>
      <c r="O234" s="58"/>
      <c r="P234" s="160">
        <f>O234*H234</f>
        <v>0</v>
      </c>
      <c r="Q234" s="160">
        <v>2.234</v>
      </c>
      <c r="R234" s="160">
        <f>Q234*H234</f>
        <v>5.2789419999999998</v>
      </c>
      <c r="S234" s="160">
        <v>0</v>
      </c>
      <c r="T234" s="161">
        <f>S234*H234</f>
        <v>0</v>
      </c>
      <c r="U234" s="32"/>
      <c r="V234" s="32"/>
      <c r="W234" s="32"/>
      <c r="X234" s="32"/>
      <c r="Y234" s="32"/>
      <c r="Z234" s="32"/>
      <c r="AA234" s="32"/>
      <c r="AB234" s="32"/>
      <c r="AC234" s="32"/>
      <c r="AD234" s="32"/>
      <c r="AE234" s="32"/>
      <c r="AR234" s="162" t="s">
        <v>166</v>
      </c>
      <c r="AT234" s="162" t="s">
        <v>162</v>
      </c>
      <c r="AU234" s="162" t="s">
        <v>82</v>
      </c>
      <c r="AY234" s="17" t="s">
        <v>160</v>
      </c>
      <c r="BE234" s="163">
        <f>IF(N234="základní",J234,0)</f>
        <v>0</v>
      </c>
      <c r="BF234" s="163">
        <f>IF(N234="snížená",J234,0)</f>
        <v>0</v>
      </c>
      <c r="BG234" s="163">
        <f>IF(N234="zákl. přenesená",J234,0)</f>
        <v>0</v>
      </c>
      <c r="BH234" s="163">
        <f>IF(N234="sníž. přenesená",J234,0)</f>
        <v>0</v>
      </c>
      <c r="BI234" s="163">
        <f>IF(N234="nulová",J234,0)</f>
        <v>0</v>
      </c>
      <c r="BJ234" s="17" t="s">
        <v>80</v>
      </c>
      <c r="BK234" s="163">
        <f>ROUND(I234*H234,2)</f>
        <v>0</v>
      </c>
      <c r="BL234" s="17" t="s">
        <v>166</v>
      </c>
      <c r="BM234" s="162" t="s">
        <v>330</v>
      </c>
    </row>
    <row r="235" spans="1:65" s="15" customFormat="1">
      <c r="B235" s="181"/>
      <c r="D235" s="165" t="s">
        <v>168</v>
      </c>
      <c r="E235" s="182" t="s">
        <v>1</v>
      </c>
      <c r="F235" s="183" t="s">
        <v>291</v>
      </c>
      <c r="H235" s="182" t="s">
        <v>1</v>
      </c>
      <c r="I235" s="184"/>
      <c r="L235" s="181"/>
      <c r="M235" s="185"/>
      <c r="N235" s="186"/>
      <c r="O235" s="186"/>
      <c r="P235" s="186"/>
      <c r="Q235" s="186"/>
      <c r="R235" s="186"/>
      <c r="S235" s="186"/>
      <c r="T235" s="187"/>
      <c r="AT235" s="182" t="s">
        <v>168</v>
      </c>
      <c r="AU235" s="182" t="s">
        <v>82</v>
      </c>
      <c r="AV235" s="15" t="s">
        <v>80</v>
      </c>
      <c r="AW235" s="15" t="s">
        <v>30</v>
      </c>
      <c r="AX235" s="15" t="s">
        <v>73</v>
      </c>
      <c r="AY235" s="182" t="s">
        <v>160</v>
      </c>
    </row>
    <row r="236" spans="1:65" s="13" customFormat="1">
      <c r="B236" s="164"/>
      <c r="D236" s="165" t="s">
        <v>168</v>
      </c>
      <c r="E236" s="166" t="s">
        <v>1</v>
      </c>
      <c r="F236" s="167" t="s">
        <v>331</v>
      </c>
      <c r="H236" s="168">
        <v>2.363</v>
      </c>
      <c r="I236" s="169"/>
      <c r="L236" s="164"/>
      <c r="M236" s="170"/>
      <c r="N236" s="171"/>
      <c r="O236" s="171"/>
      <c r="P236" s="171"/>
      <c r="Q236" s="171"/>
      <c r="R236" s="171"/>
      <c r="S236" s="171"/>
      <c r="T236" s="172"/>
      <c r="AT236" s="166" t="s">
        <v>168</v>
      </c>
      <c r="AU236" s="166" t="s">
        <v>82</v>
      </c>
      <c r="AV236" s="13" t="s">
        <v>82</v>
      </c>
      <c r="AW236" s="13" t="s">
        <v>30</v>
      </c>
      <c r="AX236" s="13" t="s">
        <v>73</v>
      </c>
      <c r="AY236" s="166" t="s">
        <v>160</v>
      </c>
    </row>
    <row r="237" spans="1:65" s="14" customFormat="1">
      <c r="B237" s="173"/>
      <c r="D237" s="165" t="s">
        <v>168</v>
      </c>
      <c r="E237" s="174" t="s">
        <v>1</v>
      </c>
      <c r="F237" s="175" t="s">
        <v>170</v>
      </c>
      <c r="H237" s="176">
        <v>2.363</v>
      </c>
      <c r="I237" s="177"/>
      <c r="L237" s="173"/>
      <c r="M237" s="178"/>
      <c r="N237" s="179"/>
      <c r="O237" s="179"/>
      <c r="P237" s="179"/>
      <c r="Q237" s="179"/>
      <c r="R237" s="179"/>
      <c r="S237" s="179"/>
      <c r="T237" s="180"/>
      <c r="AT237" s="174" t="s">
        <v>168</v>
      </c>
      <c r="AU237" s="174" t="s">
        <v>82</v>
      </c>
      <c r="AV237" s="14" t="s">
        <v>166</v>
      </c>
      <c r="AW237" s="14" t="s">
        <v>30</v>
      </c>
      <c r="AX237" s="14" t="s">
        <v>80</v>
      </c>
      <c r="AY237" s="174" t="s">
        <v>160</v>
      </c>
    </row>
    <row r="238" spans="1:65" s="12" customFormat="1" ht="22.9" customHeight="1">
      <c r="B238" s="136"/>
      <c r="D238" s="137" t="s">
        <v>72</v>
      </c>
      <c r="E238" s="147" t="s">
        <v>182</v>
      </c>
      <c r="F238" s="147" t="s">
        <v>332</v>
      </c>
      <c r="I238" s="139"/>
      <c r="J238" s="148">
        <f>BK238</f>
        <v>0</v>
      </c>
      <c r="L238" s="136"/>
      <c r="M238" s="141"/>
      <c r="N238" s="142"/>
      <c r="O238" s="142"/>
      <c r="P238" s="143">
        <f>SUM(P239:P259)</f>
        <v>0</v>
      </c>
      <c r="Q238" s="142"/>
      <c r="R238" s="143">
        <f>SUM(R239:R259)</f>
        <v>0</v>
      </c>
      <c r="S238" s="142"/>
      <c r="T238" s="144">
        <f>SUM(T239:T259)</f>
        <v>0</v>
      </c>
      <c r="AR238" s="137" t="s">
        <v>80</v>
      </c>
      <c r="AT238" s="145" t="s">
        <v>72</v>
      </c>
      <c r="AU238" s="145" t="s">
        <v>80</v>
      </c>
      <c r="AY238" s="137" t="s">
        <v>160</v>
      </c>
      <c r="BK238" s="146">
        <f>SUM(BK239:BK259)</f>
        <v>0</v>
      </c>
    </row>
    <row r="239" spans="1:65" s="2" customFormat="1" ht="16.5" customHeight="1">
      <c r="A239" s="32"/>
      <c r="B239" s="149"/>
      <c r="C239" s="150" t="s">
        <v>333</v>
      </c>
      <c r="D239" s="150" t="s">
        <v>162</v>
      </c>
      <c r="E239" s="151" t="s">
        <v>334</v>
      </c>
      <c r="F239" s="152" t="s">
        <v>335</v>
      </c>
      <c r="G239" s="153" t="s">
        <v>165</v>
      </c>
      <c r="H239" s="154">
        <v>132</v>
      </c>
      <c r="I239" s="155"/>
      <c r="J239" s="156">
        <f>ROUND(I239*H239,2)</f>
        <v>0</v>
      </c>
      <c r="K239" s="157"/>
      <c r="L239" s="33"/>
      <c r="M239" s="158" t="s">
        <v>1</v>
      </c>
      <c r="N239" s="159" t="s">
        <v>38</v>
      </c>
      <c r="O239" s="58"/>
      <c r="P239" s="160">
        <f>O239*H239</f>
        <v>0</v>
      </c>
      <c r="Q239" s="160">
        <v>0</v>
      </c>
      <c r="R239" s="160">
        <f>Q239*H239</f>
        <v>0</v>
      </c>
      <c r="S239" s="160">
        <v>0</v>
      </c>
      <c r="T239" s="161">
        <f>S239*H239</f>
        <v>0</v>
      </c>
      <c r="U239" s="32"/>
      <c r="V239" s="32"/>
      <c r="W239" s="32"/>
      <c r="X239" s="32"/>
      <c r="Y239" s="32"/>
      <c r="Z239" s="32"/>
      <c r="AA239" s="32"/>
      <c r="AB239" s="32"/>
      <c r="AC239" s="32"/>
      <c r="AD239" s="32"/>
      <c r="AE239" s="32"/>
      <c r="AR239" s="162" t="s">
        <v>166</v>
      </c>
      <c r="AT239" s="162" t="s">
        <v>162</v>
      </c>
      <c r="AU239" s="162" t="s">
        <v>82</v>
      </c>
      <c r="AY239" s="17" t="s">
        <v>160</v>
      </c>
      <c r="BE239" s="163">
        <f>IF(N239="základní",J239,0)</f>
        <v>0</v>
      </c>
      <c r="BF239" s="163">
        <f>IF(N239="snížená",J239,0)</f>
        <v>0</v>
      </c>
      <c r="BG239" s="163">
        <f>IF(N239="zákl. přenesená",J239,0)</f>
        <v>0</v>
      </c>
      <c r="BH239" s="163">
        <f>IF(N239="sníž. přenesená",J239,0)</f>
        <v>0</v>
      </c>
      <c r="BI239" s="163">
        <f>IF(N239="nulová",J239,0)</f>
        <v>0</v>
      </c>
      <c r="BJ239" s="17" t="s">
        <v>80</v>
      </c>
      <c r="BK239" s="163">
        <f>ROUND(I239*H239,2)</f>
        <v>0</v>
      </c>
      <c r="BL239" s="17" t="s">
        <v>166</v>
      </c>
      <c r="BM239" s="162" t="s">
        <v>336</v>
      </c>
    </row>
    <row r="240" spans="1:65" s="13" customFormat="1">
      <c r="B240" s="164"/>
      <c r="D240" s="165" t="s">
        <v>168</v>
      </c>
      <c r="E240" s="166" t="s">
        <v>1</v>
      </c>
      <c r="F240" s="167" t="s">
        <v>169</v>
      </c>
      <c r="H240" s="168">
        <v>132</v>
      </c>
      <c r="I240" s="169"/>
      <c r="L240" s="164"/>
      <c r="M240" s="170"/>
      <c r="N240" s="171"/>
      <c r="O240" s="171"/>
      <c r="P240" s="171"/>
      <c r="Q240" s="171"/>
      <c r="R240" s="171"/>
      <c r="S240" s="171"/>
      <c r="T240" s="172"/>
      <c r="AT240" s="166" t="s">
        <v>168</v>
      </c>
      <c r="AU240" s="166" t="s">
        <v>82</v>
      </c>
      <c r="AV240" s="13" t="s">
        <v>82</v>
      </c>
      <c r="AW240" s="13" t="s">
        <v>30</v>
      </c>
      <c r="AX240" s="13" t="s">
        <v>73</v>
      </c>
      <c r="AY240" s="166" t="s">
        <v>160</v>
      </c>
    </row>
    <row r="241" spans="1:65" s="14" customFormat="1">
      <c r="B241" s="173"/>
      <c r="D241" s="165" t="s">
        <v>168</v>
      </c>
      <c r="E241" s="174" t="s">
        <v>1</v>
      </c>
      <c r="F241" s="175" t="s">
        <v>170</v>
      </c>
      <c r="H241" s="176">
        <v>132</v>
      </c>
      <c r="I241" s="177"/>
      <c r="L241" s="173"/>
      <c r="M241" s="178"/>
      <c r="N241" s="179"/>
      <c r="O241" s="179"/>
      <c r="P241" s="179"/>
      <c r="Q241" s="179"/>
      <c r="R241" s="179"/>
      <c r="S241" s="179"/>
      <c r="T241" s="180"/>
      <c r="AT241" s="174" t="s">
        <v>168</v>
      </c>
      <c r="AU241" s="174" t="s">
        <v>82</v>
      </c>
      <c r="AV241" s="14" t="s">
        <v>166</v>
      </c>
      <c r="AW241" s="14" t="s">
        <v>30</v>
      </c>
      <c r="AX241" s="14" t="s">
        <v>80</v>
      </c>
      <c r="AY241" s="174" t="s">
        <v>160</v>
      </c>
    </row>
    <row r="242" spans="1:65" s="2" customFormat="1" ht="24.2" customHeight="1">
      <c r="A242" s="32"/>
      <c r="B242" s="149"/>
      <c r="C242" s="150" t="s">
        <v>337</v>
      </c>
      <c r="D242" s="150" t="s">
        <v>162</v>
      </c>
      <c r="E242" s="151" t="s">
        <v>338</v>
      </c>
      <c r="F242" s="152" t="s">
        <v>339</v>
      </c>
      <c r="G242" s="153" t="s">
        <v>165</v>
      </c>
      <c r="H242" s="154">
        <v>660</v>
      </c>
      <c r="I242" s="155"/>
      <c r="J242" s="156">
        <f>ROUND(I242*H242,2)</f>
        <v>0</v>
      </c>
      <c r="K242" s="157"/>
      <c r="L242" s="33"/>
      <c r="M242" s="158" t="s">
        <v>1</v>
      </c>
      <c r="N242" s="159" t="s">
        <v>38</v>
      </c>
      <c r="O242" s="58"/>
      <c r="P242" s="160">
        <f>O242*H242</f>
        <v>0</v>
      </c>
      <c r="Q242" s="160">
        <v>0</v>
      </c>
      <c r="R242" s="160">
        <f>Q242*H242</f>
        <v>0</v>
      </c>
      <c r="S242" s="160">
        <v>0</v>
      </c>
      <c r="T242" s="161">
        <f>S242*H242</f>
        <v>0</v>
      </c>
      <c r="U242" s="32"/>
      <c r="V242" s="32"/>
      <c r="W242" s="32"/>
      <c r="X242" s="32"/>
      <c r="Y242" s="32"/>
      <c r="Z242" s="32"/>
      <c r="AA242" s="32"/>
      <c r="AB242" s="32"/>
      <c r="AC242" s="32"/>
      <c r="AD242" s="32"/>
      <c r="AE242" s="32"/>
      <c r="AR242" s="162" t="s">
        <v>166</v>
      </c>
      <c r="AT242" s="162" t="s">
        <v>162</v>
      </c>
      <c r="AU242" s="162" t="s">
        <v>82</v>
      </c>
      <c r="AY242" s="17" t="s">
        <v>160</v>
      </c>
      <c r="BE242" s="163">
        <f>IF(N242="základní",J242,0)</f>
        <v>0</v>
      </c>
      <c r="BF242" s="163">
        <f>IF(N242="snížená",J242,0)</f>
        <v>0</v>
      </c>
      <c r="BG242" s="163">
        <f>IF(N242="zákl. přenesená",J242,0)</f>
        <v>0</v>
      </c>
      <c r="BH242" s="163">
        <f>IF(N242="sníž. přenesená",J242,0)</f>
        <v>0</v>
      </c>
      <c r="BI242" s="163">
        <f>IF(N242="nulová",J242,0)</f>
        <v>0</v>
      </c>
      <c r="BJ242" s="17" t="s">
        <v>80</v>
      </c>
      <c r="BK242" s="163">
        <f>ROUND(I242*H242,2)</f>
        <v>0</v>
      </c>
      <c r="BL242" s="17" t="s">
        <v>166</v>
      </c>
      <c r="BM242" s="162" t="s">
        <v>340</v>
      </c>
    </row>
    <row r="243" spans="1:65" s="13" customFormat="1">
      <c r="B243" s="164"/>
      <c r="D243" s="165" t="s">
        <v>168</v>
      </c>
      <c r="E243" s="166" t="s">
        <v>1</v>
      </c>
      <c r="F243" s="167" t="s">
        <v>341</v>
      </c>
      <c r="H243" s="168">
        <v>660</v>
      </c>
      <c r="I243" s="169"/>
      <c r="L243" s="164"/>
      <c r="M243" s="170"/>
      <c r="N243" s="171"/>
      <c r="O243" s="171"/>
      <c r="P243" s="171"/>
      <c r="Q243" s="171"/>
      <c r="R243" s="171"/>
      <c r="S243" s="171"/>
      <c r="T243" s="172"/>
      <c r="AT243" s="166" t="s">
        <v>168</v>
      </c>
      <c r="AU243" s="166" t="s">
        <v>82</v>
      </c>
      <c r="AV243" s="13" t="s">
        <v>82</v>
      </c>
      <c r="AW243" s="13" t="s">
        <v>30</v>
      </c>
      <c r="AX243" s="13" t="s">
        <v>73</v>
      </c>
      <c r="AY243" s="166" t="s">
        <v>160</v>
      </c>
    </row>
    <row r="244" spans="1:65" s="14" customFormat="1">
      <c r="B244" s="173"/>
      <c r="D244" s="165" t="s">
        <v>168</v>
      </c>
      <c r="E244" s="174" t="s">
        <v>1</v>
      </c>
      <c r="F244" s="175" t="s">
        <v>170</v>
      </c>
      <c r="H244" s="176">
        <v>660</v>
      </c>
      <c r="I244" s="177"/>
      <c r="L244" s="173"/>
      <c r="M244" s="178"/>
      <c r="N244" s="179"/>
      <c r="O244" s="179"/>
      <c r="P244" s="179"/>
      <c r="Q244" s="179"/>
      <c r="R244" s="179"/>
      <c r="S244" s="179"/>
      <c r="T244" s="180"/>
      <c r="AT244" s="174" t="s">
        <v>168</v>
      </c>
      <c r="AU244" s="174" t="s">
        <v>82</v>
      </c>
      <c r="AV244" s="14" t="s">
        <v>166</v>
      </c>
      <c r="AW244" s="14" t="s">
        <v>30</v>
      </c>
      <c r="AX244" s="14" t="s">
        <v>80</v>
      </c>
      <c r="AY244" s="174" t="s">
        <v>160</v>
      </c>
    </row>
    <row r="245" spans="1:65" s="2" customFormat="1" ht="24.2" customHeight="1">
      <c r="A245" s="32"/>
      <c r="B245" s="149"/>
      <c r="C245" s="150" t="s">
        <v>342</v>
      </c>
      <c r="D245" s="150" t="s">
        <v>162</v>
      </c>
      <c r="E245" s="151" t="s">
        <v>343</v>
      </c>
      <c r="F245" s="152" t="s">
        <v>344</v>
      </c>
      <c r="G245" s="153" t="s">
        <v>165</v>
      </c>
      <c r="H245" s="154">
        <v>132</v>
      </c>
      <c r="I245" s="155"/>
      <c r="J245" s="156">
        <f>ROUND(I245*H245,2)</f>
        <v>0</v>
      </c>
      <c r="K245" s="157"/>
      <c r="L245" s="33"/>
      <c r="M245" s="158" t="s">
        <v>1</v>
      </c>
      <c r="N245" s="159" t="s">
        <v>38</v>
      </c>
      <c r="O245" s="58"/>
      <c r="P245" s="160">
        <f>O245*H245</f>
        <v>0</v>
      </c>
      <c r="Q245" s="160">
        <v>0</v>
      </c>
      <c r="R245" s="160">
        <f>Q245*H245</f>
        <v>0</v>
      </c>
      <c r="S245" s="160">
        <v>0</v>
      </c>
      <c r="T245" s="161">
        <f>S245*H245</f>
        <v>0</v>
      </c>
      <c r="U245" s="32"/>
      <c r="V245" s="32"/>
      <c r="W245" s="32"/>
      <c r="X245" s="32"/>
      <c r="Y245" s="32"/>
      <c r="Z245" s="32"/>
      <c r="AA245" s="32"/>
      <c r="AB245" s="32"/>
      <c r="AC245" s="32"/>
      <c r="AD245" s="32"/>
      <c r="AE245" s="32"/>
      <c r="AR245" s="162" t="s">
        <v>166</v>
      </c>
      <c r="AT245" s="162" t="s">
        <v>162</v>
      </c>
      <c r="AU245" s="162" t="s">
        <v>82</v>
      </c>
      <c r="AY245" s="17" t="s">
        <v>160</v>
      </c>
      <c r="BE245" s="163">
        <f>IF(N245="základní",J245,0)</f>
        <v>0</v>
      </c>
      <c r="BF245" s="163">
        <f>IF(N245="snížená",J245,0)</f>
        <v>0</v>
      </c>
      <c r="BG245" s="163">
        <f>IF(N245="zákl. přenesená",J245,0)</f>
        <v>0</v>
      </c>
      <c r="BH245" s="163">
        <f>IF(N245="sníž. přenesená",J245,0)</f>
        <v>0</v>
      </c>
      <c r="BI245" s="163">
        <f>IF(N245="nulová",J245,0)</f>
        <v>0</v>
      </c>
      <c r="BJ245" s="17" t="s">
        <v>80</v>
      </c>
      <c r="BK245" s="163">
        <f>ROUND(I245*H245,2)</f>
        <v>0</v>
      </c>
      <c r="BL245" s="17" t="s">
        <v>166</v>
      </c>
      <c r="BM245" s="162" t="s">
        <v>345</v>
      </c>
    </row>
    <row r="246" spans="1:65" s="13" customFormat="1">
      <c r="B246" s="164"/>
      <c r="D246" s="165" t="s">
        <v>168</v>
      </c>
      <c r="E246" s="166" t="s">
        <v>1</v>
      </c>
      <c r="F246" s="167" t="s">
        <v>169</v>
      </c>
      <c r="H246" s="168">
        <v>132</v>
      </c>
      <c r="I246" s="169"/>
      <c r="L246" s="164"/>
      <c r="M246" s="170"/>
      <c r="N246" s="171"/>
      <c r="O246" s="171"/>
      <c r="P246" s="171"/>
      <c r="Q246" s="171"/>
      <c r="R246" s="171"/>
      <c r="S246" s="171"/>
      <c r="T246" s="172"/>
      <c r="AT246" s="166" t="s">
        <v>168</v>
      </c>
      <c r="AU246" s="166" t="s">
        <v>82</v>
      </c>
      <c r="AV246" s="13" t="s">
        <v>82</v>
      </c>
      <c r="AW246" s="13" t="s">
        <v>30</v>
      </c>
      <c r="AX246" s="13" t="s">
        <v>73</v>
      </c>
      <c r="AY246" s="166" t="s">
        <v>160</v>
      </c>
    </row>
    <row r="247" spans="1:65" s="14" customFormat="1">
      <c r="B247" s="173"/>
      <c r="D247" s="165" t="s">
        <v>168</v>
      </c>
      <c r="E247" s="174" t="s">
        <v>1</v>
      </c>
      <c r="F247" s="175" t="s">
        <v>170</v>
      </c>
      <c r="H247" s="176">
        <v>132</v>
      </c>
      <c r="I247" s="177"/>
      <c r="L247" s="173"/>
      <c r="M247" s="178"/>
      <c r="N247" s="179"/>
      <c r="O247" s="179"/>
      <c r="P247" s="179"/>
      <c r="Q247" s="179"/>
      <c r="R247" s="179"/>
      <c r="S247" s="179"/>
      <c r="T247" s="180"/>
      <c r="AT247" s="174" t="s">
        <v>168</v>
      </c>
      <c r="AU247" s="174" t="s">
        <v>82</v>
      </c>
      <c r="AV247" s="14" t="s">
        <v>166</v>
      </c>
      <c r="AW247" s="14" t="s">
        <v>30</v>
      </c>
      <c r="AX247" s="14" t="s">
        <v>80</v>
      </c>
      <c r="AY247" s="174" t="s">
        <v>160</v>
      </c>
    </row>
    <row r="248" spans="1:65" s="2" customFormat="1" ht="24.2" customHeight="1">
      <c r="A248" s="32"/>
      <c r="B248" s="149"/>
      <c r="C248" s="150" t="s">
        <v>346</v>
      </c>
      <c r="D248" s="150" t="s">
        <v>162</v>
      </c>
      <c r="E248" s="151" t="s">
        <v>347</v>
      </c>
      <c r="F248" s="152" t="s">
        <v>348</v>
      </c>
      <c r="G248" s="153" t="s">
        <v>165</v>
      </c>
      <c r="H248" s="154">
        <v>660</v>
      </c>
      <c r="I248" s="155"/>
      <c r="J248" s="156">
        <f>ROUND(I248*H248,2)</f>
        <v>0</v>
      </c>
      <c r="K248" s="157"/>
      <c r="L248" s="33"/>
      <c r="M248" s="158" t="s">
        <v>1</v>
      </c>
      <c r="N248" s="159" t="s">
        <v>38</v>
      </c>
      <c r="O248" s="58"/>
      <c r="P248" s="160">
        <f>O248*H248</f>
        <v>0</v>
      </c>
      <c r="Q248" s="160">
        <v>0</v>
      </c>
      <c r="R248" s="160">
        <f>Q248*H248</f>
        <v>0</v>
      </c>
      <c r="S248" s="160">
        <v>0</v>
      </c>
      <c r="T248" s="161">
        <f>S248*H248</f>
        <v>0</v>
      </c>
      <c r="U248" s="32"/>
      <c r="V248" s="32"/>
      <c r="W248" s="32"/>
      <c r="X248" s="32"/>
      <c r="Y248" s="32"/>
      <c r="Z248" s="32"/>
      <c r="AA248" s="32"/>
      <c r="AB248" s="32"/>
      <c r="AC248" s="32"/>
      <c r="AD248" s="32"/>
      <c r="AE248" s="32"/>
      <c r="AR248" s="162" t="s">
        <v>166</v>
      </c>
      <c r="AT248" s="162" t="s">
        <v>162</v>
      </c>
      <c r="AU248" s="162" t="s">
        <v>82</v>
      </c>
      <c r="AY248" s="17" t="s">
        <v>160</v>
      </c>
      <c r="BE248" s="163">
        <f>IF(N248="základní",J248,0)</f>
        <v>0</v>
      </c>
      <c r="BF248" s="163">
        <f>IF(N248="snížená",J248,0)</f>
        <v>0</v>
      </c>
      <c r="BG248" s="163">
        <f>IF(N248="zákl. přenesená",J248,0)</f>
        <v>0</v>
      </c>
      <c r="BH248" s="163">
        <f>IF(N248="sníž. přenesená",J248,0)</f>
        <v>0</v>
      </c>
      <c r="BI248" s="163">
        <f>IF(N248="nulová",J248,0)</f>
        <v>0</v>
      </c>
      <c r="BJ248" s="17" t="s">
        <v>80</v>
      </c>
      <c r="BK248" s="163">
        <f>ROUND(I248*H248,2)</f>
        <v>0</v>
      </c>
      <c r="BL248" s="17" t="s">
        <v>166</v>
      </c>
      <c r="BM248" s="162" t="s">
        <v>349</v>
      </c>
    </row>
    <row r="249" spans="1:65" s="13" customFormat="1">
      <c r="B249" s="164"/>
      <c r="D249" s="165" t="s">
        <v>168</v>
      </c>
      <c r="E249" s="166" t="s">
        <v>1</v>
      </c>
      <c r="F249" s="167" t="s">
        <v>181</v>
      </c>
      <c r="H249" s="168">
        <v>660</v>
      </c>
      <c r="I249" s="169"/>
      <c r="L249" s="164"/>
      <c r="M249" s="170"/>
      <c r="N249" s="171"/>
      <c r="O249" s="171"/>
      <c r="P249" s="171"/>
      <c r="Q249" s="171"/>
      <c r="R249" s="171"/>
      <c r="S249" s="171"/>
      <c r="T249" s="172"/>
      <c r="AT249" s="166" t="s">
        <v>168</v>
      </c>
      <c r="AU249" s="166" t="s">
        <v>82</v>
      </c>
      <c r="AV249" s="13" t="s">
        <v>82</v>
      </c>
      <c r="AW249" s="13" t="s">
        <v>30</v>
      </c>
      <c r="AX249" s="13" t="s">
        <v>73</v>
      </c>
      <c r="AY249" s="166" t="s">
        <v>160</v>
      </c>
    </row>
    <row r="250" spans="1:65" s="14" customFormat="1">
      <c r="B250" s="173"/>
      <c r="D250" s="165" t="s">
        <v>168</v>
      </c>
      <c r="E250" s="174" t="s">
        <v>1</v>
      </c>
      <c r="F250" s="175" t="s">
        <v>170</v>
      </c>
      <c r="H250" s="176">
        <v>660</v>
      </c>
      <c r="I250" s="177"/>
      <c r="L250" s="173"/>
      <c r="M250" s="178"/>
      <c r="N250" s="179"/>
      <c r="O250" s="179"/>
      <c r="P250" s="179"/>
      <c r="Q250" s="179"/>
      <c r="R250" s="179"/>
      <c r="S250" s="179"/>
      <c r="T250" s="180"/>
      <c r="AT250" s="174" t="s">
        <v>168</v>
      </c>
      <c r="AU250" s="174" t="s">
        <v>82</v>
      </c>
      <c r="AV250" s="14" t="s">
        <v>166</v>
      </c>
      <c r="AW250" s="14" t="s">
        <v>30</v>
      </c>
      <c r="AX250" s="14" t="s">
        <v>80</v>
      </c>
      <c r="AY250" s="174" t="s">
        <v>160</v>
      </c>
    </row>
    <row r="251" spans="1:65" s="2" customFormat="1" ht="24.2" customHeight="1">
      <c r="A251" s="32"/>
      <c r="B251" s="149"/>
      <c r="C251" s="150" t="s">
        <v>350</v>
      </c>
      <c r="D251" s="150" t="s">
        <v>162</v>
      </c>
      <c r="E251" s="151" t="s">
        <v>351</v>
      </c>
      <c r="F251" s="152" t="s">
        <v>352</v>
      </c>
      <c r="G251" s="153" t="s">
        <v>165</v>
      </c>
      <c r="H251" s="154">
        <v>660</v>
      </c>
      <c r="I251" s="155"/>
      <c r="J251" s="156">
        <f>ROUND(I251*H251,2)</f>
        <v>0</v>
      </c>
      <c r="K251" s="157"/>
      <c r="L251" s="33"/>
      <c r="M251" s="158" t="s">
        <v>1</v>
      </c>
      <c r="N251" s="159" t="s">
        <v>38</v>
      </c>
      <c r="O251" s="58"/>
      <c r="P251" s="160">
        <f>O251*H251</f>
        <v>0</v>
      </c>
      <c r="Q251" s="160">
        <v>0</v>
      </c>
      <c r="R251" s="160">
        <f>Q251*H251</f>
        <v>0</v>
      </c>
      <c r="S251" s="160">
        <v>0</v>
      </c>
      <c r="T251" s="161">
        <f>S251*H251</f>
        <v>0</v>
      </c>
      <c r="U251" s="32"/>
      <c r="V251" s="32"/>
      <c r="W251" s="32"/>
      <c r="X251" s="32"/>
      <c r="Y251" s="32"/>
      <c r="Z251" s="32"/>
      <c r="AA251" s="32"/>
      <c r="AB251" s="32"/>
      <c r="AC251" s="32"/>
      <c r="AD251" s="32"/>
      <c r="AE251" s="32"/>
      <c r="AR251" s="162" t="s">
        <v>166</v>
      </c>
      <c r="AT251" s="162" t="s">
        <v>162</v>
      </c>
      <c r="AU251" s="162" t="s">
        <v>82</v>
      </c>
      <c r="AY251" s="17" t="s">
        <v>160</v>
      </c>
      <c r="BE251" s="163">
        <f>IF(N251="základní",J251,0)</f>
        <v>0</v>
      </c>
      <c r="BF251" s="163">
        <f>IF(N251="snížená",J251,0)</f>
        <v>0</v>
      </c>
      <c r="BG251" s="163">
        <f>IF(N251="zákl. přenesená",J251,0)</f>
        <v>0</v>
      </c>
      <c r="BH251" s="163">
        <f>IF(N251="sníž. přenesená",J251,0)</f>
        <v>0</v>
      </c>
      <c r="BI251" s="163">
        <f>IF(N251="nulová",J251,0)</f>
        <v>0</v>
      </c>
      <c r="BJ251" s="17" t="s">
        <v>80</v>
      </c>
      <c r="BK251" s="163">
        <f>ROUND(I251*H251,2)</f>
        <v>0</v>
      </c>
      <c r="BL251" s="17" t="s">
        <v>166</v>
      </c>
      <c r="BM251" s="162" t="s">
        <v>353</v>
      </c>
    </row>
    <row r="252" spans="1:65" s="13" customFormat="1">
      <c r="B252" s="164"/>
      <c r="D252" s="165" t="s">
        <v>168</v>
      </c>
      <c r="E252" s="166" t="s">
        <v>1</v>
      </c>
      <c r="F252" s="167" t="s">
        <v>181</v>
      </c>
      <c r="H252" s="168">
        <v>660</v>
      </c>
      <c r="I252" s="169"/>
      <c r="L252" s="164"/>
      <c r="M252" s="170"/>
      <c r="N252" s="171"/>
      <c r="O252" s="171"/>
      <c r="P252" s="171"/>
      <c r="Q252" s="171"/>
      <c r="R252" s="171"/>
      <c r="S252" s="171"/>
      <c r="T252" s="172"/>
      <c r="AT252" s="166" t="s">
        <v>168</v>
      </c>
      <c r="AU252" s="166" t="s">
        <v>82</v>
      </c>
      <c r="AV252" s="13" t="s">
        <v>82</v>
      </c>
      <c r="AW252" s="13" t="s">
        <v>30</v>
      </c>
      <c r="AX252" s="13" t="s">
        <v>73</v>
      </c>
      <c r="AY252" s="166" t="s">
        <v>160</v>
      </c>
    </row>
    <row r="253" spans="1:65" s="14" customFormat="1">
      <c r="B253" s="173"/>
      <c r="D253" s="165" t="s">
        <v>168</v>
      </c>
      <c r="E253" s="174" t="s">
        <v>1</v>
      </c>
      <c r="F253" s="175" t="s">
        <v>170</v>
      </c>
      <c r="H253" s="176">
        <v>660</v>
      </c>
      <c r="I253" s="177"/>
      <c r="L253" s="173"/>
      <c r="M253" s="178"/>
      <c r="N253" s="179"/>
      <c r="O253" s="179"/>
      <c r="P253" s="179"/>
      <c r="Q253" s="179"/>
      <c r="R253" s="179"/>
      <c r="S253" s="179"/>
      <c r="T253" s="180"/>
      <c r="AT253" s="174" t="s">
        <v>168</v>
      </c>
      <c r="AU253" s="174" t="s">
        <v>82</v>
      </c>
      <c r="AV253" s="14" t="s">
        <v>166</v>
      </c>
      <c r="AW253" s="14" t="s">
        <v>30</v>
      </c>
      <c r="AX253" s="14" t="s">
        <v>80</v>
      </c>
      <c r="AY253" s="174" t="s">
        <v>160</v>
      </c>
    </row>
    <row r="254" spans="1:65" s="2" customFormat="1" ht="21.75" customHeight="1">
      <c r="A254" s="32"/>
      <c r="B254" s="149"/>
      <c r="C254" s="150" t="s">
        <v>354</v>
      </c>
      <c r="D254" s="150" t="s">
        <v>162</v>
      </c>
      <c r="E254" s="151" t="s">
        <v>355</v>
      </c>
      <c r="F254" s="152" t="s">
        <v>356</v>
      </c>
      <c r="G254" s="153" t="s">
        <v>165</v>
      </c>
      <c r="H254" s="154">
        <v>660</v>
      </c>
      <c r="I254" s="155"/>
      <c r="J254" s="156">
        <f>ROUND(I254*H254,2)</f>
        <v>0</v>
      </c>
      <c r="K254" s="157"/>
      <c r="L254" s="33"/>
      <c r="M254" s="158" t="s">
        <v>1</v>
      </c>
      <c r="N254" s="159" t="s">
        <v>38</v>
      </c>
      <c r="O254" s="58"/>
      <c r="P254" s="160">
        <f>O254*H254</f>
        <v>0</v>
      </c>
      <c r="Q254" s="160">
        <v>0</v>
      </c>
      <c r="R254" s="160">
        <f>Q254*H254</f>
        <v>0</v>
      </c>
      <c r="S254" s="160">
        <v>0</v>
      </c>
      <c r="T254" s="161">
        <f>S254*H254</f>
        <v>0</v>
      </c>
      <c r="U254" s="32"/>
      <c r="V254" s="32"/>
      <c r="W254" s="32"/>
      <c r="X254" s="32"/>
      <c r="Y254" s="32"/>
      <c r="Z254" s="32"/>
      <c r="AA254" s="32"/>
      <c r="AB254" s="32"/>
      <c r="AC254" s="32"/>
      <c r="AD254" s="32"/>
      <c r="AE254" s="32"/>
      <c r="AR254" s="162" t="s">
        <v>166</v>
      </c>
      <c r="AT254" s="162" t="s">
        <v>162</v>
      </c>
      <c r="AU254" s="162" t="s">
        <v>82</v>
      </c>
      <c r="AY254" s="17" t="s">
        <v>160</v>
      </c>
      <c r="BE254" s="163">
        <f>IF(N254="základní",J254,0)</f>
        <v>0</v>
      </c>
      <c r="BF254" s="163">
        <f>IF(N254="snížená",J254,0)</f>
        <v>0</v>
      </c>
      <c r="BG254" s="163">
        <f>IF(N254="zákl. přenesená",J254,0)</f>
        <v>0</v>
      </c>
      <c r="BH254" s="163">
        <f>IF(N254="sníž. přenesená",J254,0)</f>
        <v>0</v>
      </c>
      <c r="BI254" s="163">
        <f>IF(N254="nulová",J254,0)</f>
        <v>0</v>
      </c>
      <c r="BJ254" s="17" t="s">
        <v>80</v>
      </c>
      <c r="BK254" s="163">
        <f>ROUND(I254*H254,2)</f>
        <v>0</v>
      </c>
      <c r="BL254" s="17" t="s">
        <v>166</v>
      </c>
      <c r="BM254" s="162" t="s">
        <v>357</v>
      </c>
    </row>
    <row r="255" spans="1:65" s="13" customFormat="1">
      <c r="B255" s="164"/>
      <c r="D255" s="165" t="s">
        <v>168</v>
      </c>
      <c r="E255" s="166" t="s">
        <v>1</v>
      </c>
      <c r="F255" s="167" t="s">
        <v>181</v>
      </c>
      <c r="H255" s="168">
        <v>660</v>
      </c>
      <c r="I255" s="169"/>
      <c r="L255" s="164"/>
      <c r="M255" s="170"/>
      <c r="N255" s="171"/>
      <c r="O255" s="171"/>
      <c r="P255" s="171"/>
      <c r="Q255" s="171"/>
      <c r="R255" s="171"/>
      <c r="S255" s="171"/>
      <c r="T255" s="172"/>
      <c r="AT255" s="166" t="s">
        <v>168</v>
      </c>
      <c r="AU255" s="166" t="s">
        <v>82</v>
      </c>
      <c r="AV255" s="13" t="s">
        <v>82</v>
      </c>
      <c r="AW255" s="13" t="s">
        <v>30</v>
      </c>
      <c r="AX255" s="13" t="s">
        <v>73</v>
      </c>
      <c r="AY255" s="166" t="s">
        <v>160</v>
      </c>
    </row>
    <row r="256" spans="1:65" s="14" customFormat="1">
      <c r="B256" s="173"/>
      <c r="D256" s="165" t="s">
        <v>168</v>
      </c>
      <c r="E256" s="174" t="s">
        <v>1</v>
      </c>
      <c r="F256" s="175" t="s">
        <v>170</v>
      </c>
      <c r="H256" s="176">
        <v>660</v>
      </c>
      <c r="I256" s="177"/>
      <c r="L256" s="173"/>
      <c r="M256" s="178"/>
      <c r="N256" s="179"/>
      <c r="O256" s="179"/>
      <c r="P256" s="179"/>
      <c r="Q256" s="179"/>
      <c r="R256" s="179"/>
      <c r="S256" s="179"/>
      <c r="T256" s="180"/>
      <c r="AT256" s="174" t="s">
        <v>168</v>
      </c>
      <c r="AU256" s="174" t="s">
        <v>82</v>
      </c>
      <c r="AV256" s="14" t="s">
        <v>166</v>
      </c>
      <c r="AW256" s="14" t="s">
        <v>30</v>
      </c>
      <c r="AX256" s="14" t="s">
        <v>80</v>
      </c>
      <c r="AY256" s="174" t="s">
        <v>160</v>
      </c>
    </row>
    <row r="257" spans="1:65" s="2" customFormat="1" ht="21.75" customHeight="1">
      <c r="A257" s="32"/>
      <c r="B257" s="149"/>
      <c r="C257" s="150" t="s">
        <v>358</v>
      </c>
      <c r="D257" s="150" t="s">
        <v>162</v>
      </c>
      <c r="E257" s="151" t="s">
        <v>359</v>
      </c>
      <c r="F257" s="152" t="s">
        <v>360</v>
      </c>
      <c r="G257" s="153" t="s">
        <v>165</v>
      </c>
      <c r="H257" s="154">
        <v>660</v>
      </c>
      <c r="I257" s="155"/>
      <c r="J257" s="156">
        <f>ROUND(I257*H257,2)</f>
        <v>0</v>
      </c>
      <c r="K257" s="157"/>
      <c r="L257" s="33"/>
      <c r="M257" s="158" t="s">
        <v>1</v>
      </c>
      <c r="N257" s="159" t="s">
        <v>38</v>
      </c>
      <c r="O257" s="58"/>
      <c r="P257" s="160">
        <f>O257*H257</f>
        <v>0</v>
      </c>
      <c r="Q257" s="160">
        <v>0</v>
      </c>
      <c r="R257" s="160">
        <f>Q257*H257</f>
        <v>0</v>
      </c>
      <c r="S257" s="160">
        <v>0</v>
      </c>
      <c r="T257" s="161">
        <f>S257*H257</f>
        <v>0</v>
      </c>
      <c r="U257" s="32"/>
      <c r="V257" s="32"/>
      <c r="W257" s="32"/>
      <c r="X257" s="32"/>
      <c r="Y257" s="32"/>
      <c r="Z257" s="32"/>
      <c r="AA257" s="32"/>
      <c r="AB257" s="32"/>
      <c r="AC257" s="32"/>
      <c r="AD257" s="32"/>
      <c r="AE257" s="32"/>
      <c r="AR257" s="162" t="s">
        <v>166</v>
      </c>
      <c r="AT257" s="162" t="s">
        <v>162</v>
      </c>
      <c r="AU257" s="162" t="s">
        <v>82</v>
      </c>
      <c r="AY257" s="17" t="s">
        <v>160</v>
      </c>
      <c r="BE257" s="163">
        <f>IF(N257="základní",J257,0)</f>
        <v>0</v>
      </c>
      <c r="BF257" s="163">
        <f>IF(N257="snížená",J257,0)</f>
        <v>0</v>
      </c>
      <c r="BG257" s="163">
        <f>IF(N257="zákl. přenesená",J257,0)</f>
        <v>0</v>
      </c>
      <c r="BH257" s="163">
        <f>IF(N257="sníž. přenesená",J257,0)</f>
        <v>0</v>
      </c>
      <c r="BI257" s="163">
        <f>IF(N257="nulová",J257,0)</f>
        <v>0</v>
      </c>
      <c r="BJ257" s="17" t="s">
        <v>80</v>
      </c>
      <c r="BK257" s="163">
        <f>ROUND(I257*H257,2)</f>
        <v>0</v>
      </c>
      <c r="BL257" s="17" t="s">
        <v>166</v>
      </c>
      <c r="BM257" s="162" t="s">
        <v>361</v>
      </c>
    </row>
    <row r="258" spans="1:65" s="13" customFormat="1">
      <c r="B258" s="164"/>
      <c r="D258" s="165" t="s">
        <v>168</v>
      </c>
      <c r="E258" s="166" t="s">
        <v>1</v>
      </c>
      <c r="F258" s="167" t="s">
        <v>181</v>
      </c>
      <c r="H258" s="168">
        <v>660</v>
      </c>
      <c r="I258" s="169"/>
      <c r="L258" s="164"/>
      <c r="M258" s="170"/>
      <c r="N258" s="171"/>
      <c r="O258" s="171"/>
      <c r="P258" s="171"/>
      <c r="Q258" s="171"/>
      <c r="R258" s="171"/>
      <c r="S258" s="171"/>
      <c r="T258" s="172"/>
      <c r="AT258" s="166" t="s">
        <v>168</v>
      </c>
      <c r="AU258" s="166" t="s">
        <v>82</v>
      </c>
      <c r="AV258" s="13" t="s">
        <v>82</v>
      </c>
      <c r="AW258" s="13" t="s">
        <v>30</v>
      </c>
      <c r="AX258" s="13" t="s">
        <v>73</v>
      </c>
      <c r="AY258" s="166" t="s">
        <v>160</v>
      </c>
    </row>
    <row r="259" spans="1:65" s="14" customFormat="1">
      <c r="B259" s="173"/>
      <c r="D259" s="165" t="s">
        <v>168</v>
      </c>
      <c r="E259" s="174" t="s">
        <v>1</v>
      </c>
      <c r="F259" s="175" t="s">
        <v>170</v>
      </c>
      <c r="H259" s="176">
        <v>660</v>
      </c>
      <c r="I259" s="177"/>
      <c r="L259" s="173"/>
      <c r="M259" s="178"/>
      <c r="N259" s="179"/>
      <c r="O259" s="179"/>
      <c r="P259" s="179"/>
      <c r="Q259" s="179"/>
      <c r="R259" s="179"/>
      <c r="S259" s="179"/>
      <c r="T259" s="180"/>
      <c r="AT259" s="174" t="s">
        <v>168</v>
      </c>
      <c r="AU259" s="174" t="s">
        <v>82</v>
      </c>
      <c r="AV259" s="14" t="s">
        <v>166</v>
      </c>
      <c r="AW259" s="14" t="s">
        <v>30</v>
      </c>
      <c r="AX259" s="14" t="s">
        <v>80</v>
      </c>
      <c r="AY259" s="174" t="s">
        <v>160</v>
      </c>
    </row>
    <row r="260" spans="1:65" s="12" customFormat="1" ht="22.9" customHeight="1">
      <c r="B260" s="136"/>
      <c r="D260" s="137" t="s">
        <v>72</v>
      </c>
      <c r="E260" s="147" t="s">
        <v>199</v>
      </c>
      <c r="F260" s="147" t="s">
        <v>362</v>
      </c>
      <c r="I260" s="139"/>
      <c r="J260" s="148">
        <f>BK260</f>
        <v>0</v>
      </c>
      <c r="L260" s="136"/>
      <c r="M260" s="141"/>
      <c r="N260" s="142"/>
      <c r="O260" s="142"/>
      <c r="P260" s="143">
        <f>SUM(P261:P291)</f>
        <v>0</v>
      </c>
      <c r="Q260" s="142"/>
      <c r="R260" s="143">
        <f>SUM(R261:R291)</f>
        <v>61.390771000000015</v>
      </c>
      <c r="S260" s="142"/>
      <c r="T260" s="144">
        <f>SUM(T261:T291)</f>
        <v>0</v>
      </c>
      <c r="AR260" s="137" t="s">
        <v>80</v>
      </c>
      <c r="AT260" s="145" t="s">
        <v>72</v>
      </c>
      <c r="AU260" s="145" t="s">
        <v>80</v>
      </c>
      <c r="AY260" s="137" t="s">
        <v>160</v>
      </c>
      <c r="BK260" s="146">
        <f>SUM(BK261:BK291)</f>
        <v>0</v>
      </c>
    </row>
    <row r="261" spans="1:65" s="2" customFormat="1" ht="33" customHeight="1">
      <c r="A261" s="32"/>
      <c r="B261" s="149"/>
      <c r="C261" s="150" t="s">
        <v>363</v>
      </c>
      <c r="D261" s="150" t="s">
        <v>162</v>
      </c>
      <c r="E261" s="151" t="s">
        <v>364</v>
      </c>
      <c r="F261" s="152" t="s">
        <v>365</v>
      </c>
      <c r="G261" s="153" t="s">
        <v>196</v>
      </c>
      <c r="H261" s="154">
        <v>109.5</v>
      </c>
      <c r="I261" s="155"/>
      <c r="J261" s="156">
        <f>ROUND(I261*H261,2)</f>
        <v>0</v>
      </c>
      <c r="K261" s="157"/>
      <c r="L261" s="33"/>
      <c r="M261" s="158" t="s">
        <v>1</v>
      </c>
      <c r="N261" s="159" t="s">
        <v>38</v>
      </c>
      <c r="O261" s="58"/>
      <c r="P261" s="160">
        <f>O261*H261</f>
        <v>0</v>
      </c>
      <c r="Q261" s="160">
        <v>1.1E-4</v>
      </c>
      <c r="R261" s="160">
        <f>Q261*H261</f>
        <v>1.2045E-2</v>
      </c>
      <c r="S261" s="160">
        <v>0</v>
      </c>
      <c r="T261" s="161">
        <f>S261*H261</f>
        <v>0</v>
      </c>
      <c r="U261" s="32"/>
      <c r="V261" s="32"/>
      <c r="W261" s="32"/>
      <c r="X261" s="32"/>
      <c r="Y261" s="32"/>
      <c r="Z261" s="32"/>
      <c r="AA261" s="32"/>
      <c r="AB261" s="32"/>
      <c r="AC261" s="32"/>
      <c r="AD261" s="32"/>
      <c r="AE261" s="32"/>
      <c r="AR261" s="162" t="s">
        <v>166</v>
      </c>
      <c r="AT261" s="162" t="s">
        <v>162</v>
      </c>
      <c r="AU261" s="162" t="s">
        <v>82</v>
      </c>
      <c r="AY261" s="17" t="s">
        <v>160</v>
      </c>
      <c r="BE261" s="163">
        <f>IF(N261="základní",J261,0)</f>
        <v>0</v>
      </c>
      <c r="BF261" s="163">
        <f>IF(N261="snížená",J261,0)</f>
        <v>0</v>
      </c>
      <c r="BG261" s="163">
        <f>IF(N261="zákl. přenesená",J261,0)</f>
        <v>0</v>
      </c>
      <c r="BH261" s="163">
        <f>IF(N261="sníž. přenesená",J261,0)</f>
        <v>0</v>
      </c>
      <c r="BI261" s="163">
        <f>IF(N261="nulová",J261,0)</f>
        <v>0</v>
      </c>
      <c r="BJ261" s="17" t="s">
        <v>80</v>
      </c>
      <c r="BK261" s="163">
        <f>ROUND(I261*H261,2)</f>
        <v>0</v>
      </c>
      <c r="BL261" s="17" t="s">
        <v>166</v>
      </c>
      <c r="BM261" s="162" t="s">
        <v>366</v>
      </c>
    </row>
    <row r="262" spans="1:65" s="13" customFormat="1">
      <c r="B262" s="164"/>
      <c r="D262" s="165" t="s">
        <v>168</v>
      </c>
      <c r="E262" s="166" t="s">
        <v>1</v>
      </c>
      <c r="F262" s="167" t="s">
        <v>367</v>
      </c>
      <c r="H262" s="168">
        <v>109.5</v>
      </c>
      <c r="I262" s="169"/>
      <c r="L262" s="164"/>
      <c r="M262" s="170"/>
      <c r="N262" s="171"/>
      <c r="O262" s="171"/>
      <c r="P262" s="171"/>
      <c r="Q262" s="171"/>
      <c r="R262" s="171"/>
      <c r="S262" s="171"/>
      <c r="T262" s="172"/>
      <c r="AT262" s="166" t="s">
        <v>168</v>
      </c>
      <c r="AU262" s="166" t="s">
        <v>82</v>
      </c>
      <c r="AV262" s="13" t="s">
        <v>82</v>
      </c>
      <c r="AW262" s="13" t="s">
        <v>30</v>
      </c>
      <c r="AX262" s="13" t="s">
        <v>73</v>
      </c>
      <c r="AY262" s="166" t="s">
        <v>160</v>
      </c>
    </row>
    <row r="263" spans="1:65" s="14" customFormat="1">
      <c r="B263" s="173"/>
      <c r="D263" s="165" t="s">
        <v>168</v>
      </c>
      <c r="E263" s="174" t="s">
        <v>1</v>
      </c>
      <c r="F263" s="175" t="s">
        <v>170</v>
      </c>
      <c r="H263" s="176">
        <v>109.5</v>
      </c>
      <c r="I263" s="177"/>
      <c r="L263" s="173"/>
      <c r="M263" s="178"/>
      <c r="N263" s="179"/>
      <c r="O263" s="179"/>
      <c r="P263" s="179"/>
      <c r="Q263" s="179"/>
      <c r="R263" s="179"/>
      <c r="S263" s="179"/>
      <c r="T263" s="180"/>
      <c r="AT263" s="174" t="s">
        <v>168</v>
      </c>
      <c r="AU263" s="174" t="s">
        <v>82</v>
      </c>
      <c r="AV263" s="14" t="s">
        <v>166</v>
      </c>
      <c r="AW263" s="14" t="s">
        <v>30</v>
      </c>
      <c r="AX263" s="14" t="s">
        <v>80</v>
      </c>
      <c r="AY263" s="174" t="s">
        <v>160</v>
      </c>
    </row>
    <row r="264" spans="1:65" s="2" customFormat="1" ht="16.5" customHeight="1">
      <c r="A264" s="32"/>
      <c r="B264" s="149"/>
      <c r="C264" s="188" t="s">
        <v>368</v>
      </c>
      <c r="D264" s="188" t="s">
        <v>282</v>
      </c>
      <c r="E264" s="189" t="s">
        <v>369</v>
      </c>
      <c r="F264" s="190" t="s">
        <v>370</v>
      </c>
      <c r="G264" s="191" t="s">
        <v>196</v>
      </c>
      <c r="H264" s="192">
        <v>111.143</v>
      </c>
      <c r="I264" s="193"/>
      <c r="J264" s="194">
        <f>ROUND(I264*H264,2)</f>
        <v>0</v>
      </c>
      <c r="K264" s="195"/>
      <c r="L264" s="196"/>
      <c r="M264" s="197" t="s">
        <v>1</v>
      </c>
      <c r="N264" s="198" t="s">
        <v>38</v>
      </c>
      <c r="O264" s="58"/>
      <c r="P264" s="160">
        <f>O264*H264</f>
        <v>0</v>
      </c>
      <c r="Q264" s="160">
        <v>0.152</v>
      </c>
      <c r="R264" s="160">
        <f>Q264*H264</f>
        <v>16.893736000000001</v>
      </c>
      <c r="S264" s="160">
        <v>0</v>
      </c>
      <c r="T264" s="161">
        <f>S264*H264</f>
        <v>0</v>
      </c>
      <c r="U264" s="32"/>
      <c r="V264" s="32"/>
      <c r="W264" s="32"/>
      <c r="X264" s="32"/>
      <c r="Y264" s="32"/>
      <c r="Z264" s="32"/>
      <c r="AA264" s="32"/>
      <c r="AB264" s="32"/>
      <c r="AC264" s="32"/>
      <c r="AD264" s="32"/>
      <c r="AE264" s="32"/>
      <c r="AR264" s="162" t="s">
        <v>199</v>
      </c>
      <c r="AT264" s="162" t="s">
        <v>282</v>
      </c>
      <c r="AU264" s="162" t="s">
        <v>82</v>
      </c>
      <c r="AY264" s="17" t="s">
        <v>160</v>
      </c>
      <c r="BE264" s="163">
        <f>IF(N264="základní",J264,0)</f>
        <v>0</v>
      </c>
      <c r="BF264" s="163">
        <f>IF(N264="snížená",J264,0)</f>
        <v>0</v>
      </c>
      <c r="BG264" s="163">
        <f>IF(N264="zákl. přenesená",J264,0)</f>
        <v>0</v>
      </c>
      <c r="BH264" s="163">
        <f>IF(N264="sníž. přenesená",J264,0)</f>
        <v>0</v>
      </c>
      <c r="BI264" s="163">
        <f>IF(N264="nulová",J264,0)</f>
        <v>0</v>
      </c>
      <c r="BJ264" s="17" t="s">
        <v>80</v>
      </c>
      <c r="BK264" s="163">
        <f>ROUND(I264*H264,2)</f>
        <v>0</v>
      </c>
      <c r="BL264" s="17" t="s">
        <v>166</v>
      </c>
      <c r="BM264" s="162" t="s">
        <v>371</v>
      </c>
    </row>
    <row r="265" spans="1:65" s="13" customFormat="1">
      <c r="B265" s="164"/>
      <c r="D265" s="165" t="s">
        <v>168</v>
      </c>
      <c r="F265" s="167" t="s">
        <v>372</v>
      </c>
      <c r="H265" s="168">
        <v>111.143</v>
      </c>
      <c r="I265" s="169"/>
      <c r="L265" s="164"/>
      <c r="M265" s="170"/>
      <c r="N265" s="171"/>
      <c r="O265" s="171"/>
      <c r="P265" s="171"/>
      <c r="Q265" s="171"/>
      <c r="R265" s="171"/>
      <c r="S265" s="171"/>
      <c r="T265" s="172"/>
      <c r="AT265" s="166" t="s">
        <v>168</v>
      </c>
      <c r="AU265" s="166" t="s">
        <v>82</v>
      </c>
      <c r="AV265" s="13" t="s">
        <v>82</v>
      </c>
      <c r="AW265" s="13" t="s">
        <v>3</v>
      </c>
      <c r="AX265" s="13" t="s">
        <v>80</v>
      </c>
      <c r="AY265" s="166" t="s">
        <v>160</v>
      </c>
    </row>
    <row r="266" spans="1:65" s="2" customFormat="1" ht="24.2" customHeight="1">
      <c r="A266" s="32"/>
      <c r="B266" s="149"/>
      <c r="C266" s="150" t="s">
        <v>373</v>
      </c>
      <c r="D266" s="150" t="s">
        <v>162</v>
      </c>
      <c r="E266" s="151" t="s">
        <v>374</v>
      </c>
      <c r="F266" s="152" t="s">
        <v>375</v>
      </c>
      <c r="G266" s="153" t="s">
        <v>312</v>
      </c>
      <c r="H266" s="154">
        <v>1</v>
      </c>
      <c r="I266" s="155"/>
      <c r="J266" s="156">
        <f>ROUND(I266*H266,2)</f>
        <v>0</v>
      </c>
      <c r="K266" s="157"/>
      <c r="L266" s="33"/>
      <c r="M266" s="158" t="s">
        <v>1</v>
      </c>
      <c r="N266" s="159" t="s">
        <v>38</v>
      </c>
      <c r="O266" s="58"/>
      <c r="P266" s="160">
        <f>O266*H266</f>
        <v>0</v>
      </c>
      <c r="Q266" s="160">
        <v>6.9999999999999994E-5</v>
      </c>
      <c r="R266" s="160">
        <f>Q266*H266</f>
        <v>6.9999999999999994E-5</v>
      </c>
      <c r="S266" s="160">
        <v>0</v>
      </c>
      <c r="T266" s="161">
        <f>S266*H266</f>
        <v>0</v>
      </c>
      <c r="U266" s="32"/>
      <c r="V266" s="32"/>
      <c r="W266" s="32"/>
      <c r="X266" s="32"/>
      <c r="Y266" s="32"/>
      <c r="Z266" s="32"/>
      <c r="AA266" s="32"/>
      <c r="AB266" s="32"/>
      <c r="AC266" s="32"/>
      <c r="AD266" s="32"/>
      <c r="AE266" s="32"/>
      <c r="AR266" s="162" t="s">
        <v>166</v>
      </c>
      <c r="AT266" s="162" t="s">
        <v>162</v>
      </c>
      <c r="AU266" s="162" t="s">
        <v>82</v>
      </c>
      <c r="AY266" s="17" t="s">
        <v>160</v>
      </c>
      <c r="BE266" s="163">
        <f>IF(N266="základní",J266,0)</f>
        <v>0</v>
      </c>
      <c r="BF266" s="163">
        <f>IF(N266="snížená",J266,0)</f>
        <v>0</v>
      </c>
      <c r="BG266" s="163">
        <f>IF(N266="zákl. přenesená",J266,0)</f>
        <v>0</v>
      </c>
      <c r="BH266" s="163">
        <f>IF(N266="sníž. přenesená",J266,0)</f>
        <v>0</v>
      </c>
      <c r="BI266" s="163">
        <f>IF(N266="nulová",J266,0)</f>
        <v>0</v>
      </c>
      <c r="BJ266" s="17" t="s">
        <v>80</v>
      </c>
      <c r="BK266" s="163">
        <f>ROUND(I266*H266,2)</f>
        <v>0</v>
      </c>
      <c r="BL266" s="17" t="s">
        <v>166</v>
      </c>
      <c r="BM266" s="162" t="s">
        <v>376</v>
      </c>
    </row>
    <row r="267" spans="1:65" s="13" customFormat="1">
      <c r="B267" s="164"/>
      <c r="D267" s="165" t="s">
        <v>168</v>
      </c>
      <c r="E267" s="166" t="s">
        <v>1</v>
      </c>
      <c r="F267" s="167" t="s">
        <v>80</v>
      </c>
      <c r="H267" s="168">
        <v>1</v>
      </c>
      <c r="I267" s="169"/>
      <c r="L267" s="164"/>
      <c r="M267" s="170"/>
      <c r="N267" s="171"/>
      <c r="O267" s="171"/>
      <c r="P267" s="171"/>
      <c r="Q267" s="171"/>
      <c r="R267" s="171"/>
      <c r="S267" s="171"/>
      <c r="T267" s="172"/>
      <c r="AT267" s="166" t="s">
        <v>168</v>
      </c>
      <c r="AU267" s="166" t="s">
        <v>82</v>
      </c>
      <c r="AV267" s="13" t="s">
        <v>82</v>
      </c>
      <c r="AW267" s="13" t="s">
        <v>30</v>
      </c>
      <c r="AX267" s="13" t="s">
        <v>73</v>
      </c>
      <c r="AY267" s="166" t="s">
        <v>160</v>
      </c>
    </row>
    <row r="268" spans="1:65" s="14" customFormat="1">
      <c r="B268" s="173"/>
      <c r="D268" s="165" t="s">
        <v>168</v>
      </c>
      <c r="E268" s="174" t="s">
        <v>1</v>
      </c>
      <c r="F268" s="175" t="s">
        <v>170</v>
      </c>
      <c r="H268" s="176">
        <v>1</v>
      </c>
      <c r="I268" s="177"/>
      <c r="L268" s="173"/>
      <c r="M268" s="178"/>
      <c r="N268" s="179"/>
      <c r="O268" s="179"/>
      <c r="P268" s="179"/>
      <c r="Q268" s="179"/>
      <c r="R268" s="179"/>
      <c r="S268" s="179"/>
      <c r="T268" s="180"/>
      <c r="AT268" s="174" t="s">
        <v>168</v>
      </c>
      <c r="AU268" s="174" t="s">
        <v>82</v>
      </c>
      <c r="AV268" s="14" t="s">
        <v>166</v>
      </c>
      <c r="AW268" s="14" t="s">
        <v>30</v>
      </c>
      <c r="AX268" s="14" t="s">
        <v>80</v>
      </c>
      <c r="AY268" s="174" t="s">
        <v>160</v>
      </c>
    </row>
    <row r="269" spans="1:65" s="2" customFormat="1" ht="24.2" customHeight="1">
      <c r="A269" s="32"/>
      <c r="B269" s="149"/>
      <c r="C269" s="188" t="s">
        <v>377</v>
      </c>
      <c r="D269" s="188" t="s">
        <v>282</v>
      </c>
      <c r="E269" s="189" t="s">
        <v>378</v>
      </c>
      <c r="F269" s="190" t="s">
        <v>379</v>
      </c>
      <c r="G269" s="191" t="s">
        <v>312</v>
      </c>
      <c r="H269" s="192">
        <v>1.0149999999999999</v>
      </c>
      <c r="I269" s="193"/>
      <c r="J269" s="194">
        <f>ROUND(I269*H269,2)</f>
        <v>0</v>
      </c>
      <c r="K269" s="195"/>
      <c r="L269" s="196"/>
      <c r="M269" s="197" t="s">
        <v>1</v>
      </c>
      <c r="N269" s="198" t="s">
        <v>38</v>
      </c>
      <c r="O269" s="58"/>
      <c r="P269" s="160">
        <f>O269*H269</f>
        <v>0</v>
      </c>
      <c r="Q269" s="160">
        <v>3.0000000000000001E-3</v>
      </c>
      <c r="R269" s="160">
        <f>Q269*H269</f>
        <v>3.045E-3</v>
      </c>
      <c r="S269" s="160">
        <v>0</v>
      </c>
      <c r="T269" s="161">
        <f>S269*H269</f>
        <v>0</v>
      </c>
      <c r="U269" s="32"/>
      <c r="V269" s="32"/>
      <c r="W269" s="32"/>
      <c r="X269" s="32"/>
      <c r="Y269" s="32"/>
      <c r="Z269" s="32"/>
      <c r="AA269" s="32"/>
      <c r="AB269" s="32"/>
      <c r="AC269" s="32"/>
      <c r="AD269" s="32"/>
      <c r="AE269" s="32"/>
      <c r="AR269" s="162" t="s">
        <v>199</v>
      </c>
      <c r="AT269" s="162" t="s">
        <v>282</v>
      </c>
      <c r="AU269" s="162" t="s">
        <v>82</v>
      </c>
      <c r="AY269" s="17" t="s">
        <v>160</v>
      </c>
      <c r="BE269" s="163">
        <f>IF(N269="základní",J269,0)</f>
        <v>0</v>
      </c>
      <c r="BF269" s="163">
        <f>IF(N269="snížená",J269,0)</f>
        <v>0</v>
      </c>
      <c r="BG269" s="163">
        <f>IF(N269="zákl. přenesená",J269,0)</f>
        <v>0</v>
      </c>
      <c r="BH269" s="163">
        <f>IF(N269="sníž. přenesená",J269,0)</f>
        <v>0</v>
      </c>
      <c r="BI269" s="163">
        <f>IF(N269="nulová",J269,0)</f>
        <v>0</v>
      </c>
      <c r="BJ269" s="17" t="s">
        <v>80</v>
      </c>
      <c r="BK269" s="163">
        <f>ROUND(I269*H269,2)</f>
        <v>0</v>
      </c>
      <c r="BL269" s="17" t="s">
        <v>166</v>
      </c>
      <c r="BM269" s="162" t="s">
        <v>380</v>
      </c>
    </row>
    <row r="270" spans="1:65" s="13" customFormat="1">
      <c r="B270" s="164"/>
      <c r="D270" s="165" t="s">
        <v>168</v>
      </c>
      <c r="F270" s="167" t="s">
        <v>381</v>
      </c>
      <c r="H270" s="168">
        <v>1.0149999999999999</v>
      </c>
      <c r="I270" s="169"/>
      <c r="L270" s="164"/>
      <c r="M270" s="170"/>
      <c r="N270" s="171"/>
      <c r="O270" s="171"/>
      <c r="P270" s="171"/>
      <c r="Q270" s="171"/>
      <c r="R270" s="171"/>
      <c r="S270" s="171"/>
      <c r="T270" s="172"/>
      <c r="AT270" s="166" t="s">
        <v>168</v>
      </c>
      <c r="AU270" s="166" t="s">
        <v>82</v>
      </c>
      <c r="AV270" s="13" t="s">
        <v>82</v>
      </c>
      <c r="AW270" s="13" t="s">
        <v>3</v>
      </c>
      <c r="AX270" s="13" t="s">
        <v>80</v>
      </c>
      <c r="AY270" s="166" t="s">
        <v>160</v>
      </c>
    </row>
    <row r="271" spans="1:65" s="2" customFormat="1" ht="24.2" customHeight="1">
      <c r="A271" s="32"/>
      <c r="B271" s="149"/>
      <c r="C271" s="150" t="s">
        <v>382</v>
      </c>
      <c r="D271" s="150" t="s">
        <v>162</v>
      </c>
      <c r="E271" s="151" t="s">
        <v>383</v>
      </c>
      <c r="F271" s="152" t="s">
        <v>384</v>
      </c>
      <c r="G271" s="153" t="s">
        <v>312</v>
      </c>
      <c r="H271" s="154">
        <v>1</v>
      </c>
      <c r="I271" s="155"/>
      <c r="J271" s="156">
        <f>ROUND(I271*H271,2)</f>
        <v>0</v>
      </c>
      <c r="K271" s="157"/>
      <c r="L271" s="33"/>
      <c r="M271" s="158" t="s">
        <v>1</v>
      </c>
      <c r="N271" s="159" t="s">
        <v>38</v>
      </c>
      <c r="O271" s="58"/>
      <c r="P271" s="160">
        <f>O271*H271</f>
        <v>0</v>
      </c>
      <c r="Q271" s="160">
        <v>1.7000000000000001E-4</v>
      </c>
      <c r="R271" s="160">
        <f>Q271*H271</f>
        <v>1.7000000000000001E-4</v>
      </c>
      <c r="S271" s="160">
        <v>0</v>
      </c>
      <c r="T271" s="161">
        <f>S271*H271</f>
        <v>0</v>
      </c>
      <c r="U271" s="32"/>
      <c r="V271" s="32"/>
      <c r="W271" s="32"/>
      <c r="X271" s="32"/>
      <c r="Y271" s="32"/>
      <c r="Z271" s="32"/>
      <c r="AA271" s="32"/>
      <c r="AB271" s="32"/>
      <c r="AC271" s="32"/>
      <c r="AD271" s="32"/>
      <c r="AE271" s="32"/>
      <c r="AR271" s="162" t="s">
        <v>166</v>
      </c>
      <c r="AT271" s="162" t="s">
        <v>162</v>
      </c>
      <c r="AU271" s="162" t="s">
        <v>82</v>
      </c>
      <c r="AY271" s="17" t="s">
        <v>160</v>
      </c>
      <c r="BE271" s="163">
        <f>IF(N271="základní",J271,0)</f>
        <v>0</v>
      </c>
      <c r="BF271" s="163">
        <f>IF(N271="snížená",J271,0)</f>
        <v>0</v>
      </c>
      <c r="BG271" s="163">
        <f>IF(N271="zákl. přenesená",J271,0)</f>
        <v>0</v>
      </c>
      <c r="BH271" s="163">
        <f>IF(N271="sníž. přenesená",J271,0)</f>
        <v>0</v>
      </c>
      <c r="BI271" s="163">
        <f>IF(N271="nulová",J271,0)</f>
        <v>0</v>
      </c>
      <c r="BJ271" s="17" t="s">
        <v>80</v>
      </c>
      <c r="BK271" s="163">
        <f>ROUND(I271*H271,2)</f>
        <v>0</v>
      </c>
      <c r="BL271" s="17" t="s">
        <v>166</v>
      </c>
      <c r="BM271" s="162" t="s">
        <v>385</v>
      </c>
    </row>
    <row r="272" spans="1:65" s="13" customFormat="1">
      <c r="B272" s="164"/>
      <c r="D272" s="165" t="s">
        <v>168</v>
      </c>
      <c r="E272" s="166" t="s">
        <v>1</v>
      </c>
      <c r="F272" s="167" t="s">
        <v>80</v>
      </c>
      <c r="H272" s="168">
        <v>1</v>
      </c>
      <c r="I272" s="169"/>
      <c r="L272" s="164"/>
      <c r="M272" s="170"/>
      <c r="N272" s="171"/>
      <c r="O272" s="171"/>
      <c r="P272" s="171"/>
      <c r="Q272" s="171"/>
      <c r="R272" s="171"/>
      <c r="S272" s="171"/>
      <c r="T272" s="172"/>
      <c r="AT272" s="166" t="s">
        <v>168</v>
      </c>
      <c r="AU272" s="166" t="s">
        <v>82</v>
      </c>
      <c r="AV272" s="13" t="s">
        <v>82</v>
      </c>
      <c r="AW272" s="13" t="s">
        <v>30</v>
      </c>
      <c r="AX272" s="13" t="s">
        <v>73</v>
      </c>
      <c r="AY272" s="166" t="s">
        <v>160</v>
      </c>
    </row>
    <row r="273" spans="1:65" s="14" customFormat="1">
      <c r="B273" s="173"/>
      <c r="D273" s="165" t="s">
        <v>168</v>
      </c>
      <c r="E273" s="174" t="s">
        <v>1</v>
      </c>
      <c r="F273" s="175" t="s">
        <v>170</v>
      </c>
      <c r="H273" s="176">
        <v>1</v>
      </c>
      <c r="I273" s="177"/>
      <c r="L273" s="173"/>
      <c r="M273" s="178"/>
      <c r="N273" s="179"/>
      <c r="O273" s="179"/>
      <c r="P273" s="179"/>
      <c r="Q273" s="179"/>
      <c r="R273" s="179"/>
      <c r="S273" s="179"/>
      <c r="T273" s="180"/>
      <c r="AT273" s="174" t="s">
        <v>168</v>
      </c>
      <c r="AU273" s="174" t="s">
        <v>82</v>
      </c>
      <c r="AV273" s="14" t="s">
        <v>166</v>
      </c>
      <c r="AW273" s="14" t="s">
        <v>30</v>
      </c>
      <c r="AX273" s="14" t="s">
        <v>80</v>
      </c>
      <c r="AY273" s="174" t="s">
        <v>160</v>
      </c>
    </row>
    <row r="274" spans="1:65" s="2" customFormat="1" ht="33" customHeight="1">
      <c r="A274" s="32"/>
      <c r="B274" s="149"/>
      <c r="C274" s="188" t="s">
        <v>386</v>
      </c>
      <c r="D274" s="188" t="s">
        <v>282</v>
      </c>
      <c r="E274" s="189" t="s">
        <v>387</v>
      </c>
      <c r="F274" s="190" t="s">
        <v>388</v>
      </c>
      <c r="G274" s="191" t="s">
        <v>312</v>
      </c>
      <c r="H274" s="192">
        <v>1.0149999999999999</v>
      </c>
      <c r="I274" s="193"/>
      <c r="J274" s="194">
        <f>ROUND(I274*H274,2)</f>
        <v>0</v>
      </c>
      <c r="K274" s="195"/>
      <c r="L274" s="196"/>
      <c r="M274" s="197" t="s">
        <v>1</v>
      </c>
      <c r="N274" s="198" t="s">
        <v>38</v>
      </c>
      <c r="O274" s="58"/>
      <c r="P274" s="160">
        <f>O274*H274</f>
        <v>0</v>
      </c>
      <c r="Q274" s="160">
        <v>0.14499999999999999</v>
      </c>
      <c r="R274" s="160">
        <f>Q274*H274</f>
        <v>0.14717499999999997</v>
      </c>
      <c r="S274" s="160">
        <v>0</v>
      </c>
      <c r="T274" s="161">
        <f>S274*H274</f>
        <v>0</v>
      </c>
      <c r="U274" s="32"/>
      <c r="V274" s="32"/>
      <c r="W274" s="32"/>
      <c r="X274" s="32"/>
      <c r="Y274" s="32"/>
      <c r="Z274" s="32"/>
      <c r="AA274" s="32"/>
      <c r="AB274" s="32"/>
      <c r="AC274" s="32"/>
      <c r="AD274" s="32"/>
      <c r="AE274" s="32"/>
      <c r="AR274" s="162" t="s">
        <v>199</v>
      </c>
      <c r="AT274" s="162" t="s">
        <v>282</v>
      </c>
      <c r="AU274" s="162" t="s">
        <v>82</v>
      </c>
      <c r="AY274" s="17" t="s">
        <v>160</v>
      </c>
      <c r="BE274" s="163">
        <f>IF(N274="základní",J274,0)</f>
        <v>0</v>
      </c>
      <c r="BF274" s="163">
        <f>IF(N274="snížená",J274,0)</f>
        <v>0</v>
      </c>
      <c r="BG274" s="163">
        <f>IF(N274="zákl. přenesená",J274,0)</f>
        <v>0</v>
      </c>
      <c r="BH274" s="163">
        <f>IF(N274="sníž. přenesená",J274,0)</f>
        <v>0</v>
      </c>
      <c r="BI274" s="163">
        <f>IF(N274="nulová",J274,0)</f>
        <v>0</v>
      </c>
      <c r="BJ274" s="17" t="s">
        <v>80</v>
      </c>
      <c r="BK274" s="163">
        <f>ROUND(I274*H274,2)</f>
        <v>0</v>
      </c>
      <c r="BL274" s="17" t="s">
        <v>166</v>
      </c>
      <c r="BM274" s="162" t="s">
        <v>389</v>
      </c>
    </row>
    <row r="275" spans="1:65" s="13" customFormat="1">
      <c r="B275" s="164"/>
      <c r="D275" s="165" t="s">
        <v>168</v>
      </c>
      <c r="F275" s="167" t="s">
        <v>381</v>
      </c>
      <c r="H275" s="168">
        <v>1.0149999999999999</v>
      </c>
      <c r="I275" s="169"/>
      <c r="L275" s="164"/>
      <c r="M275" s="170"/>
      <c r="N275" s="171"/>
      <c r="O275" s="171"/>
      <c r="P275" s="171"/>
      <c r="Q275" s="171"/>
      <c r="R275" s="171"/>
      <c r="S275" s="171"/>
      <c r="T275" s="172"/>
      <c r="AT275" s="166" t="s">
        <v>168</v>
      </c>
      <c r="AU275" s="166" t="s">
        <v>82</v>
      </c>
      <c r="AV275" s="13" t="s">
        <v>82</v>
      </c>
      <c r="AW275" s="13" t="s">
        <v>3</v>
      </c>
      <c r="AX275" s="13" t="s">
        <v>80</v>
      </c>
      <c r="AY275" s="166" t="s">
        <v>160</v>
      </c>
    </row>
    <row r="276" spans="1:65" s="2" customFormat="1" ht="16.5" customHeight="1">
      <c r="A276" s="32"/>
      <c r="B276" s="149"/>
      <c r="C276" s="150" t="s">
        <v>390</v>
      </c>
      <c r="D276" s="150" t="s">
        <v>162</v>
      </c>
      <c r="E276" s="151" t="s">
        <v>391</v>
      </c>
      <c r="F276" s="152" t="s">
        <v>392</v>
      </c>
      <c r="G276" s="153" t="s">
        <v>196</v>
      </c>
      <c r="H276" s="154">
        <v>109.5</v>
      </c>
      <c r="I276" s="155"/>
      <c r="J276" s="156">
        <f>ROUND(I276*H276,2)</f>
        <v>0</v>
      </c>
      <c r="K276" s="157"/>
      <c r="L276" s="33"/>
      <c r="M276" s="158" t="s">
        <v>1</v>
      </c>
      <c r="N276" s="159" t="s">
        <v>38</v>
      </c>
      <c r="O276" s="58"/>
      <c r="P276" s="160">
        <f>O276*H276</f>
        <v>0</v>
      </c>
      <c r="Q276" s="160">
        <v>0</v>
      </c>
      <c r="R276" s="160">
        <f>Q276*H276</f>
        <v>0</v>
      </c>
      <c r="S276" s="160">
        <v>0</v>
      </c>
      <c r="T276" s="161">
        <f>S276*H276</f>
        <v>0</v>
      </c>
      <c r="U276" s="32"/>
      <c r="V276" s="32"/>
      <c r="W276" s="32"/>
      <c r="X276" s="32"/>
      <c r="Y276" s="32"/>
      <c r="Z276" s="32"/>
      <c r="AA276" s="32"/>
      <c r="AB276" s="32"/>
      <c r="AC276" s="32"/>
      <c r="AD276" s="32"/>
      <c r="AE276" s="32"/>
      <c r="AR276" s="162" t="s">
        <v>166</v>
      </c>
      <c r="AT276" s="162" t="s">
        <v>162</v>
      </c>
      <c r="AU276" s="162" t="s">
        <v>82</v>
      </c>
      <c r="AY276" s="17" t="s">
        <v>160</v>
      </c>
      <c r="BE276" s="163">
        <f>IF(N276="základní",J276,0)</f>
        <v>0</v>
      </c>
      <c r="BF276" s="163">
        <f>IF(N276="snížená",J276,0)</f>
        <v>0</v>
      </c>
      <c r="BG276" s="163">
        <f>IF(N276="zákl. přenesená",J276,0)</f>
        <v>0</v>
      </c>
      <c r="BH276" s="163">
        <f>IF(N276="sníž. přenesená",J276,0)</f>
        <v>0</v>
      </c>
      <c r="BI276" s="163">
        <f>IF(N276="nulová",J276,0)</f>
        <v>0</v>
      </c>
      <c r="BJ276" s="17" t="s">
        <v>80</v>
      </c>
      <c r="BK276" s="163">
        <f>ROUND(I276*H276,2)</f>
        <v>0</v>
      </c>
      <c r="BL276" s="17" t="s">
        <v>166</v>
      </c>
      <c r="BM276" s="162" t="s">
        <v>393</v>
      </c>
    </row>
    <row r="277" spans="1:65" s="13" customFormat="1">
      <c r="B277" s="164"/>
      <c r="D277" s="165" t="s">
        <v>168</v>
      </c>
      <c r="E277" s="166" t="s">
        <v>1</v>
      </c>
      <c r="F277" s="167" t="s">
        <v>394</v>
      </c>
      <c r="H277" s="168">
        <v>109.5</v>
      </c>
      <c r="I277" s="169"/>
      <c r="L277" s="164"/>
      <c r="M277" s="170"/>
      <c r="N277" s="171"/>
      <c r="O277" s="171"/>
      <c r="P277" s="171"/>
      <c r="Q277" s="171"/>
      <c r="R277" s="171"/>
      <c r="S277" s="171"/>
      <c r="T277" s="172"/>
      <c r="AT277" s="166" t="s">
        <v>168</v>
      </c>
      <c r="AU277" s="166" t="s">
        <v>82</v>
      </c>
      <c r="AV277" s="13" t="s">
        <v>82</v>
      </c>
      <c r="AW277" s="13" t="s">
        <v>30</v>
      </c>
      <c r="AX277" s="13" t="s">
        <v>73</v>
      </c>
      <c r="AY277" s="166" t="s">
        <v>160</v>
      </c>
    </row>
    <row r="278" spans="1:65" s="14" customFormat="1">
      <c r="B278" s="173"/>
      <c r="D278" s="165" t="s">
        <v>168</v>
      </c>
      <c r="E278" s="174" t="s">
        <v>1</v>
      </c>
      <c r="F278" s="175" t="s">
        <v>170</v>
      </c>
      <c r="H278" s="176">
        <v>109.5</v>
      </c>
      <c r="I278" s="177"/>
      <c r="L278" s="173"/>
      <c r="M278" s="178"/>
      <c r="N278" s="179"/>
      <c r="O278" s="179"/>
      <c r="P278" s="179"/>
      <c r="Q278" s="179"/>
      <c r="R278" s="179"/>
      <c r="S278" s="179"/>
      <c r="T278" s="180"/>
      <c r="AT278" s="174" t="s">
        <v>168</v>
      </c>
      <c r="AU278" s="174" t="s">
        <v>82</v>
      </c>
      <c r="AV278" s="14" t="s">
        <v>166</v>
      </c>
      <c r="AW278" s="14" t="s">
        <v>30</v>
      </c>
      <c r="AX278" s="14" t="s">
        <v>80</v>
      </c>
      <c r="AY278" s="174" t="s">
        <v>160</v>
      </c>
    </row>
    <row r="279" spans="1:65" s="2" customFormat="1" ht="24.2" customHeight="1">
      <c r="A279" s="32"/>
      <c r="B279" s="149"/>
      <c r="C279" s="150" t="s">
        <v>395</v>
      </c>
      <c r="D279" s="150" t="s">
        <v>162</v>
      </c>
      <c r="E279" s="151" t="s">
        <v>396</v>
      </c>
      <c r="F279" s="152" t="s">
        <v>397</v>
      </c>
      <c r="G279" s="153" t="s">
        <v>398</v>
      </c>
      <c r="H279" s="154">
        <v>7</v>
      </c>
      <c r="I279" s="155"/>
      <c r="J279" s="156">
        <f>ROUND(I279*H279,2)</f>
        <v>0</v>
      </c>
      <c r="K279" s="157"/>
      <c r="L279" s="33"/>
      <c r="M279" s="158" t="s">
        <v>1</v>
      </c>
      <c r="N279" s="159" t="s">
        <v>38</v>
      </c>
      <c r="O279" s="58"/>
      <c r="P279" s="160">
        <f>O279*H279</f>
        <v>0</v>
      </c>
      <c r="Q279" s="160">
        <v>2.5000000000000001E-4</v>
      </c>
      <c r="R279" s="160">
        <f>Q279*H279</f>
        <v>1.75E-3</v>
      </c>
      <c r="S279" s="160">
        <v>0</v>
      </c>
      <c r="T279" s="161">
        <f>S279*H279</f>
        <v>0</v>
      </c>
      <c r="U279" s="32"/>
      <c r="V279" s="32"/>
      <c r="W279" s="32"/>
      <c r="X279" s="32"/>
      <c r="Y279" s="32"/>
      <c r="Z279" s="32"/>
      <c r="AA279" s="32"/>
      <c r="AB279" s="32"/>
      <c r="AC279" s="32"/>
      <c r="AD279" s="32"/>
      <c r="AE279" s="32"/>
      <c r="AR279" s="162" t="s">
        <v>166</v>
      </c>
      <c r="AT279" s="162" t="s">
        <v>162</v>
      </c>
      <c r="AU279" s="162" t="s">
        <v>82</v>
      </c>
      <c r="AY279" s="17" t="s">
        <v>160</v>
      </c>
      <c r="BE279" s="163">
        <f>IF(N279="základní",J279,0)</f>
        <v>0</v>
      </c>
      <c r="BF279" s="163">
        <f>IF(N279="snížená",J279,0)</f>
        <v>0</v>
      </c>
      <c r="BG279" s="163">
        <f>IF(N279="zákl. přenesená",J279,0)</f>
        <v>0</v>
      </c>
      <c r="BH279" s="163">
        <f>IF(N279="sníž. přenesená",J279,0)</f>
        <v>0</v>
      </c>
      <c r="BI279" s="163">
        <f>IF(N279="nulová",J279,0)</f>
        <v>0</v>
      </c>
      <c r="BJ279" s="17" t="s">
        <v>80</v>
      </c>
      <c r="BK279" s="163">
        <f>ROUND(I279*H279,2)</f>
        <v>0</v>
      </c>
      <c r="BL279" s="17" t="s">
        <v>166</v>
      </c>
      <c r="BM279" s="162" t="s">
        <v>399</v>
      </c>
    </row>
    <row r="280" spans="1:65" s="2" customFormat="1" ht="24.2" customHeight="1">
      <c r="A280" s="32"/>
      <c r="B280" s="149"/>
      <c r="C280" s="150" t="s">
        <v>400</v>
      </c>
      <c r="D280" s="150" t="s">
        <v>162</v>
      </c>
      <c r="E280" s="151" t="s">
        <v>401</v>
      </c>
      <c r="F280" s="152" t="s">
        <v>402</v>
      </c>
      <c r="G280" s="153" t="s">
        <v>312</v>
      </c>
      <c r="H280" s="154">
        <v>7</v>
      </c>
      <c r="I280" s="155"/>
      <c r="J280" s="156">
        <f>ROUND(I280*H280,2)</f>
        <v>0</v>
      </c>
      <c r="K280" s="157"/>
      <c r="L280" s="33"/>
      <c r="M280" s="158" t="s">
        <v>1</v>
      </c>
      <c r="N280" s="159" t="s">
        <v>38</v>
      </c>
      <c r="O280" s="58"/>
      <c r="P280" s="160">
        <f>O280*H280</f>
        <v>0</v>
      </c>
      <c r="Q280" s="160">
        <v>2.5082</v>
      </c>
      <c r="R280" s="160">
        <f>Q280*H280</f>
        <v>17.557400000000001</v>
      </c>
      <c r="S280" s="160">
        <v>0</v>
      </c>
      <c r="T280" s="161">
        <f>S280*H280</f>
        <v>0</v>
      </c>
      <c r="U280" s="32"/>
      <c r="V280" s="32"/>
      <c r="W280" s="32"/>
      <c r="X280" s="32"/>
      <c r="Y280" s="32"/>
      <c r="Z280" s="32"/>
      <c r="AA280" s="32"/>
      <c r="AB280" s="32"/>
      <c r="AC280" s="32"/>
      <c r="AD280" s="32"/>
      <c r="AE280" s="32"/>
      <c r="AR280" s="162" t="s">
        <v>166</v>
      </c>
      <c r="AT280" s="162" t="s">
        <v>162</v>
      </c>
      <c r="AU280" s="162" t="s">
        <v>82</v>
      </c>
      <c r="AY280" s="17" t="s">
        <v>160</v>
      </c>
      <c r="BE280" s="163">
        <f>IF(N280="základní",J280,0)</f>
        <v>0</v>
      </c>
      <c r="BF280" s="163">
        <f>IF(N280="snížená",J280,0)</f>
        <v>0</v>
      </c>
      <c r="BG280" s="163">
        <f>IF(N280="zákl. přenesená",J280,0)</f>
        <v>0</v>
      </c>
      <c r="BH280" s="163">
        <f>IF(N280="sníž. přenesená",J280,0)</f>
        <v>0</v>
      </c>
      <c r="BI280" s="163">
        <f>IF(N280="nulová",J280,0)</f>
        <v>0</v>
      </c>
      <c r="BJ280" s="17" t="s">
        <v>80</v>
      </c>
      <c r="BK280" s="163">
        <f>ROUND(I280*H280,2)</f>
        <v>0</v>
      </c>
      <c r="BL280" s="17" t="s">
        <v>166</v>
      </c>
      <c r="BM280" s="162" t="s">
        <v>403</v>
      </c>
    </row>
    <row r="281" spans="1:65" s="13" customFormat="1">
      <c r="B281" s="164"/>
      <c r="D281" s="165" t="s">
        <v>168</v>
      </c>
      <c r="E281" s="166" t="s">
        <v>1</v>
      </c>
      <c r="F281" s="167" t="s">
        <v>404</v>
      </c>
      <c r="H281" s="168">
        <v>7</v>
      </c>
      <c r="I281" s="169"/>
      <c r="L281" s="164"/>
      <c r="M281" s="170"/>
      <c r="N281" s="171"/>
      <c r="O281" s="171"/>
      <c r="P281" s="171"/>
      <c r="Q281" s="171"/>
      <c r="R281" s="171"/>
      <c r="S281" s="171"/>
      <c r="T281" s="172"/>
      <c r="AT281" s="166" t="s">
        <v>168</v>
      </c>
      <c r="AU281" s="166" t="s">
        <v>82</v>
      </c>
      <c r="AV281" s="13" t="s">
        <v>82</v>
      </c>
      <c r="AW281" s="13" t="s">
        <v>30</v>
      </c>
      <c r="AX281" s="13" t="s">
        <v>73</v>
      </c>
      <c r="AY281" s="166" t="s">
        <v>160</v>
      </c>
    </row>
    <row r="282" spans="1:65" s="14" customFormat="1">
      <c r="B282" s="173"/>
      <c r="D282" s="165" t="s">
        <v>168</v>
      </c>
      <c r="E282" s="174" t="s">
        <v>1</v>
      </c>
      <c r="F282" s="175" t="s">
        <v>170</v>
      </c>
      <c r="H282" s="176">
        <v>7</v>
      </c>
      <c r="I282" s="177"/>
      <c r="L282" s="173"/>
      <c r="M282" s="178"/>
      <c r="N282" s="179"/>
      <c r="O282" s="179"/>
      <c r="P282" s="179"/>
      <c r="Q282" s="179"/>
      <c r="R282" s="179"/>
      <c r="S282" s="179"/>
      <c r="T282" s="180"/>
      <c r="AT282" s="174" t="s">
        <v>168</v>
      </c>
      <c r="AU282" s="174" t="s">
        <v>82</v>
      </c>
      <c r="AV282" s="14" t="s">
        <v>166</v>
      </c>
      <c r="AW282" s="14" t="s">
        <v>30</v>
      </c>
      <c r="AX282" s="14" t="s">
        <v>80</v>
      </c>
      <c r="AY282" s="174" t="s">
        <v>160</v>
      </c>
    </row>
    <row r="283" spans="1:65" s="2" customFormat="1" ht="16.5" customHeight="1">
      <c r="A283" s="32"/>
      <c r="B283" s="149"/>
      <c r="C283" s="188" t="s">
        <v>405</v>
      </c>
      <c r="D283" s="188" t="s">
        <v>282</v>
      </c>
      <c r="E283" s="189" t="s">
        <v>406</v>
      </c>
      <c r="F283" s="190" t="s">
        <v>407</v>
      </c>
      <c r="G283" s="191" t="s">
        <v>312</v>
      </c>
      <c r="H283" s="192">
        <v>7</v>
      </c>
      <c r="I283" s="193"/>
      <c r="J283" s="194">
        <f t="shared" ref="J283:J291" si="0">ROUND(I283*H283,2)</f>
        <v>0</v>
      </c>
      <c r="K283" s="195"/>
      <c r="L283" s="196"/>
      <c r="M283" s="197" t="s">
        <v>1</v>
      </c>
      <c r="N283" s="198" t="s">
        <v>38</v>
      </c>
      <c r="O283" s="58"/>
      <c r="P283" s="160">
        <f t="shared" ref="P283:P291" si="1">O283*H283</f>
        <v>0</v>
      </c>
      <c r="Q283" s="160">
        <v>1.6</v>
      </c>
      <c r="R283" s="160">
        <f t="shared" ref="R283:R291" si="2">Q283*H283</f>
        <v>11.200000000000001</v>
      </c>
      <c r="S283" s="160">
        <v>0</v>
      </c>
      <c r="T283" s="161">
        <f t="shared" ref="T283:T291" si="3">S283*H283</f>
        <v>0</v>
      </c>
      <c r="U283" s="32"/>
      <c r="V283" s="32"/>
      <c r="W283" s="32"/>
      <c r="X283" s="32"/>
      <c r="Y283" s="32"/>
      <c r="Z283" s="32"/>
      <c r="AA283" s="32"/>
      <c r="AB283" s="32"/>
      <c r="AC283" s="32"/>
      <c r="AD283" s="32"/>
      <c r="AE283" s="32"/>
      <c r="AR283" s="162" t="s">
        <v>199</v>
      </c>
      <c r="AT283" s="162" t="s">
        <v>282</v>
      </c>
      <c r="AU283" s="162" t="s">
        <v>82</v>
      </c>
      <c r="AY283" s="17" t="s">
        <v>160</v>
      </c>
      <c r="BE283" s="163">
        <f t="shared" ref="BE283:BE291" si="4">IF(N283="základní",J283,0)</f>
        <v>0</v>
      </c>
      <c r="BF283" s="163">
        <f t="shared" ref="BF283:BF291" si="5">IF(N283="snížená",J283,0)</f>
        <v>0</v>
      </c>
      <c r="BG283" s="163">
        <f t="shared" ref="BG283:BG291" si="6">IF(N283="zákl. přenesená",J283,0)</f>
        <v>0</v>
      </c>
      <c r="BH283" s="163">
        <f t="shared" ref="BH283:BH291" si="7">IF(N283="sníž. přenesená",J283,0)</f>
        <v>0</v>
      </c>
      <c r="BI283" s="163">
        <f t="shared" ref="BI283:BI291" si="8">IF(N283="nulová",J283,0)</f>
        <v>0</v>
      </c>
      <c r="BJ283" s="17" t="s">
        <v>80</v>
      </c>
      <c r="BK283" s="163">
        <f t="shared" ref="BK283:BK291" si="9">ROUND(I283*H283,2)</f>
        <v>0</v>
      </c>
      <c r="BL283" s="17" t="s">
        <v>166</v>
      </c>
      <c r="BM283" s="162" t="s">
        <v>408</v>
      </c>
    </row>
    <row r="284" spans="1:65" s="2" customFormat="1" ht="24.2" customHeight="1">
      <c r="A284" s="32"/>
      <c r="B284" s="149"/>
      <c r="C284" s="188" t="s">
        <v>409</v>
      </c>
      <c r="D284" s="188" t="s">
        <v>282</v>
      </c>
      <c r="E284" s="189" t="s">
        <v>410</v>
      </c>
      <c r="F284" s="190" t="s">
        <v>411</v>
      </c>
      <c r="G284" s="191" t="s">
        <v>312</v>
      </c>
      <c r="H284" s="192">
        <v>2</v>
      </c>
      <c r="I284" s="193"/>
      <c r="J284" s="194">
        <f t="shared" si="0"/>
        <v>0</v>
      </c>
      <c r="K284" s="195"/>
      <c r="L284" s="196"/>
      <c r="M284" s="197" t="s">
        <v>1</v>
      </c>
      <c r="N284" s="198" t="s">
        <v>38</v>
      </c>
      <c r="O284" s="58"/>
      <c r="P284" s="160">
        <f t="shared" si="1"/>
        <v>0</v>
      </c>
      <c r="Q284" s="160">
        <v>6.8000000000000005E-2</v>
      </c>
      <c r="R284" s="160">
        <f t="shared" si="2"/>
        <v>0.13600000000000001</v>
      </c>
      <c r="S284" s="160">
        <v>0</v>
      </c>
      <c r="T284" s="161">
        <f t="shared" si="3"/>
        <v>0</v>
      </c>
      <c r="U284" s="32"/>
      <c r="V284" s="32"/>
      <c r="W284" s="32"/>
      <c r="X284" s="32"/>
      <c r="Y284" s="32"/>
      <c r="Z284" s="32"/>
      <c r="AA284" s="32"/>
      <c r="AB284" s="32"/>
      <c r="AC284" s="32"/>
      <c r="AD284" s="32"/>
      <c r="AE284" s="32"/>
      <c r="AR284" s="162" t="s">
        <v>199</v>
      </c>
      <c r="AT284" s="162" t="s">
        <v>282</v>
      </c>
      <c r="AU284" s="162" t="s">
        <v>82</v>
      </c>
      <c r="AY284" s="17" t="s">
        <v>160</v>
      </c>
      <c r="BE284" s="163">
        <f t="shared" si="4"/>
        <v>0</v>
      </c>
      <c r="BF284" s="163">
        <f t="shared" si="5"/>
        <v>0</v>
      </c>
      <c r="BG284" s="163">
        <f t="shared" si="6"/>
        <v>0</v>
      </c>
      <c r="BH284" s="163">
        <f t="shared" si="7"/>
        <v>0</v>
      </c>
      <c r="BI284" s="163">
        <f t="shared" si="8"/>
        <v>0</v>
      </c>
      <c r="BJ284" s="17" t="s">
        <v>80</v>
      </c>
      <c r="BK284" s="163">
        <f t="shared" si="9"/>
        <v>0</v>
      </c>
      <c r="BL284" s="17" t="s">
        <v>166</v>
      </c>
      <c r="BM284" s="162" t="s">
        <v>412</v>
      </c>
    </row>
    <row r="285" spans="1:65" s="2" customFormat="1" ht="24.2" customHeight="1">
      <c r="A285" s="32"/>
      <c r="B285" s="149"/>
      <c r="C285" s="188" t="s">
        <v>413</v>
      </c>
      <c r="D285" s="188" t="s">
        <v>282</v>
      </c>
      <c r="E285" s="189" t="s">
        <v>414</v>
      </c>
      <c r="F285" s="190" t="s">
        <v>415</v>
      </c>
      <c r="G285" s="191" t="s">
        <v>312</v>
      </c>
      <c r="H285" s="192">
        <v>2</v>
      </c>
      <c r="I285" s="193"/>
      <c r="J285" s="194">
        <f t="shared" si="0"/>
        <v>0</v>
      </c>
      <c r="K285" s="195"/>
      <c r="L285" s="196"/>
      <c r="M285" s="197" t="s">
        <v>1</v>
      </c>
      <c r="N285" s="198" t="s">
        <v>38</v>
      </c>
      <c r="O285" s="58"/>
      <c r="P285" s="160">
        <f t="shared" si="1"/>
        <v>0</v>
      </c>
      <c r="Q285" s="160">
        <v>0.04</v>
      </c>
      <c r="R285" s="160">
        <f t="shared" si="2"/>
        <v>0.08</v>
      </c>
      <c r="S285" s="160">
        <v>0</v>
      </c>
      <c r="T285" s="161">
        <f t="shared" si="3"/>
        <v>0</v>
      </c>
      <c r="U285" s="32"/>
      <c r="V285" s="32"/>
      <c r="W285" s="32"/>
      <c r="X285" s="32"/>
      <c r="Y285" s="32"/>
      <c r="Z285" s="32"/>
      <c r="AA285" s="32"/>
      <c r="AB285" s="32"/>
      <c r="AC285" s="32"/>
      <c r="AD285" s="32"/>
      <c r="AE285" s="32"/>
      <c r="AR285" s="162" t="s">
        <v>199</v>
      </c>
      <c r="AT285" s="162" t="s">
        <v>282</v>
      </c>
      <c r="AU285" s="162" t="s">
        <v>82</v>
      </c>
      <c r="AY285" s="17" t="s">
        <v>160</v>
      </c>
      <c r="BE285" s="163">
        <f t="shared" si="4"/>
        <v>0</v>
      </c>
      <c r="BF285" s="163">
        <f t="shared" si="5"/>
        <v>0</v>
      </c>
      <c r="BG285" s="163">
        <f t="shared" si="6"/>
        <v>0</v>
      </c>
      <c r="BH285" s="163">
        <f t="shared" si="7"/>
        <v>0</v>
      </c>
      <c r="BI285" s="163">
        <f t="shared" si="8"/>
        <v>0</v>
      </c>
      <c r="BJ285" s="17" t="s">
        <v>80</v>
      </c>
      <c r="BK285" s="163">
        <f t="shared" si="9"/>
        <v>0</v>
      </c>
      <c r="BL285" s="17" t="s">
        <v>166</v>
      </c>
      <c r="BM285" s="162" t="s">
        <v>416</v>
      </c>
    </row>
    <row r="286" spans="1:65" s="2" customFormat="1" ht="21.75" customHeight="1">
      <c r="A286" s="32"/>
      <c r="B286" s="149"/>
      <c r="C286" s="188" t="s">
        <v>417</v>
      </c>
      <c r="D286" s="188" t="s">
        <v>282</v>
      </c>
      <c r="E286" s="189" t="s">
        <v>418</v>
      </c>
      <c r="F286" s="190" t="s">
        <v>419</v>
      </c>
      <c r="G286" s="191" t="s">
        <v>312</v>
      </c>
      <c r="H286" s="192">
        <v>37</v>
      </c>
      <c r="I286" s="193"/>
      <c r="J286" s="194">
        <f t="shared" si="0"/>
        <v>0</v>
      </c>
      <c r="K286" s="195"/>
      <c r="L286" s="196"/>
      <c r="M286" s="197" t="s">
        <v>1</v>
      </c>
      <c r="N286" s="198" t="s">
        <v>38</v>
      </c>
      <c r="O286" s="58"/>
      <c r="P286" s="160">
        <f t="shared" si="1"/>
        <v>0</v>
      </c>
      <c r="Q286" s="160">
        <v>0.254</v>
      </c>
      <c r="R286" s="160">
        <f t="shared" si="2"/>
        <v>9.3979999999999997</v>
      </c>
      <c r="S286" s="160">
        <v>0</v>
      </c>
      <c r="T286" s="161">
        <f t="shared" si="3"/>
        <v>0</v>
      </c>
      <c r="U286" s="32"/>
      <c r="V286" s="32"/>
      <c r="W286" s="32"/>
      <c r="X286" s="32"/>
      <c r="Y286" s="32"/>
      <c r="Z286" s="32"/>
      <c r="AA286" s="32"/>
      <c r="AB286" s="32"/>
      <c r="AC286" s="32"/>
      <c r="AD286" s="32"/>
      <c r="AE286" s="32"/>
      <c r="AR286" s="162" t="s">
        <v>199</v>
      </c>
      <c r="AT286" s="162" t="s">
        <v>282</v>
      </c>
      <c r="AU286" s="162" t="s">
        <v>82</v>
      </c>
      <c r="AY286" s="17" t="s">
        <v>160</v>
      </c>
      <c r="BE286" s="163">
        <f t="shared" si="4"/>
        <v>0</v>
      </c>
      <c r="BF286" s="163">
        <f t="shared" si="5"/>
        <v>0</v>
      </c>
      <c r="BG286" s="163">
        <f t="shared" si="6"/>
        <v>0</v>
      </c>
      <c r="BH286" s="163">
        <f t="shared" si="7"/>
        <v>0</v>
      </c>
      <c r="BI286" s="163">
        <f t="shared" si="8"/>
        <v>0</v>
      </c>
      <c r="BJ286" s="17" t="s">
        <v>80</v>
      </c>
      <c r="BK286" s="163">
        <f t="shared" si="9"/>
        <v>0</v>
      </c>
      <c r="BL286" s="17" t="s">
        <v>166</v>
      </c>
      <c r="BM286" s="162" t="s">
        <v>420</v>
      </c>
    </row>
    <row r="287" spans="1:65" s="2" customFormat="1" ht="24.2" customHeight="1">
      <c r="A287" s="32"/>
      <c r="B287" s="149"/>
      <c r="C287" s="188" t="s">
        <v>421</v>
      </c>
      <c r="D287" s="188" t="s">
        <v>282</v>
      </c>
      <c r="E287" s="189" t="s">
        <v>422</v>
      </c>
      <c r="F287" s="190" t="s">
        <v>423</v>
      </c>
      <c r="G287" s="191" t="s">
        <v>312</v>
      </c>
      <c r="H287" s="192">
        <v>5</v>
      </c>
      <c r="I287" s="193"/>
      <c r="J287" s="194">
        <f t="shared" si="0"/>
        <v>0</v>
      </c>
      <c r="K287" s="195"/>
      <c r="L287" s="196"/>
      <c r="M287" s="197" t="s">
        <v>1</v>
      </c>
      <c r="N287" s="198" t="s">
        <v>38</v>
      </c>
      <c r="O287" s="58"/>
      <c r="P287" s="160">
        <f t="shared" si="1"/>
        <v>0</v>
      </c>
      <c r="Q287" s="160">
        <v>0.54800000000000004</v>
      </c>
      <c r="R287" s="160">
        <f t="shared" si="2"/>
        <v>2.74</v>
      </c>
      <c r="S287" s="160">
        <v>0</v>
      </c>
      <c r="T287" s="161">
        <f t="shared" si="3"/>
        <v>0</v>
      </c>
      <c r="U287" s="32"/>
      <c r="V287" s="32"/>
      <c r="W287" s="32"/>
      <c r="X287" s="32"/>
      <c r="Y287" s="32"/>
      <c r="Z287" s="32"/>
      <c r="AA287" s="32"/>
      <c r="AB287" s="32"/>
      <c r="AC287" s="32"/>
      <c r="AD287" s="32"/>
      <c r="AE287" s="32"/>
      <c r="AR287" s="162" t="s">
        <v>199</v>
      </c>
      <c r="AT287" s="162" t="s">
        <v>282</v>
      </c>
      <c r="AU287" s="162" t="s">
        <v>82</v>
      </c>
      <c r="AY287" s="17" t="s">
        <v>160</v>
      </c>
      <c r="BE287" s="163">
        <f t="shared" si="4"/>
        <v>0</v>
      </c>
      <c r="BF287" s="163">
        <f t="shared" si="5"/>
        <v>0</v>
      </c>
      <c r="BG287" s="163">
        <f t="shared" si="6"/>
        <v>0</v>
      </c>
      <c r="BH287" s="163">
        <f t="shared" si="7"/>
        <v>0</v>
      </c>
      <c r="BI287" s="163">
        <f t="shared" si="8"/>
        <v>0</v>
      </c>
      <c r="BJ287" s="17" t="s">
        <v>80</v>
      </c>
      <c r="BK287" s="163">
        <f t="shared" si="9"/>
        <v>0</v>
      </c>
      <c r="BL287" s="17" t="s">
        <v>166</v>
      </c>
      <c r="BM287" s="162" t="s">
        <v>424</v>
      </c>
    </row>
    <row r="288" spans="1:65" s="2" customFormat="1" ht="24.2" customHeight="1">
      <c r="A288" s="32"/>
      <c r="B288" s="149"/>
      <c r="C288" s="188" t="s">
        <v>425</v>
      </c>
      <c r="D288" s="188" t="s">
        <v>282</v>
      </c>
      <c r="E288" s="189" t="s">
        <v>426</v>
      </c>
      <c r="F288" s="190" t="s">
        <v>427</v>
      </c>
      <c r="G288" s="191" t="s">
        <v>312</v>
      </c>
      <c r="H288" s="192">
        <v>2</v>
      </c>
      <c r="I288" s="193"/>
      <c r="J288" s="194">
        <f t="shared" si="0"/>
        <v>0</v>
      </c>
      <c r="K288" s="195"/>
      <c r="L288" s="196"/>
      <c r="M288" s="197" t="s">
        <v>1</v>
      </c>
      <c r="N288" s="198" t="s">
        <v>38</v>
      </c>
      <c r="O288" s="58"/>
      <c r="P288" s="160">
        <f t="shared" si="1"/>
        <v>0</v>
      </c>
      <c r="Q288" s="160">
        <v>0.44900000000000001</v>
      </c>
      <c r="R288" s="160">
        <f t="shared" si="2"/>
        <v>0.89800000000000002</v>
      </c>
      <c r="S288" s="160">
        <v>0</v>
      </c>
      <c r="T288" s="161">
        <f t="shared" si="3"/>
        <v>0</v>
      </c>
      <c r="U288" s="32"/>
      <c r="V288" s="32"/>
      <c r="W288" s="32"/>
      <c r="X288" s="32"/>
      <c r="Y288" s="32"/>
      <c r="Z288" s="32"/>
      <c r="AA288" s="32"/>
      <c r="AB288" s="32"/>
      <c r="AC288" s="32"/>
      <c r="AD288" s="32"/>
      <c r="AE288" s="32"/>
      <c r="AR288" s="162" t="s">
        <v>199</v>
      </c>
      <c r="AT288" s="162" t="s">
        <v>282</v>
      </c>
      <c r="AU288" s="162" t="s">
        <v>82</v>
      </c>
      <c r="AY288" s="17" t="s">
        <v>160</v>
      </c>
      <c r="BE288" s="163">
        <f t="shared" si="4"/>
        <v>0</v>
      </c>
      <c r="BF288" s="163">
        <f t="shared" si="5"/>
        <v>0</v>
      </c>
      <c r="BG288" s="163">
        <f t="shared" si="6"/>
        <v>0</v>
      </c>
      <c r="BH288" s="163">
        <f t="shared" si="7"/>
        <v>0</v>
      </c>
      <c r="BI288" s="163">
        <f t="shared" si="8"/>
        <v>0</v>
      </c>
      <c r="BJ288" s="17" t="s">
        <v>80</v>
      </c>
      <c r="BK288" s="163">
        <f t="shared" si="9"/>
        <v>0</v>
      </c>
      <c r="BL288" s="17" t="s">
        <v>166</v>
      </c>
      <c r="BM288" s="162" t="s">
        <v>428</v>
      </c>
    </row>
    <row r="289" spans="1:65" s="2" customFormat="1" ht="24.2" customHeight="1">
      <c r="A289" s="32"/>
      <c r="B289" s="149"/>
      <c r="C289" s="188" t="s">
        <v>429</v>
      </c>
      <c r="D289" s="188" t="s">
        <v>282</v>
      </c>
      <c r="E289" s="189" t="s">
        <v>430</v>
      </c>
      <c r="F289" s="190" t="s">
        <v>431</v>
      </c>
      <c r="G289" s="191" t="s">
        <v>312</v>
      </c>
      <c r="H289" s="192">
        <v>44</v>
      </c>
      <c r="I289" s="193"/>
      <c r="J289" s="194">
        <f t="shared" si="0"/>
        <v>0</v>
      </c>
      <c r="K289" s="195"/>
      <c r="L289" s="196"/>
      <c r="M289" s="197" t="s">
        <v>1</v>
      </c>
      <c r="N289" s="198" t="s">
        <v>38</v>
      </c>
      <c r="O289" s="58"/>
      <c r="P289" s="160">
        <f t="shared" si="1"/>
        <v>0</v>
      </c>
      <c r="Q289" s="160">
        <v>2E-3</v>
      </c>
      <c r="R289" s="160">
        <f t="shared" si="2"/>
        <v>8.7999999999999995E-2</v>
      </c>
      <c r="S289" s="160">
        <v>0</v>
      </c>
      <c r="T289" s="161">
        <f t="shared" si="3"/>
        <v>0</v>
      </c>
      <c r="U289" s="32"/>
      <c r="V289" s="32"/>
      <c r="W289" s="32"/>
      <c r="X289" s="32"/>
      <c r="Y289" s="32"/>
      <c r="Z289" s="32"/>
      <c r="AA289" s="32"/>
      <c r="AB289" s="32"/>
      <c r="AC289" s="32"/>
      <c r="AD289" s="32"/>
      <c r="AE289" s="32"/>
      <c r="AR289" s="162" t="s">
        <v>199</v>
      </c>
      <c r="AT289" s="162" t="s">
        <v>282</v>
      </c>
      <c r="AU289" s="162" t="s">
        <v>82</v>
      </c>
      <c r="AY289" s="17" t="s">
        <v>160</v>
      </c>
      <c r="BE289" s="163">
        <f t="shared" si="4"/>
        <v>0</v>
      </c>
      <c r="BF289" s="163">
        <f t="shared" si="5"/>
        <v>0</v>
      </c>
      <c r="BG289" s="163">
        <f t="shared" si="6"/>
        <v>0</v>
      </c>
      <c r="BH289" s="163">
        <f t="shared" si="7"/>
        <v>0</v>
      </c>
      <c r="BI289" s="163">
        <f t="shared" si="8"/>
        <v>0</v>
      </c>
      <c r="BJ289" s="17" t="s">
        <v>80</v>
      </c>
      <c r="BK289" s="163">
        <f t="shared" si="9"/>
        <v>0</v>
      </c>
      <c r="BL289" s="17" t="s">
        <v>166</v>
      </c>
      <c r="BM289" s="162" t="s">
        <v>432</v>
      </c>
    </row>
    <row r="290" spans="1:65" s="2" customFormat="1" ht="24.2" customHeight="1">
      <c r="A290" s="32"/>
      <c r="B290" s="149"/>
      <c r="C290" s="150" t="s">
        <v>433</v>
      </c>
      <c r="D290" s="150" t="s">
        <v>162</v>
      </c>
      <c r="E290" s="151" t="s">
        <v>434</v>
      </c>
      <c r="F290" s="152" t="s">
        <v>435</v>
      </c>
      <c r="G290" s="153" t="s">
        <v>312</v>
      </c>
      <c r="H290" s="154">
        <v>7</v>
      </c>
      <c r="I290" s="155"/>
      <c r="J290" s="156">
        <f t="shared" si="0"/>
        <v>0</v>
      </c>
      <c r="K290" s="157"/>
      <c r="L290" s="33"/>
      <c r="M290" s="158" t="s">
        <v>1</v>
      </c>
      <c r="N290" s="159" t="s">
        <v>38</v>
      </c>
      <c r="O290" s="58"/>
      <c r="P290" s="160">
        <f t="shared" si="1"/>
        <v>0</v>
      </c>
      <c r="Q290" s="160">
        <v>0.21734000000000001</v>
      </c>
      <c r="R290" s="160">
        <f t="shared" si="2"/>
        <v>1.52138</v>
      </c>
      <c r="S290" s="160">
        <v>0</v>
      </c>
      <c r="T290" s="161">
        <f t="shared" si="3"/>
        <v>0</v>
      </c>
      <c r="U290" s="32"/>
      <c r="V290" s="32"/>
      <c r="W290" s="32"/>
      <c r="X290" s="32"/>
      <c r="Y290" s="32"/>
      <c r="Z290" s="32"/>
      <c r="AA290" s="32"/>
      <c r="AB290" s="32"/>
      <c r="AC290" s="32"/>
      <c r="AD290" s="32"/>
      <c r="AE290" s="32"/>
      <c r="AR290" s="162" t="s">
        <v>166</v>
      </c>
      <c r="AT290" s="162" t="s">
        <v>162</v>
      </c>
      <c r="AU290" s="162" t="s">
        <v>82</v>
      </c>
      <c r="AY290" s="17" t="s">
        <v>160</v>
      </c>
      <c r="BE290" s="163">
        <f t="shared" si="4"/>
        <v>0</v>
      </c>
      <c r="BF290" s="163">
        <f t="shared" si="5"/>
        <v>0</v>
      </c>
      <c r="BG290" s="163">
        <f t="shared" si="6"/>
        <v>0</v>
      </c>
      <c r="BH290" s="163">
        <f t="shared" si="7"/>
        <v>0</v>
      </c>
      <c r="BI290" s="163">
        <f t="shared" si="8"/>
        <v>0</v>
      </c>
      <c r="BJ290" s="17" t="s">
        <v>80</v>
      </c>
      <c r="BK290" s="163">
        <f t="shared" si="9"/>
        <v>0</v>
      </c>
      <c r="BL290" s="17" t="s">
        <v>166</v>
      </c>
      <c r="BM290" s="162" t="s">
        <v>436</v>
      </c>
    </row>
    <row r="291" spans="1:65" s="2" customFormat="1" ht="24.2" customHeight="1">
      <c r="A291" s="32"/>
      <c r="B291" s="149"/>
      <c r="C291" s="188" t="s">
        <v>437</v>
      </c>
      <c r="D291" s="188" t="s">
        <v>282</v>
      </c>
      <c r="E291" s="189" t="s">
        <v>438</v>
      </c>
      <c r="F291" s="190" t="s">
        <v>439</v>
      </c>
      <c r="G291" s="191" t="s">
        <v>312</v>
      </c>
      <c r="H291" s="192">
        <v>7</v>
      </c>
      <c r="I291" s="193"/>
      <c r="J291" s="194">
        <f t="shared" si="0"/>
        <v>0</v>
      </c>
      <c r="K291" s="195"/>
      <c r="L291" s="196"/>
      <c r="M291" s="197" t="s">
        <v>1</v>
      </c>
      <c r="N291" s="198" t="s">
        <v>38</v>
      </c>
      <c r="O291" s="58"/>
      <c r="P291" s="160">
        <f t="shared" si="1"/>
        <v>0</v>
      </c>
      <c r="Q291" s="160">
        <v>0.10199999999999999</v>
      </c>
      <c r="R291" s="160">
        <f t="shared" si="2"/>
        <v>0.71399999999999997</v>
      </c>
      <c r="S291" s="160">
        <v>0</v>
      </c>
      <c r="T291" s="161">
        <f t="shared" si="3"/>
        <v>0</v>
      </c>
      <c r="U291" s="32"/>
      <c r="V291" s="32"/>
      <c r="W291" s="32"/>
      <c r="X291" s="32"/>
      <c r="Y291" s="32"/>
      <c r="Z291" s="32"/>
      <c r="AA291" s="32"/>
      <c r="AB291" s="32"/>
      <c r="AC291" s="32"/>
      <c r="AD291" s="32"/>
      <c r="AE291" s="32"/>
      <c r="AR291" s="162" t="s">
        <v>199</v>
      </c>
      <c r="AT291" s="162" t="s">
        <v>282</v>
      </c>
      <c r="AU291" s="162" t="s">
        <v>82</v>
      </c>
      <c r="AY291" s="17" t="s">
        <v>160</v>
      </c>
      <c r="BE291" s="163">
        <f t="shared" si="4"/>
        <v>0</v>
      </c>
      <c r="BF291" s="163">
        <f t="shared" si="5"/>
        <v>0</v>
      </c>
      <c r="BG291" s="163">
        <f t="shared" si="6"/>
        <v>0</v>
      </c>
      <c r="BH291" s="163">
        <f t="shared" si="7"/>
        <v>0</v>
      </c>
      <c r="BI291" s="163">
        <f t="shared" si="8"/>
        <v>0</v>
      </c>
      <c r="BJ291" s="17" t="s">
        <v>80</v>
      </c>
      <c r="BK291" s="163">
        <f t="shared" si="9"/>
        <v>0</v>
      </c>
      <c r="BL291" s="17" t="s">
        <v>166</v>
      </c>
      <c r="BM291" s="162" t="s">
        <v>440</v>
      </c>
    </row>
    <row r="292" spans="1:65" s="12" customFormat="1" ht="22.9" customHeight="1">
      <c r="B292" s="136"/>
      <c r="D292" s="137" t="s">
        <v>72</v>
      </c>
      <c r="E292" s="147" t="s">
        <v>204</v>
      </c>
      <c r="F292" s="147" t="s">
        <v>441</v>
      </c>
      <c r="I292" s="139"/>
      <c r="J292" s="148">
        <f>BK292</f>
        <v>0</v>
      </c>
      <c r="L292" s="136"/>
      <c r="M292" s="141"/>
      <c r="N292" s="142"/>
      <c r="O292" s="142"/>
      <c r="P292" s="143">
        <f>SUM(P293:P304)</f>
        <v>0</v>
      </c>
      <c r="Q292" s="142"/>
      <c r="R292" s="143">
        <f>SUM(R293:R304)</f>
        <v>9.1585999999999999</v>
      </c>
      <c r="S292" s="142"/>
      <c r="T292" s="144">
        <f>SUM(T293:T304)</f>
        <v>0</v>
      </c>
      <c r="AR292" s="137" t="s">
        <v>80</v>
      </c>
      <c r="AT292" s="145" t="s">
        <v>72</v>
      </c>
      <c r="AU292" s="145" t="s">
        <v>80</v>
      </c>
      <c r="AY292" s="137" t="s">
        <v>160</v>
      </c>
      <c r="BK292" s="146">
        <f>SUM(BK293:BK304)</f>
        <v>0</v>
      </c>
    </row>
    <row r="293" spans="1:65" s="2" customFormat="1" ht="24.2" customHeight="1">
      <c r="A293" s="32"/>
      <c r="B293" s="149"/>
      <c r="C293" s="150" t="s">
        <v>442</v>
      </c>
      <c r="D293" s="150" t="s">
        <v>162</v>
      </c>
      <c r="E293" s="151" t="s">
        <v>443</v>
      </c>
      <c r="F293" s="152" t="s">
        <v>444</v>
      </c>
      <c r="G293" s="153" t="s">
        <v>196</v>
      </c>
      <c r="H293" s="154">
        <v>220</v>
      </c>
      <c r="I293" s="155"/>
      <c r="J293" s="156">
        <f>ROUND(I293*H293,2)</f>
        <v>0</v>
      </c>
      <c r="K293" s="157"/>
      <c r="L293" s="33"/>
      <c r="M293" s="158" t="s">
        <v>1</v>
      </c>
      <c r="N293" s="159" t="s">
        <v>38</v>
      </c>
      <c r="O293" s="58"/>
      <c r="P293" s="160">
        <f>O293*H293</f>
        <v>0</v>
      </c>
      <c r="Q293" s="160">
        <v>0</v>
      </c>
      <c r="R293" s="160">
        <f>Q293*H293</f>
        <v>0</v>
      </c>
      <c r="S293" s="160">
        <v>0</v>
      </c>
      <c r="T293" s="161">
        <f>S293*H293</f>
        <v>0</v>
      </c>
      <c r="U293" s="32"/>
      <c r="V293" s="32"/>
      <c r="W293" s="32"/>
      <c r="X293" s="32"/>
      <c r="Y293" s="32"/>
      <c r="Z293" s="32"/>
      <c r="AA293" s="32"/>
      <c r="AB293" s="32"/>
      <c r="AC293" s="32"/>
      <c r="AD293" s="32"/>
      <c r="AE293" s="32"/>
      <c r="AR293" s="162" t="s">
        <v>166</v>
      </c>
      <c r="AT293" s="162" t="s">
        <v>162</v>
      </c>
      <c r="AU293" s="162" t="s">
        <v>82</v>
      </c>
      <c r="AY293" s="17" t="s">
        <v>160</v>
      </c>
      <c r="BE293" s="163">
        <f>IF(N293="základní",J293,0)</f>
        <v>0</v>
      </c>
      <c r="BF293" s="163">
        <f>IF(N293="snížená",J293,0)</f>
        <v>0</v>
      </c>
      <c r="BG293" s="163">
        <f>IF(N293="zákl. přenesená",J293,0)</f>
        <v>0</v>
      </c>
      <c r="BH293" s="163">
        <f>IF(N293="sníž. přenesená",J293,0)</f>
        <v>0</v>
      </c>
      <c r="BI293" s="163">
        <f>IF(N293="nulová",J293,0)</f>
        <v>0</v>
      </c>
      <c r="BJ293" s="17" t="s">
        <v>80</v>
      </c>
      <c r="BK293" s="163">
        <f>ROUND(I293*H293,2)</f>
        <v>0</v>
      </c>
      <c r="BL293" s="17" t="s">
        <v>166</v>
      </c>
      <c r="BM293" s="162" t="s">
        <v>445</v>
      </c>
    </row>
    <row r="294" spans="1:65" s="13" customFormat="1">
      <c r="B294" s="164"/>
      <c r="D294" s="165" t="s">
        <v>168</v>
      </c>
      <c r="E294" s="166" t="s">
        <v>1</v>
      </c>
      <c r="F294" s="167" t="s">
        <v>446</v>
      </c>
      <c r="H294" s="168">
        <v>220</v>
      </c>
      <c r="I294" s="169"/>
      <c r="L294" s="164"/>
      <c r="M294" s="170"/>
      <c r="N294" s="171"/>
      <c r="O294" s="171"/>
      <c r="P294" s="171"/>
      <c r="Q294" s="171"/>
      <c r="R294" s="171"/>
      <c r="S294" s="171"/>
      <c r="T294" s="172"/>
      <c r="AT294" s="166" t="s">
        <v>168</v>
      </c>
      <c r="AU294" s="166" t="s">
        <v>82</v>
      </c>
      <c r="AV294" s="13" t="s">
        <v>82</v>
      </c>
      <c r="AW294" s="13" t="s">
        <v>30</v>
      </c>
      <c r="AX294" s="13" t="s">
        <v>73</v>
      </c>
      <c r="AY294" s="166" t="s">
        <v>160</v>
      </c>
    </row>
    <row r="295" spans="1:65" s="14" customFormat="1">
      <c r="B295" s="173"/>
      <c r="D295" s="165" t="s">
        <v>168</v>
      </c>
      <c r="E295" s="174" t="s">
        <v>1</v>
      </c>
      <c r="F295" s="175" t="s">
        <v>170</v>
      </c>
      <c r="H295" s="176">
        <v>220</v>
      </c>
      <c r="I295" s="177"/>
      <c r="L295" s="173"/>
      <c r="M295" s="178"/>
      <c r="N295" s="179"/>
      <c r="O295" s="179"/>
      <c r="P295" s="179"/>
      <c r="Q295" s="179"/>
      <c r="R295" s="179"/>
      <c r="S295" s="179"/>
      <c r="T295" s="180"/>
      <c r="AT295" s="174" t="s">
        <v>168</v>
      </c>
      <c r="AU295" s="174" t="s">
        <v>82</v>
      </c>
      <c r="AV295" s="14" t="s">
        <v>166</v>
      </c>
      <c r="AW295" s="14" t="s">
        <v>30</v>
      </c>
      <c r="AX295" s="14" t="s">
        <v>80</v>
      </c>
      <c r="AY295" s="174" t="s">
        <v>160</v>
      </c>
    </row>
    <row r="296" spans="1:65" s="2" customFormat="1" ht="24.2" customHeight="1">
      <c r="A296" s="32"/>
      <c r="B296" s="149"/>
      <c r="C296" s="150" t="s">
        <v>447</v>
      </c>
      <c r="D296" s="150" t="s">
        <v>162</v>
      </c>
      <c r="E296" s="151" t="s">
        <v>448</v>
      </c>
      <c r="F296" s="152" t="s">
        <v>449</v>
      </c>
      <c r="G296" s="153" t="s">
        <v>196</v>
      </c>
      <c r="H296" s="154">
        <v>220</v>
      </c>
      <c r="I296" s="155"/>
      <c r="J296" s="156">
        <f>ROUND(I296*H296,2)</f>
        <v>0</v>
      </c>
      <c r="K296" s="157"/>
      <c r="L296" s="33"/>
      <c r="M296" s="158" t="s">
        <v>1</v>
      </c>
      <c r="N296" s="159" t="s">
        <v>38</v>
      </c>
      <c r="O296" s="58"/>
      <c r="P296" s="160">
        <f>O296*H296</f>
        <v>0</v>
      </c>
      <c r="Q296" s="160">
        <v>5.0000000000000002E-5</v>
      </c>
      <c r="R296" s="160">
        <f>Q296*H296</f>
        <v>1.1000000000000001E-2</v>
      </c>
      <c r="S296" s="160">
        <v>0</v>
      </c>
      <c r="T296" s="161">
        <f>S296*H296</f>
        <v>0</v>
      </c>
      <c r="U296" s="32"/>
      <c r="V296" s="32"/>
      <c r="W296" s="32"/>
      <c r="X296" s="32"/>
      <c r="Y296" s="32"/>
      <c r="Z296" s="32"/>
      <c r="AA296" s="32"/>
      <c r="AB296" s="32"/>
      <c r="AC296" s="32"/>
      <c r="AD296" s="32"/>
      <c r="AE296" s="32"/>
      <c r="AR296" s="162" t="s">
        <v>166</v>
      </c>
      <c r="AT296" s="162" t="s">
        <v>162</v>
      </c>
      <c r="AU296" s="162" t="s">
        <v>82</v>
      </c>
      <c r="AY296" s="17" t="s">
        <v>160</v>
      </c>
      <c r="BE296" s="163">
        <f>IF(N296="základní",J296,0)</f>
        <v>0</v>
      </c>
      <c r="BF296" s="163">
        <f>IF(N296="snížená",J296,0)</f>
        <v>0</v>
      </c>
      <c r="BG296" s="163">
        <f>IF(N296="zákl. přenesená",J296,0)</f>
        <v>0</v>
      </c>
      <c r="BH296" s="163">
        <f>IF(N296="sníž. přenesená",J296,0)</f>
        <v>0</v>
      </c>
      <c r="BI296" s="163">
        <f>IF(N296="nulová",J296,0)</f>
        <v>0</v>
      </c>
      <c r="BJ296" s="17" t="s">
        <v>80</v>
      </c>
      <c r="BK296" s="163">
        <f>ROUND(I296*H296,2)</f>
        <v>0</v>
      </c>
      <c r="BL296" s="17" t="s">
        <v>166</v>
      </c>
      <c r="BM296" s="162" t="s">
        <v>450</v>
      </c>
    </row>
    <row r="297" spans="1:65" s="13" customFormat="1">
      <c r="B297" s="164"/>
      <c r="D297" s="165" t="s">
        <v>168</v>
      </c>
      <c r="E297" s="166" t="s">
        <v>1</v>
      </c>
      <c r="F297" s="167" t="s">
        <v>446</v>
      </c>
      <c r="H297" s="168">
        <v>220</v>
      </c>
      <c r="I297" s="169"/>
      <c r="L297" s="164"/>
      <c r="M297" s="170"/>
      <c r="N297" s="171"/>
      <c r="O297" s="171"/>
      <c r="P297" s="171"/>
      <c r="Q297" s="171"/>
      <c r="R297" s="171"/>
      <c r="S297" s="171"/>
      <c r="T297" s="172"/>
      <c r="AT297" s="166" t="s">
        <v>168</v>
      </c>
      <c r="AU297" s="166" t="s">
        <v>82</v>
      </c>
      <c r="AV297" s="13" t="s">
        <v>82</v>
      </c>
      <c r="AW297" s="13" t="s">
        <v>30</v>
      </c>
      <c r="AX297" s="13" t="s">
        <v>73</v>
      </c>
      <c r="AY297" s="166" t="s">
        <v>160</v>
      </c>
    </row>
    <row r="298" spans="1:65" s="14" customFormat="1">
      <c r="B298" s="173"/>
      <c r="D298" s="165" t="s">
        <v>168</v>
      </c>
      <c r="E298" s="174" t="s">
        <v>1</v>
      </c>
      <c r="F298" s="175" t="s">
        <v>170</v>
      </c>
      <c r="H298" s="176">
        <v>220</v>
      </c>
      <c r="I298" s="177"/>
      <c r="L298" s="173"/>
      <c r="M298" s="178"/>
      <c r="N298" s="179"/>
      <c r="O298" s="179"/>
      <c r="P298" s="179"/>
      <c r="Q298" s="179"/>
      <c r="R298" s="179"/>
      <c r="S298" s="179"/>
      <c r="T298" s="180"/>
      <c r="AT298" s="174" t="s">
        <v>168</v>
      </c>
      <c r="AU298" s="174" t="s">
        <v>82</v>
      </c>
      <c r="AV298" s="14" t="s">
        <v>166</v>
      </c>
      <c r="AW298" s="14" t="s">
        <v>30</v>
      </c>
      <c r="AX298" s="14" t="s">
        <v>80</v>
      </c>
      <c r="AY298" s="174" t="s">
        <v>160</v>
      </c>
    </row>
    <row r="299" spans="1:65" s="2" customFormat="1" ht="24.2" customHeight="1">
      <c r="A299" s="32"/>
      <c r="B299" s="149"/>
      <c r="C299" s="150" t="s">
        <v>451</v>
      </c>
      <c r="D299" s="150" t="s">
        <v>162</v>
      </c>
      <c r="E299" s="151" t="s">
        <v>452</v>
      </c>
      <c r="F299" s="152" t="s">
        <v>453</v>
      </c>
      <c r="G299" s="153" t="s">
        <v>165</v>
      </c>
      <c r="H299" s="154">
        <v>660</v>
      </c>
      <c r="I299" s="155"/>
      <c r="J299" s="156">
        <f>ROUND(I299*H299,2)</f>
        <v>0</v>
      </c>
      <c r="K299" s="157"/>
      <c r="L299" s="33"/>
      <c r="M299" s="158" t="s">
        <v>1</v>
      </c>
      <c r="N299" s="159" t="s">
        <v>38</v>
      </c>
      <c r="O299" s="58"/>
      <c r="P299" s="160">
        <f>O299*H299</f>
        <v>0</v>
      </c>
      <c r="Q299" s="160">
        <v>1.3860000000000001E-2</v>
      </c>
      <c r="R299" s="160">
        <f>Q299*H299</f>
        <v>9.1476000000000006</v>
      </c>
      <c r="S299" s="160">
        <v>0</v>
      </c>
      <c r="T299" s="161">
        <f>S299*H299</f>
        <v>0</v>
      </c>
      <c r="U299" s="32"/>
      <c r="V299" s="32"/>
      <c r="W299" s="32"/>
      <c r="X299" s="32"/>
      <c r="Y299" s="32"/>
      <c r="Z299" s="32"/>
      <c r="AA299" s="32"/>
      <c r="AB299" s="32"/>
      <c r="AC299" s="32"/>
      <c r="AD299" s="32"/>
      <c r="AE299" s="32"/>
      <c r="AR299" s="162" t="s">
        <v>166</v>
      </c>
      <c r="AT299" s="162" t="s">
        <v>162</v>
      </c>
      <c r="AU299" s="162" t="s">
        <v>82</v>
      </c>
      <c r="AY299" s="17" t="s">
        <v>160</v>
      </c>
      <c r="BE299" s="163">
        <f>IF(N299="základní",J299,0)</f>
        <v>0</v>
      </c>
      <c r="BF299" s="163">
        <f>IF(N299="snížená",J299,0)</f>
        <v>0</v>
      </c>
      <c r="BG299" s="163">
        <f>IF(N299="zákl. přenesená",J299,0)</f>
        <v>0</v>
      </c>
      <c r="BH299" s="163">
        <f>IF(N299="sníž. přenesená",J299,0)</f>
        <v>0</v>
      </c>
      <c r="BI299" s="163">
        <f>IF(N299="nulová",J299,0)</f>
        <v>0</v>
      </c>
      <c r="BJ299" s="17" t="s">
        <v>80</v>
      </c>
      <c r="BK299" s="163">
        <f>ROUND(I299*H299,2)</f>
        <v>0</v>
      </c>
      <c r="BL299" s="17" t="s">
        <v>166</v>
      </c>
      <c r="BM299" s="162" t="s">
        <v>454</v>
      </c>
    </row>
    <row r="300" spans="1:65" s="13" customFormat="1">
      <c r="B300" s="164"/>
      <c r="D300" s="165" t="s">
        <v>168</v>
      </c>
      <c r="E300" s="166" t="s">
        <v>1</v>
      </c>
      <c r="F300" s="167" t="s">
        <v>181</v>
      </c>
      <c r="H300" s="168">
        <v>660</v>
      </c>
      <c r="I300" s="169"/>
      <c r="L300" s="164"/>
      <c r="M300" s="170"/>
      <c r="N300" s="171"/>
      <c r="O300" s="171"/>
      <c r="P300" s="171"/>
      <c r="Q300" s="171"/>
      <c r="R300" s="171"/>
      <c r="S300" s="171"/>
      <c r="T300" s="172"/>
      <c r="AT300" s="166" t="s">
        <v>168</v>
      </c>
      <c r="AU300" s="166" t="s">
        <v>82</v>
      </c>
      <c r="AV300" s="13" t="s">
        <v>82</v>
      </c>
      <c r="AW300" s="13" t="s">
        <v>30</v>
      </c>
      <c r="AX300" s="13" t="s">
        <v>73</v>
      </c>
      <c r="AY300" s="166" t="s">
        <v>160</v>
      </c>
    </row>
    <row r="301" spans="1:65" s="14" customFormat="1">
      <c r="B301" s="173"/>
      <c r="D301" s="165" t="s">
        <v>168</v>
      </c>
      <c r="E301" s="174" t="s">
        <v>1</v>
      </c>
      <c r="F301" s="175" t="s">
        <v>170</v>
      </c>
      <c r="H301" s="176">
        <v>660</v>
      </c>
      <c r="I301" s="177"/>
      <c r="L301" s="173"/>
      <c r="M301" s="178"/>
      <c r="N301" s="179"/>
      <c r="O301" s="179"/>
      <c r="P301" s="179"/>
      <c r="Q301" s="179"/>
      <c r="R301" s="179"/>
      <c r="S301" s="179"/>
      <c r="T301" s="180"/>
      <c r="AT301" s="174" t="s">
        <v>168</v>
      </c>
      <c r="AU301" s="174" t="s">
        <v>82</v>
      </c>
      <c r="AV301" s="14" t="s">
        <v>166</v>
      </c>
      <c r="AW301" s="14" t="s">
        <v>30</v>
      </c>
      <c r="AX301" s="14" t="s">
        <v>80</v>
      </c>
      <c r="AY301" s="174" t="s">
        <v>160</v>
      </c>
    </row>
    <row r="302" spans="1:65" s="2" customFormat="1" ht="21.75" customHeight="1">
      <c r="A302" s="32"/>
      <c r="B302" s="149"/>
      <c r="C302" s="150" t="s">
        <v>455</v>
      </c>
      <c r="D302" s="150" t="s">
        <v>162</v>
      </c>
      <c r="E302" s="151" t="s">
        <v>456</v>
      </c>
      <c r="F302" s="152" t="s">
        <v>457</v>
      </c>
      <c r="G302" s="153" t="s">
        <v>196</v>
      </c>
      <c r="H302" s="154">
        <v>220</v>
      </c>
      <c r="I302" s="155"/>
      <c r="J302" s="156">
        <f>ROUND(I302*H302,2)</f>
        <v>0</v>
      </c>
      <c r="K302" s="157"/>
      <c r="L302" s="33"/>
      <c r="M302" s="158" t="s">
        <v>1</v>
      </c>
      <c r="N302" s="159" t="s">
        <v>38</v>
      </c>
      <c r="O302" s="58"/>
      <c r="P302" s="160">
        <f>O302*H302</f>
        <v>0</v>
      </c>
      <c r="Q302" s="160">
        <v>0</v>
      </c>
      <c r="R302" s="160">
        <f>Q302*H302</f>
        <v>0</v>
      </c>
      <c r="S302" s="160">
        <v>0</v>
      </c>
      <c r="T302" s="161">
        <f>S302*H302</f>
        <v>0</v>
      </c>
      <c r="U302" s="32"/>
      <c r="V302" s="32"/>
      <c r="W302" s="32"/>
      <c r="X302" s="32"/>
      <c r="Y302" s="32"/>
      <c r="Z302" s="32"/>
      <c r="AA302" s="32"/>
      <c r="AB302" s="32"/>
      <c r="AC302" s="32"/>
      <c r="AD302" s="32"/>
      <c r="AE302" s="32"/>
      <c r="AR302" s="162" t="s">
        <v>166</v>
      </c>
      <c r="AT302" s="162" t="s">
        <v>162</v>
      </c>
      <c r="AU302" s="162" t="s">
        <v>82</v>
      </c>
      <c r="AY302" s="17" t="s">
        <v>160</v>
      </c>
      <c r="BE302" s="163">
        <f>IF(N302="základní",J302,0)</f>
        <v>0</v>
      </c>
      <c r="BF302" s="163">
        <f>IF(N302="snížená",J302,0)</f>
        <v>0</v>
      </c>
      <c r="BG302" s="163">
        <f>IF(N302="zákl. přenesená",J302,0)</f>
        <v>0</v>
      </c>
      <c r="BH302" s="163">
        <f>IF(N302="sníž. přenesená",J302,0)</f>
        <v>0</v>
      </c>
      <c r="BI302" s="163">
        <f>IF(N302="nulová",J302,0)</f>
        <v>0</v>
      </c>
      <c r="BJ302" s="17" t="s">
        <v>80</v>
      </c>
      <c r="BK302" s="163">
        <f>ROUND(I302*H302,2)</f>
        <v>0</v>
      </c>
      <c r="BL302" s="17" t="s">
        <v>166</v>
      </c>
      <c r="BM302" s="162" t="s">
        <v>458</v>
      </c>
    </row>
    <row r="303" spans="1:65" s="13" customFormat="1">
      <c r="B303" s="164"/>
      <c r="D303" s="165" t="s">
        <v>168</v>
      </c>
      <c r="E303" s="166" t="s">
        <v>1</v>
      </c>
      <c r="F303" s="167" t="s">
        <v>446</v>
      </c>
      <c r="H303" s="168">
        <v>220</v>
      </c>
      <c r="I303" s="169"/>
      <c r="L303" s="164"/>
      <c r="M303" s="170"/>
      <c r="N303" s="171"/>
      <c r="O303" s="171"/>
      <c r="P303" s="171"/>
      <c r="Q303" s="171"/>
      <c r="R303" s="171"/>
      <c r="S303" s="171"/>
      <c r="T303" s="172"/>
      <c r="AT303" s="166" t="s">
        <v>168</v>
      </c>
      <c r="AU303" s="166" t="s">
        <v>82</v>
      </c>
      <c r="AV303" s="13" t="s">
        <v>82</v>
      </c>
      <c r="AW303" s="13" t="s">
        <v>30</v>
      </c>
      <c r="AX303" s="13" t="s">
        <v>73</v>
      </c>
      <c r="AY303" s="166" t="s">
        <v>160</v>
      </c>
    </row>
    <row r="304" spans="1:65" s="14" customFormat="1">
      <c r="B304" s="173"/>
      <c r="D304" s="165" t="s">
        <v>168</v>
      </c>
      <c r="E304" s="174" t="s">
        <v>1</v>
      </c>
      <c r="F304" s="175" t="s">
        <v>170</v>
      </c>
      <c r="H304" s="176">
        <v>220</v>
      </c>
      <c r="I304" s="177"/>
      <c r="L304" s="173"/>
      <c r="M304" s="178"/>
      <c r="N304" s="179"/>
      <c r="O304" s="179"/>
      <c r="P304" s="179"/>
      <c r="Q304" s="179"/>
      <c r="R304" s="179"/>
      <c r="S304" s="179"/>
      <c r="T304" s="180"/>
      <c r="AT304" s="174" t="s">
        <v>168</v>
      </c>
      <c r="AU304" s="174" t="s">
        <v>82</v>
      </c>
      <c r="AV304" s="14" t="s">
        <v>166</v>
      </c>
      <c r="AW304" s="14" t="s">
        <v>30</v>
      </c>
      <c r="AX304" s="14" t="s">
        <v>80</v>
      </c>
      <c r="AY304" s="174" t="s">
        <v>160</v>
      </c>
    </row>
    <row r="305" spans="1:65" s="12" customFormat="1" ht="22.9" customHeight="1">
      <c r="B305" s="136"/>
      <c r="D305" s="137" t="s">
        <v>72</v>
      </c>
      <c r="E305" s="147" t="s">
        <v>459</v>
      </c>
      <c r="F305" s="147" t="s">
        <v>460</v>
      </c>
      <c r="I305" s="139"/>
      <c r="J305" s="148">
        <f>BK305</f>
        <v>0</v>
      </c>
      <c r="L305" s="136"/>
      <c r="M305" s="141"/>
      <c r="N305" s="142"/>
      <c r="O305" s="142"/>
      <c r="P305" s="143">
        <f>SUM(P306:P327)</f>
        <v>0</v>
      </c>
      <c r="Q305" s="142"/>
      <c r="R305" s="143">
        <f>SUM(R306:R327)</f>
        <v>0</v>
      </c>
      <c r="S305" s="142"/>
      <c r="T305" s="144">
        <f>SUM(T306:T327)</f>
        <v>0</v>
      </c>
      <c r="AR305" s="137" t="s">
        <v>80</v>
      </c>
      <c r="AT305" s="145" t="s">
        <v>72</v>
      </c>
      <c r="AU305" s="145" t="s">
        <v>80</v>
      </c>
      <c r="AY305" s="137" t="s">
        <v>160</v>
      </c>
      <c r="BK305" s="146">
        <f>SUM(BK306:BK327)</f>
        <v>0</v>
      </c>
    </row>
    <row r="306" spans="1:65" s="2" customFormat="1" ht="21.75" customHeight="1">
      <c r="A306" s="32"/>
      <c r="B306" s="149"/>
      <c r="C306" s="150" t="s">
        <v>461</v>
      </c>
      <c r="D306" s="150" t="s">
        <v>162</v>
      </c>
      <c r="E306" s="151" t="s">
        <v>462</v>
      </c>
      <c r="F306" s="152" t="s">
        <v>463</v>
      </c>
      <c r="G306" s="153" t="s">
        <v>270</v>
      </c>
      <c r="H306" s="154">
        <v>420.42</v>
      </c>
      <c r="I306" s="155"/>
      <c r="J306" s="156">
        <f>ROUND(I306*H306,2)</f>
        <v>0</v>
      </c>
      <c r="K306" s="157"/>
      <c r="L306" s="33"/>
      <c r="M306" s="158" t="s">
        <v>1</v>
      </c>
      <c r="N306" s="159" t="s">
        <v>38</v>
      </c>
      <c r="O306" s="58"/>
      <c r="P306" s="160">
        <f>O306*H306</f>
        <v>0</v>
      </c>
      <c r="Q306" s="160">
        <v>0</v>
      </c>
      <c r="R306" s="160">
        <f>Q306*H306</f>
        <v>0</v>
      </c>
      <c r="S306" s="160">
        <v>0</v>
      </c>
      <c r="T306" s="161">
        <f>S306*H306</f>
        <v>0</v>
      </c>
      <c r="U306" s="32"/>
      <c r="V306" s="32"/>
      <c r="W306" s="32"/>
      <c r="X306" s="32"/>
      <c r="Y306" s="32"/>
      <c r="Z306" s="32"/>
      <c r="AA306" s="32"/>
      <c r="AB306" s="32"/>
      <c r="AC306" s="32"/>
      <c r="AD306" s="32"/>
      <c r="AE306" s="32"/>
      <c r="AR306" s="162" t="s">
        <v>166</v>
      </c>
      <c r="AT306" s="162" t="s">
        <v>162</v>
      </c>
      <c r="AU306" s="162" t="s">
        <v>82</v>
      </c>
      <c r="AY306" s="17" t="s">
        <v>160</v>
      </c>
      <c r="BE306" s="163">
        <f>IF(N306="základní",J306,0)</f>
        <v>0</v>
      </c>
      <c r="BF306" s="163">
        <f>IF(N306="snížená",J306,0)</f>
        <v>0</v>
      </c>
      <c r="BG306" s="163">
        <f>IF(N306="zákl. přenesená",J306,0)</f>
        <v>0</v>
      </c>
      <c r="BH306" s="163">
        <f>IF(N306="sníž. přenesená",J306,0)</f>
        <v>0</v>
      </c>
      <c r="BI306" s="163">
        <f>IF(N306="nulová",J306,0)</f>
        <v>0</v>
      </c>
      <c r="BJ306" s="17" t="s">
        <v>80</v>
      </c>
      <c r="BK306" s="163">
        <f>ROUND(I306*H306,2)</f>
        <v>0</v>
      </c>
      <c r="BL306" s="17" t="s">
        <v>166</v>
      </c>
      <c r="BM306" s="162" t="s">
        <v>464</v>
      </c>
    </row>
    <row r="307" spans="1:65" s="13" customFormat="1">
      <c r="B307" s="164"/>
      <c r="D307" s="165" t="s">
        <v>168</v>
      </c>
      <c r="E307" s="166" t="s">
        <v>1</v>
      </c>
      <c r="F307" s="167" t="s">
        <v>465</v>
      </c>
      <c r="H307" s="168">
        <v>82.5</v>
      </c>
      <c r="I307" s="169"/>
      <c r="L307" s="164"/>
      <c r="M307" s="170"/>
      <c r="N307" s="171"/>
      <c r="O307" s="171"/>
      <c r="P307" s="171"/>
      <c r="Q307" s="171"/>
      <c r="R307" s="171"/>
      <c r="S307" s="171"/>
      <c r="T307" s="172"/>
      <c r="AT307" s="166" t="s">
        <v>168</v>
      </c>
      <c r="AU307" s="166" t="s">
        <v>82</v>
      </c>
      <c r="AV307" s="13" t="s">
        <v>82</v>
      </c>
      <c r="AW307" s="13" t="s">
        <v>30</v>
      </c>
      <c r="AX307" s="13" t="s">
        <v>73</v>
      </c>
      <c r="AY307" s="166" t="s">
        <v>160</v>
      </c>
    </row>
    <row r="308" spans="1:65" s="13" customFormat="1">
      <c r="B308" s="164"/>
      <c r="D308" s="165" t="s">
        <v>168</v>
      </c>
      <c r="E308" s="166" t="s">
        <v>1</v>
      </c>
      <c r="F308" s="167" t="s">
        <v>466</v>
      </c>
      <c r="H308" s="168">
        <v>337.92</v>
      </c>
      <c r="I308" s="169"/>
      <c r="L308" s="164"/>
      <c r="M308" s="170"/>
      <c r="N308" s="171"/>
      <c r="O308" s="171"/>
      <c r="P308" s="171"/>
      <c r="Q308" s="171"/>
      <c r="R308" s="171"/>
      <c r="S308" s="171"/>
      <c r="T308" s="172"/>
      <c r="AT308" s="166" t="s">
        <v>168</v>
      </c>
      <c r="AU308" s="166" t="s">
        <v>82</v>
      </c>
      <c r="AV308" s="13" t="s">
        <v>82</v>
      </c>
      <c r="AW308" s="13" t="s">
        <v>30</v>
      </c>
      <c r="AX308" s="13" t="s">
        <v>73</v>
      </c>
      <c r="AY308" s="166" t="s">
        <v>160</v>
      </c>
    </row>
    <row r="309" spans="1:65" s="14" customFormat="1">
      <c r="B309" s="173"/>
      <c r="D309" s="165" t="s">
        <v>168</v>
      </c>
      <c r="E309" s="174" t="s">
        <v>1</v>
      </c>
      <c r="F309" s="175" t="s">
        <v>170</v>
      </c>
      <c r="H309" s="176">
        <v>420.42</v>
      </c>
      <c r="I309" s="177"/>
      <c r="L309" s="173"/>
      <c r="M309" s="178"/>
      <c r="N309" s="179"/>
      <c r="O309" s="179"/>
      <c r="P309" s="179"/>
      <c r="Q309" s="179"/>
      <c r="R309" s="179"/>
      <c r="S309" s="179"/>
      <c r="T309" s="180"/>
      <c r="AT309" s="174" t="s">
        <v>168</v>
      </c>
      <c r="AU309" s="174" t="s">
        <v>82</v>
      </c>
      <c r="AV309" s="14" t="s">
        <v>166</v>
      </c>
      <c r="AW309" s="14" t="s">
        <v>30</v>
      </c>
      <c r="AX309" s="14" t="s">
        <v>80</v>
      </c>
      <c r="AY309" s="174" t="s">
        <v>160</v>
      </c>
    </row>
    <row r="310" spans="1:65" s="2" customFormat="1" ht="24.2" customHeight="1">
      <c r="A310" s="32"/>
      <c r="B310" s="149"/>
      <c r="C310" s="150" t="s">
        <v>467</v>
      </c>
      <c r="D310" s="150" t="s">
        <v>162</v>
      </c>
      <c r="E310" s="151" t="s">
        <v>468</v>
      </c>
      <c r="F310" s="152" t="s">
        <v>469</v>
      </c>
      <c r="G310" s="153" t="s">
        <v>270</v>
      </c>
      <c r="H310" s="154">
        <v>5465.46</v>
      </c>
      <c r="I310" s="155"/>
      <c r="J310" s="156">
        <f>ROUND(I310*H310,2)</f>
        <v>0</v>
      </c>
      <c r="K310" s="157"/>
      <c r="L310" s="33"/>
      <c r="M310" s="158" t="s">
        <v>1</v>
      </c>
      <c r="N310" s="159" t="s">
        <v>38</v>
      </c>
      <c r="O310" s="58"/>
      <c r="P310" s="160">
        <f>O310*H310</f>
        <v>0</v>
      </c>
      <c r="Q310" s="160">
        <v>0</v>
      </c>
      <c r="R310" s="160">
        <f>Q310*H310</f>
        <v>0</v>
      </c>
      <c r="S310" s="160">
        <v>0</v>
      </c>
      <c r="T310" s="161">
        <f>S310*H310</f>
        <v>0</v>
      </c>
      <c r="U310" s="32"/>
      <c r="V310" s="32"/>
      <c r="W310" s="32"/>
      <c r="X310" s="32"/>
      <c r="Y310" s="32"/>
      <c r="Z310" s="32"/>
      <c r="AA310" s="32"/>
      <c r="AB310" s="32"/>
      <c r="AC310" s="32"/>
      <c r="AD310" s="32"/>
      <c r="AE310" s="32"/>
      <c r="AR310" s="162" t="s">
        <v>166</v>
      </c>
      <c r="AT310" s="162" t="s">
        <v>162</v>
      </c>
      <c r="AU310" s="162" t="s">
        <v>82</v>
      </c>
      <c r="AY310" s="17" t="s">
        <v>160</v>
      </c>
      <c r="BE310" s="163">
        <f>IF(N310="základní",J310,0)</f>
        <v>0</v>
      </c>
      <c r="BF310" s="163">
        <f>IF(N310="snížená",J310,0)</f>
        <v>0</v>
      </c>
      <c r="BG310" s="163">
        <f>IF(N310="zákl. přenesená",J310,0)</f>
        <v>0</v>
      </c>
      <c r="BH310" s="163">
        <f>IF(N310="sníž. přenesená",J310,0)</f>
        <v>0</v>
      </c>
      <c r="BI310" s="163">
        <f>IF(N310="nulová",J310,0)</f>
        <v>0</v>
      </c>
      <c r="BJ310" s="17" t="s">
        <v>80</v>
      </c>
      <c r="BK310" s="163">
        <f>ROUND(I310*H310,2)</f>
        <v>0</v>
      </c>
      <c r="BL310" s="17" t="s">
        <v>166</v>
      </c>
      <c r="BM310" s="162" t="s">
        <v>470</v>
      </c>
    </row>
    <row r="311" spans="1:65" s="13" customFormat="1">
      <c r="B311" s="164"/>
      <c r="D311" s="165" t="s">
        <v>168</v>
      </c>
      <c r="F311" s="167" t="s">
        <v>471</v>
      </c>
      <c r="H311" s="168">
        <v>5465.46</v>
      </c>
      <c r="I311" s="169"/>
      <c r="L311" s="164"/>
      <c r="M311" s="170"/>
      <c r="N311" s="171"/>
      <c r="O311" s="171"/>
      <c r="P311" s="171"/>
      <c r="Q311" s="171"/>
      <c r="R311" s="171"/>
      <c r="S311" s="171"/>
      <c r="T311" s="172"/>
      <c r="AT311" s="166" t="s">
        <v>168</v>
      </c>
      <c r="AU311" s="166" t="s">
        <v>82</v>
      </c>
      <c r="AV311" s="13" t="s">
        <v>82</v>
      </c>
      <c r="AW311" s="13" t="s">
        <v>3</v>
      </c>
      <c r="AX311" s="13" t="s">
        <v>80</v>
      </c>
      <c r="AY311" s="166" t="s">
        <v>160</v>
      </c>
    </row>
    <row r="312" spans="1:65" s="2" customFormat="1" ht="21.75" customHeight="1">
      <c r="A312" s="32"/>
      <c r="B312" s="149"/>
      <c r="C312" s="150" t="s">
        <v>472</v>
      </c>
      <c r="D312" s="150" t="s">
        <v>162</v>
      </c>
      <c r="E312" s="151" t="s">
        <v>473</v>
      </c>
      <c r="F312" s="152" t="s">
        <v>474</v>
      </c>
      <c r="G312" s="153" t="s">
        <v>270</v>
      </c>
      <c r="H312" s="154">
        <v>87.12</v>
      </c>
      <c r="I312" s="155"/>
      <c r="J312" s="156">
        <f>ROUND(I312*H312,2)</f>
        <v>0</v>
      </c>
      <c r="K312" s="157"/>
      <c r="L312" s="33"/>
      <c r="M312" s="158" t="s">
        <v>1</v>
      </c>
      <c r="N312" s="159" t="s">
        <v>38</v>
      </c>
      <c r="O312" s="58"/>
      <c r="P312" s="160">
        <f>O312*H312</f>
        <v>0</v>
      </c>
      <c r="Q312" s="160">
        <v>0</v>
      </c>
      <c r="R312" s="160">
        <f>Q312*H312</f>
        <v>0</v>
      </c>
      <c r="S312" s="160">
        <v>0</v>
      </c>
      <c r="T312" s="161">
        <f>S312*H312</f>
        <v>0</v>
      </c>
      <c r="U312" s="32"/>
      <c r="V312" s="32"/>
      <c r="W312" s="32"/>
      <c r="X312" s="32"/>
      <c r="Y312" s="32"/>
      <c r="Z312" s="32"/>
      <c r="AA312" s="32"/>
      <c r="AB312" s="32"/>
      <c r="AC312" s="32"/>
      <c r="AD312" s="32"/>
      <c r="AE312" s="32"/>
      <c r="AR312" s="162" t="s">
        <v>166</v>
      </c>
      <c r="AT312" s="162" t="s">
        <v>162</v>
      </c>
      <c r="AU312" s="162" t="s">
        <v>82</v>
      </c>
      <c r="AY312" s="17" t="s">
        <v>160</v>
      </c>
      <c r="BE312" s="163">
        <f>IF(N312="základní",J312,0)</f>
        <v>0</v>
      </c>
      <c r="BF312" s="163">
        <f>IF(N312="snížená",J312,0)</f>
        <v>0</v>
      </c>
      <c r="BG312" s="163">
        <f>IF(N312="zákl. přenesená",J312,0)</f>
        <v>0</v>
      </c>
      <c r="BH312" s="163">
        <f>IF(N312="sníž. přenesená",J312,0)</f>
        <v>0</v>
      </c>
      <c r="BI312" s="163">
        <f>IF(N312="nulová",J312,0)</f>
        <v>0</v>
      </c>
      <c r="BJ312" s="17" t="s">
        <v>80</v>
      </c>
      <c r="BK312" s="163">
        <f>ROUND(I312*H312,2)</f>
        <v>0</v>
      </c>
      <c r="BL312" s="17" t="s">
        <v>166</v>
      </c>
      <c r="BM312" s="162" t="s">
        <v>475</v>
      </c>
    </row>
    <row r="313" spans="1:65" s="13" customFormat="1">
      <c r="B313" s="164"/>
      <c r="D313" s="165" t="s">
        <v>168</v>
      </c>
      <c r="E313" s="166" t="s">
        <v>1</v>
      </c>
      <c r="F313" s="167" t="s">
        <v>476</v>
      </c>
      <c r="H313" s="168">
        <v>58.08</v>
      </c>
      <c r="I313" s="169"/>
      <c r="L313" s="164"/>
      <c r="M313" s="170"/>
      <c r="N313" s="171"/>
      <c r="O313" s="171"/>
      <c r="P313" s="171"/>
      <c r="Q313" s="171"/>
      <c r="R313" s="171"/>
      <c r="S313" s="171"/>
      <c r="T313" s="172"/>
      <c r="AT313" s="166" t="s">
        <v>168</v>
      </c>
      <c r="AU313" s="166" t="s">
        <v>82</v>
      </c>
      <c r="AV313" s="13" t="s">
        <v>82</v>
      </c>
      <c r="AW313" s="13" t="s">
        <v>30</v>
      </c>
      <c r="AX313" s="13" t="s">
        <v>73</v>
      </c>
      <c r="AY313" s="166" t="s">
        <v>160</v>
      </c>
    </row>
    <row r="314" spans="1:65" s="13" customFormat="1">
      <c r="B314" s="164"/>
      <c r="D314" s="165" t="s">
        <v>168</v>
      </c>
      <c r="E314" s="166" t="s">
        <v>1</v>
      </c>
      <c r="F314" s="167" t="s">
        <v>477</v>
      </c>
      <c r="H314" s="168">
        <v>29.04</v>
      </c>
      <c r="I314" s="169"/>
      <c r="L314" s="164"/>
      <c r="M314" s="170"/>
      <c r="N314" s="171"/>
      <c r="O314" s="171"/>
      <c r="P314" s="171"/>
      <c r="Q314" s="171"/>
      <c r="R314" s="171"/>
      <c r="S314" s="171"/>
      <c r="T314" s="172"/>
      <c r="AT314" s="166" t="s">
        <v>168</v>
      </c>
      <c r="AU314" s="166" t="s">
        <v>82</v>
      </c>
      <c r="AV314" s="13" t="s">
        <v>82</v>
      </c>
      <c r="AW314" s="13" t="s">
        <v>30</v>
      </c>
      <c r="AX314" s="13" t="s">
        <v>73</v>
      </c>
      <c r="AY314" s="166" t="s">
        <v>160</v>
      </c>
    </row>
    <row r="315" spans="1:65" s="14" customFormat="1">
      <c r="B315" s="173"/>
      <c r="D315" s="165" t="s">
        <v>168</v>
      </c>
      <c r="E315" s="174" t="s">
        <v>1</v>
      </c>
      <c r="F315" s="175" t="s">
        <v>170</v>
      </c>
      <c r="H315" s="176">
        <v>87.12</v>
      </c>
      <c r="I315" s="177"/>
      <c r="L315" s="173"/>
      <c r="M315" s="178"/>
      <c r="N315" s="179"/>
      <c r="O315" s="179"/>
      <c r="P315" s="179"/>
      <c r="Q315" s="179"/>
      <c r="R315" s="179"/>
      <c r="S315" s="179"/>
      <c r="T315" s="180"/>
      <c r="AT315" s="174" t="s">
        <v>168</v>
      </c>
      <c r="AU315" s="174" t="s">
        <v>82</v>
      </c>
      <c r="AV315" s="14" t="s">
        <v>166</v>
      </c>
      <c r="AW315" s="14" t="s">
        <v>30</v>
      </c>
      <c r="AX315" s="14" t="s">
        <v>80</v>
      </c>
      <c r="AY315" s="174" t="s">
        <v>160</v>
      </c>
    </row>
    <row r="316" spans="1:65" s="2" customFormat="1" ht="24.2" customHeight="1">
      <c r="A316" s="32"/>
      <c r="B316" s="149"/>
      <c r="C316" s="150" t="s">
        <v>478</v>
      </c>
      <c r="D316" s="150" t="s">
        <v>162</v>
      </c>
      <c r="E316" s="151" t="s">
        <v>479</v>
      </c>
      <c r="F316" s="152" t="s">
        <v>480</v>
      </c>
      <c r="G316" s="153" t="s">
        <v>270</v>
      </c>
      <c r="H316" s="154">
        <v>1132.56</v>
      </c>
      <c r="I316" s="155"/>
      <c r="J316" s="156">
        <f>ROUND(I316*H316,2)</f>
        <v>0</v>
      </c>
      <c r="K316" s="157"/>
      <c r="L316" s="33"/>
      <c r="M316" s="158" t="s">
        <v>1</v>
      </c>
      <c r="N316" s="159" t="s">
        <v>38</v>
      </c>
      <c r="O316" s="58"/>
      <c r="P316" s="160">
        <f>O316*H316</f>
        <v>0</v>
      </c>
      <c r="Q316" s="160">
        <v>0</v>
      </c>
      <c r="R316" s="160">
        <f>Q316*H316</f>
        <v>0</v>
      </c>
      <c r="S316" s="160">
        <v>0</v>
      </c>
      <c r="T316" s="161">
        <f>S316*H316</f>
        <v>0</v>
      </c>
      <c r="U316" s="32"/>
      <c r="V316" s="32"/>
      <c r="W316" s="32"/>
      <c r="X316" s="32"/>
      <c r="Y316" s="32"/>
      <c r="Z316" s="32"/>
      <c r="AA316" s="32"/>
      <c r="AB316" s="32"/>
      <c r="AC316" s="32"/>
      <c r="AD316" s="32"/>
      <c r="AE316" s="32"/>
      <c r="AR316" s="162" t="s">
        <v>166</v>
      </c>
      <c r="AT316" s="162" t="s">
        <v>162</v>
      </c>
      <c r="AU316" s="162" t="s">
        <v>82</v>
      </c>
      <c r="AY316" s="17" t="s">
        <v>160</v>
      </c>
      <c r="BE316" s="163">
        <f>IF(N316="základní",J316,0)</f>
        <v>0</v>
      </c>
      <c r="BF316" s="163">
        <f>IF(N316="snížená",J316,0)</f>
        <v>0</v>
      </c>
      <c r="BG316" s="163">
        <f>IF(N316="zákl. přenesená",J316,0)</f>
        <v>0</v>
      </c>
      <c r="BH316" s="163">
        <f>IF(N316="sníž. přenesená",J316,0)</f>
        <v>0</v>
      </c>
      <c r="BI316" s="163">
        <f>IF(N316="nulová",J316,0)</f>
        <v>0</v>
      </c>
      <c r="BJ316" s="17" t="s">
        <v>80</v>
      </c>
      <c r="BK316" s="163">
        <f>ROUND(I316*H316,2)</f>
        <v>0</v>
      </c>
      <c r="BL316" s="17" t="s">
        <v>166</v>
      </c>
      <c r="BM316" s="162" t="s">
        <v>481</v>
      </c>
    </row>
    <row r="317" spans="1:65" s="13" customFormat="1">
      <c r="B317" s="164"/>
      <c r="D317" s="165" t="s">
        <v>168</v>
      </c>
      <c r="F317" s="167" t="s">
        <v>482</v>
      </c>
      <c r="H317" s="168">
        <v>1132.56</v>
      </c>
      <c r="I317" s="169"/>
      <c r="L317" s="164"/>
      <c r="M317" s="170"/>
      <c r="N317" s="171"/>
      <c r="O317" s="171"/>
      <c r="P317" s="171"/>
      <c r="Q317" s="171"/>
      <c r="R317" s="171"/>
      <c r="S317" s="171"/>
      <c r="T317" s="172"/>
      <c r="AT317" s="166" t="s">
        <v>168</v>
      </c>
      <c r="AU317" s="166" t="s">
        <v>82</v>
      </c>
      <c r="AV317" s="13" t="s">
        <v>82</v>
      </c>
      <c r="AW317" s="13" t="s">
        <v>3</v>
      </c>
      <c r="AX317" s="13" t="s">
        <v>80</v>
      </c>
      <c r="AY317" s="166" t="s">
        <v>160</v>
      </c>
    </row>
    <row r="318" spans="1:65" s="2" customFormat="1" ht="37.9" customHeight="1">
      <c r="A318" s="32"/>
      <c r="B318" s="149"/>
      <c r="C318" s="150" t="s">
        <v>483</v>
      </c>
      <c r="D318" s="150" t="s">
        <v>162</v>
      </c>
      <c r="E318" s="151" t="s">
        <v>484</v>
      </c>
      <c r="F318" s="152" t="s">
        <v>485</v>
      </c>
      <c r="G318" s="153" t="s">
        <v>270</v>
      </c>
      <c r="H318" s="154">
        <v>58.08</v>
      </c>
      <c r="I318" s="155"/>
      <c r="J318" s="156">
        <f>ROUND(I318*H318,2)</f>
        <v>0</v>
      </c>
      <c r="K318" s="157"/>
      <c r="L318" s="33"/>
      <c r="M318" s="158" t="s">
        <v>1</v>
      </c>
      <c r="N318" s="159" t="s">
        <v>38</v>
      </c>
      <c r="O318" s="58"/>
      <c r="P318" s="160">
        <f>O318*H318</f>
        <v>0</v>
      </c>
      <c r="Q318" s="160">
        <v>0</v>
      </c>
      <c r="R318" s="160">
        <f>Q318*H318</f>
        <v>0</v>
      </c>
      <c r="S318" s="160">
        <v>0</v>
      </c>
      <c r="T318" s="161">
        <f>S318*H318</f>
        <v>0</v>
      </c>
      <c r="U318" s="32"/>
      <c r="V318" s="32"/>
      <c r="W318" s="32"/>
      <c r="X318" s="32"/>
      <c r="Y318" s="32"/>
      <c r="Z318" s="32"/>
      <c r="AA318" s="32"/>
      <c r="AB318" s="32"/>
      <c r="AC318" s="32"/>
      <c r="AD318" s="32"/>
      <c r="AE318" s="32"/>
      <c r="AR318" s="162" t="s">
        <v>166</v>
      </c>
      <c r="AT318" s="162" t="s">
        <v>162</v>
      </c>
      <c r="AU318" s="162" t="s">
        <v>82</v>
      </c>
      <c r="AY318" s="17" t="s">
        <v>160</v>
      </c>
      <c r="BE318" s="163">
        <f>IF(N318="základní",J318,0)</f>
        <v>0</v>
      </c>
      <c r="BF318" s="163">
        <f>IF(N318="snížená",J318,0)</f>
        <v>0</v>
      </c>
      <c r="BG318" s="163">
        <f>IF(N318="zákl. přenesená",J318,0)</f>
        <v>0</v>
      </c>
      <c r="BH318" s="163">
        <f>IF(N318="sníž. přenesená",J318,0)</f>
        <v>0</v>
      </c>
      <c r="BI318" s="163">
        <f>IF(N318="nulová",J318,0)</f>
        <v>0</v>
      </c>
      <c r="BJ318" s="17" t="s">
        <v>80</v>
      </c>
      <c r="BK318" s="163">
        <f>ROUND(I318*H318,2)</f>
        <v>0</v>
      </c>
      <c r="BL318" s="17" t="s">
        <v>166</v>
      </c>
      <c r="BM318" s="162" t="s">
        <v>486</v>
      </c>
    </row>
    <row r="319" spans="1:65" s="13" customFormat="1">
      <c r="B319" s="164"/>
      <c r="D319" s="165" t="s">
        <v>168</v>
      </c>
      <c r="E319" s="166" t="s">
        <v>1</v>
      </c>
      <c r="F319" s="167" t="s">
        <v>476</v>
      </c>
      <c r="H319" s="168">
        <v>58.08</v>
      </c>
      <c r="I319" s="169"/>
      <c r="L319" s="164"/>
      <c r="M319" s="170"/>
      <c r="N319" s="171"/>
      <c r="O319" s="171"/>
      <c r="P319" s="171"/>
      <c r="Q319" s="171"/>
      <c r="R319" s="171"/>
      <c r="S319" s="171"/>
      <c r="T319" s="172"/>
      <c r="AT319" s="166" t="s">
        <v>168</v>
      </c>
      <c r="AU319" s="166" t="s">
        <v>82</v>
      </c>
      <c r="AV319" s="13" t="s">
        <v>82</v>
      </c>
      <c r="AW319" s="13" t="s">
        <v>30</v>
      </c>
      <c r="AX319" s="13" t="s">
        <v>73</v>
      </c>
      <c r="AY319" s="166" t="s">
        <v>160</v>
      </c>
    </row>
    <row r="320" spans="1:65" s="14" customFormat="1">
      <c r="B320" s="173"/>
      <c r="D320" s="165" t="s">
        <v>168</v>
      </c>
      <c r="E320" s="174" t="s">
        <v>1</v>
      </c>
      <c r="F320" s="175" t="s">
        <v>170</v>
      </c>
      <c r="H320" s="176">
        <v>58.08</v>
      </c>
      <c r="I320" s="177"/>
      <c r="L320" s="173"/>
      <c r="M320" s="178"/>
      <c r="N320" s="179"/>
      <c r="O320" s="179"/>
      <c r="P320" s="179"/>
      <c r="Q320" s="179"/>
      <c r="R320" s="179"/>
      <c r="S320" s="179"/>
      <c r="T320" s="180"/>
      <c r="AT320" s="174" t="s">
        <v>168</v>
      </c>
      <c r="AU320" s="174" t="s">
        <v>82</v>
      </c>
      <c r="AV320" s="14" t="s">
        <v>166</v>
      </c>
      <c r="AW320" s="14" t="s">
        <v>30</v>
      </c>
      <c r="AX320" s="14" t="s">
        <v>80</v>
      </c>
      <c r="AY320" s="174" t="s">
        <v>160</v>
      </c>
    </row>
    <row r="321" spans="1:65" s="2" customFormat="1" ht="44.25" customHeight="1">
      <c r="A321" s="32"/>
      <c r="B321" s="149"/>
      <c r="C321" s="150" t="s">
        <v>487</v>
      </c>
      <c r="D321" s="150" t="s">
        <v>162</v>
      </c>
      <c r="E321" s="151" t="s">
        <v>488</v>
      </c>
      <c r="F321" s="152" t="s">
        <v>489</v>
      </c>
      <c r="G321" s="153" t="s">
        <v>270</v>
      </c>
      <c r="H321" s="154">
        <v>82.5</v>
      </c>
      <c r="I321" s="155"/>
      <c r="J321" s="156">
        <f>ROUND(I321*H321,2)</f>
        <v>0</v>
      </c>
      <c r="K321" s="157"/>
      <c r="L321" s="33"/>
      <c r="M321" s="158" t="s">
        <v>1</v>
      </c>
      <c r="N321" s="159" t="s">
        <v>38</v>
      </c>
      <c r="O321" s="58"/>
      <c r="P321" s="160">
        <f>O321*H321</f>
        <v>0</v>
      </c>
      <c r="Q321" s="160">
        <v>0</v>
      </c>
      <c r="R321" s="160">
        <f>Q321*H321</f>
        <v>0</v>
      </c>
      <c r="S321" s="160">
        <v>0</v>
      </c>
      <c r="T321" s="161">
        <f>S321*H321</f>
        <v>0</v>
      </c>
      <c r="U321" s="32"/>
      <c r="V321" s="32"/>
      <c r="W321" s="32"/>
      <c r="X321" s="32"/>
      <c r="Y321" s="32"/>
      <c r="Z321" s="32"/>
      <c r="AA321" s="32"/>
      <c r="AB321" s="32"/>
      <c r="AC321" s="32"/>
      <c r="AD321" s="32"/>
      <c r="AE321" s="32"/>
      <c r="AR321" s="162" t="s">
        <v>166</v>
      </c>
      <c r="AT321" s="162" t="s">
        <v>162</v>
      </c>
      <c r="AU321" s="162" t="s">
        <v>82</v>
      </c>
      <c r="AY321" s="17" t="s">
        <v>160</v>
      </c>
      <c r="BE321" s="163">
        <f>IF(N321="základní",J321,0)</f>
        <v>0</v>
      </c>
      <c r="BF321" s="163">
        <f>IF(N321="snížená",J321,0)</f>
        <v>0</v>
      </c>
      <c r="BG321" s="163">
        <f>IF(N321="zákl. přenesená",J321,0)</f>
        <v>0</v>
      </c>
      <c r="BH321" s="163">
        <f>IF(N321="sníž. přenesená",J321,0)</f>
        <v>0</v>
      </c>
      <c r="BI321" s="163">
        <f>IF(N321="nulová",J321,0)</f>
        <v>0</v>
      </c>
      <c r="BJ321" s="17" t="s">
        <v>80</v>
      </c>
      <c r="BK321" s="163">
        <f>ROUND(I321*H321,2)</f>
        <v>0</v>
      </c>
      <c r="BL321" s="17" t="s">
        <v>166</v>
      </c>
      <c r="BM321" s="162" t="s">
        <v>490</v>
      </c>
    </row>
    <row r="322" spans="1:65" s="13" customFormat="1">
      <c r="B322" s="164"/>
      <c r="D322" s="165" t="s">
        <v>168</v>
      </c>
      <c r="E322" s="166" t="s">
        <v>1</v>
      </c>
      <c r="F322" s="167" t="s">
        <v>465</v>
      </c>
      <c r="H322" s="168">
        <v>82.5</v>
      </c>
      <c r="I322" s="169"/>
      <c r="L322" s="164"/>
      <c r="M322" s="170"/>
      <c r="N322" s="171"/>
      <c r="O322" s="171"/>
      <c r="P322" s="171"/>
      <c r="Q322" s="171"/>
      <c r="R322" s="171"/>
      <c r="S322" s="171"/>
      <c r="T322" s="172"/>
      <c r="AT322" s="166" t="s">
        <v>168</v>
      </c>
      <c r="AU322" s="166" t="s">
        <v>82</v>
      </c>
      <c r="AV322" s="13" t="s">
        <v>82</v>
      </c>
      <c r="AW322" s="13" t="s">
        <v>30</v>
      </c>
      <c r="AX322" s="13" t="s">
        <v>73</v>
      </c>
      <c r="AY322" s="166" t="s">
        <v>160</v>
      </c>
    </row>
    <row r="323" spans="1:65" s="14" customFormat="1">
      <c r="B323" s="173"/>
      <c r="D323" s="165" t="s">
        <v>168</v>
      </c>
      <c r="E323" s="174" t="s">
        <v>1</v>
      </c>
      <c r="F323" s="175" t="s">
        <v>170</v>
      </c>
      <c r="H323" s="176">
        <v>82.5</v>
      </c>
      <c r="I323" s="177"/>
      <c r="L323" s="173"/>
      <c r="M323" s="178"/>
      <c r="N323" s="179"/>
      <c r="O323" s="179"/>
      <c r="P323" s="179"/>
      <c r="Q323" s="179"/>
      <c r="R323" s="179"/>
      <c r="S323" s="179"/>
      <c r="T323" s="180"/>
      <c r="AT323" s="174" t="s">
        <v>168</v>
      </c>
      <c r="AU323" s="174" t="s">
        <v>82</v>
      </c>
      <c r="AV323" s="14" t="s">
        <v>166</v>
      </c>
      <c r="AW323" s="14" t="s">
        <v>30</v>
      </c>
      <c r="AX323" s="14" t="s">
        <v>80</v>
      </c>
      <c r="AY323" s="174" t="s">
        <v>160</v>
      </c>
    </row>
    <row r="324" spans="1:65" s="2" customFormat="1" ht="44.25" customHeight="1">
      <c r="A324" s="32"/>
      <c r="B324" s="149"/>
      <c r="C324" s="150" t="s">
        <v>491</v>
      </c>
      <c r="D324" s="150" t="s">
        <v>162</v>
      </c>
      <c r="E324" s="151" t="s">
        <v>492</v>
      </c>
      <c r="F324" s="152" t="s">
        <v>493</v>
      </c>
      <c r="G324" s="153" t="s">
        <v>270</v>
      </c>
      <c r="H324" s="154">
        <v>366.96</v>
      </c>
      <c r="I324" s="155"/>
      <c r="J324" s="156">
        <f>ROUND(I324*H324,2)</f>
        <v>0</v>
      </c>
      <c r="K324" s="157"/>
      <c r="L324" s="33"/>
      <c r="M324" s="158" t="s">
        <v>1</v>
      </c>
      <c r="N324" s="159" t="s">
        <v>38</v>
      </c>
      <c r="O324" s="58"/>
      <c r="P324" s="160">
        <f>O324*H324</f>
        <v>0</v>
      </c>
      <c r="Q324" s="160">
        <v>0</v>
      </c>
      <c r="R324" s="160">
        <f>Q324*H324</f>
        <v>0</v>
      </c>
      <c r="S324" s="160">
        <v>0</v>
      </c>
      <c r="T324" s="161">
        <f>S324*H324</f>
        <v>0</v>
      </c>
      <c r="U324" s="32"/>
      <c r="V324" s="32"/>
      <c r="W324" s="32"/>
      <c r="X324" s="32"/>
      <c r="Y324" s="32"/>
      <c r="Z324" s="32"/>
      <c r="AA324" s="32"/>
      <c r="AB324" s="32"/>
      <c r="AC324" s="32"/>
      <c r="AD324" s="32"/>
      <c r="AE324" s="32"/>
      <c r="AR324" s="162" t="s">
        <v>166</v>
      </c>
      <c r="AT324" s="162" t="s">
        <v>162</v>
      </c>
      <c r="AU324" s="162" t="s">
        <v>82</v>
      </c>
      <c r="AY324" s="17" t="s">
        <v>160</v>
      </c>
      <c r="BE324" s="163">
        <f>IF(N324="základní",J324,0)</f>
        <v>0</v>
      </c>
      <c r="BF324" s="163">
        <f>IF(N324="snížená",J324,0)</f>
        <v>0</v>
      </c>
      <c r="BG324" s="163">
        <f>IF(N324="zákl. přenesená",J324,0)</f>
        <v>0</v>
      </c>
      <c r="BH324" s="163">
        <f>IF(N324="sníž. přenesená",J324,0)</f>
        <v>0</v>
      </c>
      <c r="BI324" s="163">
        <f>IF(N324="nulová",J324,0)</f>
        <v>0</v>
      </c>
      <c r="BJ324" s="17" t="s">
        <v>80</v>
      </c>
      <c r="BK324" s="163">
        <f>ROUND(I324*H324,2)</f>
        <v>0</v>
      </c>
      <c r="BL324" s="17" t="s">
        <v>166</v>
      </c>
      <c r="BM324" s="162" t="s">
        <v>494</v>
      </c>
    </row>
    <row r="325" spans="1:65" s="13" customFormat="1">
      <c r="B325" s="164"/>
      <c r="D325" s="165" t="s">
        <v>168</v>
      </c>
      <c r="E325" s="166" t="s">
        <v>1</v>
      </c>
      <c r="F325" s="167" t="s">
        <v>466</v>
      </c>
      <c r="H325" s="168">
        <v>337.92</v>
      </c>
      <c r="I325" s="169"/>
      <c r="L325" s="164"/>
      <c r="M325" s="170"/>
      <c r="N325" s="171"/>
      <c r="O325" s="171"/>
      <c r="P325" s="171"/>
      <c r="Q325" s="171"/>
      <c r="R325" s="171"/>
      <c r="S325" s="171"/>
      <c r="T325" s="172"/>
      <c r="AT325" s="166" t="s">
        <v>168</v>
      </c>
      <c r="AU325" s="166" t="s">
        <v>82</v>
      </c>
      <c r="AV325" s="13" t="s">
        <v>82</v>
      </c>
      <c r="AW325" s="13" t="s">
        <v>30</v>
      </c>
      <c r="AX325" s="13" t="s">
        <v>73</v>
      </c>
      <c r="AY325" s="166" t="s">
        <v>160</v>
      </c>
    </row>
    <row r="326" spans="1:65" s="13" customFormat="1">
      <c r="B326" s="164"/>
      <c r="D326" s="165" t="s">
        <v>168</v>
      </c>
      <c r="E326" s="166" t="s">
        <v>1</v>
      </c>
      <c r="F326" s="167" t="s">
        <v>477</v>
      </c>
      <c r="H326" s="168">
        <v>29.04</v>
      </c>
      <c r="I326" s="169"/>
      <c r="L326" s="164"/>
      <c r="M326" s="170"/>
      <c r="N326" s="171"/>
      <c r="O326" s="171"/>
      <c r="P326" s="171"/>
      <c r="Q326" s="171"/>
      <c r="R326" s="171"/>
      <c r="S326" s="171"/>
      <c r="T326" s="172"/>
      <c r="AT326" s="166" t="s">
        <v>168</v>
      </c>
      <c r="AU326" s="166" t="s">
        <v>82</v>
      </c>
      <c r="AV326" s="13" t="s">
        <v>82</v>
      </c>
      <c r="AW326" s="13" t="s">
        <v>30</v>
      </c>
      <c r="AX326" s="13" t="s">
        <v>73</v>
      </c>
      <c r="AY326" s="166" t="s">
        <v>160</v>
      </c>
    </row>
    <row r="327" spans="1:65" s="14" customFormat="1">
      <c r="B327" s="173"/>
      <c r="D327" s="165" t="s">
        <v>168</v>
      </c>
      <c r="E327" s="174" t="s">
        <v>1</v>
      </c>
      <c r="F327" s="175" t="s">
        <v>170</v>
      </c>
      <c r="H327" s="176">
        <v>366.96</v>
      </c>
      <c r="I327" s="177"/>
      <c r="L327" s="173"/>
      <c r="M327" s="178"/>
      <c r="N327" s="179"/>
      <c r="O327" s="179"/>
      <c r="P327" s="179"/>
      <c r="Q327" s="179"/>
      <c r="R327" s="179"/>
      <c r="S327" s="179"/>
      <c r="T327" s="180"/>
      <c r="AT327" s="174" t="s">
        <v>168</v>
      </c>
      <c r="AU327" s="174" t="s">
        <v>82</v>
      </c>
      <c r="AV327" s="14" t="s">
        <v>166</v>
      </c>
      <c r="AW327" s="14" t="s">
        <v>30</v>
      </c>
      <c r="AX327" s="14" t="s">
        <v>80</v>
      </c>
      <c r="AY327" s="174" t="s">
        <v>160</v>
      </c>
    </row>
    <row r="328" spans="1:65" s="12" customFormat="1" ht="22.9" customHeight="1">
      <c r="B328" s="136"/>
      <c r="D328" s="137" t="s">
        <v>72</v>
      </c>
      <c r="E328" s="147" t="s">
        <v>495</v>
      </c>
      <c r="F328" s="147" t="s">
        <v>496</v>
      </c>
      <c r="I328" s="139"/>
      <c r="J328" s="148">
        <f>BK328</f>
        <v>0</v>
      </c>
      <c r="L328" s="136"/>
      <c r="M328" s="141"/>
      <c r="N328" s="142"/>
      <c r="O328" s="142"/>
      <c r="P328" s="143">
        <f>P329</f>
        <v>0</v>
      </c>
      <c r="Q328" s="142"/>
      <c r="R328" s="143">
        <f>R329</f>
        <v>0</v>
      </c>
      <c r="S328" s="142"/>
      <c r="T328" s="144">
        <f>T329</f>
        <v>0</v>
      </c>
      <c r="AR328" s="137" t="s">
        <v>80</v>
      </c>
      <c r="AT328" s="145" t="s">
        <v>72</v>
      </c>
      <c r="AU328" s="145" t="s">
        <v>80</v>
      </c>
      <c r="AY328" s="137" t="s">
        <v>160</v>
      </c>
      <c r="BK328" s="146">
        <f>BK329</f>
        <v>0</v>
      </c>
    </row>
    <row r="329" spans="1:65" s="2" customFormat="1" ht="24.2" customHeight="1">
      <c r="A329" s="32"/>
      <c r="B329" s="149"/>
      <c r="C329" s="150" t="s">
        <v>497</v>
      </c>
      <c r="D329" s="150" t="s">
        <v>162</v>
      </c>
      <c r="E329" s="151" t="s">
        <v>498</v>
      </c>
      <c r="F329" s="152" t="s">
        <v>499</v>
      </c>
      <c r="G329" s="153" t="s">
        <v>270</v>
      </c>
      <c r="H329" s="154">
        <v>157.36799999999999</v>
      </c>
      <c r="I329" s="155"/>
      <c r="J329" s="156">
        <f>ROUND(I329*H329,2)</f>
        <v>0</v>
      </c>
      <c r="K329" s="157"/>
      <c r="L329" s="33"/>
      <c r="M329" s="199" t="s">
        <v>1</v>
      </c>
      <c r="N329" s="200" t="s">
        <v>38</v>
      </c>
      <c r="O329" s="201"/>
      <c r="P329" s="202">
        <f>O329*H329</f>
        <v>0</v>
      </c>
      <c r="Q329" s="202">
        <v>0</v>
      </c>
      <c r="R329" s="202">
        <f>Q329*H329</f>
        <v>0</v>
      </c>
      <c r="S329" s="202">
        <v>0</v>
      </c>
      <c r="T329" s="203">
        <f>S329*H329</f>
        <v>0</v>
      </c>
      <c r="U329" s="32"/>
      <c r="V329" s="32"/>
      <c r="W329" s="32"/>
      <c r="X329" s="32"/>
      <c r="Y329" s="32"/>
      <c r="Z329" s="32"/>
      <c r="AA329" s="32"/>
      <c r="AB329" s="32"/>
      <c r="AC329" s="32"/>
      <c r="AD329" s="32"/>
      <c r="AE329" s="32"/>
      <c r="AR329" s="162" t="s">
        <v>166</v>
      </c>
      <c r="AT329" s="162" t="s">
        <v>162</v>
      </c>
      <c r="AU329" s="162" t="s">
        <v>82</v>
      </c>
      <c r="AY329" s="17" t="s">
        <v>160</v>
      </c>
      <c r="BE329" s="163">
        <f>IF(N329="základní",J329,0)</f>
        <v>0</v>
      </c>
      <c r="BF329" s="163">
        <f>IF(N329="snížená",J329,0)</f>
        <v>0</v>
      </c>
      <c r="BG329" s="163">
        <f>IF(N329="zákl. přenesená",J329,0)</f>
        <v>0</v>
      </c>
      <c r="BH329" s="163">
        <f>IF(N329="sníž. přenesená",J329,0)</f>
        <v>0</v>
      </c>
      <c r="BI329" s="163">
        <f>IF(N329="nulová",J329,0)</f>
        <v>0</v>
      </c>
      <c r="BJ329" s="17" t="s">
        <v>80</v>
      </c>
      <c r="BK329" s="163">
        <f>ROUND(I329*H329,2)</f>
        <v>0</v>
      </c>
      <c r="BL329" s="17" t="s">
        <v>166</v>
      </c>
      <c r="BM329" s="162" t="s">
        <v>500</v>
      </c>
    </row>
    <row r="330" spans="1:65" s="2" customFormat="1" ht="6.95" customHeight="1">
      <c r="A330" s="32"/>
      <c r="B330" s="47"/>
      <c r="C330" s="48"/>
      <c r="D330" s="48"/>
      <c r="E330" s="48"/>
      <c r="F330" s="48"/>
      <c r="G330" s="48"/>
      <c r="H330" s="48"/>
      <c r="I330" s="48"/>
      <c r="J330" s="48"/>
      <c r="K330" s="48"/>
      <c r="L330" s="33"/>
      <c r="M330" s="32"/>
      <c r="O330" s="32"/>
      <c r="P330" s="32"/>
      <c r="Q330" s="32"/>
      <c r="R330" s="32"/>
      <c r="S330" s="32"/>
      <c r="T330" s="32"/>
      <c r="U330" s="32"/>
      <c r="V330" s="32"/>
      <c r="W330" s="32"/>
      <c r="X330" s="32"/>
      <c r="Y330" s="32"/>
      <c r="Z330" s="32"/>
      <c r="AA330" s="32"/>
      <c r="AB330" s="32"/>
      <c r="AC330" s="32"/>
      <c r="AD330" s="32"/>
      <c r="AE330" s="32"/>
    </row>
  </sheetData>
  <autoFilter ref="C129:K329" xr:uid="{00000000-0009-0000-0000-000001000000}"/>
  <mergeCells count="12">
    <mergeCell ref="E122:H122"/>
    <mergeCell ref="L2:V2"/>
    <mergeCell ref="E85:H85"/>
    <mergeCell ref="E87:H87"/>
    <mergeCell ref="E89:H89"/>
    <mergeCell ref="E118:H118"/>
    <mergeCell ref="E120:H120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2:BM407"/>
  <sheetViews>
    <sheetView showGridLines="0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13" t="s">
        <v>5</v>
      </c>
      <c r="M2" s="214"/>
      <c r="N2" s="214"/>
      <c r="O2" s="214"/>
      <c r="P2" s="214"/>
      <c r="Q2" s="214"/>
      <c r="R2" s="214"/>
      <c r="S2" s="214"/>
      <c r="T2" s="214"/>
      <c r="U2" s="214"/>
      <c r="V2" s="214"/>
      <c r="AT2" s="17" t="s">
        <v>90</v>
      </c>
    </row>
    <row r="3" spans="1:46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82</v>
      </c>
    </row>
    <row r="4" spans="1:46" s="1" customFormat="1" ht="24.95" customHeight="1">
      <c r="B4" s="20"/>
      <c r="D4" s="21" t="s">
        <v>125</v>
      </c>
      <c r="L4" s="20"/>
      <c r="M4" s="98" t="s">
        <v>10</v>
      </c>
      <c r="AT4" s="17" t="s">
        <v>3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27" t="s">
        <v>16</v>
      </c>
      <c r="L6" s="20"/>
    </row>
    <row r="7" spans="1:46" s="1" customFormat="1" ht="16.5" customHeight="1">
      <c r="B7" s="20"/>
      <c r="E7" s="248" t="str">
        <f>'Rekapitulace stavby'!K6</f>
        <v>Kanalizace Beroun - Zavadilka</v>
      </c>
      <c r="F7" s="249"/>
      <c r="G7" s="249"/>
      <c r="H7" s="249"/>
      <c r="L7" s="20"/>
    </row>
    <row r="8" spans="1:46" s="1" customFormat="1" ht="12" customHeight="1">
      <c r="B8" s="20"/>
      <c r="D8" s="27" t="s">
        <v>126</v>
      </c>
      <c r="L8" s="20"/>
    </row>
    <row r="9" spans="1:46" s="2" customFormat="1" ht="16.5" customHeight="1">
      <c r="A9" s="32"/>
      <c r="B9" s="33"/>
      <c r="C9" s="32"/>
      <c r="D9" s="32"/>
      <c r="E9" s="248" t="s">
        <v>127</v>
      </c>
      <c r="F9" s="247"/>
      <c r="G9" s="247"/>
      <c r="H9" s="247"/>
      <c r="I9" s="32"/>
      <c r="J9" s="32"/>
      <c r="K9" s="32"/>
      <c r="L9" s="4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2" customHeight="1">
      <c r="A10" s="32"/>
      <c r="B10" s="33"/>
      <c r="C10" s="32"/>
      <c r="D10" s="27" t="s">
        <v>128</v>
      </c>
      <c r="E10" s="32"/>
      <c r="F10" s="32"/>
      <c r="G10" s="32"/>
      <c r="H10" s="32"/>
      <c r="I10" s="32"/>
      <c r="J10" s="32"/>
      <c r="K10" s="32"/>
      <c r="L10" s="4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6.5" customHeight="1">
      <c r="A11" s="32"/>
      <c r="B11" s="33"/>
      <c r="C11" s="32"/>
      <c r="D11" s="32"/>
      <c r="E11" s="241" t="s">
        <v>501</v>
      </c>
      <c r="F11" s="247"/>
      <c r="G11" s="247"/>
      <c r="H11" s="247"/>
      <c r="I11" s="32"/>
      <c r="J11" s="32"/>
      <c r="K11" s="32"/>
      <c r="L11" s="4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>
      <c r="A12" s="32"/>
      <c r="B12" s="33"/>
      <c r="C12" s="32"/>
      <c r="D12" s="32"/>
      <c r="E12" s="32"/>
      <c r="F12" s="32"/>
      <c r="G12" s="32"/>
      <c r="H12" s="32"/>
      <c r="I12" s="32"/>
      <c r="J12" s="32"/>
      <c r="K12" s="32"/>
      <c r="L12" s="4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2" customHeight="1">
      <c r="A13" s="32"/>
      <c r="B13" s="33"/>
      <c r="C13" s="32"/>
      <c r="D13" s="27" t="s">
        <v>18</v>
      </c>
      <c r="E13" s="32"/>
      <c r="F13" s="25" t="s">
        <v>1</v>
      </c>
      <c r="G13" s="32"/>
      <c r="H13" s="32"/>
      <c r="I13" s="27" t="s">
        <v>19</v>
      </c>
      <c r="J13" s="25" t="s">
        <v>1</v>
      </c>
      <c r="K13" s="32"/>
      <c r="L13" s="4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3"/>
      <c r="C14" s="32"/>
      <c r="D14" s="27" t="s">
        <v>20</v>
      </c>
      <c r="E14" s="32"/>
      <c r="F14" s="25" t="s">
        <v>21</v>
      </c>
      <c r="G14" s="32"/>
      <c r="H14" s="32"/>
      <c r="I14" s="27" t="s">
        <v>22</v>
      </c>
      <c r="J14" s="55" t="str">
        <f>'Rekapitulace stavby'!AN8</f>
        <v>21. 4. 2022</v>
      </c>
      <c r="K14" s="32"/>
      <c r="L14" s="4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0.9" customHeight="1">
      <c r="A15" s="32"/>
      <c r="B15" s="33"/>
      <c r="C15" s="32"/>
      <c r="D15" s="32"/>
      <c r="E15" s="32"/>
      <c r="F15" s="32"/>
      <c r="G15" s="32"/>
      <c r="H15" s="32"/>
      <c r="I15" s="32"/>
      <c r="J15" s="32"/>
      <c r="K15" s="32"/>
      <c r="L15" s="4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12" customHeight="1">
      <c r="A16" s="32"/>
      <c r="B16" s="33"/>
      <c r="C16" s="32"/>
      <c r="D16" s="27" t="s">
        <v>24</v>
      </c>
      <c r="E16" s="32"/>
      <c r="F16" s="32"/>
      <c r="G16" s="32"/>
      <c r="H16" s="32"/>
      <c r="I16" s="27" t="s">
        <v>25</v>
      </c>
      <c r="J16" s="25" t="str">
        <f>IF('Rekapitulace stavby'!AN10="","",'Rekapitulace stavby'!AN10)</f>
        <v/>
      </c>
      <c r="K16" s="32"/>
      <c r="L16" s="4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8" customHeight="1">
      <c r="A17" s="32"/>
      <c r="B17" s="33"/>
      <c r="C17" s="32"/>
      <c r="D17" s="32"/>
      <c r="E17" s="25" t="str">
        <f>IF('Rekapitulace stavby'!E11="","",'Rekapitulace stavby'!E11)</f>
        <v xml:space="preserve"> </v>
      </c>
      <c r="F17" s="32"/>
      <c r="G17" s="32"/>
      <c r="H17" s="32"/>
      <c r="I17" s="27" t="s">
        <v>26</v>
      </c>
      <c r="J17" s="25" t="str">
        <f>IF('Rekapitulace stavby'!AN11="","",'Rekapitulace stavby'!AN11)</f>
        <v/>
      </c>
      <c r="K17" s="32"/>
      <c r="L17" s="4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6.95" customHeight="1">
      <c r="A18" s="32"/>
      <c r="B18" s="33"/>
      <c r="C18" s="32"/>
      <c r="D18" s="32"/>
      <c r="E18" s="32"/>
      <c r="F18" s="32"/>
      <c r="G18" s="32"/>
      <c r="H18" s="32"/>
      <c r="I18" s="32"/>
      <c r="J18" s="32"/>
      <c r="K18" s="32"/>
      <c r="L18" s="4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12" customHeight="1">
      <c r="A19" s="32"/>
      <c r="B19" s="33"/>
      <c r="C19" s="32"/>
      <c r="D19" s="27" t="s">
        <v>27</v>
      </c>
      <c r="E19" s="32"/>
      <c r="F19" s="32"/>
      <c r="G19" s="32"/>
      <c r="H19" s="32"/>
      <c r="I19" s="27" t="s">
        <v>25</v>
      </c>
      <c r="J19" s="28" t="str">
        <f>'Rekapitulace stavby'!AN13</f>
        <v>Vyplň údaj</v>
      </c>
      <c r="K19" s="32"/>
      <c r="L19" s="4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8" customHeight="1">
      <c r="A20" s="32"/>
      <c r="B20" s="33"/>
      <c r="C20" s="32"/>
      <c r="D20" s="32"/>
      <c r="E20" s="250" t="str">
        <f>'Rekapitulace stavby'!E14</f>
        <v>Vyplň údaj</v>
      </c>
      <c r="F20" s="231"/>
      <c r="G20" s="231"/>
      <c r="H20" s="231"/>
      <c r="I20" s="27" t="s">
        <v>26</v>
      </c>
      <c r="J20" s="28" t="str">
        <f>'Rekapitulace stavby'!AN14</f>
        <v>Vyplň údaj</v>
      </c>
      <c r="K20" s="32"/>
      <c r="L20" s="4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6.95" customHeight="1">
      <c r="A21" s="32"/>
      <c r="B21" s="33"/>
      <c r="C21" s="32"/>
      <c r="D21" s="32"/>
      <c r="E21" s="32"/>
      <c r="F21" s="32"/>
      <c r="G21" s="32"/>
      <c r="H21" s="32"/>
      <c r="I21" s="32"/>
      <c r="J21" s="32"/>
      <c r="K21" s="32"/>
      <c r="L21" s="4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12" customHeight="1">
      <c r="A22" s="32"/>
      <c r="B22" s="33"/>
      <c r="C22" s="32"/>
      <c r="D22" s="27" t="s">
        <v>29</v>
      </c>
      <c r="E22" s="32"/>
      <c r="F22" s="32"/>
      <c r="G22" s="32"/>
      <c r="H22" s="32"/>
      <c r="I22" s="27" t="s">
        <v>25</v>
      </c>
      <c r="J22" s="25" t="str">
        <f>IF('Rekapitulace stavby'!AN16="","",'Rekapitulace stavby'!AN16)</f>
        <v/>
      </c>
      <c r="K22" s="32"/>
      <c r="L22" s="4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8" customHeight="1">
      <c r="A23" s="32"/>
      <c r="B23" s="33"/>
      <c r="C23" s="32"/>
      <c r="D23" s="32"/>
      <c r="E23" s="25" t="str">
        <f>IF('Rekapitulace stavby'!E17="","",'Rekapitulace stavby'!E17)</f>
        <v xml:space="preserve"> </v>
      </c>
      <c r="F23" s="32"/>
      <c r="G23" s="32"/>
      <c r="H23" s="32"/>
      <c r="I23" s="27" t="s">
        <v>26</v>
      </c>
      <c r="J23" s="25" t="str">
        <f>IF('Rekapitulace stavby'!AN17="","",'Rekapitulace stavby'!AN17)</f>
        <v/>
      </c>
      <c r="K23" s="32"/>
      <c r="L23" s="4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6.95" customHeight="1">
      <c r="A24" s="32"/>
      <c r="B24" s="33"/>
      <c r="C24" s="32"/>
      <c r="D24" s="32"/>
      <c r="E24" s="32"/>
      <c r="F24" s="32"/>
      <c r="G24" s="32"/>
      <c r="H24" s="32"/>
      <c r="I24" s="32"/>
      <c r="J24" s="32"/>
      <c r="K24" s="32"/>
      <c r="L24" s="4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12" customHeight="1">
      <c r="A25" s="32"/>
      <c r="B25" s="33"/>
      <c r="C25" s="32"/>
      <c r="D25" s="27" t="s">
        <v>31</v>
      </c>
      <c r="E25" s="32"/>
      <c r="F25" s="32"/>
      <c r="G25" s="32"/>
      <c r="H25" s="32"/>
      <c r="I25" s="27" t="s">
        <v>25</v>
      </c>
      <c r="J25" s="25" t="str">
        <f>IF('Rekapitulace stavby'!AN19="","",'Rekapitulace stavby'!AN19)</f>
        <v/>
      </c>
      <c r="K25" s="32"/>
      <c r="L25" s="4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8" customHeight="1">
      <c r="A26" s="32"/>
      <c r="B26" s="33"/>
      <c r="C26" s="32"/>
      <c r="D26" s="32"/>
      <c r="E26" s="25" t="str">
        <f>IF('Rekapitulace stavby'!E20="","",'Rekapitulace stavby'!E20)</f>
        <v xml:space="preserve"> </v>
      </c>
      <c r="F26" s="32"/>
      <c r="G26" s="32"/>
      <c r="H26" s="32"/>
      <c r="I26" s="27" t="s">
        <v>26</v>
      </c>
      <c r="J26" s="25" t="str">
        <f>IF('Rekapitulace stavby'!AN20="","",'Rekapitulace stavby'!AN20)</f>
        <v/>
      </c>
      <c r="K26" s="32"/>
      <c r="L26" s="4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2" customFormat="1" ht="6.95" customHeight="1">
      <c r="A27" s="32"/>
      <c r="B27" s="33"/>
      <c r="C27" s="32"/>
      <c r="D27" s="32"/>
      <c r="E27" s="32"/>
      <c r="F27" s="32"/>
      <c r="G27" s="32"/>
      <c r="H27" s="32"/>
      <c r="I27" s="32"/>
      <c r="J27" s="32"/>
      <c r="K27" s="32"/>
      <c r="L27" s="4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</row>
    <row r="28" spans="1:31" s="2" customFormat="1" ht="12" customHeight="1">
      <c r="A28" s="32"/>
      <c r="B28" s="33"/>
      <c r="C28" s="32"/>
      <c r="D28" s="27" t="s">
        <v>32</v>
      </c>
      <c r="E28" s="32"/>
      <c r="F28" s="32"/>
      <c r="G28" s="32"/>
      <c r="H28" s="32"/>
      <c r="I28" s="32"/>
      <c r="J28" s="32"/>
      <c r="K28" s="32"/>
      <c r="L28" s="4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8" customFormat="1" ht="16.5" customHeight="1">
      <c r="A29" s="99"/>
      <c r="B29" s="100"/>
      <c r="C29" s="99"/>
      <c r="D29" s="99"/>
      <c r="E29" s="235" t="s">
        <v>1</v>
      </c>
      <c r="F29" s="235"/>
      <c r="G29" s="235"/>
      <c r="H29" s="235"/>
      <c r="I29" s="99"/>
      <c r="J29" s="99"/>
      <c r="K29" s="99"/>
      <c r="L29" s="101"/>
      <c r="S29" s="99"/>
      <c r="T29" s="99"/>
      <c r="U29" s="99"/>
      <c r="V29" s="99"/>
      <c r="W29" s="99"/>
      <c r="X29" s="99"/>
      <c r="Y29" s="99"/>
      <c r="Z29" s="99"/>
      <c r="AA29" s="99"/>
      <c r="AB29" s="99"/>
      <c r="AC29" s="99"/>
      <c r="AD29" s="99"/>
      <c r="AE29" s="99"/>
    </row>
    <row r="30" spans="1:31" s="2" customFormat="1" ht="6.95" customHeight="1">
      <c r="A30" s="32"/>
      <c r="B30" s="33"/>
      <c r="C30" s="32"/>
      <c r="D30" s="32"/>
      <c r="E30" s="32"/>
      <c r="F30" s="32"/>
      <c r="G30" s="32"/>
      <c r="H30" s="32"/>
      <c r="I30" s="32"/>
      <c r="J30" s="32"/>
      <c r="K30" s="32"/>
      <c r="L30" s="4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5" customHeight="1">
      <c r="A31" s="32"/>
      <c r="B31" s="33"/>
      <c r="C31" s="32"/>
      <c r="D31" s="66"/>
      <c r="E31" s="66"/>
      <c r="F31" s="66"/>
      <c r="G31" s="66"/>
      <c r="H31" s="66"/>
      <c r="I31" s="66"/>
      <c r="J31" s="66"/>
      <c r="K31" s="66"/>
      <c r="L31" s="4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25.35" customHeight="1">
      <c r="A32" s="32"/>
      <c r="B32" s="33"/>
      <c r="C32" s="32"/>
      <c r="D32" s="102" t="s">
        <v>33</v>
      </c>
      <c r="E32" s="32"/>
      <c r="F32" s="32"/>
      <c r="G32" s="32"/>
      <c r="H32" s="32"/>
      <c r="I32" s="32"/>
      <c r="J32" s="71">
        <f>ROUND(J130, 2)</f>
        <v>0</v>
      </c>
      <c r="K32" s="32"/>
      <c r="L32" s="42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6.95" customHeight="1">
      <c r="A33" s="32"/>
      <c r="B33" s="33"/>
      <c r="C33" s="32"/>
      <c r="D33" s="66"/>
      <c r="E33" s="66"/>
      <c r="F33" s="66"/>
      <c r="G33" s="66"/>
      <c r="H33" s="66"/>
      <c r="I33" s="66"/>
      <c r="J33" s="66"/>
      <c r="K33" s="66"/>
      <c r="L33" s="42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>
      <c r="A34" s="32"/>
      <c r="B34" s="33"/>
      <c r="C34" s="32"/>
      <c r="D34" s="32"/>
      <c r="E34" s="32"/>
      <c r="F34" s="36" t="s">
        <v>35</v>
      </c>
      <c r="G34" s="32"/>
      <c r="H34" s="32"/>
      <c r="I34" s="36" t="s">
        <v>34</v>
      </c>
      <c r="J34" s="36" t="s">
        <v>36</v>
      </c>
      <c r="K34" s="32"/>
      <c r="L34" s="4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customHeight="1">
      <c r="A35" s="32"/>
      <c r="B35" s="33"/>
      <c r="C35" s="32"/>
      <c r="D35" s="103" t="s">
        <v>37</v>
      </c>
      <c r="E35" s="27" t="s">
        <v>38</v>
      </c>
      <c r="F35" s="104">
        <f>ROUND((SUM(BE130:BE406)),  2)</f>
        <v>0</v>
      </c>
      <c r="G35" s="32"/>
      <c r="H35" s="32"/>
      <c r="I35" s="105">
        <v>0.21</v>
      </c>
      <c r="J35" s="104">
        <f>ROUND(((SUM(BE130:BE406))*I35),  2)</f>
        <v>0</v>
      </c>
      <c r="K35" s="32"/>
      <c r="L35" s="42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customHeight="1">
      <c r="A36" s="32"/>
      <c r="B36" s="33"/>
      <c r="C36" s="32"/>
      <c r="D36" s="32"/>
      <c r="E36" s="27" t="s">
        <v>39</v>
      </c>
      <c r="F36" s="104">
        <f>ROUND((SUM(BF130:BF406)),  2)</f>
        <v>0</v>
      </c>
      <c r="G36" s="32"/>
      <c r="H36" s="32"/>
      <c r="I36" s="105">
        <v>0.15</v>
      </c>
      <c r="J36" s="104">
        <f>ROUND(((SUM(BF130:BF406))*I36),  2)</f>
        <v>0</v>
      </c>
      <c r="K36" s="32"/>
      <c r="L36" s="4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>
      <c r="A37" s="32"/>
      <c r="B37" s="33"/>
      <c r="C37" s="32"/>
      <c r="D37" s="32"/>
      <c r="E37" s="27" t="s">
        <v>40</v>
      </c>
      <c r="F37" s="104">
        <f>ROUND((SUM(BG130:BG406)),  2)</f>
        <v>0</v>
      </c>
      <c r="G37" s="32"/>
      <c r="H37" s="32"/>
      <c r="I37" s="105">
        <v>0.21</v>
      </c>
      <c r="J37" s="104">
        <f>0</f>
        <v>0</v>
      </c>
      <c r="K37" s="32"/>
      <c r="L37" s="4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14.45" hidden="1" customHeight="1">
      <c r="A38" s="32"/>
      <c r="B38" s="33"/>
      <c r="C38" s="32"/>
      <c r="D38" s="32"/>
      <c r="E38" s="27" t="s">
        <v>41</v>
      </c>
      <c r="F38" s="104">
        <f>ROUND((SUM(BH130:BH406)),  2)</f>
        <v>0</v>
      </c>
      <c r="G38" s="32"/>
      <c r="H38" s="32"/>
      <c r="I38" s="105">
        <v>0.15</v>
      </c>
      <c r="J38" s="104">
        <f>0</f>
        <v>0</v>
      </c>
      <c r="K38" s="32"/>
      <c r="L38" s="4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14.45" hidden="1" customHeight="1">
      <c r="A39" s="32"/>
      <c r="B39" s="33"/>
      <c r="C39" s="32"/>
      <c r="D39" s="32"/>
      <c r="E39" s="27" t="s">
        <v>42</v>
      </c>
      <c r="F39" s="104">
        <f>ROUND((SUM(BI130:BI406)),  2)</f>
        <v>0</v>
      </c>
      <c r="G39" s="32"/>
      <c r="H39" s="32"/>
      <c r="I39" s="105">
        <v>0</v>
      </c>
      <c r="J39" s="104">
        <f>0</f>
        <v>0</v>
      </c>
      <c r="K39" s="32"/>
      <c r="L39" s="42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6.95" customHeight="1">
      <c r="A40" s="32"/>
      <c r="B40" s="33"/>
      <c r="C40" s="32"/>
      <c r="D40" s="32"/>
      <c r="E40" s="32"/>
      <c r="F40" s="32"/>
      <c r="G40" s="32"/>
      <c r="H40" s="32"/>
      <c r="I40" s="32"/>
      <c r="J40" s="32"/>
      <c r="K40" s="32"/>
      <c r="L40" s="42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2" customFormat="1" ht="25.35" customHeight="1">
      <c r="A41" s="32"/>
      <c r="B41" s="33"/>
      <c r="C41" s="106"/>
      <c r="D41" s="107" t="s">
        <v>43</v>
      </c>
      <c r="E41" s="60"/>
      <c r="F41" s="60"/>
      <c r="G41" s="108" t="s">
        <v>44</v>
      </c>
      <c r="H41" s="109" t="s">
        <v>45</v>
      </c>
      <c r="I41" s="60"/>
      <c r="J41" s="110">
        <f>SUM(J32:J39)</f>
        <v>0</v>
      </c>
      <c r="K41" s="111"/>
      <c r="L41" s="42"/>
      <c r="S41" s="32"/>
      <c r="T41" s="32"/>
      <c r="U41" s="32"/>
      <c r="V41" s="32"/>
      <c r="W41" s="32"/>
      <c r="X41" s="32"/>
      <c r="Y41" s="32"/>
      <c r="Z41" s="32"/>
      <c r="AA41" s="32"/>
      <c r="AB41" s="32"/>
      <c r="AC41" s="32"/>
      <c r="AD41" s="32"/>
      <c r="AE41" s="32"/>
    </row>
    <row r="42" spans="1:31" s="2" customFormat="1" ht="14.45" customHeight="1">
      <c r="A42" s="32"/>
      <c r="B42" s="33"/>
      <c r="C42" s="32"/>
      <c r="D42" s="32"/>
      <c r="E42" s="32"/>
      <c r="F42" s="32"/>
      <c r="G42" s="32"/>
      <c r="H42" s="32"/>
      <c r="I42" s="32"/>
      <c r="J42" s="32"/>
      <c r="K42" s="32"/>
      <c r="L42" s="42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42"/>
      <c r="D50" s="43" t="s">
        <v>46</v>
      </c>
      <c r="E50" s="44"/>
      <c r="F50" s="44"/>
      <c r="G50" s="43" t="s">
        <v>47</v>
      </c>
      <c r="H50" s="44"/>
      <c r="I50" s="44"/>
      <c r="J50" s="44"/>
      <c r="K50" s="44"/>
      <c r="L50" s="42"/>
    </row>
    <row r="51" spans="1:31">
      <c r="B51" s="20"/>
      <c r="L51" s="20"/>
    </row>
    <row r="52" spans="1:31">
      <c r="B52" s="20"/>
      <c r="L52" s="20"/>
    </row>
    <row r="53" spans="1:31">
      <c r="B53" s="20"/>
      <c r="L53" s="20"/>
    </row>
    <row r="54" spans="1:31">
      <c r="B54" s="20"/>
      <c r="L54" s="20"/>
    </row>
    <row r="55" spans="1:31">
      <c r="B55" s="20"/>
      <c r="L55" s="20"/>
    </row>
    <row r="56" spans="1:31">
      <c r="B56" s="20"/>
      <c r="L56" s="20"/>
    </row>
    <row r="57" spans="1:31">
      <c r="B57" s="20"/>
      <c r="L57" s="20"/>
    </row>
    <row r="58" spans="1:31">
      <c r="B58" s="20"/>
      <c r="L58" s="20"/>
    </row>
    <row r="59" spans="1:31">
      <c r="B59" s="20"/>
      <c r="L59" s="20"/>
    </row>
    <row r="60" spans="1:31">
      <c r="B60" s="20"/>
      <c r="L60" s="20"/>
    </row>
    <row r="61" spans="1:31" s="2" customFormat="1" ht="12.75">
      <c r="A61" s="32"/>
      <c r="B61" s="33"/>
      <c r="C61" s="32"/>
      <c r="D61" s="45" t="s">
        <v>48</v>
      </c>
      <c r="E61" s="35"/>
      <c r="F61" s="112" t="s">
        <v>49</v>
      </c>
      <c r="G61" s="45" t="s">
        <v>48</v>
      </c>
      <c r="H61" s="35"/>
      <c r="I61" s="35"/>
      <c r="J61" s="113" t="s">
        <v>49</v>
      </c>
      <c r="K61" s="35"/>
      <c r="L61" s="42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>
      <c r="B62" s="20"/>
      <c r="L62" s="20"/>
    </row>
    <row r="63" spans="1:31">
      <c r="B63" s="20"/>
      <c r="L63" s="20"/>
    </row>
    <row r="64" spans="1:31">
      <c r="B64" s="20"/>
      <c r="L64" s="20"/>
    </row>
    <row r="65" spans="1:31" s="2" customFormat="1" ht="12.75">
      <c r="A65" s="32"/>
      <c r="B65" s="33"/>
      <c r="C65" s="32"/>
      <c r="D65" s="43" t="s">
        <v>50</v>
      </c>
      <c r="E65" s="46"/>
      <c r="F65" s="46"/>
      <c r="G65" s="43" t="s">
        <v>51</v>
      </c>
      <c r="H65" s="46"/>
      <c r="I65" s="46"/>
      <c r="J65" s="46"/>
      <c r="K65" s="46"/>
      <c r="L65" s="42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>
      <c r="B66" s="20"/>
      <c r="L66" s="20"/>
    </row>
    <row r="67" spans="1:31">
      <c r="B67" s="20"/>
      <c r="L67" s="20"/>
    </row>
    <row r="68" spans="1:31">
      <c r="B68" s="20"/>
      <c r="L68" s="20"/>
    </row>
    <row r="69" spans="1:31">
      <c r="B69" s="20"/>
      <c r="L69" s="20"/>
    </row>
    <row r="70" spans="1:31">
      <c r="B70" s="20"/>
      <c r="L70" s="20"/>
    </row>
    <row r="71" spans="1:31">
      <c r="B71" s="20"/>
      <c r="L71" s="20"/>
    </row>
    <row r="72" spans="1:31">
      <c r="B72" s="20"/>
      <c r="L72" s="20"/>
    </row>
    <row r="73" spans="1:31">
      <c r="B73" s="20"/>
      <c r="L73" s="20"/>
    </row>
    <row r="74" spans="1:31">
      <c r="B74" s="20"/>
      <c r="L74" s="20"/>
    </row>
    <row r="75" spans="1:31">
      <c r="B75" s="20"/>
      <c r="L75" s="20"/>
    </row>
    <row r="76" spans="1:31" s="2" customFormat="1" ht="12.75">
      <c r="A76" s="32"/>
      <c r="B76" s="33"/>
      <c r="C76" s="32"/>
      <c r="D76" s="45" t="s">
        <v>48</v>
      </c>
      <c r="E76" s="35"/>
      <c r="F76" s="112" t="s">
        <v>49</v>
      </c>
      <c r="G76" s="45" t="s">
        <v>48</v>
      </c>
      <c r="H76" s="35"/>
      <c r="I76" s="35"/>
      <c r="J76" s="113" t="s">
        <v>49</v>
      </c>
      <c r="K76" s="35"/>
      <c r="L76" s="4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45" customHeight="1">
      <c r="A77" s="32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2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31" s="2" customFormat="1" ht="6.95" customHeight="1">
      <c r="A81" s="32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42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31" s="2" customFormat="1" ht="24.95" customHeight="1">
      <c r="A82" s="32"/>
      <c r="B82" s="33"/>
      <c r="C82" s="21" t="s">
        <v>130</v>
      </c>
      <c r="D82" s="32"/>
      <c r="E82" s="32"/>
      <c r="F82" s="32"/>
      <c r="G82" s="32"/>
      <c r="H82" s="32"/>
      <c r="I82" s="32"/>
      <c r="J82" s="32"/>
      <c r="K82" s="32"/>
      <c r="L82" s="4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31" s="2" customFormat="1" ht="6.95" customHeight="1">
      <c r="A83" s="32"/>
      <c r="B83" s="33"/>
      <c r="C83" s="32"/>
      <c r="D83" s="32"/>
      <c r="E83" s="32"/>
      <c r="F83" s="32"/>
      <c r="G83" s="32"/>
      <c r="H83" s="32"/>
      <c r="I83" s="32"/>
      <c r="J83" s="32"/>
      <c r="K83" s="32"/>
      <c r="L83" s="4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31" s="2" customFormat="1" ht="12" customHeight="1">
      <c r="A84" s="32"/>
      <c r="B84" s="33"/>
      <c r="C84" s="27" t="s">
        <v>16</v>
      </c>
      <c r="D84" s="32"/>
      <c r="E84" s="32"/>
      <c r="F84" s="32"/>
      <c r="G84" s="32"/>
      <c r="H84" s="32"/>
      <c r="I84" s="32"/>
      <c r="J84" s="32"/>
      <c r="K84" s="32"/>
      <c r="L84" s="42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31" s="2" customFormat="1" ht="16.5" customHeight="1">
      <c r="A85" s="32"/>
      <c r="B85" s="33"/>
      <c r="C85" s="32"/>
      <c r="D85" s="32"/>
      <c r="E85" s="248" t="str">
        <f>E7</f>
        <v>Kanalizace Beroun - Zavadilka</v>
      </c>
      <c r="F85" s="249"/>
      <c r="G85" s="249"/>
      <c r="H85" s="249"/>
      <c r="I85" s="32"/>
      <c r="J85" s="32"/>
      <c r="K85" s="32"/>
      <c r="L85" s="42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31" s="1" customFormat="1" ht="12" customHeight="1">
      <c r="B86" s="20"/>
      <c r="C86" s="27" t="s">
        <v>126</v>
      </c>
      <c r="L86" s="20"/>
    </row>
    <row r="87" spans="1:31" s="2" customFormat="1" ht="16.5" customHeight="1">
      <c r="A87" s="32"/>
      <c r="B87" s="33"/>
      <c r="C87" s="32"/>
      <c r="D87" s="32"/>
      <c r="E87" s="248" t="s">
        <v>127</v>
      </c>
      <c r="F87" s="247"/>
      <c r="G87" s="247"/>
      <c r="H87" s="247"/>
      <c r="I87" s="32"/>
      <c r="J87" s="32"/>
      <c r="K87" s="32"/>
      <c r="L87" s="4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31" s="2" customFormat="1" ht="12" customHeight="1">
      <c r="A88" s="32"/>
      <c r="B88" s="33"/>
      <c r="C88" s="27" t="s">
        <v>128</v>
      </c>
      <c r="D88" s="32"/>
      <c r="E88" s="32"/>
      <c r="F88" s="32"/>
      <c r="G88" s="32"/>
      <c r="H88" s="32"/>
      <c r="I88" s="32"/>
      <c r="J88" s="32"/>
      <c r="K88" s="32"/>
      <c r="L88" s="4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31" s="2" customFormat="1" ht="16.5" customHeight="1">
      <c r="A89" s="32"/>
      <c r="B89" s="33"/>
      <c r="C89" s="32"/>
      <c r="D89" s="32"/>
      <c r="E89" s="241" t="str">
        <f>E11</f>
        <v>01.02 - SO 01.02 stoka IG 2</v>
      </c>
      <c r="F89" s="247"/>
      <c r="G89" s="247"/>
      <c r="H89" s="247"/>
      <c r="I89" s="32"/>
      <c r="J89" s="32"/>
      <c r="K89" s="32"/>
      <c r="L89" s="4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31" s="2" customFormat="1" ht="6.95" customHeight="1">
      <c r="A90" s="32"/>
      <c r="B90" s="33"/>
      <c r="C90" s="32"/>
      <c r="D90" s="32"/>
      <c r="E90" s="32"/>
      <c r="F90" s="32"/>
      <c r="G90" s="32"/>
      <c r="H90" s="32"/>
      <c r="I90" s="32"/>
      <c r="J90" s="32"/>
      <c r="K90" s="32"/>
      <c r="L90" s="4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31" s="2" customFormat="1" ht="12" customHeight="1">
      <c r="A91" s="32"/>
      <c r="B91" s="33"/>
      <c r="C91" s="27" t="s">
        <v>20</v>
      </c>
      <c r="D91" s="32"/>
      <c r="E91" s="32"/>
      <c r="F91" s="25" t="str">
        <f>F14</f>
        <v xml:space="preserve"> </v>
      </c>
      <c r="G91" s="32"/>
      <c r="H91" s="32"/>
      <c r="I91" s="27" t="s">
        <v>22</v>
      </c>
      <c r="J91" s="55" t="str">
        <f>IF(J14="","",J14)</f>
        <v>21. 4. 2022</v>
      </c>
      <c r="K91" s="32"/>
      <c r="L91" s="4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31" s="2" customFormat="1" ht="6.95" customHeight="1">
      <c r="A92" s="32"/>
      <c r="B92" s="33"/>
      <c r="C92" s="32"/>
      <c r="D92" s="32"/>
      <c r="E92" s="32"/>
      <c r="F92" s="32"/>
      <c r="G92" s="32"/>
      <c r="H92" s="32"/>
      <c r="I92" s="32"/>
      <c r="J92" s="32"/>
      <c r="K92" s="32"/>
      <c r="L92" s="42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31" s="2" customFormat="1" ht="15.2" customHeight="1">
      <c r="A93" s="32"/>
      <c r="B93" s="33"/>
      <c r="C93" s="27" t="s">
        <v>24</v>
      </c>
      <c r="D93" s="32"/>
      <c r="E93" s="32"/>
      <c r="F93" s="25" t="str">
        <f>E17</f>
        <v xml:space="preserve"> </v>
      </c>
      <c r="G93" s="32"/>
      <c r="H93" s="32"/>
      <c r="I93" s="27" t="s">
        <v>29</v>
      </c>
      <c r="J93" s="30" t="str">
        <f>E23</f>
        <v xml:space="preserve"> </v>
      </c>
      <c r="K93" s="32"/>
      <c r="L93" s="4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31" s="2" customFormat="1" ht="15.2" customHeight="1">
      <c r="A94" s="32"/>
      <c r="B94" s="33"/>
      <c r="C94" s="27" t="s">
        <v>27</v>
      </c>
      <c r="D94" s="32"/>
      <c r="E94" s="32"/>
      <c r="F94" s="25" t="str">
        <f>IF(E20="","",E20)</f>
        <v>Vyplň údaj</v>
      </c>
      <c r="G94" s="32"/>
      <c r="H94" s="32"/>
      <c r="I94" s="27" t="s">
        <v>31</v>
      </c>
      <c r="J94" s="30" t="str">
        <f>E26</f>
        <v xml:space="preserve"> </v>
      </c>
      <c r="K94" s="32"/>
      <c r="L94" s="42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31" s="2" customFormat="1" ht="10.35" customHeight="1">
      <c r="A95" s="32"/>
      <c r="B95" s="33"/>
      <c r="C95" s="32"/>
      <c r="D95" s="32"/>
      <c r="E95" s="32"/>
      <c r="F95" s="32"/>
      <c r="G95" s="32"/>
      <c r="H95" s="32"/>
      <c r="I95" s="32"/>
      <c r="J95" s="32"/>
      <c r="K95" s="32"/>
      <c r="L95" s="42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31" s="2" customFormat="1" ht="29.25" customHeight="1">
      <c r="A96" s="32"/>
      <c r="B96" s="33"/>
      <c r="C96" s="114" t="s">
        <v>131</v>
      </c>
      <c r="D96" s="106"/>
      <c r="E96" s="106"/>
      <c r="F96" s="106"/>
      <c r="G96" s="106"/>
      <c r="H96" s="106"/>
      <c r="I96" s="106"/>
      <c r="J96" s="115" t="s">
        <v>132</v>
      </c>
      <c r="K96" s="106"/>
      <c r="L96" s="42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</row>
    <row r="97" spans="1:47" s="2" customFormat="1" ht="10.35" customHeight="1">
      <c r="A97" s="32"/>
      <c r="B97" s="33"/>
      <c r="C97" s="32"/>
      <c r="D97" s="32"/>
      <c r="E97" s="32"/>
      <c r="F97" s="32"/>
      <c r="G97" s="32"/>
      <c r="H97" s="32"/>
      <c r="I97" s="32"/>
      <c r="J97" s="32"/>
      <c r="K97" s="32"/>
      <c r="L97" s="42"/>
      <c r="S97" s="32"/>
      <c r="T97" s="32"/>
      <c r="U97" s="32"/>
      <c r="V97" s="32"/>
      <c r="W97" s="32"/>
      <c r="X97" s="32"/>
      <c r="Y97" s="32"/>
      <c r="Z97" s="32"/>
      <c r="AA97" s="32"/>
      <c r="AB97" s="32"/>
      <c r="AC97" s="32"/>
      <c r="AD97" s="32"/>
      <c r="AE97" s="32"/>
    </row>
    <row r="98" spans="1:47" s="2" customFormat="1" ht="22.9" customHeight="1">
      <c r="A98" s="32"/>
      <c r="B98" s="33"/>
      <c r="C98" s="116" t="s">
        <v>133</v>
      </c>
      <c r="D98" s="32"/>
      <c r="E98" s="32"/>
      <c r="F98" s="32"/>
      <c r="G98" s="32"/>
      <c r="H98" s="32"/>
      <c r="I98" s="32"/>
      <c r="J98" s="71">
        <f>J130</f>
        <v>0</v>
      </c>
      <c r="K98" s="32"/>
      <c r="L98" s="42"/>
      <c r="S98" s="32"/>
      <c r="T98" s="32"/>
      <c r="U98" s="32"/>
      <c r="V98" s="32"/>
      <c r="W98" s="32"/>
      <c r="X98" s="32"/>
      <c r="Y98" s="32"/>
      <c r="Z98" s="32"/>
      <c r="AA98" s="32"/>
      <c r="AB98" s="32"/>
      <c r="AC98" s="32"/>
      <c r="AD98" s="32"/>
      <c r="AE98" s="32"/>
      <c r="AU98" s="17" t="s">
        <v>134</v>
      </c>
    </row>
    <row r="99" spans="1:47" s="9" customFormat="1" ht="24.95" customHeight="1">
      <c r="B99" s="117"/>
      <c r="D99" s="118" t="s">
        <v>135</v>
      </c>
      <c r="E99" s="119"/>
      <c r="F99" s="119"/>
      <c r="G99" s="119"/>
      <c r="H99" s="119"/>
      <c r="I99" s="119"/>
      <c r="J99" s="120">
        <f>J131</f>
        <v>0</v>
      </c>
      <c r="L99" s="117"/>
    </row>
    <row r="100" spans="1:47" s="10" customFormat="1" ht="19.899999999999999" customHeight="1">
      <c r="B100" s="121"/>
      <c r="D100" s="122" t="s">
        <v>136</v>
      </c>
      <c r="E100" s="123"/>
      <c r="F100" s="123"/>
      <c r="G100" s="123"/>
      <c r="H100" s="123"/>
      <c r="I100" s="123"/>
      <c r="J100" s="124">
        <f>J132</f>
        <v>0</v>
      </c>
      <c r="L100" s="121"/>
    </row>
    <row r="101" spans="1:47" s="10" customFormat="1" ht="19.899999999999999" customHeight="1">
      <c r="B101" s="121"/>
      <c r="D101" s="122" t="s">
        <v>137</v>
      </c>
      <c r="E101" s="123"/>
      <c r="F101" s="123"/>
      <c r="G101" s="123"/>
      <c r="H101" s="123"/>
      <c r="I101" s="123"/>
      <c r="J101" s="124">
        <f>J252</f>
        <v>0</v>
      </c>
      <c r="L101" s="121"/>
    </row>
    <row r="102" spans="1:47" s="10" customFormat="1" ht="19.899999999999999" customHeight="1">
      <c r="B102" s="121"/>
      <c r="D102" s="122" t="s">
        <v>138</v>
      </c>
      <c r="E102" s="123"/>
      <c r="F102" s="123"/>
      <c r="G102" s="123"/>
      <c r="H102" s="123"/>
      <c r="I102" s="123"/>
      <c r="J102" s="124">
        <f>J256</f>
        <v>0</v>
      </c>
      <c r="L102" s="121"/>
    </row>
    <row r="103" spans="1:47" s="10" customFormat="1" ht="19.899999999999999" customHeight="1">
      <c r="B103" s="121"/>
      <c r="D103" s="122" t="s">
        <v>139</v>
      </c>
      <c r="E103" s="123"/>
      <c r="F103" s="123"/>
      <c r="G103" s="123"/>
      <c r="H103" s="123"/>
      <c r="I103" s="123"/>
      <c r="J103" s="124">
        <f>J266</f>
        <v>0</v>
      </c>
      <c r="L103" s="121"/>
    </row>
    <row r="104" spans="1:47" s="10" customFormat="1" ht="19.899999999999999" customHeight="1">
      <c r="B104" s="121"/>
      <c r="D104" s="122" t="s">
        <v>140</v>
      </c>
      <c r="E104" s="123"/>
      <c r="F104" s="123"/>
      <c r="G104" s="123"/>
      <c r="H104" s="123"/>
      <c r="I104" s="123"/>
      <c r="J104" s="124">
        <f>J280</f>
        <v>0</v>
      </c>
      <c r="L104" s="121"/>
    </row>
    <row r="105" spans="1:47" s="10" customFormat="1" ht="19.899999999999999" customHeight="1">
      <c r="B105" s="121"/>
      <c r="D105" s="122" t="s">
        <v>141</v>
      </c>
      <c r="E105" s="123"/>
      <c r="F105" s="123"/>
      <c r="G105" s="123"/>
      <c r="H105" s="123"/>
      <c r="I105" s="123"/>
      <c r="J105" s="124">
        <f>J314</f>
        <v>0</v>
      </c>
      <c r="L105" s="121"/>
    </row>
    <row r="106" spans="1:47" s="10" customFormat="1" ht="19.899999999999999" customHeight="1">
      <c r="B106" s="121"/>
      <c r="D106" s="122" t="s">
        <v>142</v>
      </c>
      <c r="E106" s="123"/>
      <c r="F106" s="123"/>
      <c r="G106" s="123"/>
      <c r="H106" s="123"/>
      <c r="I106" s="123"/>
      <c r="J106" s="124">
        <f>J346</f>
        <v>0</v>
      </c>
      <c r="L106" s="121"/>
    </row>
    <row r="107" spans="1:47" s="10" customFormat="1" ht="19.899999999999999" customHeight="1">
      <c r="B107" s="121"/>
      <c r="D107" s="122" t="s">
        <v>143</v>
      </c>
      <c r="E107" s="123"/>
      <c r="F107" s="123"/>
      <c r="G107" s="123"/>
      <c r="H107" s="123"/>
      <c r="I107" s="123"/>
      <c r="J107" s="124">
        <f>J356</f>
        <v>0</v>
      </c>
      <c r="L107" s="121"/>
    </row>
    <row r="108" spans="1:47" s="10" customFormat="1" ht="19.899999999999999" customHeight="1">
      <c r="B108" s="121"/>
      <c r="D108" s="122" t="s">
        <v>144</v>
      </c>
      <c r="E108" s="123"/>
      <c r="F108" s="123"/>
      <c r="G108" s="123"/>
      <c r="H108" s="123"/>
      <c r="I108" s="123"/>
      <c r="J108" s="124">
        <f>J405</f>
        <v>0</v>
      </c>
      <c r="L108" s="121"/>
    </row>
    <row r="109" spans="1:47" s="2" customFormat="1" ht="21.75" customHeight="1">
      <c r="A109" s="32"/>
      <c r="B109" s="33"/>
      <c r="C109" s="32"/>
      <c r="D109" s="32"/>
      <c r="E109" s="32"/>
      <c r="F109" s="32"/>
      <c r="G109" s="32"/>
      <c r="H109" s="32"/>
      <c r="I109" s="32"/>
      <c r="J109" s="32"/>
      <c r="K109" s="32"/>
      <c r="L109" s="42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</row>
    <row r="110" spans="1:47" s="2" customFormat="1" ht="6.95" customHeight="1">
      <c r="A110" s="32"/>
      <c r="B110" s="47"/>
      <c r="C110" s="48"/>
      <c r="D110" s="48"/>
      <c r="E110" s="48"/>
      <c r="F110" s="48"/>
      <c r="G110" s="48"/>
      <c r="H110" s="48"/>
      <c r="I110" s="48"/>
      <c r="J110" s="48"/>
      <c r="K110" s="48"/>
      <c r="L110" s="42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</row>
    <row r="114" spans="1:31" s="2" customFormat="1" ht="6.95" customHeight="1">
      <c r="A114" s="32"/>
      <c r="B114" s="49"/>
      <c r="C114" s="50"/>
      <c r="D114" s="50"/>
      <c r="E114" s="50"/>
      <c r="F114" s="50"/>
      <c r="G114" s="50"/>
      <c r="H114" s="50"/>
      <c r="I114" s="50"/>
      <c r="J114" s="50"/>
      <c r="K114" s="50"/>
      <c r="L114" s="42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pans="1:31" s="2" customFormat="1" ht="24.95" customHeight="1">
      <c r="A115" s="32"/>
      <c r="B115" s="33"/>
      <c r="C115" s="21" t="s">
        <v>145</v>
      </c>
      <c r="D115" s="32"/>
      <c r="E115" s="32"/>
      <c r="F115" s="32"/>
      <c r="G115" s="32"/>
      <c r="H115" s="32"/>
      <c r="I115" s="32"/>
      <c r="J115" s="32"/>
      <c r="K115" s="32"/>
      <c r="L115" s="42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</row>
    <row r="116" spans="1:31" s="2" customFormat="1" ht="6.95" customHeight="1">
      <c r="A116" s="32"/>
      <c r="B116" s="33"/>
      <c r="C116" s="32"/>
      <c r="D116" s="32"/>
      <c r="E116" s="32"/>
      <c r="F116" s="32"/>
      <c r="G116" s="32"/>
      <c r="H116" s="32"/>
      <c r="I116" s="32"/>
      <c r="J116" s="32"/>
      <c r="K116" s="32"/>
      <c r="L116" s="42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</row>
    <row r="117" spans="1:31" s="2" customFormat="1" ht="12" customHeight="1">
      <c r="A117" s="32"/>
      <c r="B117" s="33"/>
      <c r="C117" s="27" t="s">
        <v>16</v>
      </c>
      <c r="D117" s="32"/>
      <c r="E117" s="32"/>
      <c r="F117" s="32"/>
      <c r="G117" s="32"/>
      <c r="H117" s="32"/>
      <c r="I117" s="32"/>
      <c r="J117" s="32"/>
      <c r="K117" s="32"/>
      <c r="L117" s="42"/>
      <c r="S117" s="32"/>
      <c r="T117" s="32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</row>
    <row r="118" spans="1:31" s="2" customFormat="1" ht="16.5" customHeight="1">
      <c r="A118" s="32"/>
      <c r="B118" s="33"/>
      <c r="C118" s="32"/>
      <c r="D118" s="32"/>
      <c r="E118" s="248" t="str">
        <f>E7</f>
        <v>Kanalizace Beroun - Zavadilka</v>
      </c>
      <c r="F118" s="249"/>
      <c r="G118" s="249"/>
      <c r="H118" s="249"/>
      <c r="I118" s="32"/>
      <c r="J118" s="32"/>
      <c r="K118" s="32"/>
      <c r="L118" s="42"/>
      <c r="S118" s="32"/>
      <c r="T118" s="32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</row>
    <row r="119" spans="1:31" s="1" customFormat="1" ht="12" customHeight="1">
      <c r="B119" s="20"/>
      <c r="C119" s="27" t="s">
        <v>126</v>
      </c>
      <c r="L119" s="20"/>
    </row>
    <row r="120" spans="1:31" s="2" customFormat="1" ht="16.5" customHeight="1">
      <c r="A120" s="32"/>
      <c r="B120" s="33"/>
      <c r="C120" s="32"/>
      <c r="D120" s="32"/>
      <c r="E120" s="248" t="s">
        <v>127</v>
      </c>
      <c r="F120" s="247"/>
      <c r="G120" s="247"/>
      <c r="H120" s="247"/>
      <c r="I120" s="32"/>
      <c r="J120" s="32"/>
      <c r="K120" s="32"/>
      <c r="L120" s="42"/>
      <c r="S120" s="32"/>
      <c r="T120" s="32"/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</row>
    <row r="121" spans="1:31" s="2" customFormat="1" ht="12" customHeight="1">
      <c r="A121" s="32"/>
      <c r="B121" s="33"/>
      <c r="C121" s="27" t="s">
        <v>128</v>
      </c>
      <c r="D121" s="32"/>
      <c r="E121" s="32"/>
      <c r="F121" s="32"/>
      <c r="G121" s="32"/>
      <c r="H121" s="32"/>
      <c r="I121" s="32"/>
      <c r="J121" s="32"/>
      <c r="K121" s="32"/>
      <c r="L121" s="42"/>
      <c r="S121" s="32"/>
      <c r="T121" s="32"/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</row>
    <row r="122" spans="1:31" s="2" customFormat="1" ht="16.5" customHeight="1">
      <c r="A122" s="32"/>
      <c r="B122" s="33"/>
      <c r="C122" s="32"/>
      <c r="D122" s="32"/>
      <c r="E122" s="241" t="str">
        <f>E11</f>
        <v>01.02 - SO 01.02 stoka IG 2</v>
      </c>
      <c r="F122" s="247"/>
      <c r="G122" s="247"/>
      <c r="H122" s="247"/>
      <c r="I122" s="32"/>
      <c r="J122" s="32"/>
      <c r="K122" s="32"/>
      <c r="L122" s="42"/>
      <c r="S122" s="32"/>
      <c r="T122" s="32"/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</row>
    <row r="123" spans="1:31" s="2" customFormat="1" ht="6.95" customHeight="1">
      <c r="A123" s="32"/>
      <c r="B123" s="33"/>
      <c r="C123" s="32"/>
      <c r="D123" s="32"/>
      <c r="E123" s="32"/>
      <c r="F123" s="32"/>
      <c r="G123" s="32"/>
      <c r="H123" s="32"/>
      <c r="I123" s="32"/>
      <c r="J123" s="32"/>
      <c r="K123" s="32"/>
      <c r="L123" s="42"/>
      <c r="S123" s="32"/>
      <c r="T123" s="32"/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</row>
    <row r="124" spans="1:31" s="2" customFormat="1" ht="12" customHeight="1">
      <c r="A124" s="32"/>
      <c r="B124" s="33"/>
      <c r="C124" s="27" t="s">
        <v>20</v>
      </c>
      <c r="D124" s="32"/>
      <c r="E124" s="32"/>
      <c r="F124" s="25" t="str">
        <f>F14</f>
        <v xml:space="preserve"> </v>
      </c>
      <c r="G124" s="32"/>
      <c r="H124" s="32"/>
      <c r="I124" s="27" t="s">
        <v>22</v>
      </c>
      <c r="J124" s="55" t="str">
        <f>IF(J14="","",J14)</f>
        <v>21. 4. 2022</v>
      </c>
      <c r="K124" s="32"/>
      <c r="L124" s="42"/>
      <c r="S124" s="32"/>
      <c r="T124" s="32"/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</row>
    <row r="125" spans="1:31" s="2" customFormat="1" ht="6.95" customHeight="1">
      <c r="A125" s="32"/>
      <c r="B125" s="33"/>
      <c r="C125" s="32"/>
      <c r="D125" s="32"/>
      <c r="E125" s="32"/>
      <c r="F125" s="32"/>
      <c r="G125" s="32"/>
      <c r="H125" s="32"/>
      <c r="I125" s="32"/>
      <c r="J125" s="32"/>
      <c r="K125" s="32"/>
      <c r="L125" s="42"/>
      <c r="S125" s="32"/>
      <c r="T125" s="32"/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</row>
    <row r="126" spans="1:31" s="2" customFormat="1" ht="15.2" customHeight="1">
      <c r="A126" s="32"/>
      <c r="B126" s="33"/>
      <c r="C126" s="27" t="s">
        <v>24</v>
      </c>
      <c r="D126" s="32"/>
      <c r="E126" s="32"/>
      <c r="F126" s="25" t="str">
        <f>E17</f>
        <v xml:space="preserve"> </v>
      </c>
      <c r="G126" s="32"/>
      <c r="H126" s="32"/>
      <c r="I126" s="27" t="s">
        <v>29</v>
      </c>
      <c r="J126" s="30" t="str">
        <f>E23</f>
        <v xml:space="preserve"> </v>
      </c>
      <c r="K126" s="32"/>
      <c r="L126" s="42"/>
      <c r="S126" s="32"/>
      <c r="T126" s="32"/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</row>
    <row r="127" spans="1:31" s="2" customFormat="1" ht="15.2" customHeight="1">
      <c r="A127" s="32"/>
      <c r="B127" s="33"/>
      <c r="C127" s="27" t="s">
        <v>27</v>
      </c>
      <c r="D127" s="32"/>
      <c r="E127" s="32"/>
      <c r="F127" s="25" t="str">
        <f>IF(E20="","",E20)</f>
        <v>Vyplň údaj</v>
      </c>
      <c r="G127" s="32"/>
      <c r="H127" s="32"/>
      <c r="I127" s="27" t="s">
        <v>31</v>
      </c>
      <c r="J127" s="30" t="str">
        <f>E26</f>
        <v xml:space="preserve"> </v>
      </c>
      <c r="K127" s="32"/>
      <c r="L127" s="42"/>
      <c r="S127" s="32"/>
      <c r="T127" s="32"/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</row>
    <row r="128" spans="1:31" s="2" customFormat="1" ht="10.35" customHeight="1">
      <c r="A128" s="32"/>
      <c r="B128" s="33"/>
      <c r="C128" s="32"/>
      <c r="D128" s="32"/>
      <c r="E128" s="32"/>
      <c r="F128" s="32"/>
      <c r="G128" s="32"/>
      <c r="H128" s="32"/>
      <c r="I128" s="32"/>
      <c r="J128" s="32"/>
      <c r="K128" s="32"/>
      <c r="L128" s="42"/>
      <c r="S128" s="32"/>
      <c r="T128" s="32"/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</row>
    <row r="129" spans="1:65" s="11" customFormat="1" ht="29.25" customHeight="1">
      <c r="A129" s="125"/>
      <c r="B129" s="126"/>
      <c r="C129" s="127" t="s">
        <v>146</v>
      </c>
      <c r="D129" s="128" t="s">
        <v>58</v>
      </c>
      <c r="E129" s="128" t="s">
        <v>54</v>
      </c>
      <c r="F129" s="128" t="s">
        <v>55</v>
      </c>
      <c r="G129" s="128" t="s">
        <v>147</v>
      </c>
      <c r="H129" s="128" t="s">
        <v>148</v>
      </c>
      <c r="I129" s="128" t="s">
        <v>149</v>
      </c>
      <c r="J129" s="129" t="s">
        <v>132</v>
      </c>
      <c r="K129" s="130" t="s">
        <v>150</v>
      </c>
      <c r="L129" s="131"/>
      <c r="M129" s="62" t="s">
        <v>1</v>
      </c>
      <c r="N129" s="63" t="s">
        <v>37</v>
      </c>
      <c r="O129" s="63" t="s">
        <v>151</v>
      </c>
      <c r="P129" s="63" t="s">
        <v>152</v>
      </c>
      <c r="Q129" s="63" t="s">
        <v>153</v>
      </c>
      <c r="R129" s="63" t="s">
        <v>154</v>
      </c>
      <c r="S129" s="63" t="s">
        <v>155</v>
      </c>
      <c r="T129" s="64" t="s">
        <v>156</v>
      </c>
      <c r="U129" s="125"/>
      <c r="V129" s="125"/>
      <c r="W129" s="125"/>
      <c r="X129" s="125"/>
      <c r="Y129" s="125"/>
      <c r="Z129" s="125"/>
      <c r="AA129" s="125"/>
      <c r="AB129" s="125"/>
      <c r="AC129" s="125"/>
      <c r="AD129" s="125"/>
      <c r="AE129" s="125"/>
    </row>
    <row r="130" spans="1:65" s="2" customFormat="1" ht="22.9" customHeight="1">
      <c r="A130" s="32"/>
      <c r="B130" s="33"/>
      <c r="C130" s="69" t="s">
        <v>157</v>
      </c>
      <c r="D130" s="32"/>
      <c r="E130" s="32"/>
      <c r="F130" s="32"/>
      <c r="G130" s="32"/>
      <c r="H130" s="32"/>
      <c r="I130" s="32"/>
      <c r="J130" s="132">
        <f>BK130</f>
        <v>0</v>
      </c>
      <c r="K130" s="32"/>
      <c r="L130" s="33"/>
      <c r="M130" s="65"/>
      <c r="N130" s="56"/>
      <c r="O130" s="66"/>
      <c r="P130" s="133">
        <f>P131</f>
        <v>0</v>
      </c>
      <c r="Q130" s="66"/>
      <c r="R130" s="133">
        <f>R131</f>
        <v>253.55943729000001</v>
      </c>
      <c r="S130" s="66"/>
      <c r="T130" s="134">
        <f>T131</f>
        <v>420.48199999999997</v>
      </c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  <c r="AT130" s="17" t="s">
        <v>72</v>
      </c>
      <c r="AU130" s="17" t="s">
        <v>134</v>
      </c>
      <c r="BK130" s="135">
        <f>BK131</f>
        <v>0</v>
      </c>
    </row>
    <row r="131" spans="1:65" s="12" customFormat="1" ht="25.9" customHeight="1">
      <c r="B131" s="136"/>
      <c r="D131" s="137" t="s">
        <v>72</v>
      </c>
      <c r="E131" s="138" t="s">
        <v>158</v>
      </c>
      <c r="F131" s="138" t="s">
        <v>159</v>
      </c>
      <c r="I131" s="139"/>
      <c r="J131" s="140">
        <f>BK131</f>
        <v>0</v>
      </c>
      <c r="L131" s="136"/>
      <c r="M131" s="141"/>
      <c r="N131" s="142"/>
      <c r="O131" s="142"/>
      <c r="P131" s="143">
        <f>P132+P252+P256+P266+P280+P314+P346+P356+P405</f>
        <v>0</v>
      </c>
      <c r="Q131" s="142"/>
      <c r="R131" s="143">
        <f>R132+R252+R256+R266+R280+R314+R346+R356+R405</f>
        <v>253.55943729000001</v>
      </c>
      <c r="S131" s="142"/>
      <c r="T131" s="144">
        <f>T132+T252+T256+T266+T280+T314+T346+T356+T405</f>
        <v>420.48199999999997</v>
      </c>
      <c r="AR131" s="137" t="s">
        <v>80</v>
      </c>
      <c r="AT131" s="145" t="s">
        <v>72</v>
      </c>
      <c r="AU131" s="145" t="s">
        <v>73</v>
      </c>
      <c r="AY131" s="137" t="s">
        <v>160</v>
      </c>
      <c r="BK131" s="146">
        <f>BK132+BK252+BK256+BK266+BK280+BK314+BK346+BK356+BK405</f>
        <v>0</v>
      </c>
    </row>
    <row r="132" spans="1:65" s="12" customFormat="1" ht="22.9" customHeight="1">
      <c r="B132" s="136"/>
      <c r="D132" s="137" t="s">
        <v>72</v>
      </c>
      <c r="E132" s="147" t="s">
        <v>80</v>
      </c>
      <c r="F132" s="147" t="s">
        <v>161</v>
      </c>
      <c r="I132" s="139"/>
      <c r="J132" s="148">
        <f>BK132</f>
        <v>0</v>
      </c>
      <c r="L132" s="136"/>
      <c r="M132" s="141"/>
      <c r="N132" s="142"/>
      <c r="O132" s="142"/>
      <c r="P132" s="143">
        <f>SUM(P133:P251)</f>
        <v>0</v>
      </c>
      <c r="Q132" s="142"/>
      <c r="R132" s="143">
        <f>SUM(R133:R251)</f>
        <v>2.4201854000000003</v>
      </c>
      <c r="S132" s="142"/>
      <c r="T132" s="144">
        <f>SUM(T133:T251)</f>
        <v>420.48199999999997</v>
      </c>
      <c r="AR132" s="137" t="s">
        <v>80</v>
      </c>
      <c r="AT132" s="145" t="s">
        <v>72</v>
      </c>
      <c r="AU132" s="145" t="s">
        <v>80</v>
      </c>
      <c r="AY132" s="137" t="s">
        <v>160</v>
      </c>
      <c r="BK132" s="146">
        <f>SUM(BK133:BK251)</f>
        <v>0</v>
      </c>
    </row>
    <row r="133" spans="1:65" s="2" customFormat="1" ht="24.2" customHeight="1">
      <c r="A133" s="32"/>
      <c r="B133" s="149"/>
      <c r="C133" s="150" t="s">
        <v>80</v>
      </c>
      <c r="D133" s="150" t="s">
        <v>162</v>
      </c>
      <c r="E133" s="151" t="s">
        <v>502</v>
      </c>
      <c r="F133" s="152" t="s">
        <v>503</v>
      </c>
      <c r="G133" s="153" t="s">
        <v>165</v>
      </c>
      <c r="H133" s="154">
        <v>222.73</v>
      </c>
      <c r="I133" s="155"/>
      <c r="J133" s="156">
        <f>ROUND(I133*H133,2)</f>
        <v>0</v>
      </c>
      <c r="K133" s="157"/>
      <c r="L133" s="33"/>
      <c r="M133" s="158" t="s">
        <v>1</v>
      </c>
      <c r="N133" s="159" t="s">
        <v>38</v>
      </c>
      <c r="O133" s="58"/>
      <c r="P133" s="160">
        <f>O133*H133</f>
        <v>0</v>
      </c>
      <c r="Q133" s="160">
        <v>0</v>
      </c>
      <c r="R133" s="160">
        <f>Q133*H133</f>
        <v>0</v>
      </c>
      <c r="S133" s="160">
        <v>0.28999999999999998</v>
      </c>
      <c r="T133" s="161">
        <f>S133*H133</f>
        <v>64.591699999999989</v>
      </c>
      <c r="U133" s="32"/>
      <c r="V133" s="32"/>
      <c r="W133" s="32"/>
      <c r="X133" s="32"/>
      <c r="Y133" s="32"/>
      <c r="Z133" s="32"/>
      <c r="AA133" s="32"/>
      <c r="AB133" s="32"/>
      <c r="AC133" s="32"/>
      <c r="AD133" s="32"/>
      <c r="AE133" s="32"/>
      <c r="AR133" s="162" t="s">
        <v>166</v>
      </c>
      <c r="AT133" s="162" t="s">
        <v>162</v>
      </c>
      <c r="AU133" s="162" t="s">
        <v>82</v>
      </c>
      <c r="AY133" s="17" t="s">
        <v>160</v>
      </c>
      <c r="BE133" s="163">
        <f>IF(N133="základní",J133,0)</f>
        <v>0</v>
      </c>
      <c r="BF133" s="163">
        <f>IF(N133="snížená",J133,0)</f>
        <v>0</v>
      </c>
      <c r="BG133" s="163">
        <f>IF(N133="zákl. přenesená",J133,0)</f>
        <v>0</v>
      </c>
      <c r="BH133" s="163">
        <f>IF(N133="sníž. přenesená",J133,0)</f>
        <v>0</v>
      </c>
      <c r="BI133" s="163">
        <f>IF(N133="nulová",J133,0)</f>
        <v>0</v>
      </c>
      <c r="BJ133" s="17" t="s">
        <v>80</v>
      </c>
      <c r="BK133" s="163">
        <f>ROUND(I133*H133,2)</f>
        <v>0</v>
      </c>
      <c r="BL133" s="17" t="s">
        <v>166</v>
      </c>
      <c r="BM133" s="162" t="s">
        <v>504</v>
      </c>
    </row>
    <row r="134" spans="1:65" s="13" customFormat="1">
      <c r="B134" s="164"/>
      <c r="D134" s="165" t="s">
        <v>168</v>
      </c>
      <c r="E134" s="166" t="s">
        <v>1</v>
      </c>
      <c r="F134" s="167" t="s">
        <v>505</v>
      </c>
      <c r="H134" s="168">
        <v>222.73</v>
      </c>
      <c r="I134" s="169"/>
      <c r="L134" s="164"/>
      <c r="M134" s="170"/>
      <c r="N134" s="171"/>
      <c r="O134" s="171"/>
      <c r="P134" s="171"/>
      <c r="Q134" s="171"/>
      <c r="R134" s="171"/>
      <c r="S134" s="171"/>
      <c r="T134" s="172"/>
      <c r="AT134" s="166" t="s">
        <v>168</v>
      </c>
      <c r="AU134" s="166" t="s">
        <v>82</v>
      </c>
      <c r="AV134" s="13" t="s">
        <v>82</v>
      </c>
      <c r="AW134" s="13" t="s">
        <v>30</v>
      </c>
      <c r="AX134" s="13" t="s">
        <v>73</v>
      </c>
      <c r="AY134" s="166" t="s">
        <v>160</v>
      </c>
    </row>
    <row r="135" spans="1:65" s="14" customFormat="1">
      <c r="B135" s="173"/>
      <c r="D135" s="165" t="s">
        <v>168</v>
      </c>
      <c r="E135" s="174" t="s">
        <v>1</v>
      </c>
      <c r="F135" s="175" t="s">
        <v>170</v>
      </c>
      <c r="H135" s="176">
        <v>222.73</v>
      </c>
      <c r="I135" s="177"/>
      <c r="L135" s="173"/>
      <c r="M135" s="178"/>
      <c r="N135" s="179"/>
      <c r="O135" s="179"/>
      <c r="P135" s="179"/>
      <c r="Q135" s="179"/>
      <c r="R135" s="179"/>
      <c r="S135" s="179"/>
      <c r="T135" s="180"/>
      <c r="AT135" s="174" t="s">
        <v>168</v>
      </c>
      <c r="AU135" s="174" t="s">
        <v>82</v>
      </c>
      <c r="AV135" s="14" t="s">
        <v>166</v>
      </c>
      <c r="AW135" s="14" t="s">
        <v>30</v>
      </c>
      <c r="AX135" s="14" t="s">
        <v>80</v>
      </c>
      <c r="AY135" s="174" t="s">
        <v>160</v>
      </c>
    </row>
    <row r="136" spans="1:65" s="2" customFormat="1" ht="24.2" customHeight="1">
      <c r="A136" s="32"/>
      <c r="B136" s="149"/>
      <c r="C136" s="150" t="s">
        <v>82</v>
      </c>
      <c r="D136" s="150" t="s">
        <v>162</v>
      </c>
      <c r="E136" s="151" t="s">
        <v>171</v>
      </c>
      <c r="F136" s="152" t="s">
        <v>506</v>
      </c>
      <c r="G136" s="153" t="s">
        <v>165</v>
      </c>
      <c r="H136" s="154">
        <v>55</v>
      </c>
      <c r="I136" s="155"/>
      <c r="J136" s="156">
        <f>ROUND(I136*H136,2)</f>
        <v>0</v>
      </c>
      <c r="K136" s="157"/>
      <c r="L136" s="33"/>
      <c r="M136" s="158" t="s">
        <v>1</v>
      </c>
      <c r="N136" s="159" t="s">
        <v>38</v>
      </c>
      <c r="O136" s="58"/>
      <c r="P136" s="160">
        <f>O136*H136</f>
        <v>0</v>
      </c>
      <c r="Q136" s="160">
        <v>0</v>
      </c>
      <c r="R136" s="160">
        <f>Q136*H136</f>
        <v>0</v>
      </c>
      <c r="S136" s="160">
        <v>0.44</v>
      </c>
      <c r="T136" s="161">
        <f>S136*H136</f>
        <v>24.2</v>
      </c>
      <c r="U136" s="32"/>
      <c r="V136" s="32"/>
      <c r="W136" s="32"/>
      <c r="X136" s="32"/>
      <c r="Y136" s="32"/>
      <c r="Z136" s="32"/>
      <c r="AA136" s="32"/>
      <c r="AB136" s="32"/>
      <c r="AC136" s="32"/>
      <c r="AD136" s="32"/>
      <c r="AE136" s="32"/>
      <c r="AR136" s="162" t="s">
        <v>166</v>
      </c>
      <c r="AT136" s="162" t="s">
        <v>162</v>
      </c>
      <c r="AU136" s="162" t="s">
        <v>82</v>
      </c>
      <c r="AY136" s="17" t="s">
        <v>160</v>
      </c>
      <c r="BE136" s="163">
        <f>IF(N136="základní",J136,0)</f>
        <v>0</v>
      </c>
      <c r="BF136" s="163">
        <f>IF(N136="snížená",J136,0)</f>
        <v>0</v>
      </c>
      <c r="BG136" s="163">
        <f>IF(N136="zákl. přenesená",J136,0)</f>
        <v>0</v>
      </c>
      <c r="BH136" s="163">
        <f>IF(N136="sníž. přenesená",J136,0)</f>
        <v>0</v>
      </c>
      <c r="BI136" s="163">
        <f>IF(N136="nulová",J136,0)</f>
        <v>0</v>
      </c>
      <c r="BJ136" s="17" t="s">
        <v>80</v>
      </c>
      <c r="BK136" s="163">
        <f>ROUND(I136*H136,2)</f>
        <v>0</v>
      </c>
      <c r="BL136" s="17" t="s">
        <v>166</v>
      </c>
      <c r="BM136" s="162" t="s">
        <v>507</v>
      </c>
    </row>
    <row r="137" spans="1:65" s="13" customFormat="1">
      <c r="B137" s="164"/>
      <c r="D137" s="165" t="s">
        <v>168</v>
      </c>
      <c r="E137" s="166" t="s">
        <v>1</v>
      </c>
      <c r="F137" s="167" t="s">
        <v>508</v>
      </c>
      <c r="H137" s="168">
        <v>55</v>
      </c>
      <c r="I137" s="169"/>
      <c r="L137" s="164"/>
      <c r="M137" s="170"/>
      <c r="N137" s="171"/>
      <c r="O137" s="171"/>
      <c r="P137" s="171"/>
      <c r="Q137" s="171"/>
      <c r="R137" s="171"/>
      <c r="S137" s="171"/>
      <c r="T137" s="172"/>
      <c r="AT137" s="166" t="s">
        <v>168</v>
      </c>
      <c r="AU137" s="166" t="s">
        <v>82</v>
      </c>
      <c r="AV137" s="13" t="s">
        <v>82</v>
      </c>
      <c r="AW137" s="13" t="s">
        <v>30</v>
      </c>
      <c r="AX137" s="13" t="s">
        <v>73</v>
      </c>
      <c r="AY137" s="166" t="s">
        <v>160</v>
      </c>
    </row>
    <row r="138" spans="1:65" s="14" customFormat="1">
      <c r="B138" s="173"/>
      <c r="D138" s="165" t="s">
        <v>168</v>
      </c>
      <c r="E138" s="174" t="s">
        <v>1</v>
      </c>
      <c r="F138" s="175" t="s">
        <v>170</v>
      </c>
      <c r="H138" s="176">
        <v>55</v>
      </c>
      <c r="I138" s="177"/>
      <c r="L138" s="173"/>
      <c r="M138" s="178"/>
      <c r="N138" s="179"/>
      <c r="O138" s="179"/>
      <c r="P138" s="179"/>
      <c r="Q138" s="179"/>
      <c r="R138" s="179"/>
      <c r="S138" s="179"/>
      <c r="T138" s="180"/>
      <c r="AT138" s="174" t="s">
        <v>168</v>
      </c>
      <c r="AU138" s="174" t="s">
        <v>82</v>
      </c>
      <c r="AV138" s="14" t="s">
        <v>166</v>
      </c>
      <c r="AW138" s="14" t="s">
        <v>30</v>
      </c>
      <c r="AX138" s="14" t="s">
        <v>80</v>
      </c>
      <c r="AY138" s="174" t="s">
        <v>160</v>
      </c>
    </row>
    <row r="139" spans="1:65" s="2" customFormat="1" ht="24.2" customHeight="1">
      <c r="A139" s="32"/>
      <c r="B139" s="149"/>
      <c r="C139" s="150" t="s">
        <v>174</v>
      </c>
      <c r="D139" s="150" t="s">
        <v>162</v>
      </c>
      <c r="E139" s="151" t="s">
        <v>509</v>
      </c>
      <c r="F139" s="152" t="s">
        <v>510</v>
      </c>
      <c r="G139" s="153" t="s">
        <v>165</v>
      </c>
      <c r="H139" s="154">
        <v>277.73</v>
      </c>
      <c r="I139" s="155"/>
      <c r="J139" s="156">
        <f>ROUND(I139*H139,2)</f>
        <v>0</v>
      </c>
      <c r="K139" s="157"/>
      <c r="L139" s="33"/>
      <c r="M139" s="158" t="s">
        <v>1</v>
      </c>
      <c r="N139" s="159" t="s">
        <v>38</v>
      </c>
      <c r="O139" s="58"/>
      <c r="P139" s="160">
        <f>O139*H139</f>
        <v>0</v>
      </c>
      <c r="Q139" s="160">
        <v>0</v>
      </c>
      <c r="R139" s="160">
        <f>Q139*H139</f>
        <v>0</v>
      </c>
      <c r="S139" s="160">
        <v>0.32500000000000001</v>
      </c>
      <c r="T139" s="161">
        <f>S139*H139</f>
        <v>90.262250000000009</v>
      </c>
      <c r="U139" s="32"/>
      <c r="V139" s="32"/>
      <c r="W139" s="32"/>
      <c r="X139" s="32"/>
      <c r="Y139" s="32"/>
      <c r="Z139" s="32"/>
      <c r="AA139" s="32"/>
      <c r="AB139" s="32"/>
      <c r="AC139" s="32"/>
      <c r="AD139" s="32"/>
      <c r="AE139" s="32"/>
      <c r="AR139" s="162" t="s">
        <v>166</v>
      </c>
      <c r="AT139" s="162" t="s">
        <v>162</v>
      </c>
      <c r="AU139" s="162" t="s">
        <v>82</v>
      </c>
      <c r="AY139" s="17" t="s">
        <v>160</v>
      </c>
      <c r="BE139" s="163">
        <f>IF(N139="základní",J139,0)</f>
        <v>0</v>
      </c>
      <c r="BF139" s="163">
        <f>IF(N139="snížená",J139,0)</f>
        <v>0</v>
      </c>
      <c r="BG139" s="163">
        <f>IF(N139="zákl. přenesená",J139,0)</f>
        <v>0</v>
      </c>
      <c r="BH139" s="163">
        <f>IF(N139="sníž. přenesená",J139,0)</f>
        <v>0</v>
      </c>
      <c r="BI139" s="163">
        <f>IF(N139="nulová",J139,0)</f>
        <v>0</v>
      </c>
      <c r="BJ139" s="17" t="s">
        <v>80</v>
      </c>
      <c r="BK139" s="163">
        <f>ROUND(I139*H139,2)</f>
        <v>0</v>
      </c>
      <c r="BL139" s="17" t="s">
        <v>166</v>
      </c>
      <c r="BM139" s="162" t="s">
        <v>511</v>
      </c>
    </row>
    <row r="140" spans="1:65" s="13" customFormat="1">
      <c r="B140" s="164"/>
      <c r="D140" s="165" t="s">
        <v>168</v>
      </c>
      <c r="E140" s="166" t="s">
        <v>1</v>
      </c>
      <c r="F140" s="167" t="s">
        <v>505</v>
      </c>
      <c r="H140" s="168">
        <v>222.73</v>
      </c>
      <c r="I140" s="169"/>
      <c r="L140" s="164"/>
      <c r="M140" s="170"/>
      <c r="N140" s="171"/>
      <c r="O140" s="171"/>
      <c r="P140" s="171"/>
      <c r="Q140" s="171"/>
      <c r="R140" s="171"/>
      <c r="S140" s="171"/>
      <c r="T140" s="172"/>
      <c r="AT140" s="166" t="s">
        <v>168</v>
      </c>
      <c r="AU140" s="166" t="s">
        <v>82</v>
      </c>
      <c r="AV140" s="13" t="s">
        <v>82</v>
      </c>
      <c r="AW140" s="13" t="s">
        <v>30</v>
      </c>
      <c r="AX140" s="13" t="s">
        <v>73</v>
      </c>
      <c r="AY140" s="166" t="s">
        <v>160</v>
      </c>
    </row>
    <row r="141" spans="1:65" s="13" customFormat="1">
      <c r="B141" s="164"/>
      <c r="D141" s="165" t="s">
        <v>168</v>
      </c>
      <c r="E141" s="166" t="s">
        <v>1</v>
      </c>
      <c r="F141" s="167" t="s">
        <v>508</v>
      </c>
      <c r="H141" s="168">
        <v>55</v>
      </c>
      <c r="I141" s="169"/>
      <c r="L141" s="164"/>
      <c r="M141" s="170"/>
      <c r="N141" s="171"/>
      <c r="O141" s="171"/>
      <c r="P141" s="171"/>
      <c r="Q141" s="171"/>
      <c r="R141" s="171"/>
      <c r="S141" s="171"/>
      <c r="T141" s="172"/>
      <c r="AT141" s="166" t="s">
        <v>168</v>
      </c>
      <c r="AU141" s="166" t="s">
        <v>82</v>
      </c>
      <c r="AV141" s="13" t="s">
        <v>82</v>
      </c>
      <c r="AW141" s="13" t="s">
        <v>30</v>
      </c>
      <c r="AX141" s="13" t="s">
        <v>73</v>
      </c>
      <c r="AY141" s="166" t="s">
        <v>160</v>
      </c>
    </row>
    <row r="142" spans="1:65" s="14" customFormat="1">
      <c r="B142" s="173"/>
      <c r="D142" s="165" t="s">
        <v>168</v>
      </c>
      <c r="E142" s="174" t="s">
        <v>1</v>
      </c>
      <c r="F142" s="175" t="s">
        <v>170</v>
      </c>
      <c r="H142" s="176">
        <v>277.73</v>
      </c>
      <c r="I142" s="177"/>
      <c r="L142" s="173"/>
      <c r="M142" s="178"/>
      <c r="N142" s="179"/>
      <c r="O142" s="179"/>
      <c r="P142" s="179"/>
      <c r="Q142" s="179"/>
      <c r="R142" s="179"/>
      <c r="S142" s="179"/>
      <c r="T142" s="180"/>
      <c r="AT142" s="174" t="s">
        <v>168</v>
      </c>
      <c r="AU142" s="174" t="s">
        <v>82</v>
      </c>
      <c r="AV142" s="14" t="s">
        <v>166</v>
      </c>
      <c r="AW142" s="14" t="s">
        <v>30</v>
      </c>
      <c r="AX142" s="14" t="s">
        <v>80</v>
      </c>
      <c r="AY142" s="174" t="s">
        <v>160</v>
      </c>
    </row>
    <row r="143" spans="1:65" s="2" customFormat="1" ht="24.2" customHeight="1">
      <c r="A143" s="32"/>
      <c r="B143" s="149"/>
      <c r="C143" s="150" t="s">
        <v>166</v>
      </c>
      <c r="D143" s="150" t="s">
        <v>162</v>
      </c>
      <c r="E143" s="151" t="s">
        <v>175</v>
      </c>
      <c r="F143" s="152" t="s">
        <v>176</v>
      </c>
      <c r="G143" s="153" t="s">
        <v>165</v>
      </c>
      <c r="H143" s="154">
        <v>222.73</v>
      </c>
      <c r="I143" s="155"/>
      <c r="J143" s="156">
        <f>ROUND(I143*H143,2)</f>
        <v>0</v>
      </c>
      <c r="K143" s="157"/>
      <c r="L143" s="33"/>
      <c r="M143" s="158" t="s">
        <v>1</v>
      </c>
      <c r="N143" s="159" t="s">
        <v>38</v>
      </c>
      <c r="O143" s="58"/>
      <c r="P143" s="160">
        <f>O143*H143</f>
        <v>0</v>
      </c>
      <c r="Q143" s="160">
        <v>0</v>
      </c>
      <c r="R143" s="160">
        <f>Q143*H143</f>
        <v>0</v>
      </c>
      <c r="S143" s="160">
        <v>0.22</v>
      </c>
      <c r="T143" s="161">
        <f>S143*H143</f>
        <v>49.000599999999999</v>
      </c>
      <c r="U143" s="32"/>
      <c r="V143" s="32"/>
      <c r="W143" s="32"/>
      <c r="X143" s="32"/>
      <c r="Y143" s="32"/>
      <c r="Z143" s="32"/>
      <c r="AA143" s="32"/>
      <c r="AB143" s="32"/>
      <c r="AC143" s="32"/>
      <c r="AD143" s="32"/>
      <c r="AE143" s="32"/>
      <c r="AR143" s="162" t="s">
        <v>166</v>
      </c>
      <c r="AT143" s="162" t="s">
        <v>162</v>
      </c>
      <c r="AU143" s="162" t="s">
        <v>82</v>
      </c>
      <c r="AY143" s="17" t="s">
        <v>160</v>
      </c>
      <c r="BE143" s="163">
        <f>IF(N143="základní",J143,0)</f>
        <v>0</v>
      </c>
      <c r="BF143" s="163">
        <f>IF(N143="snížená",J143,0)</f>
        <v>0</v>
      </c>
      <c r="BG143" s="163">
        <f>IF(N143="zákl. přenesená",J143,0)</f>
        <v>0</v>
      </c>
      <c r="BH143" s="163">
        <f>IF(N143="sníž. přenesená",J143,0)</f>
        <v>0</v>
      </c>
      <c r="BI143" s="163">
        <f>IF(N143="nulová",J143,0)</f>
        <v>0</v>
      </c>
      <c r="BJ143" s="17" t="s">
        <v>80</v>
      </c>
      <c r="BK143" s="163">
        <f>ROUND(I143*H143,2)</f>
        <v>0</v>
      </c>
      <c r="BL143" s="17" t="s">
        <v>166</v>
      </c>
      <c r="BM143" s="162" t="s">
        <v>512</v>
      </c>
    </row>
    <row r="144" spans="1:65" s="13" customFormat="1">
      <c r="B144" s="164"/>
      <c r="D144" s="165" t="s">
        <v>168</v>
      </c>
      <c r="E144" s="166" t="s">
        <v>1</v>
      </c>
      <c r="F144" s="167" t="s">
        <v>505</v>
      </c>
      <c r="H144" s="168">
        <v>222.73</v>
      </c>
      <c r="I144" s="169"/>
      <c r="L144" s="164"/>
      <c r="M144" s="170"/>
      <c r="N144" s="171"/>
      <c r="O144" s="171"/>
      <c r="P144" s="171"/>
      <c r="Q144" s="171"/>
      <c r="R144" s="171"/>
      <c r="S144" s="171"/>
      <c r="T144" s="172"/>
      <c r="AT144" s="166" t="s">
        <v>168</v>
      </c>
      <c r="AU144" s="166" t="s">
        <v>82</v>
      </c>
      <c r="AV144" s="13" t="s">
        <v>82</v>
      </c>
      <c r="AW144" s="13" t="s">
        <v>30</v>
      </c>
      <c r="AX144" s="13" t="s">
        <v>73</v>
      </c>
      <c r="AY144" s="166" t="s">
        <v>160</v>
      </c>
    </row>
    <row r="145" spans="1:65" s="14" customFormat="1">
      <c r="B145" s="173"/>
      <c r="D145" s="165" t="s">
        <v>168</v>
      </c>
      <c r="E145" s="174" t="s">
        <v>1</v>
      </c>
      <c r="F145" s="175" t="s">
        <v>170</v>
      </c>
      <c r="H145" s="176">
        <v>222.73</v>
      </c>
      <c r="I145" s="177"/>
      <c r="L145" s="173"/>
      <c r="M145" s="178"/>
      <c r="N145" s="179"/>
      <c r="O145" s="179"/>
      <c r="P145" s="179"/>
      <c r="Q145" s="179"/>
      <c r="R145" s="179"/>
      <c r="S145" s="179"/>
      <c r="T145" s="180"/>
      <c r="AT145" s="174" t="s">
        <v>168</v>
      </c>
      <c r="AU145" s="174" t="s">
        <v>82</v>
      </c>
      <c r="AV145" s="14" t="s">
        <v>166</v>
      </c>
      <c r="AW145" s="14" t="s">
        <v>30</v>
      </c>
      <c r="AX145" s="14" t="s">
        <v>80</v>
      </c>
      <c r="AY145" s="174" t="s">
        <v>160</v>
      </c>
    </row>
    <row r="146" spans="1:65" s="2" customFormat="1" ht="24.2" customHeight="1">
      <c r="A146" s="32"/>
      <c r="B146" s="149"/>
      <c r="C146" s="150" t="s">
        <v>182</v>
      </c>
      <c r="D146" s="150" t="s">
        <v>162</v>
      </c>
      <c r="E146" s="151" t="s">
        <v>513</v>
      </c>
      <c r="F146" s="152" t="s">
        <v>514</v>
      </c>
      <c r="G146" s="153" t="s">
        <v>165</v>
      </c>
      <c r="H146" s="154">
        <v>337.63</v>
      </c>
      <c r="I146" s="155"/>
      <c r="J146" s="156">
        <f>ROUND(I146*H146,2)</f>
        <v>0</v>
      </c>
      <c r="K146" s="157"/>
      <c r="L146" s="33"/>
      <c r="M146" s="158" t="s">
        <v>1</v>
      </c>
      <c r="N146" s="159" t="s">
        <v>38</v>
      </c>
      <c r="O146" s="58"/>
      <c r="P146" s="160">
        <f>O146*H146</f>
        <v>0</v>
      </c>
      <c r="Q146" s="160">
        <v>6.9999999999999994E-5</v>
      </c>
      <c r="R146" s="160">
        <f>Q146*H146</f>
        <v>2.3634099999999998E-2</v>
      </c>
      <c r="S146" s="160">
        <v>0.115</v>
      </c>
      <c r="T146" s="161">
        <f>S146*H146</f>
        <v>38.827449999999999</v>
      </c>
      <c r="U146" s="32"/>
      <c r="V146" s="32"/>
      <c r="W146" s="32"/>
      <c r="X146" s="32"/>
      <c r="Y146" s="32"/>
      <c r="Z146" s="32"/>
      <c r="AA146" s="32"/>
      <c r="AB146" s="32"/>
      <c r="AC146" s="32"/>
      <c r="AD146" s="32"/>
      <c r="AE146" s="32"/>
      <c r="AR146" s="162" t="s">
        <v>166</v>
      </c>
      <c r="AT146" s="162" t="s">
        <v>162</v>
      </c>
      <c r="AU146" s="162" t="s">
        <v>82</v>
      </c>
      <c r="AY146" s="17" t="s">
        <v>160</v>
      </c>
      <c r="BE146" s="163">
        <f>IF(N146="základní",J146,0)</f>
        <v>0</v>
      </c>
      <c r="BF146" s="163">
        <f>IF(N146="snížená",J146,0)</f>
        <v>0</v>
      </c>
      <c r="BG146" s="163">
        <f>IF(N146="zákl. přenesená",J146,0)</f>
        <v>0</v>
      </c>
      <c r="BH146" s="163">
        <f>IF(N146="sníž. přenesená",J146,0)</f>
        <v>0</v>
      </c>
      <c r="BI146" s="163">
        <f>IF(N146="nulová",J146,0)</f>
        <v>0</v>
      </c>
      <c r="BJ146" s="17" t="s">
        <v>80</v>
      </c>
      <c r="BK146" s="163">
        <f>ROUND(I146*H146,2)</f>
        <v>0</v>
      </c>
      <c r="BL146" s="17" t="s">
        <v>166</v>
      </c>
      <c r="BM146" s="162" t="s">
        <v>515</v>
      </c>
    </row>
    <row r="147" spans="1:65" s="13" customFormat="1">
      <c r="B147" s="164"/>
      <c r="D147" s="165" t="s">
        <v>168</v>
      </c>
      <c r="E147" s="166" t="s">
        <v>1</v>
      </c>
      <c r="F147" s="167" t="s">
        <v>516</v>
      </c>
      <c r="H147" s="168">
        <v>337.63</v>
      </c>
      <c r="I147" s="169"/>
      <c r="L147" s="164"/>
      <c r="M147" s="170"/>
      <c r="N147" s="171"/>
      <c r="O147" s="171"/>
      <c r="P147" s="171"/>
      <c r="Q147" s="171"/>
      <c r="R147" s="171"/>
      <c r="S147" s="171"/>
      <c r="T147" s="172"/>
      <c r="AT147" s="166" t="s">
        <v>168</v>
      </c>
      <c r="AU147" s="166" t="s">
        <v>82</v>
      </c>
      <c r="AV147" s="13" t="s">
        <v>82</v>
      </c>
      <c r="AW147" s="13" t="s">
        <v>30</v>
      </c>
      <c r="AX147" s="13" t="s">
        <v>73</v>
      </c>
      <c r="AY147" s="166" t="s">
        <v>160</v>
      </c>
    </row>
    <row r="148" spans="1:65" s="14" customFormat="1">
      <c r="B148" s="173"/>
      <c r="D148" s="165" t="s">
        <v>168</v>
      </c>
      <c r="E148" s="174" t="s">
        <v>1</v>
      </c>
      <c r="F148" s="175" t="s">
        <v>170</v>
      </c>
      <c r="H148" s="176">
        <v>337.63</v>
      </c>
      <c r="I148" s="177"/>
      <c r="L148" s="173"/>
      <c r="M148" s="178"/>
      <c r="N148" s="179"/>
      <c r="O148" s="179"/>
      <c r="P148" s="179"/>
      <c r="Q148" s="179"/>
      <c r="R148" s="179"/>
      <c r="S148" s="179"/>
      <c r="T148" s="180"/>
      <c r="AT148" s="174" t="s">
        <v>168</v>
      </c>
      <c r="AU148" s="174" t="s">
        <v>82</v>
      </c>
      <c r="AV148" s="14" t="s">
        <v>166</v>
      </c>
      <c r="AW148" s="14" t="s">
        <v>30</v>
      </c>
      <c r="AX148" s="14" t="s">
        <v>80</v>
      </c>
      <c r="AY148" s="174" t="s">
        <v>160</v>
      </c>
    </row>
    <row r="149" spans="1:65" s="2" customFormat="1" ht="24.2" customHeight="1">
      <c r="A149" s="32"/>
      <c r="B149" s="149"/>
      <c r="C149" s="150" t="s">
        <v>188</v>
      </c>
      <c r="D149" s="150" t="s">
        <v>162</v>
      </c>
      <c r="E149" s="151" t="s">
        <v>178</v>
      </c>
      <c r="F149" s="152" t="s">
        <v>179</v>
      </c>
      <c r="G149" s="153" t="s">
        <v>165</v>
      </c>
      <c r="H149" s="154">
        <v>300</v>
      </c>
      <c r="I149" s="155"/>
      <c r="J149" s="156">
        <f>ROUND(I149*H149,2)</f>
        <v>0</v>
      </c>
      <c r="K149" s="157"/>
      <c r="L149" s="33"/>
      <c r="M149" s="158" t="s">
        <v>1</v>
      </c>
      <c r="N149" s="159" t="s">
        <v>38</v>
      </c>
      <c r="O149" s="58"/>
      <c r="P149" s="160">
        <f>O149*H149</f>
        <v>0</v>
      </c>
      <c r="Q149" s="160">
        <v>2.4000000000000001E-4</v>
      </c>
      <c r="R149" s="160">
        <f>Q149*H149</f>
        <v>7.2000000000000008E-2</v>
      </c>
      <c r="S149" s="160">
        <v>0.51200000000000001</v>
      </c>
      <c r="T149" s="161">
        <f>S149*H149</f>
        <v>153.6</v>
      </c>
      <c r="U149" s="32"/>
      <c r="V149" s="32"/>
      <c r="W149" s="32"/>
      <c r="X149" s="32"/>
      <c r="Y149" s="32"/>
      <c r="Z149" s="32"/>
      <c r="AA149" s="32"/>
      <c r="AB149" s="32"/>
      <c r="AC149" s="32"/>
      <c r="AD149" s="32"/>
      <c r="AE149" s="32"/>
      <c r="AR149" s="162" t="s">
        <v>166</v>
      </c>
      <c r="AT149" s="162" t="s">
        <v>162</v>
      </c>
      <c r="AU149" s="162" t="s">
        <v>82</v>
      </c>
      <c r="AY149" s="17" t="s">
        <v>160</v>
      </c>
      <c r="BE149" s="163">
        <f>IF(N149="základní",J149,0)</f>
        <v>0</v>
      </c>
      <c r="BF149" s="163">
        <f>IF(N149="snížená",J149,0)</f>
        <v>0</v>
      </c>
      <c r="BG149" s="163">
        <f>IF(N149="zákl. přenesená",J149,0)</f>
        <v>0</v>
      </c>
      <c r="BH149" s="163">
        <f>IF(N149="sníž. přenesená",J149,0)</f>
        <v>0</v>
      </c>
      <c r="BI149" s="163">
        <f>IF(N149="nulová",J149,0)</f>
        <v>0</v>
      </c>
      <c r="BJ149" s="17" t="s">
        <v>80</v>
      </c>
      <c r="BK149" s="163">
        <f>ROUND(I149*H149,2)</f>
        <v>0</v>
      </c>
      <c r="BL149" s="17" t="s">
        <v>166</v>
      </c>
      <c r="BM149" s="162" t="s">
        <v>517</v>
      </c>
    </row>
    <row r="150" spans="1:65" s="13" customFormat="1">
      <c r="B150" s="164"/>
      <c r="D150" s="165" t="s">
        <v>168</v>
      </c>
      <c r="E150" s="166" t="s">
        <v>1</v>
      </c>
      <c r="F150" s="167" t="s">
        <v>518</v>
      </c>
      <c r="H150" s="168">
        <v>300</v>
      </c>
      <c r="I150" s="169"/>
      <c r="L150" s="164"/>
      <c r="M150" s="170"/>
      <c r="N150" s="171"/>
      <c r="O150" s="171"/>
      <c r="P150" s="171"/>
      <c r="Q150" s="171"/>
      <c r="R150" s="171"/>
      <c r="S150" s="171"/>
      <c r="T150" s="172"/>
      <c r="AT150" s="166" t="s">
        <v>168</v>
      </c>
      <c r="AU150" s="166" t="s">
        <v>82</v>
      </c>
      <c r="AV150" s="13" t="s">
        <v>82</v>
      </c>
      <c r="AW150" s="13" t="s">
        <v>30</v>
      </c>
      <c r="AX150" s="13" t="s">
        <v>73</v>
      </c>
      <c r="AY150" s="166" t="s">
        <v>160</v>
      </c>
    </row>
    <row r="151" spans="1:65" s="14" customFormat="1">
      <c r="B151" s="173"/>
      <c r="D151" s="165" t="s">
        <v>168</v>
      </c>
      <c r="E151" s="174" t="s">
        <v>1</v>
      </c>
      <c r="F151" s="175" t="s">
        <v>170</v>
      </c>
      <c r="H151" s="176">
        <v>300</v>
      </c>
      <c r="I151" s="177"/>
      <c r="L151" s="173"/>
      <c r="M151" s="178"/>
      <c r="N151" s="179"/>
      <c r="O151" s="179"/>
      <c r="P151" s="179"/>
      <c r="Q151" s="179"/>
      <c r="R151" s="179"/>
      <c r="S151" s="179"/>
      <c r="T151" s="180"/>
      <c r="AT151" s="174" t="s">
        <v>168</v>
      </c>
      <c r="AU151" s="174" t="s">
        <v>82</v>
      </c>
      <c r="AV151" s="14" t="s">
        <v>166</v>
      </c>
      <c r="AW151" s="14" t="s">
        <v>30</v>
      </c>
      <c r="AX151" s="14" t="s">
        <v>80</v>
      </c>
      <c r="AY151" s="174" t="s">
        <v>160</v>
      </c>
    </row>
    <row r="152" spans="1:65" s="2" customFormat="1" ht="24.2" customHeight="1">
      <c r="A152" s="32"/>
      <c r="B152" s="149"/>
      <c r="C152" s="150" t="s">
        <v>193</v>
      </c>
      <c r="D152" s="150" t="s">
        <v>162</v>
      </c>
      <c r="E152" s="151" t="s">
        <v>183</v>
      </c>
      <c r="F152" s="152" t="s">
        <v>184</v>
      </c>
      <c r="G152" s="153" t="s">
        <v>185</v>
      </c>
      <c r="H152" s="154">
        <v>192</v>
      </c>
      <c r="I152" s="155"/>
      <c r="J152" s="156">
        <f>ROUND(I152*H152,2)</f>
        <v>0</v>
      </c>
      <c r="K152" s="157"/>
      <c r="L152" s="33"/>
      <c r="M152" s="158" t="s">
        <v>1</v>
      </c>
      <c r="N152" s="159" t="s">
        <v>38</v>
      </c>
      <c r="O152" s="58"/>
      <c r="P152" s="160">
        <f>O152*H152</f>
        <v>0</v>
      </c>
      <c r="Q152" s="160">
        <v>3.0000000000000001E-5</v>
      </c>
      <c r="R152" s="160">
        <f>Q152*H152</f>
        <v>5.7600000000000004E-3</v>
      </c>
      <c r="S152" s="160">
        <v>0</v>
      </c>
      <c r="T152" s="161">
        <f>S152*H152</f>
        <v>0</v>
      </c>
      <c r="U152" s="32"/>
      <c r="V152" s="32"/>
      <c r="W152" s="32"/>
      <c r="X152" s="32"/>
      <c r="Y152" s="32"/>
      <c r="Z152" s="32"/>
      <c r="AA152" s="32"/>
      <c r="AB152" s="32"/>
      <c r="AC152" s="32"/>
      <c r="AD152" s="32"/>
      <c r="AE152" s="32"/>
      <c r="AR152" s="162" t="s">
        <v>166</v>
      </c>
      <c r="AT152" s="162" t="s">
        <v>162</v>
      </c>
      <c r="AU152" s="162" t="s">
        <v>82</v>
      </c>
      <c r="AY152" s="17" t="s">
        <v>160</v>
      </c>
      <c r="BE152" s="163">
        <f>IF(N152="základní",J152,0)</f>
        <v>0</v>
      </c>
      <c r="BF152" s="163">
        <f>IF(N152="snížená",J152,0)</f>
        <v>0</v>
      </c>
      <c r="BG152" s="163">
        <f>IF(N152="zákl. přenesená",J152,0)</f>
        <v>0</v>
      </c>
      <c r="BH152" s="163">
        <f>IF(N152="sníž. přenesená",J152,0)</f>
        <v>0</v>
      </c>
      <c r="BI152" s="163">
        <f>IF(N152="nulová",J152,0)</f>
        <v>0</v>
      </c>
      <c r="BJ152" s="17" t="s">
        <v>80</v>
      </c>
      <c r="BK152" s="163">
        <f>ROUND(I152*H152,2)</f>
        <v>0</v>
      </c>
      <c r="BL152" s="17" t="s">
        <v>166</v>
      </c>
      <c r="BM152" s="162" t="s">
        <v>519</v>
      </c>
    </row>
    <row r="153" spans="1:65" s="13" customFormat="1">
      <c r="B153" s="164"/>
      <c r="D153" s="165" t="s">
        <v>168</v>
      </c>
      <c r="E153" s="166" t="s">
        <v>1</v>
      </c>
      <c r="F153" s="167" t="s">
        <v>520</v>
      </c>
      <c r="H153" s="168">
        <v>192</v>
      </c>
      <c r="I153" s="169"/>
      <c r="L153" s="164"/>
      <c r="M153" s="170"/>
      <c r="N153" s="171"/>
      <c r="O153" s="171"/>
      <c r="P153" s="171"/>
      <c r="Q153" s="171"/>
      <c r="R153" s="171"/>
      <c r="S153" s="171"/>
      <c r="T153" s="172"/>
      <c r="AT153" s="166" t="s">
        <v>168</v>
      </c>
      <c r="AU153" s="166" t="s">
        <v>82</v>
      </c>
      <c r="AV153" s="13" t="s">
        <v>82</v>
      </c>
      <c r="AW153" s="13" t="s">
        <v>30</v>
      </c>
      <c r="AX153" s="13" t="s">
        <v>73</v>
      </c>
      <c r="AY153" s="166" t="s">
        <v>160</v>
      </c>
    </row>
    <row r="154" spans="1:65" s="14" customFormat="1">
      <c r="B154" s="173"/>
      <c r="D154" s="165" t="s">
        <v>168</v>
      </c>
      <c r="E154" s="174" t="s">
        <v>1</v>
      </c>
      <c r="F154" s="175" t="s">
        <v>170</v>
      </c>
      <c r="H154" s="176">
        <v>192</v>
      </c>
      <c r="I154" s="177"/>
      <c r="L154" s="173"/>
      <c r="M154" s="178"/>
      <c r="N154" s="179"/>
      <c r="O154" s="179"/>
      <c r="P154" s="179"/>
      <c r="Q154" s="179"/>
      <c r="R154" s="179"/>
      <c r="S154" s="179"/>
      <c r="T154" s="180"/>
      <c r="AT154" s="174" t="s">
        <v>168</v>
      </c>
      <c r="AU154" s="174" t="s">
        <v>82</v>
      </c>
      <c r="AV154" s="14" t="s">
        <v>166</v>
      </c>
      <c r="AW154" s="14" t="s">
        <v>30</v>
      </c>
      <c r="AX154" s="14" t="s">
        <v>80</v>
      </c>
      <c r="AY154" s="174" t="s">
        <v>160</v>
      </c>
    </row>
    <row r="155" spans="1:65" s="2" customFormat="1" ht="24.2" customHeight="1">
      <c r="A155" s="32"/>
      <c r="B155" s="149"/>
      <c r="C155" s="150" t="s">
        <v>199</v>
      </c>
      <c r="D155" s="150" t="s">
        <v>162</v>
      </c>
      <c r="E155" s="151" t="s">
        <v>189</v>
      </c>
      <c r="F155" s="152" t="s">
        <v>190</v>
      </c>
      <c r="G155" s="153" t="s">
        <v>191</v>
      </c>
      <c r="H155" s="154">
        <v>8</v>
      </c>
      <c r="I155" s="155"/>
      <c r="J155" s="156">
        <f>ROUND(I155*H155,2)</f>
        <v>0</v>
      </c>
      <c r="K155" s="157"/>
      <c r="L155" s="33"/>
      <c r="M155" s="158" t="s">
        <v>1</v>
      </c>
      <c r="N155" s="159" t="s">
        <v>38</v>
      </c>
      <c r="O155" s="58"/>
      <c r="P155" s="160">
        <f>O155*H155</f>
        <v>0</v>
      </c>
      <c r="Q155" s="160">
        <v>0</v>
      </c>
      <c r="R155" s="160">
        <f>Q155*H155</f>
        <v>0</v>
      </c>
      <c r="S155" s="160">
        <v>0</v>
      </c>
      <c r="T155" s="161">
        <f>S155*H155</f>
        <v>0</v>
      </c>
      <c r="U155" s="32"/>
      <c r="V155" s="32"/>
      <c r="W155" s="32"/>
      <c r="X155" s="32"/>
      <c r="Y155" s="32"/>
      <c r="Z155" s="32"/>
      <c r="AA155" s="32"/>
      <c r="AB155" s="32"/>
      <c r="AC155" s="32"/>
      <c r="AD155" s="32"/>
      <c r="AE155" s="32"/>
      <c r="AR155" s="162" t="s">
        <v>166</v>
      </c>
      <c r="AT155" s="162" t="s">
        <v>162</v>
      </c>
      <c r="AU155" s="162" t="s">
        <v>82</v>
      </c>
      <c r="AY155" s="17" t="s">
        <v>160</v>
      </c>
      <c r="BE155" s="163">
        <f>IF(N155="základní",J155,0)</f>
        <v>0</v>
      </c>
      <c r="BF155" s="163">
        <f>IF(N155="snížená",J155,0)</f>
        <v>0</v>
      </c>
      <c r="BG155" s="163">
        <f>IF(N155="zákl. přenesená",J155,0)</f>
        <v>0</v>
      </c>
      <c r="BH155" s="163">
        <f>IF(N155="sníž. přenesená",J155,0)</f>
        <v>0</v>
      </c>
      <c r="BI155" s="163">
        <f>IF(N155="nulová",J155,0)</f>
        <v>0</v>
      </c>
      <c r="BJ155" s="17" t="s">
        <v>80</v>
      </c>
      <c r="BK155" s="163">
        <f>ROUND(I155*H155,2)</f>
        <v>0</v>
      </c>
      <c r="BL155" s="17" t="s">
        <v>166</v>
      </c>
      <c r="BM155" s="162" t="s">
        <v>521</v>
      </c>
    </row>
    <row r="156" spans="1:65" s="13" customFormat="1">
      <c r="B156" s="164"/>
      <c r="D156" s="165" t="s">
        <v>168</v>
      </c>
      <c r="E156" s="166" t="s">
        <v>1</v>
      </c>
      <c r="F156" s="167" t="s">
        <v>199</v>
      </c>
      <c r="H156" s="168">
        <v>8</v>
      </c>
      <c r="I156" s="169"/>
      <c r="L156" s="164"/>
      <c r="M156" s="170"/>
      <c r="N156" s="171"/>
      <c r="O156" s="171"/>
      <c r="P156" s="171"/>
      <c r="Q156" s="171"/>
      <c r="R156" s="171"/>
      <c r="S156" s="171"/>
      <c r="T156" s="172"/>
      <c r="AT156" s="166" t="s">
        <v>168</v>
      </c>
      <c r="AU156" s="166" t="s">
        <v>82</v>
      </c>
      <c r="AV156" s="13" t="s">
        <v>82</v>
      </c>
      <c r="AW156" s="13" t="s">
        <v>30</v>
      </c>
      <c r="AX156" s="13" t="s">
        <v>73</v>
      </c>
      <c r="AY156" s="166" t="s">
        <v>160</v>
      </c>
    </row>
    <row r="157" spans="1:65" s="14" customFormat="1">
      <c r="B157" s="173"/>
      <c r="D157" s="165" t="s">
        <v>168</v>
      </c>
      <c r="E157" s="174" t="s">
        <v>1</v>
      </c>
      <c r="F157" s="175" t="s">
        <v>170</v>
      </c>
      <c r="H157" s="176">
        <v>8</v>
      </c>
      <c r="I157" s="177"/>
      <c r="L157" s="173"/>
      <c r="M157" s="178"/>
      <c r="N157" s="179"/>
      <c r="O157" s="179"/>
      <c r="P157" s="179"/>
      <c r="Q157" s="179"/>
      <c r="R157" s="179"/>
      <c r="S157" s="179"/>
      <c r="T157" s="180"/>
      <c r="AT157" s="174" t="s">
        <v>168</v>
      </c>
      <c r="AU157" s="174" t="s">
        <v>82</v>
      </c>
      <c r="AV157" s="14" t="s">
        <v>166</v>
      </c>
      <c r="AW157" s="14" t="s">
        <v>30</v>
      </c>
      <c r="AX157" s="14" t="s">
        <v>80</v>
      </c>
      <c r="AY157" s="174" t="s">
        <v>160</v>
      </c>
    </row>
    <row r="158" spans="1:65" s="2" customFormat="1" ht="24.2" customHeight="1">
      <c r="A158" s="32"/>
      <c r="B158" s="149"/>
      <c r="C158" s="150" t="s">
        <v>204</v>
      </c>
      <c r="D158" s="150" t="s">
        <v>162</v>
      </c>
      <c r="E158" s="151" t="s">
        <v>194</v>
      </c>
      <c r="F158" s="152" t="s">
        <v>195</v>
      </c>
      <c r="G158" s="153" t="s">
        <v>196</v>
      </c>
      <c r="H158" s="154">
        <v>8.8000000000000007</v>
      </c>
      <c r="I158" s="155"/>
      <c r="J158" s="156">
        <f>ROUND(I158*H158,2)</f>
        <v>0</v>
      </c>
      <c r="K158" s="157"/>
      <c r="L158" s="33"/>
      <c r="M158" s="158" t="s">
        <v>1</v>
      </c>
      <c r="N158" s="159" t="s">
        <v>38</v>
      </c>
      <c r="O158" s="58"/>
      <c r="P158" s="160">
        <f>O158*H158</f>
        <v>0</v>
      </c>
      <c r="Q158" s="160">
        <v>8.6800000000000002E-3</v>
      </c>
      <c r="R158" s="160">
        <f>Q158*H158</f>
        <v>7.6384000000000007E-2</v>
      </c>
      <c r="S158" s="160">
        <v>0</v>
      </c>
      <c r="T158" s="161">
        <f>S158*H158</f>
        <v>0</v>
      </c>
      <c r="U158" s="32"/>
      <c r="V158" s="32"/>
      <c r="W158" s="32"/>
      <c r="X158" s="32"/>
      <c r="Y158" s="32"/>
      <c r="Z158" s="32"/>
      <c r="AA158" s="32"/>
      <c r="AB158" s="32"/>
      <c r="AC158" s="32"/>
      <c r="AD158" s="32"/>
      <c r="AE158" s="32"/>
      <c r="AR158" s="162" t="s">
        <v>166</v>
      </c>
      <c r="AT158" s="162" t="s">
        <v>162</v>
      </c>
      <c r="AU158" s="162" t="s">
        <v>82</v>
      </c>
      <c r="AY158" s="17" t="s">
        <v>160</v>
      </c>
      <c r="BE158" s="163">
        <f>IF(N158="základní",J158,0)</f>
        <v>0</v>
      </c>
      <c r="BF158" s="163">
        <f>IF(N158="snížená",J158,0)</f>
        <v>0</v>
      </c>
      <c r="BG158" s="163">
        <f>IF(N158="zákl. přenesená",J158,0)</f>
        <v>0</v>
      </c>
      <c r="BH158" s="163">
        <f>IF(N158="sníž. přenesená",J158,0)</f>
        <v>0</v>
      </c>
      <c r="BI158" s="163">
        <f>IF(N158="nulová",J158,0)</f>
        <v>0</v>
      </c>
      <c r="BJ158" s="17" t="s">
        <v>80</v>
      </c>
      <c r="BK158" s="163">
        <f>ROUND(I158*H158,2)</f>
        <v>0</v>
      </c>
      <c r="BL158" s="17" t="s">
        <v>166</v>
      </c>
      <c r="BM158" s="162" t="s">
        <v>522</v>
      </c>
    </row>
    <row r="159" spans="1:65" s="13" customFormat="1">
      <c r="B159" s="164"/>
      <c r="D159" s="165" t="s">
        <v>168</v>
      </c>
      <c r="E159" s="166" t="s">
        <v>1</v>
      </c>
      <c r="F159" s="167" t="s">
        <v>523</v>
      </c>
      <c r="H159" s="168">
        <v>8.8000000000000007</v>
      </c>
      <c r="I159" s="169"/>
      <c r="L159" s="164"/>
      <c r="M159" s="170"/>
      <c r="N159" s="171"/>
      <c r="O159" s="171"/>
      <c r="P159" s="171"/>
      <c r="Q159" s="171"/>
      <c r="R159" s="171"/>
      <c r="S159" s="171"/>
      <c r="T159" s="172"/>
      <c r="AT159" s="166" t="s">
        <v>168</v>
      </c>
      <c r="AU159" s="166" t="s">
        <v>82</v>
      </c>
      <c r="AV159" s="13" t="s">
        <v>82</v>
      </c>
      <c r="AW159" s="13" t="s">
        <v>30</v>
      </c>
      <c r="AX159" s="13" t="s">
        <v>73</v>
      </c>
      <c r="AY159" s="166" t="s">
        <v>160</v>
      </c>
    </row>
    <row r="160" spans="1:65" s="14" customFormat="1">
      <c r="B160" s="173"/>
      <c r="D160" s="165" t="s">
        <v>168</v>
      </c>
      <c r="E160" s="174" t="s">
        <v>1</v>
      </c>
      <c r="F160" s="175" t="s">
        <v>170</v>
      </c>
      <c r="H160" s="176">
        <v>8.8000000000000007</v>
      </c>
      <c r="I160" s="177"/>
      <c r="L160" s="173"/>
      <c r="M160" s="178"/>
      <c r="N160" s="179"/>
      <c r="O160" s="179"/>
      <c r="P160" s="179"/>
      <c r="Q160" s="179"/>
      <c r="R160" s="179"/>
      <c r="S160" s="179"/>
      <c r="T160" s="180"/>
      <c r="AT160" s="174" t="s">
        <v>168</v>
      </c>
      <c r="AU160" s="174" t="s">
        <v>82</v>
      </c>
      <c r="AV160" s="14" t="s">
        <v>166</v>
      </c>
      <c r="AW160" s="14" t="s">
        <v>30</v>
      </c>
      <c r="AX160" s="14" t="s">
        <v>80</v>
      </c>
      <c r="AY160" s="174" t="s">
        <v>160</v>
      </c>
    </row>
    <row r="161" spans="1:65" s="2" customFormat="1" ht="24.2" customHeight="1">
      <c r="A161" s="32"/>
      <c r="B161" s="149"/>
      <c r="C161" s="150" t="s">
        <v>210</v>
      </c>
      <c r="D161" s="150" t="s">
        <v>162</v>
      </c>
      <c r="E161" s="151" t="s">
        <v>200</v>
      </c>
      <c r="F161" s="152" t="s">
        <v>201</v>
      </c>
      <c r="G161" s="153" t="s">
        <v>196</v>
      </c>
      <c r="H161" s="154">
        <v>6.6</v>
      </c>
      <c r="I161" s="155"/>
      <c r="J161" s="156">
        <f>ROUND(I161*H161,2)</f>
        <v>0</v>
      </c>
      <c r="K161" s="157"/>
      <c r="L161" s="33"/>
      <c r="M161" s="158" t="s">
        <v>1</v>
      </c>
      <c r="N161" s="159" t="s">
        <v>38</v>
      </c>
      <c r="O161" s="58"/>
      <c r="P161" s="160">
        <f>O161*H161</f>
        <v>0</v>
      </c>
      <c r="Q161" s="160">
        <v>3.6900000000000002E-2</v>
      </c>
      <c r="R161" s="160">
        <f>Q161*H161</f>
        <v>0.24354000000000001</v>
      </c>
      <c r="S161" s="160">
        <v>0</v>
      </c>
      <c r="T161" s="161">
        <f>S161*H161</f>
        <v>0</v>
      </c>
      <c r="U161" s="32"/>
      <c r="V161" s="32"/>
      <c r="W161" s="32"/>
      <c r="X161" s="32"/>
      <c r="Y161" s="32"/>
      <c r="Z161" s="32"/>
      <c r="AA161" s="32"/>
      <c r="AB161" s="32"/>
      <c r="AC161" s="32"/>
      <c r="AD161" s="32"/>
      <c r="AE161" s="32"/>
      <c r="AR161" s="162" t="s">
        <v>166</v>
      </c>
      <c r="AT161" s="162" t="s">
        <v>162</v>
      </c>
      <c r="AU161" s="162" t="s">
        <v>82</v>
      </c>
      <c r="AY161" s="17" t="s">
        <v>160</v>
      </c>
      <c r="BE161" s="163">
        <f>IF(N161="základní",J161,0)</f>
        <v>0</v>
      </c>
      <c r="BF161" s="163">
        <f>IF(N161="snížená",J161,0)</f>
        <v>0</v>
      </c>
      <c r="BG161" s="163">
        <f>IF(N161="zákl. přenesená",J161,0)</f>
        <v>0</v>
      </c>
      <c r="BH161" s="163">
        <f>IF(N161="sníž. přenesená",J161,0)</f>
        <v>0</v>
      </c>
      <c r="BI161" s="163">
        <f>IF(N161="nulová",J161,0)</f>
        <v>0</v>
      </c>
      <c r="BJ161" s="17" t="s">
        <v>80</v>
      </c>
      <c r="BK161" s="163">
        <f>ROUND(I161*H161,2)</f>
        <v>0</v>
      </c>
      <c r="BL161" s="17" t="s">
        <v>166</v>
      </c>
      <c r="BM161" s="162" t="s">
        <v>524</v>
      </c>
    </row>
    <row r="162" spans="1:65" s="13" customFormat="1">
      <c r="B162" s="164"/>
      <c r="D162" s="165" t="s">
        <v>168</v>
      </c>
      <c r="E162" s="166" t="s">
        <v>1</v>
      </c>
      <c r="F162" s="167" t="s">
        <v>525</v>
      </c>
      <c r="H162" s="168">
        <v>6.6</v>
      </c>
      <c r="I162" s="169"/>
      <c r="L162" s="164"/>
      <c r="M162" s="170"/>
      <c r="N162" s="171"/>
      <c r="O162" s="171"/>
      <c r="P162" s="171"/>
      <c r="Q162" s="171"/>
      <c r="R162" s="171"/>
      <c r="S162" s="171"/>
      <c r="T162" s="172"/>
      <c r="AT162" s="166" t="s">
        <v>168</v>
      </c>
      <c r="AU162" s="166" t="s">
        <v>82</v>
      </c>
      <c r="AV162" s="13" t="s">
        <v>82</v>
      </c>
      <c r="AW162" s="13" t="s">
        <v>30</v>
      </c>
      <c r="AX162" s="13" t="s">
        <v>73</v>
      </c>
      <c r="AY162" s="166" t="s">
        <v>160</v>
      </c>
    </row>
    <row r="163" spans="1:65" s="14" customFormat="1">
      <c r="B163" s="173"/>
      <c r="D163" s="165" t="s">
        <v>168</v>
      </c>
      <c r="E163" s="174" t="s">
        <v>1</v>
      </c>
      <c r="F163" s="175" t="s">
        <v>170</v>
      </c>
      <c r="H163" s="176">
        <v>6.6</v>
      </c>
      <c r="I163" s="177"/>
      <c r="L163" s="173"/>
      <c r="M163" s="178"/>
      <c r="N163" s="179"/>
      <c r="O163" s="179"/>
      <c r="P163" s="179"/>
      <c r="Q163" s="179"/>
      <c r="R163" s="179"/>
      <c r="S163" s="179"/>
      <c r="T163" s="180"/>
      <c r="AT163" s="174" t="s">
        <v>168</v>
      </c>
      <c r="AU163" s="174" t="s">
        <v>82</v>
      </c>
      <c r="AV163" s="14" t="s">
        <v>166</v>
      </c>
      <c r="AW163" s="14" t="s">
        <v>30</v>
      </c>
      <c r="AX163" s="14" t="s">
        <v>80</v>
      </c>
      <c r="AY163" s="174" t="s">
        <v>160</v>
      </c>
    </row>
    <row r="164" spans="1:65" s="2" customFormat="1" ht="24.2" customHeight="1">
      <c r="A164" s="32"/>
      <c r="B164" s="149"/>
      <c r="C164" s="150" t="s">
        <v>220</v>
      </c>
      <c r="D164" s="150" t="s">
        <v>162</v>
      </c>
      <c r="E164" s="151" t="s">
        <v>205</v>
      </c>
      <c r="F164" s="152" t="s">
        <v>206</v>
      </c>
      <c r="G164" s="153" t="s">
        <v>207</v>
      </c>
      <c r="H164" s="154">
        <v>29.568000000000001</v>
      </c>
      <c r="I164" s="155"/>
      <c r="J164" s="156">
        <f>ROUND(I164*H164,2)</f>
        <v>0</v>
      </c>
      <c r="K164" s="157"/>
      <c r="L164" s="33"/>
      <c r="M164" s="158" t="s">
        <v>1</v>
      </c>
      <c r="N164" s="159" t="s">
        <v>38</v>
      </c>
      <c r="O164" s="58"/>
      <c r="P164" s="160">
        <f>O164*H164</f>
        <v>0</v>
      </c>
      <c r="Q164" s="160">
        <v>0</v>
      </c>
      <c r="R164" s="160">
        <f>Q164*H164</f>
        <v>0</v>
      </c>
      <c r="S164" s="160">
        <v>0</v>
      </c>
      <c r="T164" s="161">
        <f>S164*H164</f>
        <v>0</v>
      </c>
      <c r="U164" s="32"/>
      <c r="V164" s="32"/>
      <c r="W164" s="32"/>
      <c r="X164" s="32"/>
      <c r="Y164" s="32"/>
      <c r="Z164" s="32"/>
      <c r="AA164" s="32"/>
      <c r="AB164" s="32"/>
      <c r="AC164" s="32"/>
      <c r="AD164" s="32"/>
      <c r="AE164" s="32"/>
      <c r="AR164" s="162" t="s">
        <v>166</v>
      </c>
      <c r="AT164" s="162" t="s">
        <v>162</v>
      </c>
      <c r="AU164" s="162" t="s">
        <v>82</v>
      </c>
      <c r="AY164" s="17" t="s">
        <v>160</v>
      </c>
      <c r="BE164" s="163">
        <f>IF(N164="základní",J164,0)</f>
        <v>0</v>
      </c>
      <c r="BF164" s="163">
        <f>IF(N164="snížená",J164,0)</f>
        <v>0</v>
      </c>
      <c r="BG164" s="163">
        <f>IF(N164="zákl. přenesená",J164,0)</f>
        <v>0</v>
      </c>
      <c r="BH164" s="163">
        <f>IF(N164="sníž. přenesená",J164,0)</f>
        <v>0</v>
      </c>
      <c r="BI164" s="163">
        <f>IF(N164="nulová",J164,0)</f>
        <v>0</v>
      </c>
      <c r="BJ164" s="17" t="s">
        <v>80</v>
      </c>
      <c r="BK164" s="163">
        <f>ROUND(I164*H164,2)</f>
        <v>0</v>
      </c>
      <c r="BL164" s="17" t="s">
        <v>166</v>
      </c>
      <c r="BM164" s="162" t="s">
        <v>526</v>
      </c>
    </row>
    <row r="165" spans="1:65" s="13" customFormat="1">
      <c r="B165" s="164"/>
      <c r="D165" s="165" t="s">
        <v>168</v>
      </c>
      <c r="E165" s="166" t="s">
        <v>1</v>
      </c>
      <c r="F165" s="167" t="s">
        <v>527</v>
      </c>
      <c r="H165" s="168">
        <v>29.568000000000001</v>
      </c>
      <c r="I165" s="169"/>
      <c r="L165" s="164"/>
      <c r="M165" s="170"/>
      <c r="N165" s="171"/>
      <c r="O165" s="171"/>
      <c r="P165" s="171"/>
      <c r="Q165" s="171"/>
      <c r="R165" s="171"/>
      <c r="S165" s="171"/>
      <c r="T165" s="172"/>
      <c r="AT165" s="166" t="s">
        <v>168</v>
      </c>
      <c r="AU165" s="166" t="s">
        <v>82</v>
      </c>
      <c r="AV165" s="13" t="s">
        <v>82</v>
      </c>
      <c r="AW165" s="13" t="s">
        <v>30</v>
      </c>
      <c r="AX165" s="13" t="s">
        <v>73</v>
      </c>
      <c r="AY165" s="166" t="s">
        <v>160</v>
      </c>
    </row>
    <row r="166" spans="1:65" s="14" customFormat="1">
      <c r="B166" s="173"/>
      <c r="D166" s="165" t="s">
        <v>168</v>
      </c>
      <c r="E166" s="174" t="s">
        <v>1</v>
      </c>
      <c r="F166" s="175" t="s">
        <v>170</v>
      </c>
      <c r="H166" s="176">
        <v>29.568000000000001</v>
      </c>
      <c r="I166" s="177"/>
      <c r="L166" s="173"/>
      <c r="M166" s="178"/>
      <c r="N166" s="179"/>
      <c r="O166" s="179"/>
      <c r="P166" s="179"/>
      <c r="Q166" s="179"/>
      <c r="R166" s="179"/>
      <c r="S166" s="179"/>
      <c r="T166" s="180"/>
      <c r="AT166" s="174" t="s">
        <v>168</v>
      </c>
      <c r="AU166" s="174" t="s">
        <v>82</v>
      </c>
      <c r="AV166" s="14" t="s">
        <v>166</v>
      </c>
      <c r="AW166" s="14" t="s">
        <v>30</v>
      </c>
      <c r="AX166" s="14" t="s">
        <v>80</v>
      </c>
      <c r="AY166" s="174" t="s">
        <v>160</v>
      </c>
    </row>
    <row r="167" spans="1:65" s="2" customFormat="1" ht="33" customHeight="1">
      <c r="A167" s="32"/>
      <c r="B167" s="149"/>
      <c r="C167" s="150" t="s">
        <v>225</v>
      </c>
      <c r="D167" s="150" t="s">
        <v>162</v>
      </c>
      <c r="E167" s="151" t="s">
        <v>528</v>
      </c>
      <c r="F167" s="152" t="s">
        <v>529</v>
      </c>
      <c r="G167" s="153" t="s">
        <v>207</v>
      </c>
      <c r="H167" s="154">
        <v>54.923999999999999</v>
      </c>
      <c r="I167" s="155"/>
      <c r="J167" s="156">
        <f>ROUND(I167*H167,2)</f>
        <v>0</v>
      </c>
      <c r="K167" s="157"/>
      <c r="L167" s="33"/>
      <c r="M167" s="158" t="s">
        <v>1</v>
      </c>
      <c r="N167" s="159" t="s">
        <v>38</v>
      </c>
      <c r="O167" s="58"/>
      <c r="P167" s="160">
        <f>O167*H167</f>
        <v>0</v>
      </c>
      <c r="Q167" s="160">
        <v>0</v>
      </c>
      <c r="R167" s="160">
        <f>Q167*H167</f>
        <v>0</v>
      </c>
      <c r="S167" s="160">
        <v>0</v>
      </c>
      <c r="T167" s="161">
        <f>S167*H167</f>
        <v>0</v>
      </c>
      <c r="U167" s="32"/>
      <c r="V167" s="32"/>
      <c r="W167" s="32"/>
      <c r="X167" s="32"/>
      <c r="Y167" s="32"/>
      <c r="Z167" s="32"/>
      <c r="AA167" s="32"/>
      <c r="AB167" s="32"/>
      <c r="AC167" s="32"/>
      <c r="AD167" s="32"/>
      <c r="AE167" s="32"/>
      <c r="AR167" s="162" t="s">
        <v>166</v>
      </c>
      <c r="AT167" s="162" t="s">
        <v>162</v>
      </c>
      <c r="AU167" s="162" t="s">
        <v>82</v>
      </c>
      <c r="AY167" s="17" t="s">
        <v>160</v>
      </c>
      <c r="BE167" s="163">
        <f>IF(N167="základní",J167,0)</f>
        <v>0</v>
      </c>
      <c r="BF167" s="163">
        <f>IF(N167="snížená",J167,0)</f>
        <v>0</v>
      </c>
      <c r="BG167" s="163">
        <f>IF(N167="zákl. přenesená",J167,0)</f>
        <v>0</v>
      </c>
      <c r="BH167" s="163">
        <f>IF(N167="sníž. přenesená",J167,0)</f>
        <v>0</v>
      </c>
      <c r="BI167" s="163">
        <f>IF(N167="nulová",J167,0)</f>
        <v>0</v>
      </c>
      <c r="BJ167" s="17" t="s">
        <v>80</v>
      </c>
      <c r="BK167" s="163">
        <f>ROUND(I167*H167,2)</f>
        <v>0</v>
      </c>
      <c r="BL167" s="17" t="s">
        <v>166</v>
      </c>
      <c r="BM167" s="162" t="s">
        <v>530</v>
      </c>
    </row>
    <row r="168" spans="1:65" s="15" customFormat="1">
      <c r="B168" s="181"/>
      <c r="D168" s="165" t="s">
        <v>168</v>
      </c>
      <c r="E168" s="182" t="s">
        <v>1</v>
      </c>
      <c r="F168" s="183" t="s">
        <v>531</v>
      </c>
      <c r="H168" s="182" t="s">
        <v>1</v>
      </c>
      <c r="I168" s="184"/>
      <c r="L168" s="181"/>
      <c r="M168" s="185"/>
      <c r="N168" s="186"/>
      <c r="O168" s="186"/>
      <c r="P168" s="186"/>
      <c r="Q168" s="186"/>
      <c r="R168" s="186"/>
      <c r="S168" s="186"/>
      <c r="T168" s="187"/>
      <c r="AT168" s="182" t="s">
        <v>168</v>
      </c>
      <c r="AU168" s="182" t="s">
        <v>82</v>
      </c>
      <c r="AV168" s="15" t="s">
        <v>80</v>
      </c>
      <c r="AW168" s="15" t="s">
        <v>30</v>
      </c>
      <c r="AX168" s="15" t="s">
        <v>73</v>
      </c>
      <c r="AY168" s="182" t="s">
        <v>160</v>
      </c>
    </row>
    <row r="169" spans="1:65" s="13" customFormat="1">
      <c r="B169" s="164"/>
      <c r="D169" s="165" t="s">
        <v>168</v>
      </c>
      <c r="E169" s="166" t="s">
        <v>1</v>
      </c>
      <c r="F169" s="167" t="s">
        <v>532</v>
      </c>
      <c r="H169" s="168">
        <v>105.8</v>
      </c>
      <c r="I169" s="169"/>
      <c r="L169" s="164"/>
      <c r="M169" s="170"/>
      <c r="N169" s="171"/>
      <c r="O169" s="171"/>
      <c r="P169" s="171"/>
      <c r="Q169" s="171"/>
      <c r="R169" s="171"/>
      <c r="S169" s="171"/>
      <c r="T169" s="172"/>
      <c r="AT169" s="166" t="s">
        <v>168</v>
      </c>
      <c r="AU169" s="166" t="s">
        <v>82</v>
      </c>
      <c r="AV169" s="13" t="s">
        <v>82</v>
      </c>
      <c r="AW169" s="13" t="s">
        <v>30</v>
      </c>
      <c r="AX169" s="13" t="s">
        <v>73</v>
      </c>
      <c r="AY169" s="166" t="s">
        <v>160</v>
      </c>
    </row>
    <row r="170" spans="1:65" s="13" customFormat="1">
      <c r="B170" s="164"/>
      <c r="D170" s="165" t="s">
        <v>168</v>
      </c>
      <c r="E170" s="166" t="s">
        <v>1</v>
      </c>
      <c r="F170" s="167" t="s">
        <v>533</v>
      </c>
      <c r="H170" s="168">
        <v>-14.26</v>
      </c>
      <c r="I170" s="169"/>
      <c r="L170" s="164"/>
      <c r="M170" s="170"/>
      <c r="N170" s="171"/>
      <c r="O170" s="171"/>
      <c r="P170" s="171"/>
      <c r="Q170" s="171"/>
      <c r="R170" s="171"/>
      <c r="S170" s="171"/>
      <c r="T170" s="172"/>
      <c r="AT170" s="166" t="s">
        <v>168</v>
      </c>
      <c r="AU170" s="166" t="s">
        <v>82</v>
      </c>
      <c r="AV170" s="13" t="s">
        <v>82</v>
      </c>
      <c r="AW170" s="13" t="s">
        <v>30</v>
      </c>
      <c r="AX170" s="13" t="s">
        <v>73</v>
      </c>
      <c r="AY170" s="166" t="s">
        <v>160</v>
      </c>
    </row>
    <row r="171" spans="1:65" s="14" customFormat="1">
      <c r="B171" s="173"/>
      <c r="D171" s="165" t="s">
        <v>168</v>
      </c>
      <c r="E171" s="174" t="s">
        <v>1</v>
      </c>
      <c r="F171" s="175" t="s">
        <v>170</v>
      </c>
      <c r="H171" s="176">
        <v>91.54</v>
      </c>
      <c r="I171" s="177"/>
      <c r="L171" s="173"/>
      <c r="M171" s="178"/>
      <c r="N171" s="179"/>
      <c r="O171" s="179"/>
      <c r="P171" s="179"/>
      <c r="Q171" s="179"/>
      <c r="R171" s="179"/>
      <c r="S171" s="179"/>
      <c r="T171" s="180"/>
      <c r="AT171" s="174" t="s">
        <v>168</v>
      </c>
      <c r="AU171" s="174" t="s">
        <v>82</v>
      </c>
      <c r="AV171" s="14" t="s">
        <v>166</v>
      </c>
      <c r="AW171" s="14" t="s">
        <v>30</v>
      </c>
      <c r="AX171" s="14" t="s">
        <v>73</v>
      </c>
      <c r="AY171" s="174" t="s">
        <v>160</v>
      </c>
    </row>
    <row r="172" spans="1:65" s="13" customFormat="1">
      <c r="B172" s="164"/>
      <c r="D172" s="165" t="s">
        <v>168</v>
      </c>
      <c r="E172" s="166" t="s">
        <v>1</v>
      </c>
      <c r="F172" s="167" t="s">
        <v>534</v>
      </c>
      <c r="H172" s="168">
        <v>54.923999999999999</v>
      </c>
      <c r="I172" s="169"/>
      <c r="L172" s="164"/>
      <c r="M172" s="170"/>
      <c r="N172" s="171"/>
      <c r="O172" s="171"/>
      <c r="P172" s="171"/>
      <c r="Q172" s="171"/>
      <c r="R172" s="171"/>
      <c r="S172" s="171"/>
      <c r="T172" s="172"/>
      <c r="AT172" s="166" t="s">
        <v>168</v>
      </c>
      <c r="AU172" s="166" t="s">
        <v>82</v>
      </c>
      <c r="AV172" s="13" t="s">
        <v>82</v>
      </c>
      <c r="AW172" s="13" t="s">
        <v>30</v>
      </c>
      <c r="AX172" s="13" t="s">
        <v>80</v>
      </c>
      <c r="AY172" s="166" t="s">
        <v>160</v>
      </c>
    </row>
    <row r="173" spans="1:65" s="2" customFormat="1" ht="33" customHeight="1">
      <c r="A173" s="32"/>
      <c r="B173" s="149"/>
      <c r="C173" s="150" t="s">
        <v>230</v>
      </c>
      <c r="D173" s="150" t="s">
        <v>162</v>
      </c>
      <c r="E173" s="151" t="s">
        <v>535</v>
      </c>
      <c r="F173" s="152" t="s">
        <v>536</v>
      </c>
      <c r="G173" s="153" t="s">
        <v>207</v>
      </c>
      <c r="H173" s="154">
        <v>27.462</v>
      </c>
      <c r="I173" s="155"/>
      <c r="J173" s="156">
        <f>ROUND(I173*H173,2)</f>
        <v>0</v>
      </c>
      <c r="K173" s="157"/>
      <c r="L173" s="33"/>
      <c r="M173" s="158" t="s">
        <v>1</v>
      </c>
      <c r="N173" s="159" t="s">
        <v>38</v>
      </c>
      <c r="O173" s="58"/>
      <c r="P173" s="160">
        <f>O173*H173</f>
        <v>0</v>
      </c>
      <c r="Q173" s="160">
        <v>0</v>
      </c>
      <c r="R173" s="160">
        <f>Q173*H173</f>
        <v>0</v>
      </c>
      <c r="S173" s="160">
        <v>0</v>
      </c>
      <c r="T173" s="161">
        <f>S173*H173</f>
        <v>0</v>
      </c>
      <c r="U173" s="32"/>
      <c r="V173" s="32"/>
      <c r="W173" s="32"/>
      <c r="X173" s="32"/>
      <c r="Y173" s="32"/>
      <c r="Z173" s="32"/>
      <c r="AA173" s="32"/>
      <c r="AB173" s="32"/>
      <c r="AC173" s="32"/>
      <c r="AD173" s="32"/>
      <c r="AE173" s="32"/>
      <c r="AR173" s="162" t="s">
        <v>166</v>
      </c>
      <c r="AT173" s="162" t="s">
        <v>162</v>
      </c>
      <c r="AU173" s="162" t="s">
        <v>82</v>
      </c>
      <c r="AY173" s="17" t="s">
        <v>160</v>
      </c>
      <c r="BE173" s="163">
        <f>IF(N173="základní",J173,0)</f>
        <v>0</v>
      </c>
      <c r="BF173" s="163">
        <f>IF(N173="snížená",J173,0)</f>
        <v>0</v>
      </c>
      <c r="BG173" s="163">
        <f>IF(N173="zákl. přenesená",J173,0)</f>
        <v>0</v>
      </c>
      <c r="BH173" s="163">
        <f>IF(N173="sníž. přenesená",J173,0)</f>
        <v>0</v>
      </c>
      <c r="BI173" s="163">
        <f>IF(N173="nulová",J173,0)</f>
        <v>0</v>
      </c>
      <c r="BJ173" s="17" t="s">
        <v>80</v>
      </c>
      <c r="BK173" s="163">
        <f>ROUND(I173*H173,2)</f>
        <v>0</v>
      </c>
      <c r="BL173" s="17" t="s">
        <v>166</v>
      </c>
      <c r="BM173" s="162" t="s">
        <v>537</v>
      </c>
    </row>
    <row r="174" spans="1:65" s="13" customFormat="1">
      <c r="B174" s="164"/>
      <c r="D174" s="165" t="s">
        <v>168</v>
      </c>
      <c r="E174" s="166" t="s">
        <v>1</v>
      </c>
      <c r="F174" s="167" t="s">
        <v>538</v>
      </c>
      <c r="H174" s="168">
        <v>27.462</v>
      </c>
      <c r="I174" s="169"/>
      <c r="L174" s="164"/>
      <c r="M174" s="170"/>
      <c r="N174" s="171"/>
      <c r="O174" s="171"/>
      <c r="P174" s="171"/>
      <c r="Q174" s="171"/>
      <c r="R174" s="171"/>
      <c r="S174" s="171"/>
      <c r="T174" s="172"/>
      <c r="AT174" s="166" t="s">
        <v>168</v>
      </c>
      <c r="AU174" s="166" t="s">
        <v>82</v>
      </c>
      <c r="AV174" s="13" t="s">
        <v>82</v>
      </c>
      <c r="AW174" s="13" t="s">
        <v>30</v>
      </c>
      <c r="AX174" s="13" t="s">
        <v>73</v>
      </c>
      <c r="AY174" s="166" t="s">
        <v>160</v>
      </c>
    </row>
    <row r="175" spans="1:65" s="14" customFormat="1">
      <c r="B175" s="173"/>
      <c r="D175" s="165" t="s">
        <v>168</v>
      </c>
      <c r="E175" s="174" t="s">
        <v>1</v>
      </c>
      <c r="F175" s="175" t="s">
        <v>170</v>
      </c>
      <c r="H175" s="176">
        <v>27.462</v>
      </c>
      <c r="I175" s="177"/>
      <c r="L175" s="173"/>
      <c r="M175" s="178"/>
      <c r="N175" s="179"/>
      <c r="O175" s="179"/>
      <c r="P175" s="179"/>
      <c r="Q175" s="179"/>
      <c r="R175" s="179"/>
      <c r="S175" s="179"/>
      <c r="T175" s="180"/>
      <c r="AT175" s="174" t="s">
        <v>168</v>
      </c>
      <c r="AU175" s="174" t="s">
        <v>82</v>
      </c>
      <c r="AV175" s="14" t="s">
        <v>166</v>
      </c>
      <c r="AW175" s="14" t="s">
        <v>30</v>
      </c>
      <c r="AX175" s="14" t="s">
        <v>80</v>
      </c>
      <c r="AY175" s="174" t="s">
        <v>160</v>
      </c>
    </row>
    <row r="176" spans="1:65" s="2" customFormat="1" ht="33" customHeight="1">
      <c r="A176" s="32"/>
      <c r="B176" s="149"/>
      <c r="C176" s="150" t="s">
        <v>236</v>
      </c>
      <c r="D176" s="150" t="s">
        <v>162</v>
      </c>
      <c r="E176" s="151" t="s">
        <v>539</v>
      </c>
      <c r="F176" s="152" t="s">
        <v>540</v>
      </c>
      <c r="G176" s="153" t="s">
        <v>207</v>
      </c>
      <c r="H176" s="154">
        <v>9.1539999999999999</v>
      </c>
      <c r="I176" s="155"/>
      <c r="J176" s="156">
        <f>ROUND(I176*H176,2)</f>
        <v>0</v>
      </c>
      <c r="K176" s="157"/>
      <c r="L176" s="33"/>
      <c r="M176" s="158" t="s">
        <v>1</v>
      </c>
      <c r="N176" s="159" t="s">
        <v>38</v>
      </c>
      <c r="O176" s="58"/>
      <c r="P176" s="160">
        <f>O176*H176</f>
        <v>0</v>
      </c>
      <c r="Q176" s="160">
        <v>0</v>
      </c>
      <c r="R176" s="160">
        <f>Q176*H176</f>
        <v>0</v>
      </c>
      <c r="S176" s="160">
        <v>0</v>
      </c>
      <c r="T176" s="161">
        <f>S176*H176</f>
        <v>0</v>
      </c>
      <c r="U176" s="32"/>
      <c r="V176" s="32"/>
      <c r="W176" s="32"/>
      <c r="X176" s="32"/>
      <c r="Y176" s="32"/>
      <c r="Z176" s="32"/>
      <c r="AA176" s="32"/>
      <c r="AB176" s="32"/>
      <c r="AC176" s="32"/>
      <c r="AD176" s="32"/>
      <c r="AE176" s="32"/>
      <c r="AR176" s="162" t="s">
        <v>166</v>
      </c>
      <c r="AT176" s="162" t="s">
        <v>162</v>
      </c>
      <c r="AU176" s="162" t="s">
        <v>82</v>
      </c>
      <c r="AY176" s="17" t="s">
        <v>160</v>
      </c>
      <c r="BE176" s="163">
        <f>IF(N176="základní",J176,0)</f>
        <v>0</v>
      </c>
      <c r="BF176" s="163">
        <f>IF(N176="snížená",J176,0)</f>
        <v>0</v>
      </c>
      <c r="BG176" s="163">
        <f>IF(N176="zákl. přenesená",J176,0)</f>
        <v>0</v>
      </c>
      <c r="BH176" s="163">
        <f>IF(N176="sníž. přenesená",J176,0)</f>
        <v>0</v>
      </c>
      <c r="BI176" s="163">
        <f>IF(N176="nulová",J176,0)</f>
        <v>0</v>
      </c>
      <c r="BJ176" s="17" t="s">
        <v>80</v>
      </c>
      <c r="BK176" s="163">
        <f>ROUND(I176*H176,2)</f>
        <v>0</v>
      </c>
      <c r="BL176" s="17" t="s">
        <v>166</v>
      </c>
      <c r="BM176" s="162" t="s">
        <v>541</v>
      </c>
    </row>
    <row r="177" spans="1:65" s="13" customFormat="1">
      <c r="B177" s="164"/>
      <c r="D177" s="165" t="s">
        <v>168</v>
      </c>
      <c r="E177" s="166" t="s">
        <v>1</v>
      </c>
      <c r="F177" s="167" t="s">
        <v>542</v>
      </c>
      <c r="H177" s="168">
        <v>9.1539999999999999</v>
      </c>
      <c r="I177" s="169"/>
      <c r="L177" s="164"/>
      <c r="M177" s="170"/>
      <c r="N177" s="171"/>
      <c r="O177" s="171"/>
      <c r="P177" s="171"/>
      <c r="Q177" s="171"/>
      <c r="R177" s="171"/>
      <c r="S177" s="171"/>
      <c r="T177" s="172"/>
      <c r="AT177" s="166" t="s">
        <v>168</v>
      </c>
      <c r="AU177" s="166" t="s">
        <v>82</v>
      </c>
      <c r="AV177" s="13" t="s">
        <v>82</v>
      </c>
      <c r="AW177" s="13" t="s">
        <v>30</v>
      </c>
      <c r="AX177" s="13" t="s">
        <v>73</v>
      </c>
      <c r="AY177" s="166" t="s">
        <v>160</v>
      </c>
    </row>
    <row r="178" spans="1:65" s="14" customFormat="1">
      <c r="B178" s="173"/>
      <c r="D178" s="165" t="s">
        <v>168</v>
      </c>
      <c r="E178" s="174" t="s">
        <v>1</v>
      </c>
      <c r="F178" s="175" t="s">
        <v>170</v>
      </c>
      <c r="H178" s="176">
        <v>9.1539999999999999</v>
      </c>
      <c r="I178" s="177"/>
      <c r="L178" s="173"/>
      <c r="M178" s="178"/>
      <c r="N178" s="179"/>
      <c r="O178" s="179"/>
      <c r="P178" s="179"/>
      <c r="Q178" s="179"/>
      <c r="R178" s="179"/>
      <c r="S178" s="179"/>
      <c r="T178" s="180"/>
      <c r="AT178" s="174" t="s">
        <v>168</v>
      </c>
      <c r="AU178" s="174" t="s">
        <v>82</v>
      </c>
      <c r="AV178" s="14" t="s">
        <v>166</v>
      </c>
      <c r="AW178" s="14" t="s">
        <v>30</v>
      </c>
      <c r="AX178" s="14" t="s">
        <v>80</v>
      </c>
      <c r="AY178" s="174" t="s">
        <v>160</v>
      </c>
    </row>
    <row r="179" spans="1:65" s="2" customFormat="1" ht="33" customHeight="1">
      <c r="A179" s="32"/>
      <c r="B179" s="149"/>
      <c r="C179" s="150" t="s">
        <v>8</v>
      </c>
      <c r="D179" s="150" t="s">
        <v>162</v>
      </c>
      <c r="E179" s="151" t="s">
        <v>211</v>
      </c>
      <c r="F179" s="152" t="s">
        <v>212</v>
      </c>
      <c r="G179" s="153" t="s">
        <v>207</v>
      </c>
      <c r="H179" s="154">
        <v>383.06799999999998</v>
      </c>
      <c r="I179" s="155"/>
      <c r="J179" s="156">
        <f>ROUND(I179*H179,2)</f>
        <v>0</v>
      </c>
      <c r="K179" s="157"/>
      <c r="L179" s="33"/>
      <c r="M179" s="158" t="s">
        <v>1</v>
      </c>
      <c r="N179" s="159" t="s">
        <v>38</v>
      </c>
      <c r="O179" s="58"/>
      <c r="P179" s="160">
        <f>O179*H179</f>
        <v>0</v>
      </c>
      <c r="Q179" s="160">
        <v>0</v>
      </c>
      <c r="R179" s="160">
        <f>Q179*H179</f>
        <v>0</v>
      </c>
      <c r="S179" s="160">
        <v>0</v>
      </c>
      <c r="T179" s="161">
        <f>S179*H179</f>
        <v>0</v>
      </c>
      <c r="U179" s="32"/>
      <c r="V179" s="32"/>
      <c r="W179" s="32"/>
      <c r="X179" s="32"/>
      <c r="Y179" s="32"/>
      <c r="Z179" s="32"/>
      <c r="AA179" s="32"/>
      <c r="AB179" s="32"/>
      <c r="AC179" s="32"/>
      <c r="AD179" s="32"/>
      <c r="AE179" s="32"/>
      <c r="AR179" s="162" t="s">
        <v>166</v>
      </c>
      <c r="AT179" s="162" t="s">
        <v>162</v>
      </c>
      <c r="AU179" s="162" t="s">
        <v>82</v>
      </c>
      <c r="AY179" s="17" t="s">
        <v>160</v>
      </c>
      <c r="BE179" s="163">
        <f>IF(N179="základní",J179,0)</f>
        <v>0</v>
      </c>
      <c r="BF179" s="163">
        <f>IF(N179="snížená",J179,0)</f>
        <v>0</v>
      </c>
      <c r="BG179" s="163">
        <f>IF(N179="zákl. přenesená",J179,0)</f>
        <v>0</v>
      </c>
      <c r="BH179" s="163">
        <f>IF(N179="sníž. přenesená",J179,0)</f>
        <v>0</v>
      </c>
      <c r="BI179" s="163">
        <f>IF(N179="nulová",J179,0)</f>
        <v>0</v>
      </c>
      <c r="BJ179" s="17" t="s">
        <v>80</v>
      </c>
      <c r="BK179" s="163">
        <f>ROUND(I179*H179,2)</f>
        <v>0</v>
      </c>
      <c r="BL179" s="17" t="s">
        <v>166</v>
      </c>
      <c r="BM179" s="162" t="s">
        <v>543</v>
      </c>
    </row>
    <row r="180" spans="1:65" s="15" customFormat="1">
      <c r="B180" s="181"/>
      <c r="D180" s="165" t="s">
        <v>168</v>
      </c>
      <c r="E180" s="182" t="s">
        <v>1</v>
      </c>
      <c r="F180" s="183" t="s">
        <v>214</v>
      </c>
      <c r="H180" s="182" t="s">
        <v>1</v>
      </c>
      <c r="I180" s="184"/>
      <c r="L180" s="181"/>
      <c r="M180" s="185"/>
      <c r="N180" s="186"/>
      <c r="O180" s="186"/>
      <c r="P180" s="186"/>
      <c r="Q180" s="186"/>
      <c r="R180" s="186"/>
      <c r="S180" s="186"/>
      <c r="T180" s="187"/>
      <c r="AT180" s="182" t="s">
        <v>168</v>
      </c>
      <c r="AU180" s="182" t="s">
        <v>82</v>
      </c>
      <c r="AV180" s="15" t="s">
        <v>80</v>
      </c>
      <c r="AW180" s="15" t="s">
        <v>30</v>
      </c>
      <c r="AX180" s="15" t="s">
        <v>73</v>
      </c>
      <c r="AY180" s="182" t="s">
        <v>160</v>
      </c>
    </row>
    <row r="181" spans="1:65" s="13" customFormat="1">
      <c r="B181" s="164"/>
      <c r="D181" s="165" t="s">
        <v>168</v>
      </c>
      <c r="E181" s="166" t="s">
        <v>1</v>
      </c>
      <c r="F181" s="167" t="s">
        <v>544</v>
      </c>
      <c r="H181" s="168">
        <v>629.16200000000003</v>
      </c>
      <c r="I181" s="169"/>
      <c r="L181" s="164"/>
      <c r="M181" s="170"/>
      <c r="N181" s="171"/>
      <c r="O181" s="171"/>
      <c r="P181" s="171"/>
      <c r="Q181" s="171"/>
      <c r="R181" s="171"/>
      <c r="S181" s="171"/>
      <c r="T181" s="172"/>
      <c r="AT181" s="166" t="s">
        <v>168</v>
      </c>
      <c r="AU181" s="166" t="s">
        <v>82</v>
      </c>
      <c r="AV181" s="13" t="s">
        <v>82</v>
      </c>
      <c r="AW181" s="13" t="s">
        <v>30</v>
      </c>
      <c r="AX181" s="13" t="s">
        <v>73</v>
      </c>
      <c r="AY181" s="166" t="s">
        <v>160</v>
      </c>
    </row>
    <row r="182" spans="1:65" s="13" customFormat="1">
      <c r="B182" s="164"/>
      <c r="D182" s="165" t="s">
        <v>168</v>
      </c>
      <c r="E182" s="166" t="s">
        <v>1</v>
      </c>
      <c r="F182" s="167" t="s">
        <v>545</v>
      </c>
      <c r="H182" s="168">
        <v>122.78</v>
      </c>
      <c r="I182" s="169"/>
      <c r="L182" s="164"/>
      <c r="M182" s="170"/>
      <c r="N182" s="171"/>
      <c r="O182" s="171"/>
      <c r="P182" s="171"/>
      <c r="Q182" s="171"/>
      <c r="R182" s="171"/>
      <c r="S182" s="171"/>
      <c r="T182" s="172"/>
      <c r="AT182" s="166" t="s">
        <v>168</v>
      </c>
      <c r="AU182" s="166" t="s">
        <v>82</v>
      </c>
      <c r="AV182" s="13" t="s">
        <v>82</v>
      </c>
      <c r="AW182" s="13" t="s">
        <v>30</v>
      </c>
      <c r="AX182" s="13" t="s">
        <v>73</v>
      </c>
      <c r="AY182" s="166" t="s">
        <v>160</v>
      </c>
    </row>
    <row r="183" spans="1:65" s="13" customFormat="1">
      <c r="B183" s="164"/>
      <c r="D183" s="165" t="s">
        <v>168</v>
      </c>
      <c r="E183" s="166" t="s">
        <v>1</v>
      </c>
      <c r="F183" s="167" t="s">
        <v>546</v>
      </c>
      <c r="H183" s="168">
        <v>-113.496</v>
      </c>
      <c r="I183" s="169"/>
      <c r="L183" s="164"/>
      <c r="M183" s="170"/>
      <c r="N183" s="171"/>
      <c r="O183" s="171"/>
      <c r="P183" s="171"/>
      <c r="Q183" s="171"/>
      <c r="R183" s="171"/>
      <c r="S183" s="171"/>
      <c r="T183" s="172"/>
      <c r="AT183" s="166" t="s">
        <v>168</v>
      </c>
      <c r="AU183" s="166" t="s">
        <v>82</v>
      </c>
      <c r="AV183" s="13" t="s">
        <v>82</v>
      </c>
      <c r="AW183" s="13" t="s">
        <v>30</v>
      </c>
      <c r="AX183" s="13" t="s">
        <v>73</v>
      </c>
      <c r="AY183" s="166" t="s">
        <v>160</v>
      </c>
    </row>
    <row r="184" spans="1:65" s="14" customFormat="1">
      <c r="B184" s="173"/>
      <c r="D184" s="165" t="s">
        <v>168</v>
      </c>
      <c r="E184" s="174" t="s">
        <v>1</v>
      </c>
      <c r="F184" s="175" t="s">
        <v>218</v>
      </c>
      <c r="H184" s="176">
        <v>638.44600000000003</v>
      </c>
      <c r="I184" s="177"/>
      <c r="L184" s="173"/>
      <c r="M184" s="178"/>
      <c r="N184" s="179"/>
      <c r="O184" s="179"/>
      <c r="P184" s="179"/>
      <c r="Q184" s="179"/>
      <c r="R184" s="179"/>
      <c r="S184" s="179"/>
      <c r="T184" s="180"/>
      <c r="AT184" s="174" t="s">
        <v>168</v>
      </c>
      <c r="AU184" s="174" t="s">
        <v>82</v>
      </c>
      <c r="AV184" s="14" t="s">
        <v>166</v>
      </c>
      <c r="AW184" s="14" t="s">
        <v>30</v>
      </c>
      <c r="AX184" s="14" t="s">
        <v>73</v>
      </c>
      <c r="AY184" s="174" t="s">
        <v>160</v>
      </c>
    </row>
    <row r="185" spans="1:65" s="13" customFormat="1">
      <c r="B185" s="164"/>
      <c r="D185" s="165" t="s">
        <v>168</v>
      </c>
      <c r="E185" s="166" t="s">
        <v>1</v>
      </c>
      <c r="F185" s="167" t="s">
        <v>547</v>
      </c>
      <c r="H185" s="168">
        <v>383.06799999999998</v>
      </c>
      <c r="I185" s="169"/>
      <c r="L185" s="164"/>
      <c r="M185" s="170"/>
      <c r="N185" s="171"/>
      <c r="O185" s="171"/>
      <c r="P185" s="171"/>
      <c r="Q185" s="171"/>
      <c r="R185" s="171"/>
      <c r="S185" s="171"/>
      <c r="T185" s="172"/>
      <c r="AT185" s="166" t="s">
        <v>168</v>
      </c>
      <c r="AU185" s="166" t="s">
        <v>82</v>
      </c>
      <c r="AV185" s="13" t="s">
        <v>82</v>
      </c>
      <c r="AW185" s="13" t="s">
        <v>30</v>
      </c>
      <c r="AX185" s="13" t="s">
        <v>80</v>
      </c>
      <c r="AY185" s="166" t="s">
        <v>160</v>
      </c>
    </row>
    <row r="186" spans="1:65" s="2" customFormat="1" ht="33" customHeight="1">
      <c r="A186" s="32"/>
      <c r="B186" s="149"/>
      <c r="C186" s="150" t="s">
        <v>244</v>
      </c>
      <c r="D186" s="150" t="s">
        <v>162</v>
      </c>
      <c r="E186" s="151" t="s">
        <v>221</v>
      </c>
      <c r="F186" s="152" t="s">
        <v>222</v>
      </c>
      <c r="G186" s="153" t="s">
        <v>207</v>
      </c>
      <c r="H186" s="154">
        <v>191.53399999999999</v>
      </c>
      <c r="I186" s="155"/>
      <c r="J186" s="156">
        <f>ROUND(I186*H186,2)</f>
        <v>0</v>
      </c>
      <c r="K186" s="157"/>
      <c r="L186" s="33"/>
      <c r="M186" s="158" t="s">
        <v>1</v>
      </c>
      <c r="N186" s="159" t="s">
        <v>38</v>
      </c>
      <c r="O186" s="58"/>
      <c r="P186" s="160">
        <f>O186*H186</f>
        <v>0</v>
      </c>
      <c r="Q186" s="160">
        <v>0</v>
      </c>
      <c r="R186" s="160">
        <f>Q186*H186</f>
        <v>0</v>
      </c>
      <c r="S186" s="160">
        <v>0</v>
      </c>
      <c r="T186" s="161">
        <f>S186*H186</f>
        <v>0</v>
      </c>
      <c r="U186" s="32"/>
      <c r="V186" s="32"/>
      <c r="W186" s="32"/>
      <c r="X186" s="32"/>
      <c r="Y186" s="32"/>
      <c r="Z186" s="32"/>
      <c r="AA186" s="32"/>
      <c r="AB186" s="32"/>
      <c r="AC186" s="32"/>
      <c r="AD186" s="32"/>
      <c r="AE186" s="32"/>
      <c r="AR186" s="162" t="s">
        <v>166</v>
      </c>
      <c r="AT186" s="162" t="s">
        <v>162</v>
      </c>
      <c r="AU186" s="162" t="s">
        <v>82</v>
      </c>
      <c r="AY186" s="17" t="s">
        <v>160</v>
      </c>
      <c r="BE186" s="163">
        <f>IF(N186="základní",J186,0)</f>
        <v>0</v>
      </c>
      <c r="BF186" s="163">
        <f>IF(N186="snížená",J186,0)</f>
        <v>0</v>
      </c>
      <c r="BG186" s="163">
        <f>IF(N186="zákl. přenesená",J186,0)</f>
        <v>0</v>
      </c>
      <c r="BH186" s="163">
        <f>IF(N186="sníž. přenesená",J186,0)</f>
        <v>0</v>
      </c>
      <c r="BI186" s="163">
        <f>IF(N186="nulová",J186,0)</f>
        <v>0</v>
      </c>
      <c r="BJ186" s="17" t="s">
        <v>80</v>
      </c>
      <c r="BK186" s="163">
        <f>ROUND(I186*H186,2)</f>
        <v>0</v>
      </c>
      <c r="BL186" s="17" t="s">
        <v>166</v>
      </c>
      <c r="BM186" s="162" t="s">
        <v>548</v>
      </c>
    </row>
    <row r="187" spans="1:65" s="13" customFormat="1">
      <c r="B187" s="164"/>
      <c r="D187" s="165" t="s">
        <v>168</v>
      </c>
      <c r="E187" s="166" t="s">
        <v>1</v>
      </c>
      <c r="F187" s="167" t="s">
        <v>549</v>
      </c>
      <c r="H187" s="168">
        <v>191.53399999999999</v>
      </c>
      <c r="I187" s="169"/>
      <c r="L187" s="164"/>
      <c r="M187" s="170"/>
      <c r="N187" s="171"/>
      <c r="O187" s="171"/>
      <c r="P187" s="171"/>
      <c r="Q187" s="171"/>
      <c r="R187" s="171"/>
      <c r="S187" s="171"/>
      <c r="T187" s="172"/>
      <c r="AT187" s="166" t="s">
        <v>168</v>
      </c>
      <c r="AU187" s="166" t="s">
        <v>82</v>
      </c>
      <c r="AV187" s="13" t="s">
        <v>82</v>
      </c>
      <c r="AW187" s="13" t="s">
        <v>30</v>
      </c>
      <c r="AX187" s="13" t="s">
        <v>73</v>
      </c>
      <c r="AY187" s="166" t="s">
        <v>160</v>
      </c>
    </row>
    <row r="188" spans="1:65" s="14" customFormat="1">
      <c r="B188" s="173"/>
      <c r="D188" s="165" t="s">
        <v>168</v>
      </c>
      <c r="E188" s="174" t="s">
        <v>1</v>
      </c>
      <c r="F188" s="175" t="s">
        <v>170</v>
      </c>
      <c r="H188" s="176">
        <v>191.53399999999999</v>
      </c>
      <c r="I188" s="177"/>
      <c r="L188" s="173"/>
      <c r="M188" s="178"/>
      <c r="N188" s="179"/>
      <c r="O188" s="179"/>
      <c r="P188" s="179"/>
      <c r="Q188" s="179"/>
      <c r="R188" s="179"/>
      <c r="S188" s="179"/>
      <c r="T188" s="180"/>
      <c r="AT188" s="174" t="s">
        <v>168</v>
      </c>
      <c r="AU188" s="174" t="s">
        <v>82</v>
      </c>
      <c r="AV188" s="14" t="s">
        <v>166</v>
      </c>
      <c r="AW188" s="14" t="s">
        <v>30</v>
      </c>
      <c r="AX188" s="14" t="s">
        <v>80</v>
      </c>
      <c r="AY188" s="174" t="s">
        <v>160</v>
      </c>
    </row>
    <row r="189" spans="1:65" s="2" customFormat="1" ht="33" customHeight="1">
      <c r="A189" s="32"/>
      <c r="B189" s="149"/>
      <c r="C189" s="150" t="s">
        <v>249</v>
      </c>
      <c r="D189" s="150" t="s">
        <v>162</v>
      </c>
      <c r="E189" s="151" t="s">
        <v>226</v>
      </c>
      <c r="F189" s="152" t="s">
        <v>227</v>
      </c>
      <c r="G189" s="153" t="s">
        <v>207</v>
      </c>
      <c r="H189" s="154">
        <v>63.844999999999999</v>
      </c>
      <c r="I189" s="155"/>
      <c r="J189" s="156">
        <f>ROUND(I189*H189,2)</f>
        <v>0</v>
      </c>
      <c r="K189" s="157"/>
      <c r="L189" s="33"/>
      <c r="M189" s="158" t="s">
        <v>1</v>
      </c>
      <c r="N189" s="159" t="s">
        <v>38</v>
      </c>
      <c r="O189" s="58"/>
      <c r="P189" s="160">
        <f>O189*H189</f>
        <v>0</v>
      </c>
      <c r="Q189" s="160">
        <v>0</v>
      </c>
      <c r="R189" s="160">
        <f>Q189*H189</f>
        <v>0</v>
      </c>
      <c r="S189" s="160">
        <v>0</v>
      </c>
      <c r="T189" s="161">
        <f>S189*H189</f>
        <v>0</v>
      </c>
      <c r="U189" s="32"/>
      <c r="V189" s="32"/>
      <c r="W189" s="32"/>
      <c r="X189" s="32"/>
      <c r="Y189" s="32"/>
      <c r="Z189" s="32"/>
      <c r="AA189" s="32"/>
      <c r="AB189" s="32"/>
      <c r="AC189" s="32"/>
      <c r="AD189" s="32"/>
      <c r="AE189" s="32"/>
      <c r="AR189" s="162" t="s">
        <v>166</v>
      </c>
      <c r="AT189" s="162" t="s">
        <v>162</v>
      </c>
      <c r="AU189" s="162" t="s">
        <v>82</v>
      </c>
      <c r="AY189" s="17" t="s">
        <v>160</v>
      </c>
      <c r="BE189" s="163">
        <f>IF(N189="základní",J189,0)</f>
        <v>0</v>
      </c>
      <c r="BF189" s="163">
        <f>IF(N189="snížená",J189,0)</f>
        <v>0</v>
      </c>
      <c r="BG189" s="163">
        <f>IF(N189="zákl. přenesená",J189,0)</f>
        <v>0</v>
      </c>
      <c r="BH189" s="163">
        <f>IF(N189="sníž. přenesená",J189,0)</f>
        <v>0</v>
      </c>
      <c r="BI189" s="163">
        <f>IF(N189="nulová",J189,0)</f>
        <v>0</v>
      </c>
      <c r="BJ189" s="17" t="s">
        <v>80</v>
      </c>
      <c r="BK189" s="163">
        <f>ROUND(I189*H189,2)</f>
        <v>0</v>
      </c>
      <c r="BL189" s="17" t="s">
        <v>166</v>
      </c>
      <c r="BM189" s="162" t="s">
        <v>550</v>
      </c>
    </row>
    <row r="190" spans="1:65" s="13" customFormat="1">
      <c r="B190" s="164"/>
      <c r="D190" s="165" t="s">
        <v>168</v>
      </c>
      <c r="E190" s="166" t="s">
        <v>1</v>
      </c>
      <c r="F190" s="167" t="s">
        <v>551</v>
      </c>
      <c r="H190" s="168">
        <v>63.844999999999999</v>
      </c>
      <c r="I190" s="169"/>
      <c r="L190" s="164"/>
      <c r="M190" s="170"/>
      <c r="N190" s="171"/>
      <c r="O190" s="171"/>
      <c r="P190" s="171"/>
      <c r="Q190" s="171"/>
      <c r="R190" s="171"/>
      <c r="S190" s="171"/>
      <c r="T190" s="172"/>
      <c r="AT190" s="166" t="s">
        <v>168</v>
      </c>
      <c r="AU190" s="166" t="s">
        <v>82</v>
      </c>
      <c r="AV190" s="13" t="s">
        <v>82</v>
      </c>
      <c r="AW190" s="13" t="s">
        <v>30</v>
      </c>
      <c r="AX190" s="13" t="s">
        <v>73</v>
      </c>
      <c r="AY190" s="166" t="s">
        <v>160</v>
      </c>
    </row>
    <row r="191" spans="1:65" s="14" customFormat="1">
      <c r="B191" s="173"/>
      <c r="D191" s="165" t="s">
        <v>168</v>
      </c>
      <c r="E191" s="174" t="s">
        <v>1</v>
      </c>
      <c r="F191" s="175" t="s">
        <v>170</v>
      </c>
      <c r="H191" s="176">
        <v>63.844999999999999</v>
      </c>
      <c r="I191" s="177"/>
      <c r="L191" s="173"/>
      <c r="M191" s="178"/>
      <c r="N191" s="179"/>
      <c r="O191" s="179"/>
      <c r="P191" s="179"/>
      <c r="Q191" s="179"/>
      <c r="R191" s="179"/>
      <c r="S191" s="179"/>
      <c r="T191" s="180"/>
      <c r="AT191" s="174" t="s">
        <v>168</v>
      </c>
      <c r="AU191" s="174" t="s">
        <v>82</v>
      </c>
      <c r="AV191" s="14" t="s">
        <v>166</v>
      </c>
      <c r="AW191" s="14" t="s">
        <v>30</v>
      </c>
      <c r="AX191" s="14" t="s">
        <v>80</v>
      </c>
      <c r="AY191" s="174" t="s">
        <v>160</v>
      </c>
    </row>
    <row r="192" spans="1:65" s="2" customFormat="1" ht="44.25" customHeight="1">
      <c r="A192" s="32"/>
      <c r="B192" s="149"/>
      <c r="C192" s="150" t="s">
        <v>254</v>
      </c>
      <c r="D192" s="150" t="s">
        <v>162</v>
      </c>
      <c r="E192" s="151" t="s">
        <v>552</v>
      </c>
      <c r="F192" s="152" t="s">
        <v>553</v>
      </c>
      <c r="G192" s="153" t="s">
        <v>196</v>
      </c>
      <c r="H192" s="154">
        <v>8</v>
      </c>
      <c r="I192" s="155"/>
      <c r="J192" s="156">
        <f>ROUND(I192*H192,2)</f>
        <v>0</v>
      </c>
      <c r="K192" s="157"/>
      <c r="L192" s="33"/>
      <c r="M192" s="158" t="s">
        <v>1</v>
      </c>
      <c r="N192" s="159" t="s">
        <v>38</v>
      </c>
      <c r="O192" s="58"/>
      <c r="P192" s="160">
        <f>O192*H192</f>
        <v>0</v>
      </c>
      <c r="Q192" s="160">
        <v>8.3999999999999995E-3</v>
      </c>
      <c r="R192" s="160">
        <f>Q192*H192</f>
        <v>6.7199999999999996E-2</v>
      </c>
      <c r="S192" s="160">
        <v>0</v>
      </c>
      <c r="T192" s="161">
        <f>S192*H192</f>
        <v>0</v>
      </c>
      <c r="U192" s="32"/>
      <c r="V192" s="32"/>
      <c r="W192" s="32"/>
      <c r="X192" s="32"/>
      <c r="Y192" s="32"/>
      <c r="Z192" s="32"/>
      <c r="AA192" s="32"/>
      <c r="AB192" s="32"/>
      <c r="AC192" s="32"/>
      <c r="AD192" s="32"/>
      <c r="AE192" s="32"/>
      <c r="AR192" s="162" t="s">
        <v>166</v>
      </c>
      <c r="AT192" s="162" t="s">
        <v>162</v>
      </c>
      <c r="AU192" s="162" t="s">
        <v>82</v>
      </c>
      <c r="AY192" s="17" t="s">
        <v>160</v>
      </c>
      <c r="BE192" s="163">
        <f>IF(N192="základní",J192,0)</f>
        <v>0</v>
      </c>
      <c r="BF192" s="163">
        <f>IF(N192="snížená",J192,0)</f>
        <v>0</v>
      </c>
      <c r="BG192" s="163">
        <f>IF(N192="zákl. přenesená",J192,0)</f>
        <v>0</v>
      </c>
      <c r="BH192" s="163">
        <f>IF(N192="sníž. přenesená",J192,0)</f>
        <v>0</v>
      </c>
      <c r="BI192" s="163">
        <f>IF(N192="nulová",J192,0)</f>
        <v>0</v>
      </c>
      <c r="BJ192" s="17" t="s">
        <v>80</v>
      </c>
      <c r="BK192" s="163">
        <f>ROUND(I192*H192,2)</f>
        <v>0</v>
      </c>
      <c r="BL192" s="17" t="s">
        <v>166</v>
      </c>
      <c r="BM192" s="162" t="s">
        <v>554</v>
      </c>
    </row>
    <row r="193" spans="1:65" s="15" customFormat="1">
      <c r="B193" s="181"/>
      <c r="D193" s="165" t="s">
        <v>168</v>
      </c>
      <c r="E193" s="182" t="s">
        <v>1</v>
      </c>
      <c r="F193" s="183" t="s">
        <v>531</v>
      </c>
      <c r="H193" s="182" t="s">
        <v>1</v>
      </c>
      <c r="I193" s="184"/>
      <c r="L193" s="181"/>
      <c r="M193" s="185"/>
      <c r="N193" s="186"/>
      <c r="O193" s="186"/>
      <c r="P193" s="186"/>
      <c r="Q193" s="186"/>
      <c r="R193" s="186"/>
      <c r="S193" s="186"/>
      <c r="T193" s="187"/>
      <c r="AT193" s="182" t="s">
        <v>168</v>
      </c>
      <c r="AU193" s="182" t="s">
        <v>82</v>
      </c>
      <c r="AV193" s="15" t="s">
        <v>80</v>
      </c>
      <c r="AW193" s="15" t="s">
        <v>30</v>
      </c>
      <c r="AX193" s="15" t="s">
        <v>73</v>
      </c>
      <c r="AY193" s="182" t="s">
        <v>160</v>
      </c>
    </row>
    <row r="194" spans="1:65" s="13" customFormat="1">
      <c r="B194" s="164"/>
      <c r="D194" s="165" t="s">
        <v>168</v>
      </c>
      <c r="E194" s="166" t="s">
        <v>1</v>
      </c>
      <c r="F194" s="167" t="s">
        <v>555</v>
      </c>
      <c r="H194" s="168">
        <v>8</v>
      </c>
      <c r="I194" s="169"/>
      <c r="L194" s="164"/>
      <c r="M194" s="170"/>
      <c r="N194" s="171"/>
      <c r="O194" s="171"/>
      <c r="P194" s="171"/>
      <c r="Q194" s="171"/>
      <c r="R194" s="171"/>
      <c r="S194" s="171"/>
      <c r="T194" s="172"/>
      <c r="AT194" s="166" t="s">
        <v>168</v>
      </c>
      <c r="AU194" s="166" t="s">
        <v>82</v>
      </c>
      <c r="AV194" s="13" t="s">
        <v>82</v>
      </c>
      <c r="AW194" s="13" t="s">
        <v>30</v>
      </c>
      <c r="AX194" s="13" t="s">
        <v>73</v>
      </c>
      <c r="AY194" s="166" t="s">
        <v>160</v>
      </c>
    </row>
    <row r="195" spans="1:65" s="14" customFormat="1">
      <c r="B195" s="173"/>
      <c r="D195" s="165" t="s">
        <v>168</v>
      </c>
      <c r="E195" s="174" t="s">
        <v>1</v>
      </c>
      <c r="F195" s="175" t="s">
        <v>170</v>
      </c>
      <c r="H195" s="176">
        <v>8</v>
      </c>
      <c r="I195" s="177"/>
      <c r="L195" s="173"/>
      <c r="M195" s="178"/>
      <c r="N195" s="179"/>
      <c r="O195" s="179"/>
      <c r="P195" s="179"/>
      <c r="Q195" s="179"/>
      <c r="R195" s="179"/>
      <c r="S195" s="179"/>
      <c r="T195" s="180"/>
      <c r="AT195" s="174" t="s">
        <v>168</v>
      </c>
      <c r="AU195" s="174" t="s">
        <v>82</v>
      </c>
      <c r="AV195" s="14" t="s">
        <v>166</v>
      </c>
      <c r="AW195" s="14" t="s">
        <v>30</v>
      </c>
      <c r="AX195" s="14" t="s">
        <v>80</v>
      </c>
      <c r="AY195" s="174" t="s">
        <v>160</v>
      </c>
    </row>
    <row r="196" spans="1:65" s="2" customFormat="1" ht="16.5" customHeight="1">
      <c r="A196" s="32"/>
      <c r="B196" s="149"/>
      <c r="C196" s="188" t="s">
        <v>259</v>
      </c>
      <c r="D196" s="188" t="s">
        <v>282</v>
      </c>
      <c r="E196" s="189" t="s">
        <v>556</v>
      </c>
      <c r="F196" s="190" t="s">
        <v>557</v>
      </c>
      <c r="G196" s="191" t="s">
        <v>196</v>
      </c>
      <c r="H196" s="192">
        <v>8</v>
      </c>
      <c r="I196" s="193"/>
      <c r="J196" s="194">
        <f>ROUND(I196*H196,2)</f>
        <v>0</v>
      </c>
      <c r="K196" s="195"/>
      <c r="L196" s="196"/>
      <c r="M196" s="197" t="s">
        <v>1</v>
      </c>
      <c r="N196" s="198" t="s">
        <v>38</v>
      </c>
      <c r="O196" s="58"/>
      <c r="P196" s="160">
        <f>O196*H196</f>
        <v>0</v>
      </c>
      <c r="Q196" s="160">
        <v>0.1</v>
      </c>
      <c r="R196" s="160">
        <f>Q196*H196</f>
        <v>0.8</v>
      </c>
      <c r="S196" s="160">
        <v>0</v>
      </c>
      <c r="T196" s="161">
        <f>S196*H196</f>
        <v>0</v>
      </c>
      <c r="U196" s="32"/>
      <c r="V196" s="32"/>
      <c r="W196" s="32"/>
      <c r="X196" s="32"/>
      <c r="Y196" s="32"/>
      <c r="Z196" s="32"/>
      <c r="AA196" s="32"/>
      <c r="AB196" s="32"/>
      <c r="AC196" s="32"/>
      <c r="AD196" s="32"/>
      <c r="AE196" s="32"/>
      <c r="AR196" s="162" t="s">
        <v>199</v>
      </c>
      <c r="AT196" s="162" t="s">
        <v>282</v>
      </c>
      <c r="AU196" s="162" t="s">
        <v>82</v>
      </c>
      <c r="AY196" s="17" t="s">
        <v>160</v>
      </c>
      <c r="BE196" s="163">
        <f>IF(N196="základní",J196,0)</f>
        <v>0</v>
      </c>
      <c r="BF196" s="163">
        <f>IF(N196="snížená",J196,0)</f>
        <v>0</v>
      </c>
      <c r="BG196" s="163">
        <f>IF(N196="zákl. přenesená",J196,0)</f>
        <v>0</v>
      </c>
      <c r="BH196" s="163">
        <f>IF(N196="sníž. přenesená",J196,0)</f>
        <v>0</v>
      </c>
      <c r="BI196" s="163">
        <f>IF(N196="nulová",J196,0)</f>
        <v>0</v>
      </c>
      <c r="BJ196" s="17" t="s">
        <v>80</v>
      </c>
      <c r="BK196" s="163">
        <f>ROUND(I196*H196,2)</f>
        <v>0</v>
      </c>
      <c r="BL196" s="17" t="s">
        <v>166</v>
      </c>
      <c r="BM196" s="162" t="s">
        <v>558</v>
      </c>
    </row>
    <row r="197" spans="1:65" s="2" customFormat="1" ht="21.75" customHeight="1">
      <c r="A197" s="32"/>
      <c r="B197" s="149"/>
      <c r="C197" s="150" t="s">
        <v>264</v>
      </c>
      <c r="D197" s="150" t="s">
        <v>162</v>
      </c>
      <c r="E197" s="151" t="s">
        <v>231</v>
      </c>
      <c r="F197" s="152" t="s">
        <v>232</v>
      </c>
      <c r="G197" s="153" t="s">
        <v>165</v>
      </c>
      <c r="H197" s="154">
        <v>1183.8579999999999</v>
      </c>
      <c r="I197" s="155"/>
      <c r="J197" s="156">
        <f>ROUND(I197*H197,2)</f>
        <v>0</v>
      </c>
      <c r="K197" s="157"/>
      <c r="L197" s="33"/>
      <c r="M197" s="158" t="s">
        <v>1</v>
      </c>
      <c r="N197" s="159" t="s">
        <v>38</v>
      </c>
      <c r="O197" s="58"/>
      <c r="P197" s="160">
        <f>O197*H197</f>
        <v>0</v>
      </c>
      <c r="Q197" s="160">
        <v>8.4999999999999995E-4</v>
      </c>
      <c r="R197" s="160">
        <f>Q197*H197</f>
        <v>1.0062792999999999</v>
      </c>
      <c r="S197" s="160">
        <v>0</v>
      </c>
      <c r="T197" s="161">
        <f>S197*H197</f>
        <v>0</v>
      </c>
      <c r="U197" s="32"/>
      <c r="V197" s="32"/>
      <c r="W197" s="32"/>
      <c r="X197" s="32"/>
      <c r="Y197" s="32"/>
      <c r="Z197" s="32"/>
      <c r="AA197" s="32"/>
      <c r="AB197" s="32"/>
      <c r="AC197" s="32"/>
      <c r="AD197" s="32"/>
      <c r="AE197" s="32"/>
      <c r="AR197" s="162" t="s">
        <v>166</v>
      </c>
      <c r="AT197" s="162" t="s">
        <v>162</v>
      </c>
      <c r="AU197" s="162" t="s">
        <v>82</v>
      </c>
      <c r="AY197" s="17" t="s">
        <v>160</v>
      </c>
      <c r="BE197" s="163">
        <f>IF(N197="základní",J197,0)</f>
        <v>0</v>
      </c>
      <c r="BF197" s="163">
        <f>IF(N197="snížená",J197,0)</f>
        <v>0</v>
      </c>
      <c r="BG197" s="163">
        <f>IF(N197="zákl. přenesená",J197,0)</f>
        <v>0</v>
      </c>
      <c r="BH197" s="163">
        <f>IF(N197="sníž. přenesená",J197,0)</f>
        <v>0</v>
      </c>
      <c r="BI197" s="163">
        <f>IF(N197="nulová",J197,0)</f>
        <v>0</v>
      </c>
      <c r="BJ197" s="17" t="s">
        <v>80</v>
      </c>
      <c r="BK197" s="163">
        <f>ROUND(I197*H197,2)</f>
        <v>0</v>
      </c>
      <c r="BL197" s="17" t="s">
        <v>166</v>
      </c>
      <c r="BM197" s="162" t="s">
        <v>559</v>
      </c>
    </row>
    <row r="198" spans="1:65" s="15" customFormat="1">
      <c r="B198" s="181"/>
      <c r="D198" s="165" t="s">
        <v>168</v>
      </c>
      <c r="E198" s="182" t="s">
        <v>1</v>
      </c>
      <c r="F198" s="183" t="s">
        <v>214</v>
      </c>
      <c r="H198" s="182" t="s">
        <v>1</v>
      </c>
      <c r="I198" s="184"/>
      <c r="L198" s="181"/>
      <c r="M198" s="185"/>
      <c r="N198" s="186"/>
      <c r="O198" s="186"/>
      <c r="P198" s="186"/>
      <c r="Q198" s="186"/>
      <c r="R198" s="186"/>
      <c r="S198" s="186"/>
      <c r="T198" s="187"/>
      <c r="AT198" s="182" t="s">
        <v>168</v>
      </c>
      <c r="AU198" s="182" t="s">
        <v>82</v>
      </c>
      <c r="AV198" s="15" t="s">
        <v>80</v>
      </c>
      <c r="AW198" s="15" t="s">
        <v>30</v>
      </c>
      <c r="AX198" s="15" t="s">
        <v>73</v>
      </c>
      <c r="AY198" s="182" t="s">
        <v>160</v>
      </c>
    </row>
    <row r="199" spans="1:65" s="13" customFormat="1">
      <c r="B199" s="164"/>
      <c r="D199" s="165" t="s">
        <v>168</v>
      </c>
      <c r="E199" s="166" t="s">
        <v>1</v>
      </c>
      <c r="F199" s="167" t="s">
        <v>560</v>
      </c>
      <c r="H199" s="168">
        <v>1143.93</v>
      </c>
      <c r="I199" s="169"/>
      <c r="L199" s="164"/>
      <c r="M199" s="170"/>
      <c r="N199" s="171"/>
      <c r="O199" s="171"/>
      <c r="P199" s="171"/>
      <c r="Q199" s="171"/>
      <c r="R199" s="171"/>
      <c r="S199" s="171"/>
      <c r="T199" s="172"/>
      <c r="AT199" s="166" t="s">
        <v>168</v>
      </c>
      <c r="AU199" s="166" t="s">
        <v>82</v>
      </c>
      <c r="AV199" s="13" t="s">
        <v>82</v>
      </c>
      <c r="AW199" s="13" t="s">
        <v>30</v>
      </c>
      <c r="AX199" s="13" t="s">
        <v>73</v>
      </c>
      <c r="AY199" s="166" t="s">
        <v>160</v>
      </c>
    </row>
    <row r="200" spans="1:65" s="13" customFormat="1">
      <c r="B200" s="164"/>
      <c r="D200" s="165" t="s">
        <v>168</v>
      </c>
      <c r="E200" s="166" t="s">
        <v>1</v>
      </c>
      <c r="F200" s="167" t="s">
        <v>561</v>
      </c>
      <c r="H200" s="168">
        <v>39.927999999999997</v>
      </c>
      <c r="I200" s="169"/>
      <c r="L200" s="164"/>
      <c r="M200" s="170"/>
      <c r="N200" s="171"/>
      <c r="O200" s="171"/>
      <c r="P200" s="171"/>
      <c r="Q200" s="171"/>
      <c r="R200" s="171"/>
      <c r="S200" s="171"/>
      <c r="T200" s="172"/>
      <c r="AT200" s="166" t="s">
        <v>168</v>
      </c>
      <c r="AU200" s="166" t="s">
        <v>82</v>
      </c>
      <c r="AV200" s="13" t="s">
        <v>82</v>
      </c>
      <c r="AW200" s="13" t="s">
        <v>30</v>
      </c>
      <c r="AX200" s="13" t="s">
        <v>73</v>
      </c>
      <c r="AY200" s="166" t="s">
        <v>160</v>
      </c>
    </row>
    <row r="201" spans="1:65" s="14" customFormat="1">
      <c r="B201" s="173"/>
      <c r="D201" s="165" t="s">
        <v>168</v>
      </c>
      <c r="E201" s="174" t="s">
        <v>1</v>
      </c>
      <c r="F201" s="175" t="s">
        <v>170</v>
      </c>
      <c r="H201" s="176">
        <v>1183.8579999999999</v>
      </c>
      <c r="I201" s="177"/>
      <c r="L201" s="173"/>
      <c r="M201" s="178"/>
      <c r="N201" s="179"/>
      <c r="O201" s="179"/>
      <c r="P201" s="179"/>
      <c r="Q201" s="179"/>
      <c r="R201" s="179"/>
      <c r="S201" s="179"/>
      <c r="T201" s="180"/>
      <c r="AT201" s="174" t="s">
        <v>168</v>
      </c>
      <c r="AU201" s="174" t="s">
        <v>82</v>
      </c>
      <c r="AV201" s="14" t="s">
        <v>166</v>
      </c>
      <c r="AW201" s="14" t="s">
        <v>30</v>
      </c>
      <c r="AX201" s="14" t="s">
        <v>80</v>
      </c>
      <c r="AY201" s="174" t="s">
        <v>160</v>
      </c>
    </row>
    <row r="202" spans="1:65" s="2" customFormat="1" ht="24.2" customHeight="1">
      <c r="A202" s="32"/>
      <c r="B202" s="149"/>
      <c r="C202" s="150" t="s">
        <v>7</v>
      </c>
      <c r="D202" s="150" t="s">
        <v>162</v>
      </c>
      <c r="E202" s="151" t="s">
        <v>237</v>
      </c>
      <c r="F202" s="152" t="s">
        <v>238</v>
      </c>
      <c r="G202" s="153" t="s">
        <v>165</v>
      </c>
      <c r="H202" s="154">
        <v>1183.8579999999999</v>
      </c>
      <c r="I202" s="155"/>
      <c r="J202" s="156">
        <f>ROUND(I202*H202,2)</f>
        <v>0</v>
      </c>
      <c r="K202" s="157"/>
      <c r="L202" s="33"/>
      <c r="M202" s="158" t="s">
        <v>1</v>
      </c>
      <c r="N202" s="159" t="s">
        <v>38</v>
      </c>
      <c r="O202" s="58"/>
      <c r="P202" s="160">
        <f>O202*H202</f>
        <v>0</v>
      </c>
      <c r="Q202" s="160">
        <v>0</v>
      </c>
      <c r="R202" s="160">
        <f>Q202*H202</f>
        <v>0</v>
      </c>
      <c r="S202" s="160">
        <v>0</v>
      </c>
      <c r="T202" s="161">
        <f>S202*H202</f>
        <v>0</v>
      </c>
      <c r="U202" s="32"/>
      <c r="V202" s="32"/>
      <c r="W202" s="32"/>
      <c r="X202" s="32"/>
      <c r="Y202" s="32"/>
      <c r="Z202" s="32"/>
      <c r="AA202" s="32"/>
      <c r="AB202" s="32"/>
      <c r="AC202" s="32"/>
      <c r="AD202" s="32"/>
      <c r="AE202" s="32"/>
      <c r="AR202" s="162" t="s">
        <v>166</v>
      </c>
      <c r="AT202" s="162" t="s">
        <v>162</v>
      </c>
      <c r="AU202" s="162" t="s">
        <v>82</v>
      </c>
      <c r="AY202" s="17" t="s">
        <v>160</v>
      </c>
      <c r="BE202" s="163">
        <f>IF(N202="základní",J202,0)</f>
        <v>0</v>
      </c>
      <c r="BF202" s="163">
        <f>IF(N202="snížená",J202,0)</f>
        <v>0</v>
      </c>
      <c r="BG202" s="163">
        <f>IF(N202="zákl. přenesená",J202,0)</f>
        <v>0</v>
      </c>
      <c r="BH202" s="163">
        <f>IF(N202="sníž. přenesená",J202,0)</f>
        <v>0</v>
      </c>
      <c r="BI202" s="163">
        <f>IF(N202="nulová",J202,0)</f>
        <v>0</v>
      </c>
      <c r="BJ202" s="17" t="s">
        <v>80</v>
      </c>
      <c r="BK202" s="163">
        <f>ROUND(I202*H202,2)</f>
        <v>0</v>
      </c>
      <c r="BL202" s="17" t="s">
        <v>166</v>
      </c>
      <c r="BM202" s="162" t="s">
        <v>562</v>
      </c>
    </row>
    <row r="203" spans="1:65" s="2" customFormat="1" ht="21.75" customHeight="1">
      <c r="A203" s="32"/>
      <c r="B203" s="149"/>
      <c r="C203" s="150" t="s">
        <v>273</v>
      </c>
      <c r="D203" s="150" t="s">
        <v>162</v>
      </c>
      <c r="E203" s="151" t="s">
        <v>563</v>
      </c>
      <c r="F203" s="152" t="s">
        <v>564</v>
      </c>
      <c r="G203" s="153" t="s">
        <v>165</v>
      </c>
      <c r="H203" s="154">
        <v>109.6</v>
      </c>
      <c r="I203" s="155"/>
      <c r="J203" s="156">
        <f>ROUND(I203*H203,2)</f>
        <v>0</v>
      </c>
      <c r="K203" s="157"/>
      <c r="L203" s="33"/>
      <c r="M203" s="158" t="s">
        <v>1</v>
      </c>
      <c r="N203" s="159" t="s">
        <v>38</v>
      </c>
      <c r="O203" s="58"/>
      <c r="P203" s="160">
        <f>O203*H203</f>
        <v>0</v>
      </c>
      <c r="Q203" s="160">
        <v>6.9999999999999999E-4</v>
      </c>
      <c r="R203" s="160">
        <f>Q203*H203</f>
        <v>7.6719999999999997E-2</v>
      </c>
      <c r="S203" s="160">
        <v>0</v>
      </c>
      <c r="T203" s="161">
        <f>S203*H203</f>
        <v>0</v>
      </c>
      <c r="U203" s="32"/>
      <c r="V203" s="32"/>
      <c r="W203" s="32"/>
      <c r="X203" s="32"/>
      <c r="Y203" s="32"/>
      <c r="Z203" s="32"/>
      <c r="AA203" s="32"/>
      <c r="AB203" s="32"/>
      <c r="AC203" s="32"/>
      <c r="AD203" s="32"/>
      <c r="AE203" s="32"/>
      <c r="AR203" s="162" t="s">
        <v>166</v>
      </c>
      <c r="AT203" s="162" t="s">
        <v>162</v>
      </c>
      <c r="AU203" s="162" t="s">
        <v>82</v>
      </c>
      <c r="AY203" s="17" t="s">
        <v>160</v>
      </c>
      <c r="BE203" s="163">
        <f>IF(N203="základní",J203,0)</f>
        <v>0</v>
      </c>
      <c r="BF203" s="163">
        <f>IF(N203="snížená",J203,0)</f>
        <v>0</v>
      </c>
      <c r="BG203" s="163">
        <f>IF(N203="zákl. přenesená",J203,0)</f>
        <v>0</v>
      </c>
      <c r="BH203" s="163">
        <f>IF(N203="sníž. přenesená",J203,0)</f>
        <v>0</v>
      </c>
      <c r="BI203" s="163">
        <f>IF(N203="nulová",J203,0)</f>
        <v>0</v>
      </c>
      <c r="BJ203" s="17" t="s">
        <v>80</v>
      </c>
      <c r="BK203" s="163">
        <f>ROUND(I203*H203,2)</f>
        <v>0</v>
      </c>
      <c r="BL203" s="17" t="s">
        <v>166</v>
      </c>
      <c r="BM203" s="162" t="s">
        <v>565</v>
      </c>
    </row>
    <row r="204" spans="1:65" s="15" customFormat="1">
      <c r="B204" s="181"/>
      <c r="D204" s="165" t="s">
        <v>168</v>
      </c>
      <c r="E204" s="182" t="s">
        <v>1</v>
      </c>
      <c r="F204" s="183" t="s">
        <v>531</v>
      </c>
      <c r="H204" s="182" t="s">
        <v>1</v>
      </c>
      <c r="I204" s="184"/>
      <c r="L204" s="181"/>
      <c r="M204" s="185"/>
      <c r="N204" s="186"/>
      <c r="O204" s="186"/>
      <c r="P204" s="186"/>
      <c r="Q204" s="186"/>
      <c r="R204" s="186"/>
      <c r="S204" s="186"/>
      <c r="T204" s="187"/>
      <c r="AT204" s="182" t="s">
        <v>168</v>
      </c>
      <c r="AU204" s="182" t="s">
        <v>82</v>
      </c>
      <c r="AV204" s="15" t="s">
        <v>80</v>
      </c>
      <c r="AW204" s="15" t="s">
        <v>30</v>
      </c>
      <c r="AX204" s="15" t="s">
        <v>73</v>
      </c>
      <c r="AY204" s="182" t="s">
        <v>160</v>
      </c>
    </row>
    <row r="205" spans="1:65" s="13" customFormat="1" ht="22.5">
      <c r="B205" s="164"/>
      <c r="D205" s="165" t="s">
        <v>168</v>
      </c>
      <c r="E205" s="166" t="s">
        <v>1</v>
      </c>
      <c r="F205" s="167" t="s">
        <v>566</v>
      </c>
      <c r="H205" s="168">
        <v>109.6</v>
      </c>
      <c r="I205" s="169"/>
      <c r="L205" s="164"/>
      <c r="M205" s="170"/>
      <c r="N205" s="171"/>
      <c r="O205" s="171"/>
      <c r="P205" s="171"/>
      <c r="Q205" s="171"/>
      <c r="R205" s="171"/>
      <c r="S205" s="171"/>
      <c r="T205" s="172"/>
      <c r="AT205" s="166" t="s">
        <v>168</v>
      </c>
      <c r="AU205" s="166" t="s">
        <v>82</v>
      </c>
      <c r="AV205" s="13" t="s">
        <v>82</v>
      </c>
      <c r="AW205" s="13" t="s">
        <v>30</v>
      </c>
      <c r="AX205" s="13" t="s">
        <v>73</v>
      </c>
      <c r="AY205" s="166" t="s">
        <v>160</v>
      </c>
    </row>
    <row r="206" spans="1:65" s="14" customFormat="1">
      <c r="B206" s="173"/>
      <c r="D206" s="165" t="s">
        <v>168</v>
      </c>
      <c r="E206" s="174" t="s">
        <v>1</v>
      </c>
      <c r="F206" s="175" t="s">
        <v>170</v>
      </c>
      <c r="H206" s="176">
        <v>109.6</v>
      </c>
      <c r="I206" s="177"/>
      <c r="L206" s="173"/>
      <c r="M206" s="178"/>
      <c r="N206" s="179"/>
      <c r="O206" s="179"/>
      <c r="P206" s="179"/>
      <c r="Q206" s="179"/>
      <c r="R206" s="179"/>
      <c r="S206" s="179"/>
      <c r="T206" s="180"/>
      <c r="AT206" s="174" t="s">
        <v>168</v>
      </c>
      <c r="AU206" s="174" t="s">
        <v>82</v>
      </c>
      <c r="AV206" s="14" t="s">
        <v>166</v>
      </c>
      <c r="AW206" s="14" t="s">
        <v>30</v>
      </c>
      <c r="AX206" s="14" t="s">
        <v>80</v>
      </c>
      <c r="AY206" s="174" t="s">
        <v>160</v>
      </c>
    </row>
    <row r="207" spans="1:65" s="2" customFormat="1" ht="16.5" customHeight="1">
      <c r="A207" s="32"/>
      <c r="B207" s="149"/>
      <c r="C207" s="150" t="s">
        <v>281</v>
      </c>
      <c r="D207" s="150" t="s">
        <v>162</v>
      </c>
      <c r="E207" s="151" t="s">
        <v>567</v>
      </c>
      <c r="F207" s="152" t="s">
        <v>568</v>
      </c>
      <c r="G207" s="153" t="s">
        <v>165</v>
      </c>
      <c r="H207" s="154">
        <v>109.6</v>
      </c>
      <c r="I207" s="155"/>
      <c r="J207" s="156">
        <f>ROUND(I207*H207,2)</f>
        <v>0</v>
      </c>
      <c r="K207" s="157"/>
      <c r="L207" s="33"/>
      <c r="M207" s="158" t="s">
        <v>1</v>
      </c>
      <c r="N207" s="159" t="s">
        <v>38</v>
      </c>
      <c r="O207" s="58"/>
      <c r="P207" s="160">
        <f>O207*H207</f>
        <v>0</v>
      </c>
      <c r="Q207" s="160">
        <v>0</v>
      </c>
      <c r="R207" s="160">
        <f>Q207*H207</f>
        <v>0</v>
      </c>
      <c r="S207" s="160">
        <v>0</v>
      </c>
      <c r="T207" s="161">
        <f>S207*H207</f>
        <v>0</v>
      </c>
      <c r="U207" s="32"/>
      <c r="V207" s="32"/>
      <c r="W207" s="32"/>
      <c r="X207" s="32"/>
      <c r="Y207" s="32"/>
      <c r="Z207" s="32"/>
      <c r="AA207" s="32"/>
      <c r="AB207" s="32"/>
      <c r="AC207" s="32"/>
      <c r="AD207" s="32"/>
      <c r="AE207" s="32"/>
      <c r="AR207" s="162" t="s">
        <v>166</v>
      </c>
      <c r="AT207" s="162" t="s">
        <v>162</v>
      </c>
      <c r="AU207" s="162" t="s">
        <v>82</v>
      </c>
      <c r="AY207" s="17" t="s">
        <v>160</v>
      </c>
      <c r="BE207" s="163">
        <f>IF(N207="základní",J207,0)</f>
        <v>0</v>
      </c>
      <c r="BF207" s="163">
        <f>IF(N207="snížená",J207,0)</f>
        <v>0</v>
      </c>
      <c r="BG207" s="163">
        <f>IF(N207="zákl. přenesená",J207,0)</f>
        <v>0</v>
      </c>
      <c r="BH207" s="163">
        <f>IF(N207="sníž. přenesená",J207,0)</f>
        <v>0</v>
      </c>
      <c r="BI207" s="163">
        <f>IF(N207="nulová",J207,0)</f>
        <v>0</v>
      </c>
      <c r="BJ207" s="17" t="s">
        <v>80</v>
      </c>
      <c r="BK207" s="163">
        <f>ROUND(I207*H207,2)</f>
        <v>0</v>
      </c>
      <c r="BL207" s="17" t="s">
        <v>166</v>
      </c>
      <c r="BM207" s="162" t="s">
        <v>569</v>
      </c>
    </row>
    <row r="208" spans="1:65" s="2" customFormat="1" ht="21.75" customHeight="1">
      <c r="A208" s="32"/>
      <c r="B208" s="149"/>
      <c r="C208" s="150" t="s">
        <v>287</v>
      </c>
      <c r="D208" s="150" t="s">
        <v>162</v>
      </c>
      <c r="E208" s="151" t="s">
        <v>570</v>
      </c>
      <c r="F208" s="152" t="s">
        <v>571</v>
      </c>
      <c r="G208" s="153" t="s">
        <v>207</v>
      </c>
      <c r="H208" s="154">
        <v>105.8</v>
      </c>
      <c r="I208" s="155"/>
      <c r="J208" s="156">
        <f>ROUND(I208*H208,2)</f>
        <v>0</v>
      </c>
      <c r="K208" s="157"/>
      <c r="L208" s="33"/>
      <c r="M208" s="158" t="s">
        <v>1</v>
      </c>
      <c r="N208" s="159" t="s">
        <v>38</v>
      </c>
      <c r="O208" s="58"/>
      <c r="P208" s="160">
        <f>O208*H208</f>
        <v>0</v>
      </c>
      <c r="Q208" s="160">
        <v>4.6000000000000001E-4</v>
      </c>
      <c r="R208" s="160">
        <f>Q208*H208</f>
        <v>4.8668000000000003E-2</v>
      </c>
      <c r="S208" s="160">
        <v>0</v>
      </c>
      <c r="T208" s="161">
        <f>S208*H208</f>
        <v>0</v>
      </c>
      <c r="U208" s="32"/>
      <c r="V208" s="32"/>
      <c r="W208" s="32"/>
      <c r="X208" s="32"/>
      <c r="Y208" s="32"/>
      <c r="Z208" s="32"/>
      <c r="AA208" s="32"/>
      <c r="AB208" s="32"/>
      <c r="AC208" s="32"/>
      <c r="AD208" s="32"/>
      <c r="AE208" s="32"/>
      <c r="AR208" s="162" t="s">
        <v>166</v>
      </c>
      <c r="AT208" s="162" t="s">
        <v>162</v>
      </c>
      <c r="AU208" s="162" t="s">
        <v>82</v>
      </c>
      <c r="AY208" s="17" t="s">
        <v>160</v>
      </c>
      <c r="BE208" s="163">
        <f>IF(N208="základní",J208,0)</f>
        <v>0</v>
      </c>
      <c r="BF208" s="163">
        <f>IF(N208="snížená",J208,0)</f>
        <v>0</v>
      </c>
      <c r="BG208" s="163">
        <f>IF(N208="zákl. přenesená",J208,0)</f>
        <v>0</v>
      </c>
      <c r="BH208" s="163">
        <f>IF(N208="sníž. přenesená",J208,0)</f>
        <v>0</v>
      </c>
      <c r="BI208" s="163">
        <f>IF(N208="nulová",J208,0)</f>
        <v>0</v>
      </c>
      <c r="BJ208" s="17" t="s">
        <v>80</v>
      </c>
      <c r="BK208" s="163">
        <f>ROUND(I208*H208,2)</f>
        <v>0</v>
      </c>
      <c r="BL208" s="17" t="s">
        <v>166</v>
      </c>
      <c r="BM208" s="162" t="s">
        <v>572</v>
      </c>
    </row>
    <row r="209" spans="1:65" s="15" customFormat="1">
      <c r="B209" s="181"/>
      <c r="D209" s="165" t="s">
        <v>168</v>
      </c>
      <c r="E209" s="182" t="s">
        <v>1</v>
      </c>
      <c r="F209" s="183" t="s">
        <v>531</v>
      </c>
      <c r="H209" s="182" t="s">
        <v>1</v>
      </c>
      <c r="I209" s="184"/>
      <c r="L209" s="181"/>
      <c r="M209" s="185"/>
      <c r="N209" s="186"/>
      <c r="O209" s="186"/>
      <c r="P209" s="186"/>
      <c r="Q209" s="186"/>
      <c r="R209" s="186"/>
      <c r="S209" s="186"/>
      <c r="T209" s="187"/>
      <c r="AT209" s="182" t="s">
        <v>168</v>
      </c>
      <c r="AU209" s="182" t="s">
        <v>82</v>
      </c>
      <c r="AV209" s="15" t="s">
        <v>80</v>
      </c>
      <c r="AW209" s="15" t="s">
        <v>30</v>
      </c>
      <c r="AX209" s="15" t="s">
        <v>73</v>
      </c>
      <c r="AY209" s="182" t="s">
        <v>160</v>
      </c>
    </row>
    <row r="210" spans="1:65" s="13" customFormat="1">
      <c r="B210" s="164"/>
      <c r="D210" s="165" t="s">
        <v>168</v>
      </c>
      <c r="E210" s="166" t="s">
        <v>1</v>
      </c>
      <c r="F210" s="167" t="s">
        <v>532</v>
      </c>
      <c r="H210" s="168">
        <v>105.8</v>
      </c>
      <c r="I210" s="169"/>
      <c r="L210" s="164"/>
      <c r="M210" s="170"/>
      <c r="N210" s="171"/>
      <c r="O210" s="171"/>
      <c r="P210" s="171"/>
      <c r="Q210" s="171"/>
      <c r="R210" s="171"/>
      <c r="S210" s="171"/>
      <c r="T210" s="172"/>
      <c r="AT210" s="166" t="s">
        <v>168</v>
      </c>
      <c r="AU210" s="166" t="s">
        <v>82</v>
      </c>
      <c r="AV210" s="13" t="s">
        <v>82</v>
      </c>
      <c r="AW210" s="13" t="s">
        <v>30</v>
      </c>
      <c r="AX210" s="13" t="s">
        <v>73</v>
      </c>
      <c r="AY210" s="166" t="s">
        <v>160</v>
      </c>
    </row>
    <row r="211" spans="1:65" s="14" customFormat="1">
      <c r="B211" s="173"/>
      <c r="D211" s="165" t="s">
        <v>168</v>
      </c>
      <c r="E211" s="174" t="s">
        <v>1</v>
      </c>
      <c r="F211" s="175" t="s">
        <v>170</v>
      </c>
      <c r="H211" s="176">
        <v>105.8</v>
      </c>
      <c r="I211" s="177"/>
      <c r="L211" s="173"/>
      <c r="M211" s="178"/>
      <c r="N211" s="179"/>
      <c r="O211" s="179"/>
      <c r="P211" s="179"/>
      <c r="Q211" s="179"/>
      <c r="R211" s="179"/>
      <c r="S211" s="179"/>
      <c r="T211" s="180"/>
      <c r="AT211" s="174" t="s">
        <v>168</v>
      </c>
      <c r="AU211" s="174" t="s">
        <v>82</v>
      </c>
      <c r="AV211" s="14" t="s">
        <v>166</v>
      </c>
      <c r="AW211" s="14" t="s">
        <v>30</v>
      </c>
      <c r="AX211" s="14" t="s">
        <v>80</v>
      </c>
      <c r="AY211" s="174" t="s">
        <v>160</v>
      </c>
    </row>
    <row r="212" spans="1:65" s="2" customFormat="1" ht="24.2" customHeight="1">
      <c r="A212" s="32"/>
      <c r="B212" s="149"/>
      <c r="C212" s="150" t="s">
        <v>293</v>
      </c>
      <c r="D212" s="150" t="s">
        <v>162</v>
      </c>
      <c r="E212" s="151" t="s">
        <v>573</v>
      </c>
      <c r="F212" s="152" t="s">
        <v>574</v>
      </c>
      <c r="G212" s="153" t="s">
        <v>207</v>
      </c>
      <c r="H212" s="154">
        <v>105.8</v>
      </c>
      <c r="I212" s="155"/>
      <c r="J212" s="156">
        <f>ROUND(I212*H212,2)</f>
        <v>0</v>
      </c>
      <c r="K212" s="157"/>
      <c r="L212" s="33"/>
      <c r="M212" s="158" t="s">
        <v>1</v>
      </c>
      <c r="N212" s="159" t="s">
        <v>38</v>
      </c>
      <c r="O212" s="58"/>
      <c r="P212" s="160">
        <f>O212*H212</f>
        <v>0</v>
      </c>
      <c r="Q212" s="160">
        <v>0</v>
      </c>
      <c r="R212" s="160">
        <f>Q212*H212</f>
        <v>0</v>
      </c>
      <c r="S212" s="160">
        <v>0</v>
      </c>
      <c r="T212" s="161">
        <f>S212*H212</f>
        <v>0</v>
      </c>
      <c r="U212" s="32"/>
      <c r="V212" s="32"/>
      <c r="W212" s="32"/>
      <c r="X212" s="32"/>
      <c r="Y212" s="32"/>
      <c r="Z212" s="32"/>
      <c r="AA212" s="32"/>
      <c r="AB212" s="32"/>
      <c r="AC212" s="32"/>
      <c r="AD212" s="32"/>
      <c r="AE212" s="32"/>
      <c r="AR212" s="162" t="s">
        <v>166</v>
      </c>
      <c r="AT212" s="162" t="s">
        <v>162</v>
      </c>
      <c r="AU212" s="162" t="s">
        <v>82</v>
      </c>
      <c r="AY212" s="17" t="s">
        <v>160</v>
      </c>
      <c r="BE212" s="163">
        <f>IF(N212="základní",J212,0)</f>
        <v>0</v>
      </c>
      <c r="BF212" s="163">
        <f>IF(N212="snížená",J212,0)</f>
        <v>0</v>
      </c>
      <c r="BG212" s="163">
        <f>IF(N212="zákl. přenesená",J212,0)</f>
        <v>0</v>
      </c>
      <c r="BH212" s="163">
        <f>IF(N212="sníž. přenesená",J212,0)</f>
        <v>0</v>
      </c>
      <c r="BI212" s="163">
        <f>IF(N212="nulová",J212,0)</f>
        <v>0</v>
      </c>
      <c r="BJ212" s="17" t="s">
        <v>80</v>
      </c>
      <c r="BK212" s="163">
        <f>ROUND(I212*H212,2)</f>
        <v>0</v>
      </c>
      <c r="BL212" s="17" t="s">
        <v>166</v>
      </c>
      <c r="BM212" s="162" t="s">
        <v>575</v>
      </c>
    </row>
    <row r="213" spans="1:65" s="2" customFormat="1" ht="33" customHeight="1">
      <c r="A213" s="32"/>
      <c r="B213" s="149"/>
      <c r="C213" s="150" t="s">
        <v>298</v>
      </c>
      <c r="D213" s="150" t="s">
        <v>162</v>
      </c>
      <c r="E213" s="151" t="s">
        <v>240</v>
      </c>
      <c r="F213" s="152" t="s">
        <v>241</v>
      </c>
      <c r="G213" s="153" t="s">
        <v>207</v>
      </c>
      <c r="H213" s="154">
        <v>587.75</v>
      </c>
      <c r="I213" s="155"/>
      <c r="J213" s="156">
        <f>ROUND(I213*H213,2)</f>
        <v>0</v>
      </c>
      <c r="K213" s="157"/>
      <c r="L213" s="33"/>
      <c r="M213" s="158" t="s">
        <v>1</v>
      </c>
      <c r="N213" s="159" t="s">
        <v>38</v>
      </c>
      <c r="O213" s="58"/>
      <c r="P213" s="160">
        <f>O213*H213</f>
        <v>0</v>
      </c>
      <c r="Q213" s="160">
        <v>0</v>
      </c>
      <c r="R213" s="160">
        <f>Q213*H213</f>
        <v>0</v>
      </c>
      <c r="S213" s="160">
        <v>0</v>
      </c>
      <c r="T213" s="161">
        <f>S213*H213</f>
        <v>0</v>
      </c>
      <c r="U213" s="32"/>
      <c r="V213" s="32"/>
      <c r="W213" s="32"/>
      <c r="X213" s="32"/>
      <c r="Y213" s="32"/>
      <c r="Z213" s="32"/>
      <c r="AA213" s="32"/>
      <c r="AB213" s="32"/>
      <c r="AC213" s="32"/>
      <c r="AD213" s="32"/>
      <c r="AE213" s="32"/>
      <c r="AR213" s="162" t="s">
        <v>166</v>
      </c>
      <c r="AT213" s="162" t="s">
        <v>162</v>
      </c>
      <c r="AU213" s="162" t="s">
        <v>82</v>
      </c>
      <c r="AY213" s="17" t="s">
        <v>160</v>
      </c>
      <c r="BE213" s="163">
        <f>IF(N213="základní",J213,0)</f>
        <v>0</v>
      </c>
      <c r="BF213" s="163">
        <f>IF(N213="snížená",J213,0)</f>
        <v>0</v>
      </c>
      <c r="BG213" s="163">
        <f>IF(N213="zákl. přenesená",J213,0)</f>
        <v>0</v>
      </c>
      <c r="BH213" s="163">
        <f>IF(N213="sníž. přenesená",J213,0)</f>
        <v>0</v>
      </c>
      <c r="BI213" s="163">
        <f>IF(N213="nulová",J213,0)</f>
        <v>0</v>
      </c>
      <c r="BJ213" s="17" t="s">
        <v>80</v>
      </c>
      <c r="BK213" s="163">
        <f>ROUND(I213*H213,2)</f>
        <v>0</v>
      </c>
      <c r="BL213" s="17" t="s">
        <v>166</v>
      </c>
      <c r="BM213" s="162" t="s">
        <v>576</v>
      </c>
    </row>
    <row r="214" spans="1:65" s="13" customFormat="1">
      <c r="B214" s="164"/>
      <c r="D214" s="165" t="s">
        <v>168</v>
      </c>
      <c r="E214" s="166" t="s">
        <v>1</v>
      </c>
      <c r="F214" s="167" t="s">
        <v>577</v>
      </c>
      <c r="H214" s="168">
        <v>587.75</v>
      </c>
      <c r="I214" s="169"/>
      <c r="L214" s="164"/>
      <c r="M214" s="170"/>
      <c r="N214" s="171"/>
      <c r="O214" s="171"/>
      <c r="P214" s="171"/>
      <c r="Q214" s="171"/>
      <c r="R214" s="171"/>
      <c r="S214" s="171"/>
      <c r="T214" s="172"/>
      <c r="AT214" s="166" t="s">
        <v>168</v>
      </c>
      <c r="AU214" s="166" t="s">
        <v>82</v>
      </c>
      <c r="AV214" s="13" t="s">
        <v>82</v>
      </c>
      <c r="AW214" s="13" t="s">
        <v>30</v>
      </c>
      <c r="AX214" s="13" t="s">
        <v>73</v>
      </c>
      <c r="AY214" s="166" t="s">
        <v>160</v>
      </c>
    </row>
    <row r="215" spans="1:65" s="14" customFormat="1">
      <c r="B215" s="173"/>
      <c r="D215" s="165" t="s">
        <v>168</v>
      </c>
      <c r="E215" s="174" t="s">
        <v>1</v>
      </c>
      <c r="F215" s="175" t="s">
        <v>170</v>
      </c>
      <c r="H215" s="176">
        <v>587.75</v>
      </c>
      <c r="I215" s="177"/>
      <c r="L215" s="173"/>
      <c r="M215" s="178"/>
      <c r="N215" s="179"/>
      <c r="O215" s="179"/>
      <c r="P215" s="179"/>
      <c r="Q215" s="179"/>
      <c r="R215" s="179"/>
      <c r="S215" s="179"/>
      <c r="T215" s="180"/>
      <c r="AT215" s="174" t="s">
        <v>168</v>
      </c>
      <c r="AU215" s="174" t="s">
        <v>82</v>
      </c>
      <c r="AV215" s="14" t="s">
        <v>166</v>
      </c>
      <c r="AW215" s="14" t="s">
        <v>30</v>
      </c>
      <c r="AX215" s="14" t="s">
        <v>80</v>
      </c>
      <c r="AY215" s="174" t="s">
        <v>160</v>
      </c>
    </row>
    <row r="216" spans="1:65" s="2" customFormat="1" ht="33" customHeight="1">
      <c r="A216" s="32"/>
      <c r="B216" s="149"/>
      <c r="C216" s="150" t="s">
        <v>303</v>
      </c>
      <c r="D216" s="150" t="s">
        <v>162</v>
      </c>
      <c r="E216" s="151" t="s">
        <v>245</v>
      </c>
      <c r="F216" s="152" t="s">
        <v>246</v>
      </c>
      <c r="G216" s="153" t="s">
        <v>207</v>
      </c>
      <c r="H216" s="154">
        <v>438.60399999999998</v>
      </c>
      <c r="I216" s="155"/>
      <c r="J216" s="156">
        <f>ROUND(I216*H216,2)</f>
        <v>0</v>
      </c>
      <c r="K216" s="157"/>
      <c r="L216" s="33"/>
      <c r="M216" s="158" t="s">
        <v>1</v>
      </c>
      <c r="N216" s="159" t="s">
        <v>38</v>
      </c>
      <c r="O216" s="58"/>
      <c r="P216" s="160">
        <f>O216*H216</f>
        <v>0</v>
      </c>
      <c r="Q216" s="160">
        <v>0</v>
      </c>
      <c r="R216" s="160">
        <f>Q216*H216</f>
        <v>0</v>
      </c>
      <c r="S216" s="160">
        <v>0</v>
      </c>
      <c r="T216" s="161">
        <f>S216*H216</f>
        <v>0</v>
      </c>
      <c r="U216" s="32"/>
      <c r="V216" s="32"/>
      <c r="W216" s="32"/>
      <c r="X216" s="32"/>
      <c r="Y216" s="32"/>
      <c r="Z216" s="32"/>
      <c r="AA216" s="32"/>
      <c r="AB216" s="32"/>
      <c r="AC216" s="32"/>
      <c r="AD216" s="32"/>
      <c r="AE216" s="32"/>
      <c r="AR216" s="162" t="s">
        <v>166</v>
      </c>
      <c r="AT216" s="162" t="s">
        <v>162</v>
      </c>
      <c r="AU216" s="162" t="s">
        <v>82</v>
      </c>
      <c r="AY216" s="17" t="s">
        <v>160</v>
      </c>
      <c r="BE216" s="163">
        <f>IF(N216="základní",J216,0)</f>
        <v>0</v>
      </c>
      <c r="BF216" s="163">
        <f>IF(N216="snížená",J216,0)</f>
        <v>0</v>
      </c>
      <c r="BG216" s="163">
        <f>IF(N216="zákl. přenesená",J216,0)</f>
        <v>0</v>
      </c>
      <c r="BH216" s="163">
        <f>IF(N216="sníž. přenesená",J216,0)</f>
        <v>0</v>
      </c>
      <c r="BI216" s="163">
        <f>IF(N216="nulová",J216,0)</f>
        <v>0</v>
      </c>
      <c r="BJ216" s="17" t="s">
        <v>80</v>
      </c>
      <c r="BK216" s="163">
        <f>ROUND(I216*H216,2)</f>
        <v>0</v>
      </c>
      <c r="BL216" s="17" t="s">
        <v>166</v>
      </c>
      <c r="BM216" s="162" t="s">
        <v>578</v>
      </c>
    </row>
    <row r="217" spans="1:65" s="13" customFormat="1">
      <c r="B217" s="164"/>
      <c r="D217" s="165" t="s">
        <v>168</v>
      </c>
      <c r="E217" s="166" t="s">
        <v>1</v>
      </c>
      <c r="F217" s="167" t="s">
        <v>579</v>
      </c>
      <c r="H217" s="168">
        <v>438.60399999999998</v>
      </c>
      <c r="I217" s="169"/>
      <c r="L217" s="164"/>
      <c r="M217" s="170"/>
      <c r="N217" s="171"/>
      <c r="O217" s="171"/>
      <c r="P217" s="171"/>
      <c r="Q217" s="171"/>
      <c r="R217" s="171"/>
      <c r="S217" s="171"/>
      <c r="T217" s="172"/>
      <c r="AT217" s="166" t="s">
        <v>168</v>
      </c>
      <c r="AU217" s="166" t="s">
        <v>82</v>
      </c>
      <c r="AV217" s="13" t="s">
        <v>82</v>
      </c>
      <c r="AW217" s="13" t="s">
        <v>30</v>
      </c>
      <c r="AX217" s="13" t="s">
        <v>73</v>
      </c>
      <c r="AY217" s="166" t="s">
        <v>160</v>
      </c>
    </row>
    <row r="218" spans="1:65" s="14" customFormat="1">
      <c r="B218" s="173"/>
      <c r="D218" s="165" t="s">
        <v>168</v>
      </c>
      <c r="E218" s="174" t="s">
        <v>1</v>
      </c>
      <c r="F218" s="175" t="s">
        <v>170</v>
      </c>
      <c r="H218" s="176">
        <v>438.60399999999998</v>
      </c>
      <c r="I218" s="177"/>
      <c r="L218" s="173"/>
      <c r="M218" s="178"/>
      <c r="N218" s="179"/>
      <c r="O218" s="179"/>
      <c r="P218" s="179"/>
      <c r="Q218" s="179"/>
      <c r="R218" s="179"/>
      <c r="S218" s="179"/>
      <c r="T218" s="180"/>
      <c r="AT218" s="174" t="s">
        <v>168</v>
      </c>
      <c r="AU218" s="174" t="s">
        <v>82</v>
      </c>
      <c r="AV218" s="14" t="s">
        <v>166</v>
      </c>
      <c r="AW218" s="14" t="s">
        <v>30</v>
      </c>
      <c r="AX218" s="14" t="s">
        <v>80</v>
      </c>
      <c r="AY218" s="174" t="s">
        <v>160</v>
      </c>
    </row>
    <row r="219" spans="1:65" s="2" customFormat="1" ht="37.9" customHeight="1">
      <c r="A219" s="32"/>
      <c r="B219" s="149"/>
      <c r="C219" s="150" t="s">
        <v>309</v>
      </c>
      <c r="D219" s="150" t="s">
        <v>162</v>
      </c>
      <c r="E219" s="151" t="s">
        <v>250</v>
      </c>
      <c r="F219" s="152" t="s">
        <v>251</v>
      </c>
      <c r="G219" s="153" t="s">
        <v>207</v>
      </c>
      <c r="H219" s="154">
        <v>1754.4159999999999</v>
      </c>
      <c r="I219" s="155"/>
      <c r="J219" s="156">
        <f>ROUND(I219*H219,2)</f>
        <v>0</v>
      </c>
      <c r="K219" s="157"/>
      <c r="L219" s="33"/>
      <c r="M219" s="158" t="s">
        <v>1</v>
      </c>
      <c r="N219" s="159" t="s">
        <v>38</v>
      </c>
      <c r="O219" s="58"/>
      <c r="P219" s="160">
        <f>O219*H219</f>
        <v>0</v>
      </c>
      <c r="Q219" s="160">
        <v>0</v>
      </c>
      <c r="R219" s="160">
        <f>Q219*H219</f>
        <v>0</v>
      </c>
      <c r="S219" s="160">
        <v>0</v>
      </c>
      <c r="T219" s="161">
        <f>S219*H219</f>
        <v>0</v>
      </c>
      <c r="U219" s="32"/>
      <c r="V219" s="32"/>
      <c r="W219" s="32"/>
      <c r="X219" s="32"/>
      <c r="Y219" s="32"/>
      <c r="Z219" s="32"/>
      <c r="AA219" s="32"/>
      <c r="AB219" s="32"/>
      <c r="AC219" s="32"/>
      <c r="AD219" s="32"/>
      <c r="AE219" s="32"/>
      <c r="AR219" s="162" t="s">
        <v>166</v>
      </c>
      <c r="AT219" s="162" t="s">
        <v>162</v>
      </c>
      <c r="AU219" s="162" t="s">
        <v>82</v>
      </c>
      <c r="AY219" s="17" t="s">
        <v>160</v>
      </c>
      <c r="BE219" s="163">
        <f>IF(N219="základní",J219,0)</f>
        <v>0</v>
      </c>
      <c r="BF219" s="163">
        <f>IF(N219="snížená",J219,0)</f>
        <v>0</v>
      </c>
      <c r="BG219" s="163">
        <f>IF(N219="zákl. přenesená",J219,0)</f>
        <v>0</v>
      </c>
      <c r="BH219" s="163">
        <f>IF(N219="sníž. přenesená",J219,0)</f>
        <v>0</v>
      </c>
      <c r="BI219" s="163">
        <f>IF(N219="nulová",J219,0)</f>
        <v>0</v>
      </c>
      <c r="BJ219" s="17" t="s">
        <v>80</v>
      </c>
      <c r="BK219" s="163">
        <f>ROUND(I219*H219,2)</f>
        <v>0</v>
      </c>
      <c r="BL219" s="17" t="s">
        <v>166</v>
      </c>
      <c r="BM219" s="162" t="s">
        <v>580</v>
      </c>
    </row>
    <row r="220" spans="1:65" s="13" customFormat="1">
      <c r="B220" s="164"/>
      <c r="D220" s="165" t="s">
        <v>168</v>
      </c>
      <c r="F220" s="167" t="s">
        <v>581</v>
      </c>
      <c r="H220" s="168">
        <v>1754.4159999999999</v>
      </c>
      <c r="I220" s="169"/>
      <c r="L220" s="164"/>
      <c r="M220" s="170"/>
      <c r="N220" s="171"/>
      <c r="O220" s="171"/>
      <c r="P220" s="171"/>
      <c r="Q220" s="171"/>
      <c r="R220" s="171"/>
      <c r="S220" s="171"/>
      <c r="T220" s="172"/>
      <c r="AT220" s="166" t="s">
        <v>168</v>
      </c>
      <c r="AU220" s="166" t="s">
        <v>82</v>
      </c>
      <c r="AV220" s="13" t="s">
        <v>82</v>
      </c>
      <c r="AW220" s="13" t="s">
        <v>3</v>
      </c>
      <c r="AX220" s="13" t="s">
        <v>80</v>
      </c>
      <c r="AY220" s="166" t="s">
        <v>160</v>
      </c>
    </row>
    <row r="221" spans="1:65" s="2" customFormat="1" ht="33" customHeight="1">
      <c r="A221" s="32"/>
      <c r="B221" s="149"/>
      <c r="C221" s="150" t="s">
        <v>315</v>
      </c>
      <c r="D221" s="150" t="s">
        <v>162</v>
      </c>
      <c r="E221" s="151" t="s">
        <v>255</v>
      </c>
      <c r="F221" s="152" t="s">
        <v>256</v>
      </c>
      <c r="G221" s="153" t="s">
        <v>207</v>
      </c>
      <c r="H221" s="154">
        <v>291.995</v>
      </c>
      <c r="I221" s="155"/>
      <c r="J221" s="156">
        <f>ROUND(I221*H221,2)</f>
        <v>0</v>
      </c>
      <c r="K221" s="157"/>
      <c r="L221" s="33"/>
      <c r="M221" s="158" t="s">
        <v>1</v>
      </c>
      <c r="N221" s="159" t="s">
        <v>38</v>
      </c>
      <c r="O221" s="58"/>
      <c r="P221" s="160">
        <f>O221*H221</f>
        <v>0</v>
      </c>
      <c r="Q221" s="160">
        <v>0</v>
      </c>
      <c r="R221" s="160">
        <f>Q221*H221</f>
        <v>0</v>
      </c>
      <c r="S221" s="160">
        <v>0</v>
      </c>
      <c r="T221" s="161">
        <f>S221*H221</f>
        <v>0</v>
      </c>
      <c r="U221" s="32"/>
      <c r="V221" s="32"/>
      <c r="W221" s="32"/>
      <c r="X221" s="32"/>
      <c r="Y221" s="32"/>
      <c r="Z221" s="32"/>
      <c r="AA221" s="32"/>
      <c r="AB221" s="32"/>
      <c r="AC221" s="32"/>
      <c r="AD221" s="32"/>
      <c r="AE221" s="32"/>
      <c r="AR221" s="162" t="s">
        <v>166</v>
      </c>
      <c r="AT221" s="162" t="s">
        <v>162</v>
      </c>
      <c r="AU221" s="162" t="s">
        <v>82</v>
      </c>
      <c r="AY221" s="17" t="s">
        <v>160</v>
      </c>
      <c r="BE221" s="163">
        <f>IF(N221="základní",J221,0)</f>
        <v>0</v>
      </c>
      <c r="BF221" s="163">
        <f>IF(N221="snížená",J221,0)</f>
        <v>0</v>
      </c>
      <c r="BG221" s="163">
        <f>IF(N221="zákl. přenesená",J221,0)</f>
        <v>0</v>
      </c>
      <c r="BH221" s="163">
        <f>IF(N221="sníž. přenesená",J221,0)</f>
        <v>0</v>
      </c>
      <c r="BI221" s="163">
        <f>IF(N221="nulová",J221,0)</f>
        <v>0</v>
      </c>
      <c r="BJ221" s="17" t="s">
        <v>80</v>
      </c>
      <c r="BK221" s="163">
        <f>ROUND(I221*H221,2)</f>
        <v>0</v>
      </c>
      <c r="BL221" s="17" t="s">
        <v>166</v>
      </c>
      <c r="BM221" s="162" t="s">
        <v>582</v>
      </c>
    </row>
    <row r="222" spans="1:65" s="13" customFormat="1">
      <c r="B222" s="164"/>
      <c r="D222" s="165" t="s">
        <v>168</v>
      </c>
      <c r="E222" s="166" t="s">
        <v>1</v>
      </c>
      <c r="F222" s="167" t="s">
        <v>583</v>
      </c>
      <c r="H222" s="168">
        <v>291.995</v>
      </c>
      <c r="I222" s="169"/>
      <c r="L222" s="164"/>
      <c r="M222" s="170"/>
      <c r="N222" s="171"/>
      <c r="O222" s="171"/>
      <c r="P222" s="171"/>
      <c r="Q222" s="171"/>
      <c r="R222" s="171"/>
      <c r="S222" s="171"/>
      <c r="T222" s="172"/>
      <c r="AT222" s="166" t="s">
        <v>168</v>
      </c>
      <c r="AU222" s="166" t="s">
        <v>82</v>
      </c>
      <c r="AV222" s="13" t="s">
        <v>82</v>
      </c>
      <c r="AW222" s="13" t="s">
        <v>30</v>
      </c>
      <c r="AX222" s="13" t="s">
        <v>73</v>
      </c>
      <c r="AY222" s="166" t="s">
        <v>160</v>
      </c>
    </row>
    <row r="223" spans="1:65" s="14" customFormat="1">
      <c r="B223" s="173"/>
      <c r="D223" s="165" t="s">
        <v>168</v>
      </c>
      <c r="E223" s="174" t="s">
        <v>1</v>
      </c>
      <c r="F223" s="175" t="s">
        <v>170</v>
      </c>
      <c r="H223" s="176">
        <v>291.995</v>
      </c>
      <c r="I223" s="177"/>
      <c r="L223" s="173"/>
      <c r="M223" s="178"/>
      <c r="N223" s="179"/>
      <c r="O223" s="179"/>
      <c r="P223" s="179"/>
      <c r="Q223" s="179"/>
      <c r="R223" s="179"/>
      <c r="S223" s="179"/>
      <c r="T223" s="180"/>
      <c r="AT223" s="174" t="s">
        <v>168</v>
      </c>
      <c r="AU223" s="174" t="s">
        <v>82</v>
      </c>
      <c r="AV223" s="14" t="s">
        <v>166</v>
      </c>
      <c r="AW223" s="14" t="s">
        <v>30</v>
      </c>
      <c r="AX223" s="14" t="s">
        <v>80</v>
      </c>
      <c r="AY223" s="174" t="s">
        <v>160</v>
      </c>
    </row>
    <row r="224" spans="1:65" s="2" customFormat="1" ht="37.9" customHeight="1">
      <c r="A224" s="32"/>
      <c r="B224" s="149"/>
      <c r="C224" s="150" t="s">
        <v>321</v>
      </c>
      <c r="D224" s="150" t="s">
        <v>162</v>
      </c>
      <c r="E224" s="151" t="s">
        <v>260</v>
      </c>
      <c r="F224" s="152" t="s">
        <v>261</v>
      </c>
      <c r="G224" s="153" t="s">
        <v>207</v>
      </c>
      <c r="H224" s="154">
        <v>1167.98</v>
      </c>
      <c r="I224" s="155"/>
      <c r="J224" s="156">
        <f>ROUND(I224*H224,2)</f>
        <v>0</v>
      </c>
      <c r="K224" s="157"/>
      <c r="L224" s="33"/>
      <c r="M224" s="158" t="s">
        <v>1</v>
      </c>
      <c r="N224" s="159" t="s">
        <v>38</v>
      </c>
      <c r="O224" s="58"/>
      <c r="P224" s="160">
        <f>O224*H224</f>
        <v>0</v>
      </c>
      <c r="Q224" s="160">
        <v>0</v>
      </c>
      <c r="R224" s="160">
        <f>Q224*H224</f>
        <v>0</v>
      </c>
      <c r="S224" s="160">
        <v>0</v>
      </c>
      <c r="T224" s="161">
        <f>S224*H224</f>
        <v>0</v>
      </c>
      <c r="U224" s="32"/>
      <c r="V224" s="32"/>
      <c r="W224" s="32"/>
      <c r="X224" s="32"/>
      <c r="Y224" s="32"/>
      <c r="Z224" s="32"/>
      <c r="AA224" s="32"/>
      <c r="AB224" s="32"/>
      <c r="AC224" s="32"/>
      <c r="AD224" s="32"/>
      <c r="AE224" s="32"/>
      <c r="AR224" s="162" t="s">
        <v>166</v>
      </c>
      <c r="AT224" s="162" t="s">
        <v>162</v>
      </c>
      <c r="AU224" s="162" t="s">
        <v>82</v>
      </c>
      <c r="AY224" s="17" t="s">
        <v>160</v>
      </c>
      <c r="BE224" s="163">
        <f>IF(N224="základní",J224,0)</f>
        <v>0</v>
      </c>
      <c r="BF224" s="163">
        <f>IF(N224="snížená",J224,0)</f>
        <v>0</v>
      </c>
      <c r="BG224" s="163">
        <f>IF(N224="zákl. přenesená",J224,0)</f>
        <v>0</v>
      </c>
      <c r="BH224" s="163">
        <f>IF(N224="sníž. přenesená",J224,0)</f>
        <v>0</v>
      </c>
      <c r="BI224" s="163">
        <f>IF(N224="nulová",J224,0)</f>
        <v>0</v>
      </c>
      <c r="BJ224" s="17" t="s">
        <v>80</v>
      </c>
      <c r="BK224" s="163">
        <f>ROUND(I224*H224,2)</f>
        <v>0</v>
      </c>
      <c r="BL224" s="17" t="s">
        <v>166</v>
      </c>
      <c r="BM224" s="162" t="s">
        <v>584</v>
      </c>
    </row>
    <row r="225" spans="1:65" s="13" customFormat="1">
      <c r="B225" s="164"/>
      <c r="D225" s="165" t="s">
        <v>168</v>
      </c>
      <c r="F225" s="167" t="s">
        <v>585</v>
      </c>
      <c r="H225" s="168">
        <v>1167.98</v>
      </c>
      <c r="I225" s="169"/>
      <c r="L225" s="164"/>
      <c r="M225" s="170"/>
      <c r="N225" s="171"/>
      <c r="O225" s="171"/>
      <c r="P225" s="171"/>
      <c r="Q225" s="171"/>
      <c r="R225" s="171"/>
      <c r="S225" s="171"/>
      <c r="T225" s="172"/>
      <c r="AT225" s="166" t="s">
        <v>168</v>
      </c>
      <c r="AU225" s="166" t="s">
        <v>82</v>
      </c>
      <c r="AV225" s="13" t="s">
        <v>82</v>
      </c>
      <c r="AW225" s="13" t="s">
        <v>3</v>
      </c>
      <c r="AX225" s="13" t="s">
        <v>80</v>
      </c>
      <c r="AY225" s="166" t="s">
        <v>160</v>
      </c>
    </row>
    <row r="226" spans="1:65" s="2" customFormat="1" ht="24.2" customHeight="1">
      <c r="A226" s="32"/>
      <c r="B226" s="149"/>
      <c r="C226" s="150" t="s">
        <v>327</v>
      </c>
      <c r="D226" s="150" t="s">
        <v>162</v>
      </c>
      <c r="E226" s="151" t="s">
        <v>265</v>
      </c>
      <c r="F226" s="152" t="s">
        <v>266</v>
      </c>
      <c r="G226" s="153" t="s">
        <v>207</v>
      </c>
      <c r="H226" s="154">
        <v>587.75</v>
      </c>
      <c r="I226" s="155"/>
      <c r="J226" s="156">
        <f>ROUND(I226*H226,2)</f>
        <v>0</v>
      </c>
      <c r="K226" s="157"/>
      <c r="L226" s="33"/>
      <c r="M226" s="158" t="s">
        <v>1</v>
      </c>
      <c r="N226" s="159" t="s">
        <v>38</v>
      </c>
      <c r="O226" s="58"/>
      <c r="P226" s="160">
        <f>O226*H226</f>
        <v>0</v>
      </c>
      <c r="Q226" s="160">
        <v>0</v>
      </c>
      <c r="R226" s="160">
        <f>Q226*H226</f>
        <v>0</v>
      </c>
      <c r="S226" s="160">
        <v>0</v>
      </c>
      <c r="T226" s="161">
        <f>S226*H226</f>
        <v>0</v>
      </c>
      <c r="U226" s="32"/>
      <c r="V226" s="32"/>
      <c r="W226" s="32"/>
      <c r="X226" s="32"/>
      <c r="Y226" s="32"/>
      <c r="Z226" s="32"/>
      <c r="AA226" s="32"/>
      <c r="AB226" s="32"/>
      <c r="AC226" s="32"/>
      <c r="AD226" s="32"/>
      <c r="AE226" s="32"/>
      <c r="AR226" s="162" t="s">
        <v>166</v>
      </c>
      <c r="AT226" s="162" t="s">
        <v>162</v>
      </c>
      <c r="AU226" s="162" t="s">
        <v>82</v>
      </c>
      <c r="AY226" s="17" t="s">
        <v>160</v>
      </c>
      <c r="BE226" s="163">
        <f>IF(N226="základní",J226,0)</f>
        <v>0</v>
      </c>
      <c r="BF226" s="163">
        <f>IF(N226="snížená",J226,0)</f>
        <v>0</v>
      </c>
      <c r="BG226" s="163">
        <f>IF(N226="zákl. přenesená",J226,0)</f>
        <v>0</v>
      </c>
      <c r="BH226" s="163">
        <f>IF(N226="sníž. přenesená",J226,0)</f>
        <v>0</v>
      </c>
      <c r="BI226" s="163">
        <f>IF(N226="nulová",J226,0)</f>
        <v>0</v>
      </c>
      <c r="BJ226" s="17" t="s">
        <v>80</v>
      </c>
      <c r="BK226" s="163">
        <f>ROUND(I226*H226,2)</f>
        <v>0</v>
      </c>
      <c r="BL226" s="17" t="s">
        <v>166</v>
      </c>
      <c r="BM226" s="162" t="s">
        <v>586</v>
      </c>
    </row>
    <row r="227" spans="1:65" s="13" customFormat="1">
      <c r="B227" s="164"/>
      <c r="D227" s="165" t="s">
        <v>168</v>
      </c>
      <c r="E227" s="166" t="s">
        <v>1</v>
      </c>
      <c r="F227" s="167" t="s">
        <v>577</v>
      </c>
      <c r="H227" s="168">
        <v>587.75</v>
      </c>
      <c r="I227" s="169"/>
      <c r="L227" s="164"/>
      <c r="M227" s="170"/>
      <c r="N227" s="171"/>
      <c r="O227" s="171"/>
      <c r="P227" s="171"/>
      <c r="Q227" s="171"/>
      <c r="R227" s="171"/>
      <c r="S227" s="171"/>
      <c r="T227" s="172"/>
      <c r="AT227" s="166" t="s">
        <v>168</v>
      </c>
      <c r="AU227" s="166" t="s">
        <v>82</v>
      </c>
      <c r="AV227" s="13" t="s">
        <v>82</v>
      </c>
      <c r="AW227" s="13" t="s">
        <v>30</v>
      </c>
      <c r="AX227" s="13" t="s">
        <v>73</v>
      </c>
      <c r="AY227" s="166" t="s">
        <v>160</v>
      </c>
    </row>
    <row r="228" spans="1:65" s="14" customFormat="1">
      <c r="B228" s="173"/>
      <c r="D228" s="165" t="s">
        <v>168</v>
      </c>
      <c r="E228" s="174" t="s">
        <v>1</v>
      </c>
      <c r="F228" s="175" t="s">
        <v>170</v>
      </c>
      <c r="H228" s="176">
        <v>587.75</v>
      </c>
      <c r="I228" s="177"/>
      <c r="L228" s="173"/>
      <c r="M228" s="178"/>
      <c r="N228" s="179"/>
      <c r="O228" s="179"/>
      <c r="P228" s="179"/>
      <c r="Q228" s="179"/>
      <c r="R228" s="179"/>
      <c r="S228" s="179"/>
      <c r="T228" s="180"/>
      <c r="AT228" s="174" t="s">
        <v>168</v>
      </c>
      <c r="AU228" s="174" t="s">
        <v>82</v>
      </c>
      <c r="AV228" s="14" t="s">
        <v>166</v>
      </c>
      <c r="AW228" s="14" t="s">
        <v>30</v>
      </c>
      <c r="AX228" s="14" t="s">
        <v>80</v>
      </c>
      <c r="AY228" s="174" t="s">
        <v>160</v>
      </c>
    </row>
    <row r="229" spans="1:65" s="2" customFormat="1" ht="33" customHeight="1">
      <c r="A229" s="32"/>
      <c r="B229" s="149"/>
      <c r="C229" s="150" t="s">
        <v>333</v>
      </c>
      <c r="D229" s="150" t="s">
        <v>162</v>
      </c>
      <c r="E229" s="151" t="s">
        <v>268</v>
      </c>
      <c r="F229" s="152" t="s">
        <v>269</v>
      </c>
      <c r="G229" s="153" t="s">
        <v>270</v>
      </c>
      <c r="H229" s="154">
        <v>1227.357</v>
      </c>
      <c r="I229" s="155"/>
      <c r="J229" s="156">
        <f>ROUND(I229*H229,2)</f>
        <v>0</v>
      </c>
      <c r="K229" s="157"/>
      <c r="L229" s="33"/>
      <c r="M229" s="158" t="s">
        <v>1</v>
      </c>
      <c r="N229" s="159" t="s">
        <v>38</v>
      </c>
      <c r="O229" s="58"/>
      <c r="P229" s="160">
        <f>O229*H229</f>
        <v>0</v>
      </c>
      <c r="Q229" s="160">
        <v>0</v>
      </c>
      <c r="R229" s="160">
        <f>Q229*H229</f>
        <v>0</v>
      </c>
      <c r="S229" s="160">
        <v>0</v>
      </c>
      <c r="T229" s="161">
        <f>S229*H229</f>
        <v>0</v>
      </c>
      <c r="U229" s="32"/>
      <c r="V229" s="32"/>
      <c r="W229" s="32"/>
      <c r="X229" s="32"/>
      <c r="Y229" s="32"/>
      <c r="Z229" s="32"/>
      <c r="AA229" s="32"/>
      <c r="AB229" s="32"/>
      <c r="AC229" s="32"/>
      <c r="AD229" s="32"/>
      <c r="AE229" s="32"/>
      <c r="AR229" s="162" t="s">
        <v>166</v>
      </c>
      <c r="AT229" s="162" t="s">
        <v>162</v>
      </c>
      <c r="AU229" s="162" t="s">
        <v>82</v>
      </c>
      <c r="AY229" s="17" t="s">
        <v>160</v>
      </c>
      <c r="BE229" s="163">
        <f>IF(N229="základní",J229,0)</f>
        <v>0</v>
      </c>
      <c r="BF229" s="163">
        <f>IF(N229="snížená",J229,0)</f>
        <v>0</v>
      </c>
      <c r="BG229" s="163">
        <f>IF(N229="zákl. přenesená",J229,0)</f>
        <v>0</v>
      </c>
      <c r="BH229" s="163">
        <f>IF(N229="sníž. přenesená",J229,0)</f>
        <v>0</v>
      </c>
      <c r="BI229" s="163">
        <f>IF(N229="nulová",J229,0)</f>
        <v>0</v>
      </c>
      <c r="BJ229" s="17" t="s">
        <v>80</v>
      </c>
      <c r="BK229" s="163">
        <f>ROUND(I229*H229,2)</f>
        <v>0</v>
      </c>
      <c r="BL229" s="17" t="s">
        <v>166</v>
      </c>
      <c r="BM229" s="162" t="s">
        <v>587</v>
      </c>
    </row>
    <row r="230" spans="1:65" s="13" customFormat="1">
      <c r="B230" s="164"/>
      <c r="D230" s="165" t="s">
        <v>168</v>
      </c>
      <c r="E230" s="166" t="s">
        <v>1</v>
      </c>
      <c r="F230" s="167" t="s">
        <v>588</v>
      </c>
      <c r="H230" s="168">
        <v>1227.357</v>
      </c>
      <c r="I230" s="169"/>
      <c r="L230" s="164"/>
      <c r="M230" s="170"/>
      <c r="N230" s="171"/>
      <c r="O230" s="171"/>
      <c r="P230" s="171"/>
      <c r="Q230" s="171"/>
      <c r="R230" s="171"/>
      <c r="S230" s="171"/>
      <c r="T230" s="172"/>
      <c r="AT230" s="166" t="s">
        <v>168</v>
      </c>
      <c r="AU230" s="166" t="s">
        <v>82</v>
      </c>
      <c r="AV230" s="13" t="s">
        <v>82</v>
      </c>
      <c r="AW230" s="13" t="s">
        <v>30</v>
      </c>
      <c r="AX230" s="13" t="s">
        <v>73</v>
      </c>
      <c r="AY230" s="166" t="s">
        <v>160</v>
      </c>
    </row>
    <row r="231" spans="1:65" s="14" customFormat="1">
      <c r="B231" s="173"/>
      <c r="D231" s="165" t="s">
        <v>168</v>
      </c>
      <c r="E231" s="174" t="s">
        <v>1</v>
      </c>
      <c r="F231" s="175" t="s">
        <v>170</v>
      </c>
      <c r="H231" s="176">
        <v>1227.357</v>
      </c>
      <c r="I231" s="177"/>
      <c r="L231" s="173"/>
      <c r="M231" s="178"/>
      <c r="N231" s="179"/>
      <c r="O231" s="179"/>
      <c r="P231" s="179"/>
      <c r="Q231" s="179"/>
      <c r="R231" s="179"/>
      <c r="S231" s="179"/>
      <c r="T231" s="180"/>
      <c r="AT231" s="174" t="s">
        <v>168</v>
      </c>
      <c r="AU231" s="174" t="s">
        <v>82</v>
      </c>
      <c r="AV231" s="14" t="s">
        <v>166</v>
      </c>
      <c r="AW231" s="14" t="s">
        <v>30</v>
      </c>
      <c r="AX231" s="14" t="s">
        <v>80</v>
      </c>
      <c r="AY231" s="174" t="s">
        <v>160</v>
      </c>
    </row>
    <row r="232" spans="1:65" s="2" customFormat="1" ht="24.2" customHeight="1">
      <c r="A232" s="32"/>
      <c r="B232" s="149"/>
      <c r="C232" s="150" t="s">
        <v>337</v>
      </c>
      <c r="D232" s="150" t="s">
        <v>162</v>
      </c>
      <c r="E232" s="151" t="s">
        <v>274</v>
      </c>
      <c r="F232" s="152" t="s">
        <v>275</v>
      </c>
      <c r="G232" s="153" t="s">
        <v>207</v>
      </c>
      <c r="H232" s="154">
        <v>463.84100000000001</v>
      </c>
      <c r="I232" s="155"/>
      <c r="J232" s="156">
        <f>ROUND(I232*H232,2)</f>
        <v>0</v>
      </c>
      <c r="K232" s="157"/>
      <c r="L232" s="33"/>
      <c r="M232" s="158" t="s">
        <v>1</v>
      </c>
      <c r="N232" s="159" t="s">
        <v>38</v>
      </c>
      <c r="O232" s="58"/>
      <c r="P232" s="160">
        <f>O232*H232</f>
        <v>0</v>
      </c>
      <c r="Q232" s="160">
        <v>0</v>
      </c>
      <c r="R232" s="160">
        <f>Q232*H232</f>
        <v>0</v>
      </c>
      <c r="S232" s="160">
        <v>0</v>
      </c>
      <c r="T232" s="161">
        <f>S232*H232</f>
        <v>0</v>
      </c>
      <c r="U232" s="32"/>
      <c r="V232" s="32"/>
      <c r="W232" s="32"/>
      <c r="X232" s="32"/>
      <c r="Y232" s="32"/>
      <c r="Z232" s="32"/>
      <c r="AA232" s="32"/>
      <c r="AB232" s="32"/>
      <c r="AC232" s="32"/>
      <c r="AD232" s="32"/>
      <c r="AE232" s="32"/>
      <c r="AR232" s="162" t="s">
        <v>166</v>
      </c>
      <c r="AT232" s="162" t="s">
        <v>162</v>
      </c>
      <c r="AU232" s="162" t="s">
        <v>82</v>
      </c>
      <c r="AY232" s="17" t="s">
        <v>160</v>
      </c>
      <c r="BE232" s="163">
        <f>IF(N232="základní",J232,0)</f>
        <v>0</v>
      </c>
      <c r="BF232" s="163">
        <f>IF(N232="snížená",J232,0)</f>
        <v>0</v>
      </c>
      <c r="BG232" s="163">
        <f>IF(N232="zákl. přenesená",J232,0)</f>
        <v>0</v>
      </c>
      <c r="BH232" s="163">
        <f>IF(N232="sníž. přenesená",J232,0)</f>
        <v>0</v>
      </c>
      <c r="BI232" s="163">
        <f>IF(N232="nulová",J232,0)</f>
        <v>0</v>
      </c>
      <c r="BJ232" s="17" t="s">
        <v>80</v>
      </c>
      <c r="BK232" s="163">
        <f>ROUND(I232*H232,2)</f>
        <v>0</v>
      </c>
      <c r="BL232" s="17" t="s">
        <v>166</v>
      </c>
      <c r="BM232" s="162" t="s">
        <v>589</v>
      </c>
    </row>
    <row r="233" spans="1:65" s="13" customFormat="1">
      <c r="B233" s="164"/>
      <c r="D233" s="165" t="s">
        <v>168</v>
      </c>
      <c r="E233" s="166" t="s">
        <v>1</v>
      </c>
      <c r="F233" s="167" t="s">
        <v>590</v>
      </c>
      <c r="H233" s="168">
        <v>729.98599999999999</v>
      </c>
      <c r="I233" s="169"/>
      <c r="L233" s="164"/>
      <c r="M233" s="170"/>
      <c r="N233" s="171"/>
      <c r="O233" s="171"/>
      <c r="P233" s="171"/>
      <c r="Q233" s="171"/>
      <c r="R233" s="171"/>
      <c r="S233" s="171"/>
      <c r="T233" s="172"/>
      <c r="AT233" s="166" t="s">
        <v>168</v>
      </c>
      <c r="AU233" s="166" t="s">
        <v>82</v>
      </c>
      <c r="AV233" s="13" t="s">
        <v>82</v>
      </c>
      <c r="AW233" s="13" t="s">
        <v>30</v>
      </c>
      <c r="AX233" s="13" t="s">
        <v>73</v>
      </c>
      <c r="AY233" s="166" t="s">
        <v>160</v>
      </c>
    </row>
    <row r="234" spans="1:65" s="15" customFormat="1">
      <c r="B234" s="181"/>
      <c r="D234" s="165" t="s">
        <v>168</v>
      </c>
      <c r="E234" s="182" t="s">
        <v>1</v>
      </c>
      <c r="F234" s="183" t="s">
        <v>278</v>
      </c>
      <c r="H234" s="182" t="s">
        <v>1</v>
      </c>
      <c r="I234" s="184"/>
      <c r="L234" s="181"/>
      <c r="M234" s="185"/>
      <c r="N234" s="186"/>
      <c r="O234" s="186"/>
      <c r="P234" s="186"/>
      <c r="Q234" s="186"/>
      <c r="R234" s="186"/>
      <c r="S234" s="186"/>
      <c r="T234" s="187"/>
      <c r="AT234" s="182" t="s">
        <v>168</v>
      </c>
      <c r="AU234" s="182" t="s">
        <v>82</v>
      </c>
      <c r="AV234" s="15" t="s">
        <v>80</v>
      </c>
      <c r="AW234" s="15" t="s">
        <v>30</v>
      </c>
      <c r="AX234" s="15" t="s">
        <v>73</v>
      </c>
      <c r="AY234" s="182" t="s">
        <v>160</v>
      </c>
    </row>
    <row r="235" spans="1:65" s="13" customFormat="1">
      <c r="B235" s="164"/>
      <c r="D235" s="165" t="s">
        <v>168</v>
      </c>
      <c r="E235" s="166" t="s">
        <v>1</v>
      </c>
      <c r="F235" s="167" t="s">
        <v>591</v>
      </c>
      <c r="H235" s="168">
        <v>-221.3</v>
      </c>
      <c r="I235" s="169"/>
      <c r="L235" s="164"/>
      <c r="M235" s="170"/>
      <c r="N235" s="171"/>
      <c r="O235" s="171"/>
      <c r="P235" s="171"/>
      <c r="Q235" s="171"/>
      <c r="R235" s="171"/>
      <c r="S235" s="171"/>
      <c r="T235" s="172"/>
      <c r="AT235" s="166" t="s">
        <v>168</v>
      </c>
      <c r="AU235" s="166" t="s">
        <v>82</v>
      </c>
      <c r="AV235" s="13" t="s">
        <v>82</v>
      </c>
      <c r="AW235" s="13" t="s">
        <v>30</v>
      </c>
      <c r="AX235" s="13" t="s">
        <v>73</v>
      </c>
      <c r="AY235" s="166" t="s">
        <v>160</v>
      </c>
    </row>
    <row r="236" spans="1:65" s="13" customFormat="1">
      <c r="B236" s="164"/>
      <c r="D236" s="165" t="s">
        <v>168</v>
      </c>
      <c r="E236" s="166" t="s">
        <v>1</v>
      </c>
      <c r="F236" s="167" t="s">
        <v>592</v>
      </c>
      <c r="H236" s="168">
        <v>-3.1</v>
      </c>
      <c r="I236" s="169"/>
      <c r="L236" s="164"/>
      <c r="M236" s="170"/>
      <c r="N236" s="171"/>
      <c r="O236" s="171"/>
      <c r="P236" s="171"/>
      <c r="Q236" s="171"/>
      <c r="R236" s="171"/>
      <c r="S236" s="171"/>
      <c r="T236" s="172"/>
      <c r="AT236" s="166" t="s">
        <v>168</v>
      </c>
      <c r="AU236" s="166" t="s">
        <v>82</v>
      </c>
      <c r="AV236" s="13" t="s">
        <v>82</v>
      </c>
      <c r="AW236" s="13" t="s">
        <v>30</v>
      </c>
      <c r="AX236" s="13" t="s">
        <v>73</v>
      </c>
      <c r="AY236" s="166" t="s">
        <v>160</v>
      </c>
    </row>
    <row r="237" spans="1:65" s="13" customFormat="1">
      <c r="B237" s="164"/>
      <c r="D237" s="165" t="s">
        <v>168</v>
      </c>
      <c r="E237" s="166" t="s">
        <v>1</v>
      </c>
      <c r="F237" s="167" t="s">
        <v>593</v>
      </c>
      <c r="H237" s="168">
        <v>-41.744999999999997</v>
      </c>
      <c r="I237" s="169"/>
      <c r="L237" s="164"/>
      <c r="M237" s="170"/>
      <c r="N237" s="171"/>
      <c r="O237" s="171"/>
      <c r="P237" s="171"/>
      <c r="Q237" s="171"/>
      <c r="R237" s="171"/>
      <c r="S237" s="171"/>
      <c r="T237" s="172"/>
      <c r="AT237" s="166" t="s">
        <v>168</v>
      </c>
      <c r="AU237" s="166" t="s">
        <v>82</v>
      </c>
      <c r="AV237" s="13" t="s">
        <v>82</v>
      </c>
      <c r="AW237" s="13" t="s">
        <v>30</v>
      </c>
      <c r="AX237" s="13" t="s">
        <v>73</v>
      </c>
      <c r="AY237" s="166" t="s">
        <v>160</v>
      </c>
    </row>
    <row r="238" spans="1:65" s="14" customFormat="1">
      <c r="B238" s="173"/>
      <c r="D238" s="165" t="s">
        <v>168</v>
      </c>
      <c r="E238" s="174" t="s">
        <v>1</v>
      </c>
      <c r="F238" s="175" t="s">
        <v>170</v>
      </c>
      <c r="H238" s="176">
        <v>463.84100000000001</v>
      </c>
      <c r="I238" s="177"/>
      <c r="L238" s="173"/>
      <c r="M238" s="178"/>
      <c r="N238" s="179"/>
      <c r="O238" s="179"/>
      <c r="P238" s="179"/>
      <c r="Q238" s="179"/>
      <c r="R238" s="179"/>
      <c r="S238" s="179"/>
      <c r="T238" s="180"/>
      <c r="AT238" s="174" t="s">
        <v>168</v>
      </c>
      <c r="AU238" s="174" t="s">
        <v>82</v>
      </c>
      <c r="AV238" s="14" t="s">
        <v>166</v>
      </c>
      <c r="AW238" s="14" t="s">
        <v>30</v>
      </c>
      <c r="AX238" s="14" t="s">
        <v>80</v>
      </c>
      <c r="AY238" s="174" t="s">
        <v>160</v>
      </c>
    </row>
    <row r="239" spans="1:65" s="2" customFormat="1" ht="16.5" customHeight="1">
      <c r="A239" s="32"/>
      <c r="B239" s="149"/>
      <c r="C239" s="188" t="s">
        <v>342</v>
      </c>
      <c r="D239" s="188" t="s">
        <v>282</v>
      </c>
      <c r="E239" s="189" t="s">
        <v>283</v>
      </c>
      <c r="F239" s="190" t="s">
        <v>284</v>
      </c>
      <c r="G239" s="191" t="s">
        <v>270</v>
      </c>
      <c r="H239" s="192">
        <v>952.77599999999995</v>
      </c>
      <c r="I239" s="193"/>
      <c r="J239" s="194">
        <f>ROUND(I239*H239,2)</f>
        <v>0</v>
      </c>
      <c r="K239" s="195"/>
      <c r="L239" s="196"/>
      <c r="M239" s="197" t="s">
        <v>1</v>
      </c>
      <c r="N239" s="198" t="s">
        <v>38</v>
      </c>
      <c r="O239" s="58"/>
      <c r="P239" s="160">
        <f>O239*H239</f>
        <v>0</v>
      </c>
      <c r="Q239" s="160">
        <v>0</v>
      </c>
      <c r="R239" s="160">
        <f>Q239*H239</f>
        <v>0</v>
      </c>
      <c r="S239" s="160">
        <v>0</v>
      </c>
      <c r="T239" s="161">
        <f>S239*H239</f>
        <v>0</v>
      </c>
      <c r="U239" s="32"/>
      <c r="V239" s="32"/>
      <c r="W239" s="32"/>
      <c r="X239" s="32"/>
      <c r="Y239" s="32"/>
      <c r="Z239" s="32"/>
      <c r="AA239" s="32"/>
      <c r="AB239" s="32"/>
      <c r="AC239" s="32"/>
      <c r="AD239" s="32"/>
      <c r="AE239" s="32"/>
      <c r="AR239" s="162" t="s">
        <v>199</v>
      </c>
      <c r="AT239" s="162" t="s">
        <v>282</v>
      </c>
      <c r="AU239" s="162" t="s">
        <v>82</v>
      </c>
      <c r="AY239" s="17" t="s">
        <v>160</v>
      </c>
      <c r="BE239" s="163">
        <f>IF(N239="základní",J239,0)</f>
        <v>0</v>
      </c>
      <c r="BF239" s="163">
        <f>IF(N239="snížená",J239,0)</f>
        <v>0</v>
      </c>
      <c r="BG239" s="163">
        <f>IF(N239="zákl. přenesená",J239,0)</f>
        <v>0</v>
      </c>
      <c r="BH239" s="163">
        <f>IF(N239="sníž. přenesená",J239,0)</f>
        <v>0</v>
      </c>
      <c r="BI239" s="163">
        <f>IF(N239="nulová",J239,0)</f>
        <v>0</v>
      </c>
      <c r="BJ239" s="17" t="s">
        <v>80</v>
      </c>
      <c r="BK239" s="163">
        <f>ROUND(I239*H239,2)</f>
        <v>0</v>
      </c>
      <c r="BL239" s="17" t="s">
        <v>166</v>
      </c>
      <c r="BM239" s="162" t="s">
        <v>594</v>
      </c>
    </row>
    <row r="240" spans="1:65" s="13" customFormat="1">
      <c r="B240" s="164"/>
      <c r="D240" s="165" t="s">
        <v>168</v>
      </c>
      <c r="E240" s="166" t="s">
        <v>1</v>
      </c>
      <c r="F240" s="167" t="s">
        <v>595</v>
      </c>
      <c r="H240" s="168">
        <v>952.77599999999995</v>
      </c>
      <c r="I240" s="169"/>
      <c r="L240" s="164"/>
      <c r="M240" s="170"/>
      <c r="N240" s="171"/>
      <c r="O240" s="171"/>
      <c r="P240" s="171"/>
      <c r="Q240" s="171"/>
      <c r="R240" s="171"/>
      <c r="S240" s="171"/>
      <c r="T240" s="172"/>
      <c r="AT240" s="166" t="s">
        <v>168</v>
      </c>
      <c r="AU240" s="166" t="s">
        <v>82</v>
      </c>
      <c r="AV240" s="13" t="s">
        <v>82</v>
      </c>
      <c r="AW240" s="13" t="s">
        <v>30</v>
      </c>
      <c r="AX240" s="13" t="s">
        <v>73</v>
      </c>
      <c r="AY240" s="166" t="s">
        <v>160</v>
      </c>
    </row>
    <row r="241" spans="1:65" s="14" customFormat="1">
      <c r="B241" s="173"/>
      <c r="D241" s="165" t="s">
        <v>168</v>
      </c>
      <c r="E241" s="174" t="s">
        <v>1</v>
      </c>
      <c r="F241" s="175" t="s">
        <v>170</v>
      </c>
      <c r="H241" s="176">
        <v>952.77599999999995</v>
      </c>
      <c r="I241" s="177"/>
      <c r="L241" s="173"/>
      <c r="M241" s="178"/>
      <c r="N241" s="179"/>
      <c r="O241" s="179"/>
      <c r="P241" s="179"/>
      <c r="Q241" s="179"/>
      <c r="R241" s="179"/>
      <c r="S241" s="179"/>
      <c r="T241" s="180"/>
      <c r="AT241" s="174" t="s">
        <v>168</v>
      </c>
      <c r="AU241" s="174" t="s">
        <v>82</v>
      </c>
      <c r="AV241" s="14" t="s">
        <v>166</v>
      </c>
      <c r="AW241" s="14" t="s">
        <v>30</v>
      </c>
      <c r="AX241" s="14" t="s">
        <v>80</v>
      </c>
      <c r="AY241" s="174" t="s">
        <v>160</v>
      </c>
    </row>
    <row r="242" spans="1:65" s="2" customFormat="1" ht="24.2" customHeight="1">
      <c r="A242" s="32"/>
      <c r="B242" s="149"/>
      <c r="C242" s="150" t="s">
        <v>346</v>
      </c>
      <c r="D242" s="150" t="s">
        <v>162</v>
      </c>
      <c r="E242" s="151" t="s">
        <v>288</v>
      </c>
      <c r="F242" s="152" t="s">
        <v>289</v>
      </c>
      <c r="G242" s="153" t="s">
        <v>207</v>
      </c>
      <c r="H242" s="154">
        <v>123.90900000000001</v>
      </c>
      <c r="I242" s="155"/>
      <c r="J242" s="156">
        <f>ROUND(I242*H242,2)</f>
        <v>0</v>
      </c>
      <c r="K242" s="157"/>
      <c r="L242" s="33"/>
      <c r="M242" s="158" t="s">
        <v>1</v>
      </c>
      <c r="N242" s="159" t="s">
        <v>38</v>
      </c>
      <c r="O242" s="58"/>
      <c r="P242" s="160">
        <f>O242*H242</f>
        <v>0</v>
      </c>
      <c r="Q242" s="160">
        <v>0</v>
      </c>
      <c r="R242" s="160">
        <f>Q242*H242</f>
        <v>0</v>
      </c>
      <c r="S242" s="160">
        <v>0</v>
      </c>
      <c r="T242" s="161">
        <f>S242*H242</f>
        <v>0</v>
      </c>
      <c r="U242" s="32"/>
      <c r="V242" s="32"/>
      <c r="W242" s="32"/>
      <c r="X242" s="32"/>
      <c r="Y242" s="32"/>
      <c r="Z242" s="32"/>
      <c r="AA242" s="32"/>
      <c r="AB242" s="32"/>
      <c r="AC242" s="32"/>
      <c r="AD242" s="32"/>
      <c r="AE242" s="32"/>
      <c r="AR242" s="162" t="s">
        <v>166</v>
      </c>
      <c r="AT242" s="162" t="s">
        <v>162</v>
      </c>
      <c r="AU242" s="162" t="s">
        <v>82</v>
      </c>
      <c r="AY242" s="17" t="s">
        <v>160</v>
      </c>
      <c r="BE242" s="163">
        <f>IF(N242="základní",J242,0)</f>
        <v>0</v>
      </c>
      <c r="BF242" s="163">
        <f>IF(N242="snížená",J242,0)</f>
        <v>0</v>
      </c>
      <c r="BG242" s="163">
        <f>IF(N242="zákl. přenesená",J242,0)</f>
        <v>0</v>
      </c>
      <c r="BH242" s="163">
        <f>IF(N242="sníž. přenesená",J242,0)</f>
        <v>0</v>
      </c>
      <c r="BI242" s="163">
        <f>IF(N242="nulová",J242,0)</f>
        <v>0</v>
      </c>
      <c r="BJ242" s="17" t="s">
        <v>80</v>
      </c>
      <c r="BK242" s="163">
        <f>ROUND(I242*H242,2)</f>
        <v>0</v>
      </c>
      <c r="BL242" s="17" t="s">
        <v>166</v>
      </c>
      <c r="BM242" s="162" t="s">
        <v>596</v>
      </c>
    </row>
    <row r="243" spans="1:65" s="15" customFormat="1">
      <c r="B243" s="181"/>
      <c r="D243" s="165" t="s">
        <v>168</v>
      </c>
      <c r="E243" s="182" t="s">
        <v>1</v>
      </c>
      <c r="F243" s="183" t="s">
        <v>291</v>
      </c>
      <c r="H243" s="182" t="s">
        <v>1</v>
      </c>
      <c r="I243" s="184"/>
      <c r="L243" s="181"/>
      <c r="M243" s="185"/>
      <c r="N243" s="186"/>
      <c r="O243" s="186"/>
      <c r="P243" s="186"/>
      <c r="Q243" s="186"/>
      <c r="R243" s="186"/>
      <c r="S243" s="186"/>
      <c r="T243" s="187"/>
      <c r="AT243" s="182" t="s">
        <v>168</v>
      </c>
      <c r="AU243" s="182" t="s">
        <v>82</v>
      </c>
      <c r="AV243" s="15" t="s">
        <v>80</v>
      </c>
      <c r="AW243" s="15" t="s">
        <v>30</v>
      </c>
      <c r="AX243" s="15" t="s">
        <v>73</v>
      </c>
      <c r="AY243" s="182" t="s">
        <v>160</v>
      </c>
    </row>
    <row r="244" spans="1:65" s="13" customFormat="1">
      <c r="B244" s="164"/>
      <c r="D244" s="165" t="s">
        <v>168</v>
      </c>
      <c r="E244" s="166" t="s">
        <v>1</v>
      </c>
      <c r="F244" s="167" t="s">
        <v>597</v>
      </c>
      <c r="H244" s="168">
        <v>123.90900000000001</v>
      </c>
      <c r="I244" s="169"/>
      <c r="L244" s="164"/>
      <c r="M244" s="170"/>
      <c r="N244" s="171"/>
      <c r="O244" s="171"/>
      <c r="P244" s="171"/>
      <c r="Q244" s="171"/>
      <c r="R244" s="171"/>
      <c r="S244" s="171"/>
      <c r="T244" s="172"/>
      <c r="AT244" s="166" t="s">
        <v>168</v>
      </c>
      <c r="AU244" s="166" t="s">
        <v>82</v>
      </c>
      <c r="AV244" s="13" t="s">
        <v>82</v>
      </c>
      <c r="AW244" s="13" t="s">
        <v>30</v>
      </c>
      <c r="AX244" s="13" t="s">
        <v>73</v>
      </c>
      <c r="AY244" s="166" t="s">
        <v>160</v>
      </c>
    </row>
    <row r="245" spans="1:65" s="14" customFormat="1">
      <c r="B245" s="173"/>
      <c r="D245" s="165" t="s">
        <v>168</v>
      </c>
      <c r="E245" s="174" t="s">
        <v>1</v>
      </c>
      <c r="F245" s="175" t="s">
        <v>170</v>
      </c>
      <c r="H245" s="176">
        <v>123.90900000000001</v>
      </c>
      <c r="I245" s="177"/>
      <c r="L245" s="173"/>
      <c r="M245" s="178"/>
      <c r="N245" s="179"/>
      <c r="O245" s="179"/>
      <c r="P245" s="179"/>
      <c r="Q245" s="179"/>
      <c r="R245" s="179"/>
      <c r="S245" s="179"/>
      <c r="T245" s="180"/>
      <c r="AT245" s="174" t="s">
        <v>168</v>
      </c>
      <c r="AU245" s="174" t="s">
        <v>82</v>
      </c>
      <c r="AV245" s="14" t="s">
        <v>166</v>
      </c>
      <c r="AW245" s="14" t="s">
        <v>30</v>
      </c>
      <c r="AX245" s="14" t="s">
        <v>80</v>
      </c>
      <c r="AY245" s="174" t="s">
        <v>160</v>
      </c>
    </row>
    <row r="246" spans="1:65" s="2" customFormat="1" ht="16.5" customHeight="1">
      <c r="A246" s="32"/>
      <c r="B246" s="149"/>
      <c r="C246" s="188" t="s">
        <v>350</v>
      </c>
      <c r="D246" s="188" t="s">
        <v>282</v>
      </c>
      <c r="E246" s="189" t="s">
        <v>294</v>
      </c>
      <c r="F246" s="190" t="s">
        <v>295</v>
      </c>
      <c r="G246" s="191" t="s">
        <v>270</v>
      </c>
      <c r="H246" s="192">
        <v>254.52099999999999</v>
      </c>
      <c r="I246" s="193"/>
      <c r="J246" s="194">
        <f>ROUND(I246*H246,2)</f>
        <v>0</v>
      </c>
      <c r="K246" s="195"/>
      <c r="L246" s="196"/>
      <c r="M246" s="197" t="s">
        <v>1</v>
      </c>
      <c r="N246" s="198" t="s">
        <v>38</v>
      </c>
      <c r="O246" s="58"/>
      <c r="P246" s="160">
        <f>O246*H246</f>
        <v>0</v>
      </c>
      <c r="Q246" s="160">
        <v>0</v>
      </c>
      <c r="R246" s="160">
        <f>Q246*H246</f>
        <v>0</v>
      </c>
      <c r="S246" s="160">
        <v>0</v>
      </c>
      <c r="T246" s="161">
        <f>S246*H246</f>
        <v>0</v>
      </c>
      <c r="U246" s="32"/>
      <c r="V246" s="32"/>
      <c r="W246" s="32"/>
      <c r="X246" s="32"/>
      <c r="Y246" s="32"/>
      <c r="Z246" s="32"/>
      <c r="AA246" s="32"/>
      <c r="AB246" s="32"/>
      <c r="AC246" s="32"/>
      <c r="AD246" s="32"/>
      <c r="AE246" s="32"/>
      <c r="AR246" s="162" t="s">
        <v>199</v>
      </c>
      <c r="AT246" s="162" t="s">
        <v>282</v>
      </c>
      <c r="AU246" s="162" t="s">
        <v>82</v>
      </c>
      <c r="AY246" s="17" t="s">
        <v>160</v>
      </c>
      <c r="BE246" s="163">
        <f>IF(N246="základní",J246,0)</f>
        <v>0</v>
      </c>
      <c r="BF246" s="163">
        <f>IF(N246="snížená",J246,0)</f>
        <v>0</v>
      </c>
      <c r="BG246" s="163">
        <f>IF(N246="zákl. přenesená",J246,0)</f>
        <v>0</v>
      </c>
      <c r="BH246" s="163">
        <f>IF(N246="sníž. přenesená",J246,0)</f>
        <v>0</v>
      </c>
      <c r="BI246" s="163">
        <f>IF(N246="nulová",J246,0)</f>
        <v>0</v>
      </c>
      <c r="BJ246" s="17" t="s">
        <v>80</v>
      </c>
      <c r="BK246" s="163">
        <f>ROUND(I246*H246,2)</f>
        <v>0</v>
      </c>
      <c r="BL246" s="17" t="s">
        <v>166</v>
      </c>
      <c r="BM246" s="162" t="s">
        <v>598</v>
      </c>
    </row>
    <row r="247" spans="1:65" s="13" customFormat="1">
      <c r="B247" s="164"/>
      <c r="D247" s="165" t="s">
        <v>168</v>
      </c>
      <c r="E247" s="166" t="s">
        <v>1</v>
      </c>
      <c r="F247" s="167" t="s">
        <v>599</v>
      </c>
      <c r="H247" s="168">
        <v>254.52099999999999</v>
      </c>
      <c r="I247" s="169"/>
      <c r="L247" s="164"/>
      <c r="M247" s="170"/>
      <c r="N247" s="171"/>
      <c r="O247" s="171"/>
      <c r="P247" s="171"/>
      <c r="Q247" s="171"/>
      <c r="R247" s="171"/>
      <c r="S247" s="171"/>
      <c r="T247" s="172"/>
      <c r="AT247" s="166" t="s">
        <v>168</v>
      </c>
      <c r="AU247" s="166" t="s">
        <v>82</v>
      </c>
      <c r="AV247" s="13" t="s">
        <v>82</v>
      </c>
      <c r="AW247" s="13" t="s">
        <v>30</v>
      </c>
      <c r="AX247" s="13" t="s">
        <v>73</v>
      </c>
      <c r="AY247" s="166" t="s">
        <v>160</v>
      </c>
    </row>
    <row r="248" spans="1:65" s="14" customFormat="1">
      <c r="B248" s="173"/>
      <c r="D248" s="165" t="s">
        <v>168</v>
      </c>
      <c r="E248" s="174" t="s">
        <v>1</v>
      </c>
      <c r="F248" s="175" t="s">
        <v>170</v>
      </c>
      <c r="H248" s="176">
        <v>254.52099999999999</v>
      </c>
      <c r="I248" s="177"/>
      <c r="L248" s="173"/>
      <c r="M248" s="178"/>
      <c r="N248" s="179"/>
      <c r="O248" s="179"/>
      <c r="P248" s="179"/>
      <c r="Q248" s="179"/>
      <c r="R248" s="179"/>
      <c r="S248" s="179"/>
      <c r="T248" s="180"/>
      <c r="AT248" s="174" t="s">
        <v>168</v>
      </c>
      <c r="AU248" s="174" t="s">
        <v>82</v>
      </c>
      <c r="AV248" s="14" t="s">
        <v>166</v>
      </c>
      <c r="AW248" s="14" t="s">
        <v>30</v>
      </c>
      <c r="AX248" s="14" t="s">
        <v>80</v>
      </c>
      <c r="AY248" s="174" t="s">
        <v>160</v>
      </c>
    </row>
    <row r="249" spans="1:65" s="2" customFormat="1" ht="24.2" customHeight="1">
      <c r="A249" s="32"/>
      <c r="B249" s="149"/>
      <c r="C249" s="150" t="s">
        <v>354</v>
      </c>
      <c r="D249" s="150" t="s">
        <v>162</v>
      </c>
      <c r="E249" s="151" t="s">
        <v>299</v>
      </c>
      <c r="F249" s="152" t="s">
        <v>300</v>
      </c>
      <c r="G249" s="153" t="s">
        <v>165</v>
      </c>
      <c r="H249" s="154">
        <v>277.73</v>
      </c>
      <c r="I249" s="155"/>
      <c r="J249" s="156">
        <f>ROUND(I249*H249,2)</f>
        <v>0</v>
      </c>
      <c r="K249" s="157"/>
      <c r="L249" s="33"/>
      <c r="M249" s="158" t="s">
        <v>1</v>
      </c>
      <c r="N249" s="159" t="s">
        <v>38</v>
      </c>
      <c r="O249" s="58"/>
      <c r="P249" s="160">
        <f>O249*H249</f>
        <v>0</v>
      </c>
      <c r="Q249" s="160">
        <v>0</v>
      </c>
      <c r="R249" s="160">
        <f>Q249*H249</f>
        <v>0</v>
      </c>
      <c r="S249" s="160">
        <v>0</v>
      </c>
      <c r="T249" s="161">
        <f>S249*H249</f>
        <v>0</v>
      </c>
      <c r="U249" s="32"/>
      <c r="V249" s="32"/>
      <c r="W249" s="32"/>
      <c r="X249" s="32"/>
      <c r="Y249" s="32"/>
      <c r="Z249" s="32"/>
      <c r="AA249" s="32"/>
      <c r="AB249" s="32"/>
      <c r="AC249" s="32"/>
      <c r="AD249" s="32"/>
      <c r="AE249" s="32"/>
      <c r="AR249" s="162" t="s">
        <v>166</v>
      </c>
      <c r="AT249" s="162" t="s">
        <v>162</v>
      </c>
      <c r="AU249" s="162" t="s">
        <v>82</v>
      </c>
      <c r="AY249" s="17" t="s">
        <v>160</v>
      </c>
      <c r="BE249" s="163">
        <f>IF(N249="základní",J249,0)</f>
        <v>0</v>
      </c>
      <c r="BF249" s="163">
        <f>IF(N249="snížená",J249,0)</f>
        <v>0</v>
      </c>
      <c r="BG249" s="163">
        <f>IF(N249="zákl. přenesená",J249,0)</f>
        <v>0</v>
      </c>
      <c r="BH249" s="163">
        <f>IF(N249="sníž. přenesená",J249,0)</f>
        <v>0</v>
      </c>
      <c r="BI249" s="163">
        <f>IF(N249="nulová",J249,0)</f>
        <v>0</v>
      </c>
      <c r="BJ249" s="17" t="s">
        <v>80</v>
      </c>
      <c r="BK249" s="163">
        <f>ROUND(I249*H249,2)</f>
        <v>0</v>
      </c>
      <c r="BL249" s="17" t="s">
        <v>166</v>
      </c>
      <c r="BM249" s="162" t="s">
        <v>600</v>
      </c>
    </row>
    <row r="250" spans="1:65" s="13" customFormat="1">
      <c r="B250" s="164"/>
      <c r="D250" s="165" t="s">
        <v>168</v>
      </c>
      <c r="E250" s="166" t="s">
        <v>1</v>
      </c>
      <c r="F250" s="167" t="s">
        <v>601</v>
      </c>
      <c r="H250" s="168">
        <v>277.73</v>
      </c>
      <c r="I250" s="169"/>
      <c r="L250" s="164"/>
      <c r="M250" s="170"/>
      <c r="N250" s="171"/>
      <c r="O250" s="171"/>
      <c r="P250" s="171"/>
      <c r="Q250" s="171"/>
      <c r="R250" s="171"/>
      <c r="S250" s="171"/>
      <c r="T250" s="172"/>
      <c r="AT250" s="166" t="s">
        <v>168</v>
      </c>
      <c r="AU250" s="166" t="s">
        <v>82</v>
      </c>
      <c r="AV250" s="13" t="s">
        <v>82</v>
      </c>
      <c r="AW250" s="13" t="s">
        <v>30</v>
      </c>
      <c r="AX250" s="13" t="s">
        <v>73</v>
      </c>
      <c r="AY250" s="166" t="s">
        <v>160</v>
      </c>
    </row>
    <row r="251" spans="1:65" s="14" customFormat="1">
      <c r="B251" s="173"/>
      <c r="D251" s="165" t="s">
        <v>168</v>
      </c>
      <c r="E251" s="174" t="s">
        <v>1</v>
      </c>
      <c r="F251" s="175" t="s">
        <v>170</v>
      </c>
      <c r="H251" s="176">
        <v>277.73</v>
      </c>
      <c r="I251" s="177"/>
      <c r="L251" s="173"/>
      <c r="M251" s="178"/>
      <c r="N251" s="179"/>
      <c r="O251" s="179"/>
      <c r="P251" s="179"/>
      <c r="Q251" s="179"/>
      <c r="R251" s="179"/>
      <c r="S251" s="179"/>
      <c r="T251" s="180"/>
      <c r="AT251" s="174" t="s">
        <v>168</v>
      </c>
      <c r="AU251" s="174" t="s">
        <v>82</v>
      </c>
      <c r="AV251" s="14" t="s">
        <v>166</v>
      </c>
      <c r="AW251" s="14" t="s">
        <v>30</v>
      </c>
      <c r="AX251" s="14" t="s">
        <v>80</v>
      </c>
      <c r="AY251" s="174" t="s">
        <v>160</v>
      </c>
    </row>
    <row r="252" spans="1:65" s="12" customFormat="1" ht="22.9" customHeight="1">
      <c r="B252" s="136"/>
      <c r="D252" s="137" t="s">
        <v>72</v>
      </c>
      <c r="E252" s="147" t="s">
        <v>82</v>
      </c>
      <c r="F252" s="147" t="s">
        <v>302</v>
      </c>
      <c r="I252" s="139"/>
      <c r="J252" s="148">
        <f>BK252</f>
        <v>0</v>
      </c>
      <c r="L252" s="136"/>
      <c r="M252" s="141"/>
      <c r="N252" s="142"/>
      <c r="O252" s="142"/>
      <c r="P252" s="143">
        <f>SUM(P253:P255)</f>
        <v>0</v>
      </c>
      <c r="Q252" s="142"/>
      <c r="R252" s="143">
        <f>SUM(R253:R255)</f>
        <v>48.163557000000004</v>
      </c>
      <c r="S252" s="142"/>
      <c r="T252" s="144">
        <f>SUM(T253:T255)</f>
        <v>0</v>
      </c>
      <c r="AR252" s="137" t="s">
        <v>80</v>
      </c>
      <c r="AT252" s="145" t="s">
        <v>72</v>
      </c>
      <c r="AU252" s="145" t="s">
        <v>80</v>
      </c>
      <c r="AY252" s="137" t="s">
        <v>160</v>
      </c>
      <c r="BK252" s="146">
        <f>SUM(BK253:BK255)</f>
        <v>0</v>
      </c>
    </row>
    <row r="253" spans="1:65" s="2" customFormat="1" ht="37.9" customHeight="1">
      <c r="A253" s="32"/>
      <c r="B253" s="149"/>
      <c r="C253" s="150" t="s">
        <v>358</v>
      </c>
      <c r="D253" s="150" t="s">
        <v>162</v>
      </c>
      <c r="E253" s="151" t="s">
        <v>304</v>
      </c>
      <c r="F253" s="152" t="s">
        <v>305</v>
      </c>
      <c r="G253" s="153" t="s">
        <v>196</v>
      </c>
      <c r="H253" s="154">
        <v>235.3</v>
      </c>
      <c r="I253" s="155"/>
      <c r="J253" s="156">
        <f>ROUND(I253*H253,2)</f>
        <v>0</v>
      </c>
      <c r="K253" s="157"/>
      <c r="L253" s="33"/>
      <c r="M253" s="158" t="s">
        <v>1</v>
      </c>
      <c r="N253" s="159" t="s">
        <v>38</v>
      </c>
      <c r="O253" s="58"/>
      <c r="P253" s="160">
        <f>O253*H253</f>
        <v>0</v>
      </c>
      <c r="Q253" s="160">
        <v>0.20469000000000001</v>
      </c>
      <c r="R253" s="160">
        <f>Q253*H253</f>
        <v>48.163557000000004</v>
      </c>
      <c r="S253" s="160">
        <v>0</v>
      </c>
      <c r="T253" s="161">
        <f>S253*H253</f>
        <v>0</v>
      </c>
      <c r="U253" s="32"/>
      <c r="V253" s="32"/>
      <c r="W253" s="32"/>
      <c r="X253" s="32"/>
      <c r="Y253" s="32"/>
      <c r="Z253" s="32"/>
      <c r="AA253" s="32"/>
      <c r="AB253" s="32"/>
      <c r="AC253" s="32"/>
      <c r="AD253" s="32"/>
      <c r="AE253" s="32"/>
      <c r="AR253" s="162" t="s">
        <v>166</v>
      </c>
      <c r="AT253" s="162" t="s">
        <v>162</v>
      </c>
      <c r="AU253" s="162" t="s">
        <v>82</v>
      </c>
      <c r="AY253" s="17" t="s">
        <v>160</v>
      </c>
      <c r="BE253" s="163">
        <f>IF(N253="základní",J253,0)</f>
        <v>0</v>
      </c>
      <c r="BF253" s="163">
        <f>IF(N253="snížená",J253,0)</f>
        <v>0</v>
      </c>
      <c r="BG253" s="163">
        <f>IF(N253="zákl. přenesená",J253,0)</f>
        <v>0</v>
      </c>
      <c r="BH253" s="163">
        <f>IF(N253="sníž. přenesená",J253,0)</f>
        <v>0</v>
      </c>
      <c r="BI253" s="163">
        <f>IF(N253="nulová",J253,0)</f>
        <v>0</v>
      </c>
      <c r="BJ253" s="17" t="s">
        <v>80</v>
      </c>
      <c r="BK253" s="163">
        <f>ROUND(I253*H253,2)</f>
        <v>0</v>
      </c>
      <c r="BL253" s="17" t="s">
        <v>166</v>
      </c>
      <c r="BM253" s="162" t="s">
        <v>602</v>
      </c>
    </row>
    <row r="254" spans="1:65" s="13" customFormat="1">
      <c r="B254" s="164"/>
      <c r="D254" s="165" t="s">
        <v>168</v>
      </c>
      <c r="E254" s="166" t="s">
        <v>1</v>
      </c>
      <c r="F254" s="167" t="s">
        <v>603</v>
      </c>
      <c r="H254" s="168">
        <v>235.3</v>
      </c>
      <c r="I254" s="169"/>
      <c r="L254" s="164"/>
      <c r="M254" s="170"/>
      <c r="N254" s="171"/>
      <c r="O254" s="171"/>
      <c r="P254" s="171"/>
      <c r="Q254" s="171"/>
      <c r="R254" s="171"/>
      <c r="S254" s="171"/>
      <c r="T254" s="172"/>
      <c r="AT254" s="166" t="s">
        <v>168</v>
      </c>
      <c r="AU254" s="166" t="s">
        <v>82</v>
      </c>
      <c r="AV254" s="13" t="s">
        <v>82</v>
      </c>
      <c r="AW254" s="13" t="s">
        <v>30</v>
      </c>
      <c r="AX254" s="13" t="s">
        <v>73</v>
      </c>
      <c r="AY254" s="166" t="s">
        <v>160</v>
      </c>
    </row>
    <row r="255" spans="1:65" s="14" customFormat="1">
      <c r="B255" s="173"/>
      <c r="D255" s="165" t="s">
        <v>168</v>
      </c>
      <c r="E255" s="174" t="s">
        <v>1</v>
      </c>
      <c r="F255" s="175" t="s">
        <v>170</v>
      </c>
      <c r="H255" s="176">
        <v>235.3</v>
      </c>
      <c r="I255" s="177"/>
      <c r="L255" s="173"/>
      <c r="M255" s="178"/>
      <c r="N255" s="179"/>
      <c r="O255" s="179"/>
      <c r="P255" s="179"/>
      <c r="Q255" s="179"/>
      <c r="R255" s="179"/>
      <c r="S255" s="179"/>
      <c r="T255" s="180"/>
      <c r="AT255" s="174" t="s">
        <v>168</v>
      </c>
      <c r="AU255" s="174" t="s">
        <v>82</v>
      </c>
      <c r="AV255" s="14" t="s">
        <v>166</v>
      </c>
      <c r="AW255" s="14" t="s">
        <v>30</v>
      </c>
      <c r="AX255" s="14" t="s">
        <v>80</v>
      </c>
      <c r="AY255" s="174" t="s">
        <v>160</v>
      </c>
    </row>
    <row r="256" spans="1:65" s="12" customFormat="1" ht="22.9" customHeight="1">
      <c r="B256" s="136"/>
      <c r="D256" s="137" t="s">
        <v>72</v>
      </c>
      <c r="E256" s="147" t="s">
        <v>174</v>
      </c>
      <c r="F256" s="147" t="s">
        <v>308</v>
      </c>
      <c r="I256" s="139"/>
      <c r="J256" s="148">
        <f>BK256</f>
        <v>0</v>
      </c>
      <c r="L256" s="136"/>
      <c r="M256" s="141"/>
      <c r="N256" s="142"/>
      <c r="O256" s="142"/>
      <c r="P256" s="143">
        <f>SUM(P257:P265)</f>
        <v>0</v>
      </c>
      <c r="Q256" s="142"/>
      <c r="R256" s="143">
        <f>SUM(R257:R265)</f>
        <v>0</v>
      </c>
      <c r="S256" s="142"/>
      <c r="T256" s="144">
        <f>SUM(T257:T265)</f>
        <v>0</v>
      </c>
      <c r="AR256" s="137" t="s">
        <v>80</v>
      </c>
      <c r="AT256" s="145" t="s">
        <v>72</v>
      </c>
      <c r="AU256" s="145" t="s">
        <v>80</v>
      </c>
      <c r="AY256" s="137" t="s">
        <v>160</v>
      </c>
      <c r="BK256" s="146">
        <f>SUM(BK257:BK265)</f>
        <v>0</v>
      </c>
    </row>
    <row r="257" spans="1:65" s="2" customFormat="1" ht="37.9" customHeight="1">
      <c r="A257" s="32"/>
      <c r="B257" s="149"/>
      <c r="C257" s="150" t="s">
        <v>363</v>
      </c>
      <c r="D257" s="150" t="s">
        <v>162</v>
      </c>
      <c r="E257" s="151" t="s">
        <v>310</v>
      </c>
      <c r="F257" s="152" t="s">
        <v>311</v>
      </c>
      <c r="G257" s="153" t="s">
        <v>312</v>
      </c>
      <c r="H257" s="154">
        <v>2</v>
      </c>
      <c r="I257" s="155"/>
      <c r="J257" s="156">
        <f>ROUND(I257*H257,2)</f>
        <v>0</v>
      </c>
      <c r="K257" s="157"/>
      <c r="L257" s="33"/>
      <c r="M257" s="158" t="s">
        <v>1</v>
      </c>
      <c r="N257" s="159" t="s">
        <v>38</v>
      </c>
      <c r="O257" s="58"/>
      <c r="P257" s="160">
        <f>O257*H257</f>
        <v>0</v>
      </c>
      <c r="Q257" s="160">
        <v>0</v>
      </c>
      <c r="R257" s="160">
        <f>Q257*H257</f>
        <v>0</v>
      </c>
      <c r="S257" s="160">
        <v>0</v>
      </c>
      <c r="T257" s="161">
        <f>S257*H257</f>
        <v>0</v>
      </c>
      <c r="U257" s="32"/>
      <c r="V257" s="32"/>
      <c r="W257" s="32"/>
      <c r="X257" s="32"/>
      <c r="Y257" s="32"/>
      <c r="Z257" s="32"/>
      <c r="AA257" s="32"/>
      <c r="AB257" s="32"/>
      <c r="AC257" s="32"/>
      <c r="AD257" s="32"/>
      <c r="AE257" s="32"/>
      <c r="AR257" s="162" t="s">
        <v>166</v>
      </c>
      <c r="AT257" s="162" t="s">
        <v>162</v>
      </c>
      <c r="AU257" s="162" t="s">
        <v>82</v>
      </c>
      <c r="AY257" s="17" t="s">
        <v>160</v>
      </c>
      <c r="BE257" s="163">
        <f>IF(N257="základní",J257,0)</f>
        <v>0</v>
      </c>
      <c r="BF257" s="163">
        <f>IF(N257="snížená",J257,0)</f>
        <v>0</v>
      </c>
      <c r="BG257" s="163">
        <f>IF(N257="zákl. přenesená",J257,0)</f>
        <v>0</v>
      </c>
      <c r="BH257" s="163">
        <f>IF(N257="sníž. přenesená",J257,0)</f>
        <v>0</v>
      </c>
      <c r="BI257" s="163">
        <f>IF(N257="nulová",J257,0)</f>
        <v>0</v>
      </c>
      <c r="BJ257" s="17" t="s">
        <v>80</v>
      </c>
      <c r="BK257" s="163">
        <f>ROUND(I257*H257,2)</f>
        <v>0</v>
      </c>
      <c r="BL257" s="17" t="s">
        <v>166</v>
      </c>
      <c r="BM257" s="162" t="s">
        <v>604</v>
      </c>
    </row>
    <row r="258" spans="1:65" s="13" customFormat="1">
      <c r="B258" s="164"/>
      <c r="D258" s="165" t="s">
        <v>168</v>
      </c>
      <c r="E258" s="166" t="s">
        <v>1</v>
      </c>
      <c r="F258" s="167" t="s">
        <v>314</v>
      </c>
      <c r="H258" s="168">
        <v>2</v>
      </c>
      <c r="I258" s="169"/>
      <c r="L258" s="164"/>
      <c r="M258" s="170"/>
      <c r="N258" s="171"/>
      <c r="O258" s="171"/>
      <c r="P258" s="171"/>
      <c r="Q258" s="171"/>
      <c r="R258" s="171"/>
      <c r="S258" s="171"/>
      <c r="T258" s="172"/>
      <c r="AT258" s="166" t="s">
        <v>168</v>
      </c>
      <c r="AU258" s="166" t="s">
        <v>82</v>
      </c>
      <c r="AV258" s="13" t="s">
        <v>82</v>
      </c>
      <c r="AW258" s="13" t="s">
        <v>30</v>
      </c>
      <c r="AX258" s="13" t="s">
        <v>73</v>
      </c>
      <c r="AY258" s="166" t="s">
        <v>160</v>
      </c>
    </row>
    <row r="259" spans="1:65" s="14" customFormat="1">
      <c r="B259" s="173"/>
      <c r="D259" s="165" t="s">
        <v>168</v>
      </c>
      <c r="E259" s="174" t="s">
        <v>1</v>
      </c>
      <c r="F259" s="175" t="s">
        <v>170</v>
      </c>
      <c r="H259" s="176">
        <v>2</v>
      </c>
      <c r="I259" s="177"/>
      <c r="L259" s="173"/>
      <c r="M259" s="178"/>
      <c r="N259" s="179"/>
      <c r="O259" s="179"/>
      <c r="P259" s="179"/>
      <c r="Q259" s="179"/>
      <c r="R259" s="179"/>
      <c r="S259" s="179"/>
      <c r="T259" s="180"/>
      <c r="AT259" s="174" t="s">
        <v>168</v>
      </c>
      <c r="AU259" s="174" t="s">
        <v>82</v>
      </c>
      <c r="AV259" s="14" t="s">
        <v>166</v>
      </c>
      <c r="AW259" s="14" t="s">
        <v>30</v>
      </c>
      <c r="AX259" s="14" t="s">
        <v>80</v>
      </c>
      <c r="AY259" s="174" t="s">
        <v>160</v>
      </c>
    </row>
    <row r="260" spans="1:65" s="2" customFormat="1" ht="21.75" customHeight="1">
      <c r="A260" s="32"/>
      <c r="B260" s="149"/>
      <c r="C260" s="150" t="s">
        <v>368</v>
      </c>
      <c r="D260" s="150" t="s">
        <v>162</v>
      </c>
      <c r="E260" s="151" t="s">
        <v>316</v>
      </c>
      <c r="F260" s="152" t="s">
        <v>317</v>
      </c>
      <c r="G260" s="153" t="s">
        <v>207</v>
      </c>
      <c r="H260" s="154">
        <v>21.100999999999999</v>
      </c>
      <c r="I260" s="155"/>
      <c r="J260" s="156">
        <f>ROUND(I260*H260,2)</f>
        <v>0</v>
      </c>
      <c r="K260" s="157"/>
      <c r="L260" s="33"/>
      <c r="M260" s="158" t="s">
        <v>1</v>
      </c>
      <c r="N260" s="159" t="s">
        <v>38</v>
      </c>
      <c r="O260" s="58"/>
      <c r="P260" s="160">
        <f>O260*H260</f>
        <v>0</v>
      </c>
      <c r="Q260" s="160">
        <v>0</v>
      </c>
      <c r="R260" s="160">
        <f>Q260*H260</f>
        <v>0</v>
      </c>
      <c r="S260" s="160">
        <v>0</v>
      </c>
      <c r="T260" s="161">
        <f>S260*H260</f>
        <v>0</v>
      </c>
      <c r="U260" s="32"/>
      <c r="V260" s="32"/>
      <c r="W260" s="32"/>
      <c r="X260" s="32"/>
      <c r="Y260" s="32"/>
      <c r="Z260" s="32"/>
      <c r="AA260" s="32"/>
      <c r="AB260" s="32"/>
      <c r="AC260" s="32"/>
      <c r="AD260" s="32"/>
      <c r="AE260" s="32"/>
      <c r="AR260" s="162" t="s">
        <v>166</v>
      </c>
      <c r="AT260" s="162" t="s">
        <v>162</v>
      </c>
      <c r="AU260" s="162" t="s">
        <v>82</v>
      </c>
      <c r="AY260" s="17" t="s">
        <v>160</v>
      </c>
      <c r="BE260" s="163">
        <f>IF(N260="základní",J260,0)</f>
        <v>0</v>
      </c>
      <c r="BF260" s="163">
        <f>IF(N260="snížená",J260,0)</f>
        <v>0</v>
      </c>
      <c r="BG260" s="163">
        <f>IF(N260="zákl. přenesená",J260,0)</f>
        <v>0</v>
      </c>
      <c r="BH260" s="163">
        <f>IF(N260="sníž. přenesená",J260,0)</f>
        <v>0</v>
      </c>
      <c r="BI260" s="163">
        <f>IF(N260="nulová",J260,0)</f>
        <v>0</v>
      </c>
      <c r="BJ260" s="17" t="s">
        <v>80</v>
      </c>
      <c r="BK260" s="163">
        <f>ROUND(I260*H260,2)</f>
        <v>0</v>
      </c>
      <c r="BL260" s="17" t="s">
        <v>166</v>
      </c>
      <c r="BM260" s="162" t="s">
        <v>605</v>
      </c>
    </row>
    <row r="261" spans="1:65" s="13" customFormat="1">
      <c r="B261" s="164"/>
      <c r="D261" s="165" t="s">
        <v>168</v>
      </c>
      <c r="E261" s="166" t="s">
        <v>1</v>
      </c>
      <c r="F261" s="167" t="s">
        <v>606</v>
      </c>
      <c r="H261" s="168">
        <v>21.100999999999999</v>
      </c>
      <c r="I261" s="169"/>
      <c r="L261" s="164"/>
      <c r="M261" s="170"/>
      <c r="N261" s="171"/>
      <c r="O261" s="171"/>
      <c r="P261" s="171"/>
      <c r="Q261" s="171"/>
      <c r="R261" s="171"/>
      <c r="S261" s="171"/>
      <c r="T261" s="172"/>
      <c r="AT261" s="166" t="s">
        <v>168</v>
      </c>
      <c r="AU261" s="166" t="s">
        <v>82</v>
      </c>
      <c r="AV261" s="13" t="s">
        <v>82</v>
      </c>
      <c r="AW261" s="13" t="s">
        <v>30</v>
      </c>
      <c r="AX261" s="13" t="s">
        <v>73</v>
      </c>
      <c r="AY261" s="166" t="s">
        <v>160</v>
      </c>
    </row>
    <row r="262" spans="1:65" s="14" customFormat="1">
      <c r="B262" s="173"/>
      <c r="D262" s="165" t="s">
        <v>168</v>
      </c>
      <c r="E262" s="174" t="s">
        <v>1</v>
      </c>
      <c r="F262" s="175" t="s">
        <v>170</v>
      </c>
      <c r="H262" s="176">
        <v>21.100999999999999</v>
      </c>
      <c r="I262" s="177"/>
      <c r="L262" s="173"/>
      <c r="M262" s="178"/>
      <c r="N262" s="179"/>
      <c r="O262" s="179"/>
      <c r="P262" s="179"/>
      <c r="Q262" s="179"/>
      <c r="R262" s="179"/>
      <c r="S262" s="179"/>
      <c r="T262" s="180"/>
      <c r="AT262" s="174" t="s">
        <v>168</v>
      </c>
      <c r="AU262" s="174" t="s">
        <v>82</v>
      </c>
      <c r="AV262" s="14" t="s">
        <v>166</v>
      </c>
      <c r="AW262" s="14" t="s">
        <v>30</v>
      </c>
      <c r="AX262" s="14" t="s">
        <v>80</v>
      </c>
      <c r="AY262" s="174" t="s">
        <v>160</v>
      </c>
    </row>
    <row r="263" spans="1:65" s="2" customFormat="1" ht="24.2" customHeight="1">
      <c r="A263" s="32"/>
      <c r="B263" s="149"/>
      <c r="C263" s="150" t="s">
        <v>373</v>
      </c>
      <c r="D263" s="150" t="s">
        <v>162</v>
      </c>
      <c r="E263" s="151" t="s">
        <v>607</v>
      </c>
      <c r="F263" s="152" t="s">
        <v>608</v>
      </c>
      <c r="G263" s="153" t="s">
        <v>196</v>
      </c>
      <c r="H263" s="154">
        <v>23.6</v>
      </c>
      <c r="I263" s="155"/>
      <c r="J263" s="156">
        <f>ROUND(I263*H263,2)</f>
        <v>0</v>
      </c>
      <c r="K263" s="157"/>
      <c r="L263" s="33"/>
      <c r="M263" s="158" t="s">
        <v>1</v>
      </c>
      <c r="N263" s="159" t="s">
        <v>38</v>
      </c>
      <c r="O263" s="58"/>
      <c r="P263" s="160">
        <f>O263*H263</f>
        <v>0</v>
      </c>
      <c r="Q263" s="160">
        <v>0</v>
      </c>
      <c r="R263" s="160">
        <f>Q263*H263</f>
        <v>0</v>
      </c>
      <c r="S263" s="160">
        <v>0</v>
      </c>
      <c r="T263" s="161">
        <f>S263*H263</f>
        <v>0</v>
      </c>
      <c r="U263" s="32"/>
      <c r="V263" s="32"/>
      <c r="W263" s="32"/>
      <c r="X263" s="32"/>
      <c r="Y263" s="32"/>
      <c r="Z263" s="32"/>
      <c r="AA263" s="32"/>
      <c r="AB263" s="32"/>
      <c r="AC263" s="32"/>
      <c r="AD263" s="32"/>
      <c r="AE263" s="32"/>
      <c r="AR263" s="162" t="s">
        <v>166</v>
      </c>
      <c r="AT263" s="162" t="s">
        <v>162</v>
      </c>
      <c r="AU263" s="162" t="s">
        <v>82</v>
      </c>
      <c r="AY263" s="17" t="s">
        <v>160</v>
      </c>
      <c r="BE263" s="163">
        <f>IF(N263="základní",J263,0)</f>
        <v>0</v>
      </c>
      <c r="BF263" s="163">
        <f>IF(N263="snížená",J263,0)</f>
        <v>0</v>
      </c>
      <c r="BG263" s="163">
        <f>IF(N263="zákl. přenesená",J263,0)</f>
        <v>0</v>
      </c>
      <c r="BH263" s="163">
        <f>IF(N263="sníž. přenesená",J263,0)</f>
        <v>0</v>
      </c>
      <c r="BI263" s="163">
        <f>IF(N263="nulová",J263,0)</f>
        <v>0</v>
      </c>
      <c r="BJ263" s="17" t="s">
        <v>80</v>
      </c>
      <c r="BK263" s="163">
        <f>ROUND(I263*H263,2)</f>
        <v>0</v>
      </c>
      <c r="BL263" s="17" t="s">
        <v>166</v>
      </c>
      <c r="BM263" s="162" t="s">
        <v>609</v>
      </c>
    </row>
    <row r="264" spans="1:65" s="13" customFormat="1">
      <c r="B264" s="164"/>
      <c r="D264" s="165" t="s">
        <v>168</v>
      </c>
      <c r="E264" s="166" t="s">
        <v>1</v>
      </c>
      <c r="F264" s="167" t="s">
        <v>610</v>
      </c>
      <c r="H264" s="168">
        <v>23.6</v>
      </c>
      <c r="I264" s="169"/>
      <c r="L264" s="164"/>
      <c r="M264" s="170"/>
      <c r="N264" s="171"/>
      <c r="O264" s="171"/>
      <c r="P264" s="171"/>
      <c r="Q264" s="171"/>
      <c r="R264" s="171"/>
      <c r="S264" s="171"/>
      <c r="T264" s="172"/>
      <c r="AT264" s="166" t="s">
        <v>168</v>
      </c>
      <c r="AU264" s="166" t="s">
        <v>82</v>
      </c>
      <c r="AV264" s="13" t="s">
        <v>82</v>
      </c>
      <c r="AW264" s="13" t="s">
        <v>30</v>
      </c>
      <c r="AX264" s="13" t="s">
        <v>73</v>
      </c>
      <c r="AY264" s="166" t="s">
        <v>160</v>
      </c>
    </row>
    <row r="265" spans="1:65" s="14" customFormat="1">
      <c r="B265" s="173"/>
      <c r="D265" s="165" t="s">
        <v>168</v>
      </c>
      <c r="E265" s="174" t="s">
        <v>1</v>
      </c>
      <c r="F265" s="175" t="s">
        <v>170</v>
      </c>
      <c r="H265" s="176">
        <v>23.6</v>
      </c>
      <c r="I265" s="177"/>
      <c r="L265" s="173"/>
      <c r="M265" s="178"/>
      <c r="N265" s="179"/>
      <c r="O265" s="179"/>
      <c r="P265" s="179"/>
      <c r="Q265" s="179"/>
      <c r="R265" s="179"/>
      <c r="S265" s="179"/>
      <c r="T265" s="180"/>
      <c r="AT265" s="174" t="s">
        <v>168</v>
      </c>
      <c r="AU265" s="174" t="s">
        <v>82</v>
      </c>
      <c r="AV265" s="14" t="s">
        <v>166</v>
      </c>
      <c r="AW265" s="14" t="s">
        <v>30</v>
      </c>
      <c r="AX265" s="14" t="s">
        <v>80</v>
      </c>
      <c r="AY265" s="174" t="s">
        <v>160</v>
      </c>
    </row>
    <row r="266" spans="1:65" s="12" customFormat="1" ht="22.9" customHeight="1">
      <c r="B266" s="136"/>
      <c r="D266" s="137" t="s">
        <v>72</v>
      </c>
      <c r="E266" s="147" t="s">
        <v>166</v>
      </c>
      <c r="F266" s="147" t="s">
        <v>320</v>
      </c>
      <c r="I266" s="139"/>
      <c r="J266" s="148">
        <f>BK266</f>
        <v>0</v>
      </c>
      <c r="L266" s="136"/>
      <c r="M266" s="141"/>
      <c r="N266" s="142"/>
      <c r="O266" s="142"/>
      <c r="P266" s="143">
        <f>SUM(P267:P279)</f>
        <v>0</v>
      </c>
      <c r="Q266" s="142"/>
      <c r="R266" s="143">
        <f>SUM(R267:R279)</f>
        <v>103.50368089</v>
      </c>
      <c r="S266" s="142"/>
      <c r="T266" s="144">
        <f>SUM(T267:T279)</f>
        <v>0</v>
      </c>
      <c r="AR266" s="137" t="s">
        <v>80</v>
      </c>
      <c r="AT266" s="145" t="s">
        <v>72</v>
      </c>
      <c r="AU266" s="145" t="s">
        <v>80</v>
      </c>
      <c r="AY266" s="137" t="s">
        <v>160</v>
      </c>
      <c r="BK266" s="146">
        <f>SUM(BK267:BK279)</f>
        <v>0</v>
      </c>
    </row>
    <row r="267" spans="1:65" s="2" customFormat="1" ht="16.5" customHeight="1">
      <c r="A267" s="32"/>
      <c r="B267" s="149"/>
      <c r="C267" s="150" t="s">
        <v>377</v>
      </c>
      <c r="D267" s="150" t="s">
        <v>162</v>
      </c>
      <c r="E267" s="151" t="s">
        <v>611</v>
      </c>
      <c r="F267" s="152" t="s">
        <v>612</v>
      </c>
      <c r="G267" s="153" t="s">
        <v>207</v>
      </c>
      <c r="H267" s="154">
        <v>3.1</v>
      </c>
      <c r="I267" s="155"/>
      <c r="J267" s="156">
        <f>ROUND(I267*H267,2)</f>
        <v>0</v>
      </c>
      <c r="K267" s="157"/>
      <c r="L267" s="33"/>
      <c r="M267" s="158" t="s">
        <v>1</v>
      </c>
      <c r="N267" s="159" t="s">
        <v>38</v>
      </c>
      <c r="O267" s="58"/>
      <c r="P267" s="160">
        <f>O267*H267</f>
        <v>0</v>
      </c>
      <c r="Q267" s="160">
        <v>0</v>
      </c>
      <c r="R267" s="160">
        <f>Q267*H267</f>
        <v>0</v>
      </c>
      <c r="S267" s="160">
        <v>0</v>
      </c>
      <c r="T267" s="161">
        <f>S267*H267</f>
        <v>0</v>
      </c>
      <c r="U267" s="32"/>
      <c r="V267" s="32"/>
      <c r="W267" s="32"/>
      <c r="X267" s="32"/>
      <c r="Y267" s="32"/>
      <c r="Z267" s="32"/>
      <c r="AA267" s="32"/>
      <c r="AB267" s="32"/>
      <c r="AC267" s="32"/>
      <c r="AD267" s="32"/>
      <c r="AE267" s="32"/>
      <c r="AR267" s="162" t="s">
        <v>166</v>
      </c>
      <c r="AT267" s="162" t="s">
        <v>162</v>
      </c>
      <c r="AU267" s="162" t="s">
        <v>82</v>
      </c>
      <c r="AY267" s="17" t="s">
        <v>160</v>
      </c>
      <c r="BE267" s="163">
        <f>IF(N267="základní",J267,0)</f>
        <v>0</v>
      </c>
      <c r="BF267" s="163">
        <f>IF(N267="snížená",J267,0)</f>
        <v>0</v>
      </c>
      <c r="BG267" s="163">
        <f>IF(N267="zákl. přenesená",J267,0)</f>
        <v>0</v>
      </c>
      <c r="BH267" s="163">
        <f>IF(N267="sníž. přenesená",J267,0)</f>
        <v>0</v>
      </c>
      <c r="BI267" s="163">
        <f>IF(N267="nulová",J267,0)</f>
        <v>0</v>
      </c>
      <c r="BJ267" s="17" t="s">
        <v>80</v>
      </c>
      <c r="BK267" s="163">
        <f>ROUND(I267*H267,2)</f>
        <v>0</v>
      </c>
      <c r="BL267" s="17" t="s">
        <v>166</v>
      </c>
      <c r="BM267" s="162" t="s">
        <v>613</v>
      </c>
    </row>
    <row r="268" spans="1:65" s="15" customFormat="1">
      <c r="B268" s="181"/>
      <c r="D268" s="165" t="s">
        <v>168</v>
      </c>
      <c r="E268" s="182" t="s">
        <v>1</v>
      </c>
      <c r="F268" s="183" t="s">
        <v>531</v>
      </c>
      <c r="H268" s="182" t="s">
        <v>1</v>
      </c>
      <c r="I268" s="184"/>
      <c r="L268" s="181"/>
      <c r="M268" s="185"/>
      <c r="N268" s="186"/>
      <c r="O268" s="186"/>
      <c r="P268" s="186"/>
      <c r="Q268" s="186"/>
      <c r="R268" s="186"/>
      <c r="S268" s="186"/>
      <c r="T268" s="187"/>
      <c r="AT268" s="182" t="s">
        <v>168</v>
      </c>
      <c r="AU268" s="182" t="s">
        <v>82</v>
      </c>
      <c r="AV268" s="15" t="s">
        <v>80</v>
      </c>
      <c r="AW268" s="15" t="s">
        <v>30</v>
      </c>
      <c r="AX268" s="15" t="s">
        <v>73</v>
      </c>
      <c r="AY268" s="182" t="s">
        <v>160</v>
      </c>
    </row>
    <row r="269" spans="1:65" s="13" customFormat="1">
      <c r="B269" s="164"/>
      <c r="D269" s="165" t="s">
        <v>168</v>
      </c>
      <c r="E269" s="166" t="s">
        <v>1</v>
      </c>
      <c r="F269" s="167" t="s">
        <v>614</v>
      </c>
      <c r="H269" s="168">
        <v>3.1</v>
      </c>
      <c r="I269" s="169"/>
      <c r="L269" s="164"/>
      <c r="M269" s="170"/>
      <c r="N269" s="171"/>
      <c r="O269" s="171"/>
      <c r="P269" s="171"/>
      <c r="Q269" s="171"/>
      <c r="R269" s="171"/>
      <c r="S269" s="171"/>
      <c r="T269" s="172"/>
      <c r="AT269" s="166" t="s">
        <v>168</v>
      </c>
      <c r="AU269" s="166" t="s">
        <v>82</v>
      </c>
      <c r="AV269" s="13" t="s">
        <v>82</v>
      </c>
      <c r="AW269" s="13" t="s">
        <v>30</v>
      </c>
      <c r="AX269" s="13" t="s">
        <v>73</v>
      </c>
      <c r="AY269" s="166" t="s">
        <v>160</v>
      </c>
    </row>
    <row r="270" spans="1:65" s="14" customFormat="1">
      <c r="B270" s="173"/>
      <c r="D270" s="165" t="s">
        <v>168</v>
      </c>
      <c r="E270" s="174" t="s">
        <v>1</v>
      </c>
      <c r="F270" s="175" t="s">
        <v>170</v>
      </c>
      <c r="H270" s="176">
        <v>3.1</v>
      </c>
      <c r="I270" s="177"/>
      <c r="L270" s="173"/>
      <c r="M270" s="178"/>
      <c r="N270" s="179"/>
      <c r="O270" s="179"/>
      <c r="P270" s="179"/>
      <c r="Q270" s="179"/>
      <c r="R270" s="179"/>
      <c r="S270" s="179"/>
      <c r="T270" s="180"/>
      <c r="AT270" s="174" t="s">
        <v>168</v>
      </c>
      <c r="AU270" s="174" t="s">
        <v>82</v>
      </c>
      <c r="AV270" s="14" t="s">
        <v>166</v>
      </c>
      <c r="AW270" s="14" t="s">
        <v>30</v>
      </c>
      <c r="AX270" s="14" t="s">
        <v>80</v>
      </c>
      <c r="AY270" s="174" t="s">
        <v>160</v>
      </c>
    </row>
    <row r="271" spans="1:65" s="2" customFormat="1" ht="16.5" customHeight="1">
      <c r="A271" s="32"/>
      <c r="B271" s="149"/>
      <c r="C271" s="150" t="s">
        <v>382</v>
      </c>
      <c r="D271" s="150" t="s">
        <v>162</v>
      </c>
      <c r="E271" s="151" t="s">
        <v>322</v>
      </c>
      <c r="F271" s="152" t="s">
        <v>323</v>
      </c>
      <c r="G271" s="153" t="s">
        <v>207</v>
      </c>
      <c r="H271" s="154">
        <v>49.557000000000002</v>
      </c>
      <c r="I271" s="155"/>
      <c r="J271" s="156">
        <f>ROUND(I271*H271,2)</f>
        <v>0</v>
      </c>
      <c r="K271" s="157"/>
      <c r="L271" s="33"/>
      <c r="M271" s="158" t="s">
        <v>1</v>
      </c>
      <c r="N271" s="159" t="s">
        <v>38</v>
      </c>
      <c r="O271" s="58"/>
      <c r="P271" s="160">
        <f>O271*H271</f>
        <v>0</v>
      </c>
      <c r="Q271" s="160">
        <v>1.8907700000000001</v>
      </c>
      <c r="R271" s="160">
        <f>Q271*H271</f>
        <v>93.700888890000002</v>
      </c>
      <c r="S271" s="160">
        <v>0</v>
      </c>
      <c r="T271" s="161">
        <f>S271*H271</f>
        <v>0</v>
      </c>
      <c r="U271" s="32"/>
      <c r="V271" s="32"/>
      <c r="W271" s="32"/>
      <c r="X271" s="32"/>
      <c r="Y271" s="32"/>
      <c r="Z271" s="32"/>
      <c r="AA271" s="32"/>
      <c r="AB271" s="32"/>
      <c r="AC271" s="32"/>
      <c r="AD271" s="32"/>
      <c r="AE271" s="32"/>
      <c r="AR271" s="162" t="s">
        <v>166</v>
      </c>
      <c r="AT271" s="162" t="s">
        <v>162</v>
      </c>
      <c r="AU271" s="162" t="s">
        <v>82</v>
      </c>
      <c r="AY271" s="17" t="s">
        <v>160</v>
      </c>
      <c r="BE271" s="163">
        <f>IF(N271="základní",J271,0)</f>
        <v>0</v>
      </c>
      <c r="BF271" s="163">
        <f>IF(N271="snížená",J271,0)</f>
        <v>0</v>
      </c>
      <c r="BG271" s="163">
        <f>IF(N271="zákl. přenesená",J271,0)</f>
        <v>0</v>
      </c>
      <c r="BH271" s="163">
        <f>IF(N271="sníž. přenesená",J271,0)</f>
        <v>0</v>
      </c>
      <c r="BI271" s="163">
        <f>IF(N271="nulová",J271,0)</f>
        <v>0</v>
      </c>
      <c r="BJ271" s="17" t="s">
        <v>80</v>
      </c>
      <c r="BK271" s="163">
        <f>ROUND(I271*H271,2)</f>
        <v>0</v>
      </c>
      <c r="BL271" s="17" t="s">
        <v>166</v>
      </c>
      <c r="BM271" s="162" t="s">
        <v>615</v>
      </c>
    </row>
    <row r="272" spans="1:65" s="15" customFormat="1">
      <c r="B272" s="181"/>
      <c r="D272" s="165" t="s">
        <v>168</v>
      </c>
      <c r="E272" s="182" t="s">
        <v>1</v>
      </c>
      <c r="F272" s="183" t="s">
        <v>291</v>
      </c>
      <c r="H272" s="182" t="s">
        <v>1</v>
      </c>
      <c r="I272" s="184"/>
      <c r="L272" s="181"/>
      <c r="M272" s="185"/>
      <c r="N272" s="186"/>
      <c r="O272" s="186"/>
      <c r="P272" s="186"/>
      <c r="Q272" s="186"/>
      <c r="R272" s="186"/>
      <c r="S272" s="186"/>
      <c r="T272" s="187"/>
      <c r="AT272" s="182" t="s">
        <v>168</v>
      </c>
      <c r="AU272" s="182" t="s">
        <v>82</v>
      </c>
      <c r="AV272" s="15" t="s">
        <v>80</v>
      </c>
      <c r="AW272" s="15" t="s">
        <v>30</v>
      </c>
      <c r="AX272" s="15" t="s">
        <v>73</v>
      </c>
      <c r="AY272" s="182" t="s">
        <v>160</v>
      </c>
    </row>
    <row r="273" spans="1:65" s="13" customFormat="1">
      <c r="B273" s="164"/>
      <c r="D273" s="165" t="s">
        <v>168</v>
      </c>
      <c r="E273" s="166" t="s">
        <v>1</v>
      </c>
      <c r="F273" s="167" t="s">
        <v>616</v>
      </c>
      <c r="H273" s="168">
        <v>2.9249999999999998</v>
      </c>
      <c r="I273" s="169"/>
      <c r="L273" s="164"/>
      <c r="M273" s="170"/>
      <c r="N273" s="171"/>
      <c r="O273" s="171"/>
      <c r="P273" s="171"/>
      <c r="Q273" s="171"/>
      <c r="R273" s="171"/>
      <c r="S273" s="171"/>
      <c r="T273" s="172"/>
      <c r="AT273" s="166" t="s">
        <v>168</v>
      </c>
      <c r="AU273" s="166" t="s">
        <v>82</v>
      </c>
      <c r="AV273" s="13" t="s">
        <v>82</v>
      </c>
      <c r="AW273" s="13" t="s">
        <v>30</v>
      </c>
      <c r="AX273" s="13" t="s">
        <v>73</v>
      </c>
      <c r="AY273" s="166" t="s">
        <v>160</v>
      </c>
    </row>
    <row r="274" spans="1:65" s="13" customFormat="1">
      <c r="B274" s="164"/>
      <c r="D274" s="165" t="s">
        <v>168</v>
      </c>
      <c r="E274" s="166" t="s">
        <v>1</v>
      </c>
      <c r="F274" s="167" t="s">
        <v>617</v>
      </c>
      <c r="H274" s="168">
        <v>46.631999999999998</v>
      </c>
      <c r="I274" s="169"/>
      <c r="L274" s="164"/>
      <c r="M274" s="170"/>
      <c r="N274" s="171"/>
      <c r="O274" s="171"/>
      <c r="P274" s="171"/>
      <c r="Q274" s="171"/>
      <c r="R274" s="171"/>
      <c r="S274" s="171"/>
      <c r="T274" s="172"/>
      <c r="AT274" s="166" t="s">
        <v>168</v>
      </c>
      <c r="AU274" s="166" t="s">
        <v>82</v>
      </c>
      <c r="AV274" s="13" t="s">
        <v>82</v>
      </c>
      <c r="AW274" s="13" t="s">
        <v>30</v>
      </c>
      <c r="AX274" s="13" t="s">
        <v>73</v>
      </c>
      <c r="AY274" s="166" t="s">
        <v>160</v>
      </c>
    </row>
    <row r="275" spans="1:65" s="14" customFormat="1">
      <c r="B275" s="173"/>
      <c r="D275" s="165" t="s">
        <v>168</v>
      </c>
      <c r="E275" s="174" t="s">
        <v>1</v>
      </c>
      <c r="F275" s="175" t="s">
        <v>170</v>
      </c>
      <c r="H275" s="176">
        <v>49.557000000000002</v>
      </c>
      <c r="I275" s="177"/>
      <c r="L275" s="173"/>
      <c r="M275" s="178"/>
      <c r="N275" s="179"/>
      <c r="O275" s="179"/>
      <c r="P275" s="179"/>
      <c r="Q275" s="179"/>
      <c r="R275" s="179"/>
      <c r="S275" s="179"/>
      <c r="T275" s="180"/>
      <c r="AT275" s="174" t="s">
        <v>168</v>
      </c>
      <c r="AU275" s="174" t="s">
        <v>82</v>
      </c>
      <c r="AV275" s="14" t="s">
        <v>166</v>
      </c>
      <c r="AW275" s="14" t="s">
        <v>30</v>
      </c>
      <c r="AX275" s="14" t="s">
        <v>80</v>
      </c>
      <c r="AY275" s="174" t="s">
        <v>160</v>
      </c>
    </row>
    <row r="276" spans="1:65" s="2" customFormat="1" ht="24.2" customHeight="1">
      <c r="A276" s="32"/>
      <c r="B276" s="149"/>
      <c r="C276" s="150" t="s">
        <v>386</v>
      </c>
      <c r="D276" s="150" t="s">
        <v>162</v>
      </c>
      <c r="E276" s="151" t="s">
        <v>328</v>
      </c>
      <c r="F276" s="152" t="s">
        <v>329</v>
      </c>
      <c r="G276" s="153" t="s">
        <v>207</v>
      </c>
      <c r="H276" s="154">
        <v>4.3879999999999999</v>
      </c>
      <c r="I276" s="155"/>
      <c r="J276" s="156">
        <f>ROUND(I276*H276,2)</f>
        <v>0</v>
      </c>
      <c r="K276" s="157"/>
      <c r="L276" s="33"/>
      <c r="M276" s="158" t="s">
        <v>1</v>
      </c>
      <c r="N276" s="159" t="s">
        <v>38</v>
      </c>
      <c r="O276" s="58"/>
      <c r="P276" s="160">
        <f>O276*H276</f>
        <v>0</v>
      </c>
      <c r="Q276" s="160">
        <v>2.234</v>
      </c>
      <c r="R276" s="160">
        <f>Q276*H276</f>
        <v>9.8027920000000002</v>
      </c>
      <c r="S276" s="160">
        <v>0</v>
      </c>
      <c r="T276" s="161">
        <f>S276*H276</f>
        <v>0</v>
      </c>
      <c r="U276" s="32"/>
      <c r="V276" s="32"/>
      <c r="W276" s="32"/>
      <c r="X276" s="32"/>
      <c r="Y276" s="32"/>
      <c r="Z276" s="32"/>
      <c r="AA276" s="32"/>
      <c r="AB276" s="32"/>
      <c r="AC276" s="32"/>
      <c r="AD276" s="32"/>
      <c r="AE276" s="32"/>
      <c r="AR276" s="162" t="s">
        <v>166</v>
      </c>
      <c r="AT276" s="162" t="s">
        <v>162</v>
      </c>
      <c r="AU276" s="162" t="s">
        <v>82</v>
      </c>
      <c r="AY276" s="17" t="s">
        <v>160</v>
      </c>
      <c r="BE276" s="163">
        <f>IF(N276="základní",J276,0)</f>
        <v>0</v>
      </c>
      <c r="BF276" s="163">
        <f>IF(N276="snížená",J276,0)</f>
        <v>0</v>
      </c>
      <c r="BG276" s="163">
        <f>IF(N276="zákl. přenesená",J276,0)</f>
        <v>0</v>
      </c>
      <c r="BH276" s="163">
        <f>IF(N276="sníž. přenesená",J276,0)</f>
        <v>0</v>
      </c>
      <c r="BI276" s="163">
        <f>IF(N276="nulová",J276,0)</f>
        <v>0</v>
      </c>
      <c r="BJ276" s="17" t="s">
        <v>80</v>
      </c>
      <c r="BK276" s="163">
        <f>ROUND(I276*H276,2)</f>
        <v>0</v>
      </c>
      <c r="BL276" s="17" t="s">
        <v>166</v>
      </c>
      <c r="BM276" s="162" t="s">
        <v>618</v>
      </c>
    </row>
    <row r="277" spans="1:65" s="15" customFormat="1">
      <c r="B277" s="181"/>
      <c r="D277" s="165" t="s">
        <v>168</v>
      </c>
      <c r="E277" s="182" t="s">
        <v>1</v>
      </c>
      <c r="F277" s="183" t="s">
        <v>291</v>
      </c>
      <c r="H277" s="182" t="s">
        <v>1</v>
      </c>
      <c r="I277" s="184"/>
      <c r="L277" s="181"/>
      <c r="M277" s="185"/>
      <c r="N277" s="186"/>
      <c r="O277" s="186"/>
      <c r="P277" s="186"/>
      <c r="Q277" s="186"/>
      <c r="R277" s="186"/>
      <c r="S277" s="186"/>
      <c r="T277" s="187"/>
      <c r="AT277" s="182" t="s">
        <v>168</v>
      </c>
      <c r="AU277" s="182" t="s">
        <v>82</v>
      </c>
      <c r="AV277" s="15" t="s">
        <v>80</v>
      </c>
      <c r="AW277" s="15" t="s">
        <v>30</v>
      </c>
      <c r="AX277" s="15" t="s">
        <v>73</v>
      </c>
      <c r="AY277" s="182" t="s">
        <v>160</v>
      </c>
    </row>
    <row r="278" spans="1:65" s="13" customFormat="1">
      <c r="B278" s="164"/>
      <c r="D278" s="165" t="s">
        <v>168</v>
      </c>
      <c r="E278" s="166" t="s">
        <v>1</v>
      </c>
      <c r="F278" s="167" t="s">
        <v>619</v>
      </c>
      <c r="H278" s="168">
        <v>4.3879999999999999</v>
      </c>
      <c r="I278" s="169"/>
      <c r="L278" s="164"/>
      <c r="M278" s="170"/>
      <c r="N278" s="171"/>
      <c r="O278" s="171"/>
      <c r="P278" s="171"/>
      <c r="Q278" s="171"/>
      <c r="R278" s="171"/>
      <c r="S278" s="171"/>
      <c r="T278" s="172"/>
      <c r="AT278" s="166" t="s">
        <v>168</v>
      </c>
      <c r="AU278" s="166" t="s">
        <v>82</v>
      </c>
      <c r="AV278" s="13" t="s">
        <v>82</v>
      </c>
      <c r="AW278" s="13" t="s">
        <v>30</v>
      </c>
      <c r="AX278" s="13" t="s">
        <v>73</v>
      </c>
      <c r="AY278" s="166" t="s">
        <v>160</v>
      </c>
    </row>
    <row r="279" spans="1:65" s="14" customFormat="1">
      <c r="B279" s="173"/>
      <c r="D279" s="165" t="s">
        <v>168</v>
      </c>
      <c r="E279" s="174" t="s">
        <v>1</v>
      </c>
      <c r="F279" s="175" t="s">
        <v>170</v>
      </c>
      <c r="H279" s="176">
        <v>4.3879999999999999</v>
      </c>
      <c r="I279" s="177"/>
      <c r="L279" s="173"/>
      <c r="M279" s="178"/>
      <c r="N279" s="179"/>
      <c r="O279" s="179"/>
      <c r="P279" s="179"/>
      <c r="Q279" s="179"/>
      <c r="R279" s="179"/>
      <c r="S279" s="179"/>
      <c r="T279" s="180"/>
      <c r="AT279" s="174" t="s">
        <v>168</v>
      </c>
      <c r="AU279" s="174" t="s">
        <v>82</v>
      </c>
      <c r="AV279" s="14" t="s">
        <v>166</v>
      </c>
      <c r="AW279" s="14" t="s">
        <v>30</v>
      </c>
      <c r="AX279" s="14" t="s">
        <v>80</v>
      </c>
      <c r="AY279" s="174" t="s">
        <v>160</v>
      </c>
    </row>
    <row r="280" spans="1:65" s="12" customFormat="1" ht="22.9" customHeight="1">
      <c r="B280" s="136"/>
      <c r="D280" s="137" t="s">
        <v>72</v>
      </c>
      <c r="E280" s="147" t="s">
        <v>182</v>
      </c>
      <c r="F280" s="147" t="s">
        <v>332</v>
      </c>
      <c r="I280" s="139"/>
      <c r="J280" s="148">
        <f>BK280</f>
        <v>0</v>
      </c>
      <c r="L280" s="136"/>
      <c r="M280" s="141"/>
      <c r="N280" s="142"/>
      <c r="O280" s="142"/>
      <c r="P280" s="143">
        <f>SUM(P281:P313)</f>
        <v>0</v>
      </c>
      <c r="Q280" s="142"/>
      <c r="R280" s="143">
        <f>SUM(R281:R313)</f>
        <v>0</v>
      </c>
      <c r="S280" s="142"/>
      <c r="T280" s="144">
        <f>SUM(T281:T313)</f>
        <v>0</v>
      </c>
      <c r="AR280" s="137" t="s">
        <v>80</v>
      </c>
      <c r="AT280" s="145" t="s">
        <v>72</v>
      </c>
      <c r="AU280" s="145" t="s">
        <v>80</v>
      </c>
      <c r="AY280" s="137" t="s">
        <v>160</v>
      </c>
      <c r="BK280" s="146">
        <f>SUM(BK281:BK313)</f>
        <v>0</v>
      </c>
    </row>
    <row r="281" spans="1:65" s="2" customFormat="1" ht="16.5" customHeight="1">
      <c r="A281" s="32"/>
      <c r="B281" s="149"/>
      <c r="C281" s="150" t="s">
        <v>390</v>
      </c>
      <c r="D281" s="150" t="s">
        <v>162</v>
      </c>
      <c r="E281" s="151" t="s">
        <v>620</v>
      </c>
      <c r="F281" s="152" t="s">
        <v>621</v>
      </c>
      <c r="G281" s="153" t="s">
        <v>165</v>
      </c>
      <c r="H281" s="154">
        <v>222.73</v>
      </c>
      <c r="I281" s="155"/>
      <c r="J281" s="156">
        <f>ROUND(I281*H281,2)</f>
        <v>0</v>
      </c>
      <c r="K281" s="157"/>
      <c r="L281" s="33"/>
      <c r="M281" s="158" t="s">
        <v>1</v>
      </c>
      <c r="N281" s="159" t="s">
        <v>38</v>
      </c>
      <c r="O281" s="58"/>
      <c r="P281" s="160">
        <f>O281*H281</f>
        <v>0</v>
      </c>
      <c r="Q281" s="160">
        <v>0</v>
      </c>
      <c r="R281" s="160">
        <f>Q281*H281</f>
        <v>0</v>
      </c>
      <c r="S281" s="160">
        <v>0</v>
      </c>
      <c r="T281" s="161">
        <f>S281*H281</f>
        <v>0</v>
      </c>
      <c r="U281" s="32"/>
      <c r="V281" s="32"/>
      <c r="W281" s="32"/>
      <c r="X281" s="32"/>
      <c r="Y281" s="32"/>
      <c r="Z281" s="32"/>
      <c r="AA281" s="32"/>
      <c r="AB281" s="32"/>
      <c r="AC281" s="32"/>
      <c r="AD281" s="32"/>
      <c r="AE281" s="32"/>
      <c r="AR281" s="162" t="s">
        <v>166</v>
      </c>
      <c r="AT281" s="162" t="s">
        <v>162</v>
      </c>
      <c r="AU281" s="162" t="s">
        <v>82</v>
      </c>
      <c r="AY281" s="17" t="s">
        <v>160</v>
      </c>
      <c r="BE281" s="163">
        <f>IF(N281="základní",J281,0)</f>
        <v>0</v>
      </c>
      <c r="BF281" s="163">
        <f>IF(N281="snížená",J281,0)</f>
        <v>0</v>
      </c>
      <c r="BG281" s="163">
        <f>IF(N281="zákl. přenesená",J281,0)</f>
        <v>0</v>
      </c>
      <c r="BH281" s="163">
        <f>IF(N281="sníž. přenesená",J281,0)</f>
        <v>0</v>
      </c>
      <c r="BI281" s="163">
        <f>IF(N281="nulová",J281,0)</f>
        <v>0</v>
      </c>
      <c r="BJ281" s="17" t="s">
        <v>80</v>
      </c>
      <c r="BK281" s="163">
        <f>ROUND(I281*H281,2)</f>
        <v>0</v>
      </c>
      <c r="BL281" s="17" t="s">
        <v>166</v>
      </c>
      <c r="BM281" s="162" t="s">
        <v>622</v>
      </c>
    </row>
    <row r="282" spans="1:65" s="13" customFormat="1">
      <c r="B282" s="164"/>
      <c r="D282" s="165" t="s">
        <v>168</v>
      </c>
      <c r="E282" s="166" t="s">
        <v>1</v>
      </c>
      <c r="F282" s="167" t="s">
        <v>505</v>
      </c>
      <c r="H282" s="168">
        <v>222.73</v>
      </c>
      <c r="I282" s="169"/>
      <c r="L282" s="164"/>
      <c r="M282" s="170"/>
      <c r="N282" s="171"/>
      <c r="O282" s="171"/>
      <c r="P282" s="171"/>
      <c r="Q282" s="171"/>
      <c r="R282" s="171"/>
      <c r="S282" s="171"/>
      <c r="T282" s="172"/>
      <c r="AT282" s="166" t="s">
        <v>168</v>
      </c>
      <c r="AU282" s="166" t="s">
        <v>82</v>
      </c>
      <c r="AV282" s="13" t="s">
        <v>82</v>
      </c>
      <c r="AW282" s="13" t="s">
        <v>30</v>
      </c>
      <c r="AX282" s="13" t="s">
        <v>73</v>
      </c>
      <c r="AY282" s="166" t="s">
        <v>160</v>
      </c>
    </row>
    <row r="283" spans="1:65" s="14" customFormat="1">
      <c r="B283" s="173"/>
      <c r="D283" s="165" t="s">
        <v>168</v>
      </c>
      <c r="E283" s="174" t="s">
        <v>1</v>
      </c>
      <c r="F283" s="175" t="s">
        <v>170</v>
      </c>
      <c r="H283" s="176">
        <v>222.73</v>
      </c>
      <c r="I283" s="177"/>
      <c r="L283" s="173"/>
      <c r="M283" s="178"/>
      <c r="N283" s="179"/>
      <c r="O283" s="179"/>
      <c r="P283" s="179"/>
      <c r="Q283" s="179"/>
      <c r="R283" s="179"/>
      <c r="S283" s="179"/>
      <c r="T283" s="180"/>
      <c r="AT283" s="174" t="s">
        <v>168</v>
      </c>
      <c r="AU283" s="174" t="s">
        <v>82</v>
      </c>
      <c r="AV283" s="14" t="s">
        <v>166</v>
      </c>
      <c r="AW283" s="14" t="s">
        <v>30</v>
      </c>
      <c r="AX283" s="14" t="s">
        <v>80</v>
      </c>
      <c r="AY283" s="174" t="s">
        <v>160</v>
      </c>
    </row>
    <row r="284" spans="1:65" s="2" customFormat="1" ht="16.5" customHeight="1">
      <c r="A284" s="32"/>
      <c r="B284" s="149"/>
      <c r="C284" s="150" t="s">
        <v>395</v>
      </c>
      <c r="D284" s="150" t="s">
        <v>162</v>
      </c>
      <c r="E284" s="151" t="s">
        <v>334</v>
      </c>
      <c r="F284" s="152" t="s">
        <v>335</v>
      </c>
      <c r="G284" s="153" t="s">
        <v>165</v>
      </c>
      <c r="H284" s="154">
        <v>55</v>
      </c>
      <c r="I284" s="155"/>
      <c r="J284" s="156">
        <f>ROUND(I284*H284,2)</f>
        <v>0</v>
      </c>
      <c r="K284" s="157"/>
      <c r="L284" s="33"/>
      <c r="M284" s="158" t="s">
        <v>1</v>
      </c>
      <c r="N284" s="159" t="s">
        <v>38</v>
      </c>
      <c r="O284" s="58"/>
      <c r="P284" s="160">
        <f>O284*H284</f>
        <v>0</v>
      </c>
      <c r="Q284" s="160">
        <v>0</v>
      </c>
      <c r="R284" s="160">
        <f>Q284*H284</f>
        <v>0</v>
      </c>
      <c r="S284" s="160">
        <v>0</v>
      </c>
      <c r="T284" s="161">
        <f>S284*H284</f>
        <v>0</v>
      </c>
      <c r="U284" s="32"/>
      <c r="V284" s="32"/>
      <c r="W284" s="32"/>
      <c r="X284" s="32"/>
      <c r="Y284" s="32"/>
      <c r="Z284" s="32"/>
      <c r="AA284" s="32"/>
      <c r="AB284" s="32"/>
      <c r="AC284" s="32"/>
      <c r="AD284" s="32"/>
      <c r="AE284" s="32"/>
      <c r="AR284" s="162" t="s">
        <v>166</v>
      </c>
      <c r="AT284" s="162" t="s">
        <v>162</v>
      </c>
      <c r="AU284" s="162" t="s">
        <v>82</v>
      </c>
      <c r="AY284" s="17" t="s">
        <v>160</v>
      </c>
      <c r="BE284" s="163">
        <f>IF(N284="základní",J284,0)</f>
        <v>0</v>
      </c>
      <c r="BF284" s="163">
        <f>IF(N284="snížená",J284,0)</f>
        <v>0</v>
      </c>
      <c r="BG284" s="163">
        <f>IF(N284="zákl. přenesená",J284,0)</f>
        <v>0</v>
      </c>
      <c r="BH284" s="163">
        <f>IF(N284="sníž. přenesená",J284,0)</f>
        <v>0</v>
      </c>
      <c r="BI284" s="163">
        <f>IF(N284="nulová",J284,0)</f>
        <v>0</v>
      </c>
      <c r="BJ284" s="17" t="s">
        <v>80</v>
      </c>
      <c r="BK284" s="163">
        <f>ROUND(I284*H284,2)</f>
        <v>0</v>
      </c>
      <c r="BL284" s="17" t="s">
        <v>166</v>
      </c>
      <c r="BM284" s="162" t="s">
        <v>623</v>
      </c>
    </row>
    <row r="285" spans="1:65" s="13" customFormat="1">
      <c r="B285" s="164"/>
      <c r="D285" s="165" t="s">
        <v>168</v>
      </c>
      <c r="E285" s="166" t="s">
        <v>1</v>
      </c>
      <c r="F285" s="167" t="s">
        <v>624</v>
      </c>
      <c r="H285" s="168">
        <v>55</v>
      </c>
      <c r="I285" s="169"/>
      <c r="L285" s="164"/>
      <c r="M285" s="170"/>
      <c r="N285" s="171"/>
      <c r="O285" s="171"/>
      <c r="P285" s="171"/>
      <c r="Q285" s="171"/>
      <c r="R285" s="171"/>
      <c r="S285" s="171"/>
      <c r="T285" s="172"/>
      <c r="AT285" s="166" t="s">
        <v>168</v>
      </c>
      <c r="AU285" s="166" t="s">
        <v>82</v>
      </c>
      <c r="AV285" s="13" t="s">
        <v>82</v>
      </c>
      <c r="AW285" s="13" t="s">
        <v>30</v>
      </c>
      <c r="AX285" s="13" t="s">
        <v>73</v>
      </c>
      <c r="AY285" s="166" t="s">
        <v>160</v>
      </c>
    </row>
    <row r="286" spans="1:65" s="14" customFormat="1">
      <c r="B286" s="173"/>
      <c r="D286" s="165" t="s">
        <v>168</v>
      </c>
      <c r="E286" s="174" t="s">
        <v>1</v>
      </c>
      <c r="F286" s="175" t="s">
        <v>170</v>
      </c>
      <c r="H286" s="176">
        <v>55</v>
      </c>
      <c r="I286" s="177"/>
      <c r="L286" s="173"/>
      <c r="M286" s="178"/>
      <c r="N286" s="179"/>
      <c r="O286" s="179"/>
      <c r="P286" s="179"/>
      <c r="Q286" s="179"/>
      <c r="R286" s="179"/>
      <c r="S286" s="179"/>
      <c r="T286" s="180"/>
      <c r="AT286" s="174" t="s">
        <v>168</v>
      </c>
      <c r="AU286" s="174" t="s">
        <v>82</v>
      </c>
      <c r="AV286" s="14" t="s">
        <v>166</v>
      </c>
      <c r="AW286" s="14" t="s">
        <v>30</v>
      </c>
      <c r="AX286" s="14" t="s">
        <v>80</v>
      </c>
      <c r="AY286" s="174" t="s">
        <v>160</v>
      </c>
    </row>
    <row r="287" spans="1:65" s="2" customFormat="1" ht="24.2" customHeight="1">
      <c r="A287" s="32"/>
      <c r="B287" s="149"/>
      <c r="C287" s="150" t="s">
        <v>400</v>
      </c>
      <c r="D287" s="150" t="s">
        <v>162</v>
      </c>
      <c r="E287" s="151" t="s">
        <v>338</v>
      </c>
      <c r="F287" s="152" t="s">
        <v>339</v>
      </c>
      <c r="G287" s="153" t="s">
        <v>165</v>
      </c>
      <c r="H287" s="154">
        <v>300</v>
      </c>
      <c r="I287" s="155"/>
      <c r="J287" s="156">
        <f>ROUND(I287*H287,2)</f>
        <v>0</v>
      </c>
      <c r="K287" s="157"/>
      <c r="L287" s="33"/>
      <c r="M287" s="158" t="s">
        <v>1</v>
      </c>
      <c r="N287" s="159" t="s">
        <v>38</v>
      </c>
      <c r="O287" s="58"/>
      <c r="P287" s="160">
        <f>O287*H287</f>
        <v>0</v>
      </c>
      <c r="Q287" s="160">
        <v>0</v>
      </c>
      <c r="R287" s="160">
        <f>Q287*H287</f>
        <v>0</v>
      </c>
      <c r="S287" s="160">
        <v>0</v>
      </c>
      <c r="T287" s="161">
        <f>S287*H287</f>
        <v>0</v>
      </c>
      <c r="U287" s="32"/>
      <c r="V287" s="32"/>
      <c r="W287" s="32"/>
      <c r="X287" s="32"/>
      <c r="Y287" s="32"/>
      <c r="Z287" s="32"/>
      <c r="AA287" s="32"/>
      <c r="AB287" s="32"/>
      <c r="AC287" s="32"/>
      <c r="AD287" s="32"/>
      <c r="AE287" s="32"/>
      <c r="AR287" s="162" t="s">
        <v>166</v>
      </c>
      <c r="AT287" s="162" t="s">
        <v>162</v>
      </c>
      <c r="AU287" s="162" t="s">
        <v>82</v>
      </c>
      <c r="AY287" s="17" t="s">
        <v>160</v>
      </c>
      <c r="BE287" s="163">
        <f>IF(N287="základní",J287,0)</f>
        <v>0</v>
      </c>
      <c r="BF287" s="163">
        <f>IF(N287="snížená",J287,0)</f>
        <v>0</v>
      </c>
      <c r="BG287" s="163">
        <f>IF(N287="zákl. přenesená",J287,0)</f>
        <v>0</v>
      </c>
      <c r="BH287" s="163">
        <f>IF(N287="sníž. přenesená",J287,0)</f>
        <v>0</v>
      </c>
      <c r="BI287" s="163">
        <f>IF(N287="nulová",J287,0)</f>
        <v>0</v>
      </c>
      <c r="BJ287" s="17" t="s">
        <v>80</v>
      </c>
      <c r="BK287" s="163">
        <f>ROUND(I287*H287,2)</f>
        <v>0</v>
      </c>
      <c r="BL287" s="17" t="s">
        <v>166</v>
      </c>
      <c r="BM287" s="162" t="s">
        <v>625</v>
      </c>
    </row>
    <row r="288" spans="1:65" s="13" customFormat="1">
      <c r="B288" s="164"/>
      <c r="D288" s="165" t="s">
        <v>168</v>
      </c>
      <c r="E288" s="166" t="s">
        <v>1</v>
      </c>
      <c r="F288" s="167" t="s">
        <v>626</v>
      </c>
      <c r="H288" s="168">
        <v>300</v>
      </c>
      <c r="I288" s="169"/>
      <c r="L288" s="164"/>
      <c r="M288" s="170"/>
      <c r="N288" s="171"/>
      <c r="O288" s="171"/>
      <c r="P288" s="171"/>
      <c r="Q288" s="171"/>
      <c r="R288" s="171"/>
      <c r="S288" s="171"/>
      <c r="T288" s="172"/>
      <c r="AT288" s="166" t="s">
        <v>168</v>
      </c>
      <c r="AU288" s="166" t="s">
        <v>82</v>
      </c>
      <c r="AV288" s="13" t="s">
        <v>82</v>
      </c>
      <c r="AW288" s="13" t="s">
        <v>30</v>
      </c>
      <c r="AX288" s="13" t="s">
        <v>73</v>
      </c>
      <c r="AY288" s="166" t="s">
        <v>160</v>
      </c>
    </row>
    <row r="289" spans="1:65" s="14" customFormat="1">
      <c r="B289" s="173"/>
      <c r="D289" s="165" t="s">
        <v>168</v>
      </c>
      <c r="E289" s="174" t="s">
        <v>1</v>
      </c>
      <c r="F289" s="175" t="s">
        <v>170</v>
      </c>
      <c r="H289" s="176">
        <v>300</v>
      </c>
      <c r="I289" s="177"/>
      <c r="L289" s="173"/>
      <c r="M289" s="178"/>
      <c r="N289" s="179"/>
      <c r="O289" s="179"/>
      <c r="P289" s="179"/>
      <c r="Q289" s="179"/>
      <c r="R289" s="179"/>
      <c r="S289" s="179"/>
      <c r="T289" s="180"/>
      <c r="AT289" s="174" t="s">
        <v>168</v>
      </c>
      <c r="AU289" s="174" t="s">
        <v>82</v>
      </c>
      <c r="AV289" s="14" t="s">
        <v>166</v>
      </c>
      <c r="AW289" s="14" t="s">
        <v>30</v>
      </c>
      <c r="AX289" s="14" t="s">
        <v>80</v>
      </c>
      <c r="AY289" s="174" t="s">
        <v>160</v>
      </c>
    </row>
    <row r="290" spans="1:65" s="2" customFormat="1" ht="33" customHeight="1">
      <c r="A290" s="32"/>
      <c r="B290" s="149"/>
      <c r="C290" s="150" t="s">
        <v>405</v>
      </c>
      <c r="D290" s="150" t="s">
        <v>162</v>
      </c>
      <c r="E290" s="151" t="s">
        <v>627</v>
      </c>
      <c r="F290" s="152" t="s">
        <v>628</v>
      </c>
      <c r="G290" s="153" t="s">
        <v>165</v>
      </c>
      <c r="H290" s="154">
        <v>222.73</v>
      </c>
      <c r="I290" s="155"/>
      <c r="J290" s="156">
        <f>ROUND(I290*H290,2)</f>
        <v>0</v>
      </c>
      <c r="K290" s="157"/>
      <c r="L290" s="33"/>
      <c r="M290" s="158" t="s">
        <v>1</v>
      </c>
      <c r="N290" s="159" t="s">
        <v>38</v>
      </c>
      <c r="O290" s="58"/>
      <c r="P290" s="160">
        <f>O290*H290</f>
        <v>0</v>
      </c>
      <c r="Q290" s="160">
        <v>0</v>
      </c>
      <c r="R290" s="160">
        <f>Q290*H290</f>
        <v>0</v>
      </c>
      <c r="S290" s="160">
        <v>0</v>
      </c>
      <c r="T290" s="161">
        <f>S290*H290</f>
        <v>0</v>
      </c>
      <c r="U290" s="32"/>
      <c r="V290" s="32"/>
      <c r="W290" s="32"/>
      <c r="X290" s="32"/>
      <c r="Y290" s="32"/>
      <c r="Z290" s="32"/>
      <c r="AA290" s="32"/>
      <c r="AB290" s="32"/>
      <c r="AC290" s="32"/>
      <c r="AD290" s="32"/>
      <c r="AE290" s="32"/>
      <c r="AR290" s="162" t="s">
        <v>166</v>
      </c>
      <c r="AT290" s="162" t="s">
        <v>162</v>
      </c>
      <c r="AU290" s="162" t="s">
        <v>82</v>
      </c>
      <c r="AY290" s="17" t="s">
        <v>160</v>
      </c>
      <c r="BE290" s="163">
        <f>IF(N290="základní",J290,0)</f>
        <v>0</v>
      </c>
      <c r="BF290" s="163">
        <f>IF(N290="snížená",J290,0)</f>
        <v>0</v>
      </c>
      <c r="BG290" s="163">
        <f>IF(N290="zákl. přenesená",J290,0)</f>
        <v>0</v>
      </c>
      <c r="BH290" s="163">
        <f>IF(N290="sníž. přenesená",J290,0)</f>
        <v>0</v>
      </c>
      <c r="BI290" s="163">
        <f>IF(N290="nulová",J290,0)</f>
        <v>0</v>
      </c>
      <c r="BJ290" s="17" t="s">
        <v>80</v>
      </c>
      <c r="BK290" s="163">
        <f>ROUND(I290*H290,2)</f>
        <v>0</v>
      </c>
      <c r="BL290" s="17" t="s">
        <v>166</v>
      </c>
      <c r="BM290" s="162" t="s">
        <v>629</v>
      </c>
    </row>
    <row r="291" spans="1:65" s="13" customFormat="1">
      <c r="B291" s="164"/>
      <c r="D291" s="165" t="s">
        <v>168</v>
      </c>
      <c r="E291" s="166" t="s">
        <v>1</v>
      </c>
      <c r="F291" s="167" t="s">
        <v>505</v>
      </c>
      <c r="H291" s="168">
        <v>222.73</v>
      </c>
      <c r="I291" s="169"/>
      <c r="L291" s="164"/>
      <c r="M291" s="170"/>
      <c r="N291" s="171"/>
      <c r="O291" s="171"/>
      <c r="P291" s="171"/>
      <c r="Q291" s="171"/>
      <c r="R291" s="171"/>
      <c r="S291" s="171"/>
      <c r="T291" s="172"/>
      <c r="AT291" s="166" t="s">
        <v>168</v>
      </c>
      <c r="AU291" s="166" t="s">
        <v>82</v>
      </c>
      <c r="AV291" s="13" t="s">
        <v>82</v>
      </c>
      <c r="AW291" s="13" t="s">
        <v>30</v>
      </c>
      <c r="AX291" s="13" t="s">
        <v>73</v>
      </c>
      <c r="AY291" s="166" t="s">
        <v>160</v>
      </c>
    </row>
    <row r="292" spans="1:65" s="14" customFormat="1">
      <c r="B292" s="173"/>
      <c r="D292" s="165" t="s">
        <v>168</v>
      </c>
      <c r="E292" s="174" t="s">
        <v>1</v>
      </c>
      <c r="F292" s="175" t="s">
        <v>170</v>
      </c>
      <c r="H292" s="176">
        <v>222.73</v>
      </c>
      <c r="I292" s="177"/>
      <c r="L292" s="173"/>
      <c r="M292" s="178"/>
      <c r="N292" s="179"/>
      <c r="O292" s="179"/>
      <c r="P292" s="179"/>
      <c r="Q292" s="179"/>
      <c r="R292" s="179"/>
      <c r="S292" s="179"/>
      <c r="T292" s="180"/>
      <c r="AT292" s="174" t="s">
        <v>168</v>
      </c>
      <c r="AU292" s="174" t="s">
        <v>82</v>
      </c>
      <c r="AV292" s="14" t="s">
        <v>166</v>
      </c>
      <c r="AW292" s="14" t="s">
        <v>30</v>
      </c>
      <c r="AX292" s="14" t="s">
        <v>80</v>
      </c>
      <c r="AY292" s="174" t="s">
        <v>160</v>
      </c>
    </row>
    <row r="293" spans="1:65" s="2" customFormat="1" ht="24.2" customHeight="1">
      <c r="A293" s="32"/>
      <c r="B293" s="149"/>
      <c r="C293" s="150" t="s">
        <v>409</v>
      </c>
      <c r="D293" s="150" t="s">
        <v>162</v>
      </c>
      <c r="E293" s="151" t="s">
        <v>630</v>
      </c>
      <c r="F293" s="152" t="s">
        <v>631</v>
      </c>
      <c r="G293" s="153" t="s">
        <v>165</v>
      </c>
      <c r="H293" s="154">
        <v>222.73</v>
      </c>
      <c r="I293" s="155"/>
      <c r="J293" s="156">
        <f>ROUND(I293*H293,2)</f>
        <v>0</v>
      </c>
      <c r="K293" s="157"/>
      <c r="L293" s="33"/>
      <c r="M293" s="158" t="s">
        <v>1</v>
      </c>
      <c r="N293" s="159" t="s">
        <v>38</v>
      </c>
      <c r="O293" s="58"/>
      <c r="P293" s="160">
        <f>O293*H293</f>
        <v>0</v>
      </c>
      <c r="Q293" s="160">
        <v>0</v>
      </c>
      <c r="R293" s="160">
        <f>Q293*H293</f>
        <v>0</v>
      </c>
      <c r="S293" s="160">
        <v>0</v>
      </c>
      <c r="T293" s="161">
        <f>S293*H293</f>
        <v>0</v>
      </c>
      <c r="U293" s="32"/>
      <c r="V293" s="32"/>
      <c r="W293" s="32"/>
      <c r="X293" s="32"/>
      <c r="Y293" s="32"/>
      <c r="Z293" s="32"/>
      <c r="AA293" s="32"/>
      <c r="AB293" s="32"/>
      <c r="AC293" s="32"/>
      <c r="AD293" s="32"/>
      <c r="AE293" s="32"/>
      <c r="AR293" s="162" t="s">
        <v>166</v>
      </c>
      <c r="AT293" s="162" t="s">
        <v>162</v>
      </c>
      <c r="AU293" s="162" t="s">
        <v>82</v>
      </c>
      <c r="AY293" s="17" t="s">
        <v>160</v>
      </c>
      <c r="BE293" s="163">
        <f>IF(N293="základní",J293,0)</f>
        <v>0</v>
      </c>
      <c r="BF293" s="163">
        <f>IF(N293="snížená",J293,0)</f>
        <v>0</v>
      </c>
      <c r="BG293" s="163">
        <f>IF(N293="zákl. přenesená",J293,0)</f>
        <v>0</v>
      </c>
      <c r="BH293" s="163">
        <f>IF(N293="sníž. přenesená",J293,0)</f>
        <v>0</v>
      </c>
      <c r="BI293" s="163">
        <f>IF(N293="nulová",J293,0)</f>
        <v>0</v>
      </c>
      <c r="BJ293" s="17" t="s">
        <v>80</v>
      </c>
      <c r="BK293" s="163">
        <f>ROUND(I293*H293,2)</f>
        <v>0</v>
      </c>
      <c r="BL293" s="17" t="s">
        <v>166</v>
      </c>
      <c r="BM293" s="162" t="s">
        <v>632</v>
      </c>
    </row>
    <row r="294" spans="1:65" s="13" customFormat="1">
      <c r="B294" s="164"/>
      <c r="D294" s="165" t="s">
        <v>168</v>
      </c>
      <c r="E294" s="166" t="s">
        <v>1</v>
      </c>
      <c r="F294" s="167" t="s">
        <v>505</v>
      </c>
      <c r="H294" s="168">
        <v>222.73</v>
      </c>
      <c r="I294" s="169"/>
      <c r="L294" s="164"/>
      <c r="M294" s="170"/>
      <c r="N294" s="171"/>
      <c r="O294" s="171"/>
      <c r="P294" s="171"/>
      <c r="Q294" s="171"/>
      <c r="R294" s="171"/>
      <c r="S294" s="171"/>
      <c r="T294" s="172"/>
      <c r="AT294" s="166" t="s">
        <v>168</v>
      </c>
      <c r="AU294" s="166" t="s">
        <v>82</v>
      </c>
      <c r="AV294" s="13" t="s">
        <v>82</v>
      </c>
      <c r="AW294" s="13" t="s">
        <v>30</v>
      </c>
      <c r="AX294" s="13" t="s">
        <v>73</v>
      </c>
      <c r="AY294" s="166" t="s">
        <v>160</v>
      </c>
    </row>
    <row r="295" spans="1:65" s="14" customFormat="1">
      <c r="B295" s="173"/>
      <c r="D295" s="165" t="s">
        <v>168</v>
      </c>
      <c r="E295" s="174" t="s">
        <v>1</v>
      </c>
      <c r="F295" s="175" t="s">
        <v>170</v>
      </c>
      <c r="H295" s="176">
        <v>222.73</v>
      </c>
      <c r="I295" s="177"/>
      <c r="L295" s="173"/>
      <c r="M295" s="178"/>
      <c r="N295" s="179"/>
      <c r="O295" s="179"/>
      <c r="P295" s="179"/>
      <c r="Q295" s="179"/>
      <c r="R295" s="179"/>
      <c r="S295" s="179"/>
      <c r="T295" s="180"/>
      <c r="AT295" s="174" t="s">
        <v>168</v>
      </c>
      <c r="AU295" s="174" t="s">
        <v>82</v>
      </c>
      <c r="AV295" s="14" t="s">
        <v>166</v>
      </c>
      <c r="AW295" s="14" t="s">
        <v>30</v>
      </c>
      <c r="AX295" s="14" t="s">
        <v>80</v>
      </c>
      <c r="AY295" s="174" t="s">
        <v>160</v>
      </c>
    </row>
    <row r="296" spans="1:65" s="2" customFormat="1" ht="24.2" customHeight="1">
      <c r="A296" s="32"/>
      <c r="B296" s="149"/>
      <c r="C296" s="150" t="s">
        <v>413</v>
      </c>
      <c r="D296" s="150" t="s">
        <v>162</v>
      </c>
      <c r="E296" s="151" t="s">
        <v>343</v>
      </c>
      <c r="F296" s="152" t="s">
        <v>344</v>
      </c>
      <c r="G296" s="153" t="s">
        <v>165</v>
      </c>
      <c r="H296" s="154">
        <v>55</v>
      </c>
      <c r="I296" s="155"/>
      <c r="J296" s="156">
        <f>ROUND(I296*H296,2)</f>
        <v>0</v>
      </c>
      <c r="K296" s="157"/>
      <c r="L296" s="33"/>
      <c r="M296" s="158" t="s">
        <v>1</v>
      </c>
      <c r="N296" s="159" t="s">
        <v>38</v>
      </c>
      <c r="O296" s="58"/>
      <c r="P296" s="160">
        <f>O296*H296</f>
        <v>0</v>
      </c>
      <c r="Q296" s="160">
        <v>0</v>
      </c>
      <c r="R296" s="160">
        <f>Q296*H296</f>
        <v>0</v>
      </c>
      <c r="S296" s="160">
        <v>0</v>
      </c>
      <c r="T296" s="161">
        <f>S296*H296</f>
        <v>0</v>
      </c>
      <c r="U296" s="32"/>
      <c r="V296" s="32"/>
      <c r="W296" s="32"/>
      <c r="X296" s="32"/>
      <c r="Y296" s="32"/>
      <c r="Z296" s="32"/>
      <c r="AA296" s="32"/>
      <c r="AB296" s="32"/>
      <c r="AC296" s="32"/>
      <c r="AD296" s="32"/>
      <c r="AE296" s="32"/>
      <c r="AR296" s="162" t="s">
        <v>166</v>
      </c>
      <c r="AT296" s="162" t="s">
        <v>162</v>
      </c>
      <c r="AU296" s="162" t="s">
        <v>82</v>
      </c>
      <c r="AY296" s="17" t="s">
        <v>160</v>
      </c>
      <c r="BE296" s="163">
        <f>IF(N296="základní",J296,0)</f>
        <v>0</v>
      </c>
      <c r="BF296" s="163">
        <f>IF(N296="snížená",J296,0)</f>
        <v>0</v>
      </c>
      <c r="BG296" s="163">
        <f>IF(N296="zákl. přenesená",J296,0)</f>
        <v>0</v>
      </c>
      <c r="BH296" s="163">
        <f>IF(N296="sníž. přenesená",J296,0)</f>
        <v>0</v>
      </c>
      <c r="BI296" s="163">
        <f>IF(N296="nulová",J296,0)</f>
        <v>0</v>
      </c>
      <c r="BJ296" s="17" t="s">
        <v>80</v>
      </c>
      <c r="BK296" s="163">
        <f>ROUND(I296*H296,2)</f>
        <v>0</v>
      </c>
      <c r="BL296" s="17" t="s">
        <v>166</v>
      </c>
      <c r="BM296" s="162" t="s">
        <v>633</v>
      </c>
    </row>
    <row r="297" spans="1:65" s="13" customFormat="1">
      <c r="B297" s="164"/>
      <c r="D297" s="165" t="s">
        <v>168</v>
      </c>
      <c r="E297" s="166" t="s">
        <v>1</v>
      </c>
      <c r="F297" s="167" t="s">
        <v>634</v>
      </c>
      <c r="H297" s="168">
        <v>55</v>
      </c>
      <c r="I297" s="169"/>
      <c r="L297" s="164"/>
      <c r="M297" s="170"/>
      <c r="N297" s="171"/>
      <c r="O297" s="171"/>
      <c r="P297" s="171"/>
      <c r="Q297" s="171"/>
      <c r="R297" s="171"/>
      <c r="S297" s="171"/>
      <c r="T297" s="172"/>
      <c r="AT297" s="166" t="s">
        <v>168</v>
      </c>
      <c r="AU297" s="166" t="s">
        <v>82</v>
      </c>
      <c r="AV297" s="13" t="s">
        <v>82</v>
      </c>
      <c r="AW297" s="13" t="s">
        <v>30</v>
      </c>
      <c r="AX297" s="13" t="s">
        <v>73</v>
      </c>
      <c r="AY297" s="166" t="s">
        <v>160</v>
      </c>
    </row>
    <row r="298" spans="1:65" s="14" customFormat="1">
      <c r="B298" s="173"/>
      <c r="D298" s="165" t="s">
        <v>168</v>
      </c>
      <c r="E298" s="174" t="s">
        <v>1</v>
      </c>
      <c r="F298" s="175" t="s">
        <v>170</v>
      </c>
      <c r="H298" s="176">
        <v>55</v>
      </c>
      <c r="I298" s="177"/>
      <c r="L298" s="173"/>
      <c r="M298" s="178"/>
      <c r="N298" s="179"/>
      <c r="O298" s="179"/>
      <c r="P298" s="179"/>
      <c r="Q298" s="179"/>
      <c r="R298" s="179"/>
      <c r="S298" s="179"/>
      <c r="T298" s="180"/>
      <c r="AT298" s="174" t="s">
        <v>168</v>
      </c>
      <c r="AU298" s="174" t="s">
        <v>82</v>
      </c>
      <c r="AV298" s="14" t="s">
        <v>166</v>
      </c>
      <c r="AW298" s="14" t="s">
        <v>30</v>
      </c>
      <c r="AX298" s="14" t="s">
        <v>80</v>
      </c>
      <c r="AY298" s="174" t="s">
        <v>160</v>
      </c>
    </row>
    <row r="299" spans="1:65" s="2" customFormat="1" ht="21.75" customHeight="1">
      <c r="A299" s="32"/>
      <c r="B299" s="149"/>
      <c r="C299" s="150" t="s">
        <v>417</v>
      </c>
      <c r="D299" s="150" t="s">
        <v>162</v>
      </c>
      <c r="E299" s="151" t="s">
        <v>347</v>
      </c>
      <c r="F299" s="152" t="s">
        <v>635</v>
      </c>
      <c r="G299" s="153" t="s">
        <v>165</v>
      </c>
      <c r="H299" s="154">
        <v>300</v>
      </c>
      <c r="I299" s="155"/>
      <c r="J299" s="156">
        <f>ROUND(I299*H299,2)</f>
        <v>0</v>
      </c>
      <c r="K299" s="157"/>
      <c r="L299" s="33"/>
      <c r="M299" s="158" t="s">
        <v>1</v>
      </c>
      <c r="N299" s="159" t="s">
        <v>38</v>
      </c>
      <c r="O299" s="58"/>
      <c r="P299" s="160">
        <f>O299*H299</f>
        <v>0</v>
      </c>
      <c r="Q299" s="160">
        <v>0</v>
      </c>
      <c r="R299" s="160">
        <f>Q299*H299</f>
        <v>0</v>
      </c>
      <c r="S299" s="160">
        <v>0</v>
      </c>
      <c r="T299" s="161">
        <f>S299*H299</f>
        <v>0</v>
      </c>
      <c r="U299" s="32"/>
      <c r="V299" s="32"/>
      <c r="W299" s="32"/>
      <c r="X299" s="32"/>
      <c r="Y299" s="32"/>
      <c r="Z299" s="32"/>
      <c r="AA299" s="32"/>
      <c r="AB299" s="32"/>
      <c r="AC299" s="32"/>
      <c r="AD299" s="32"/>
      <c r="AE299" s="32"/>
      <c r="AR299" s="162" t="s">
        <v>166</v>
      </c>
      <c r="AT299" s="162" t="s">
        <v>162</v>
      </c>
      <c r="AU299" s="162" t="s">
        <v>82</v>
      </c>
      <c r="AY299" s="17" t="s">
        <v>160</v>
      </c>
      <c r="BE299" s="163">
        <f>IF(N299="základní",J299,0)</f>
        <v>0</v>
      </c>
      <c r="BF299" s="163">
        <f>IF(N299="snížená",J299,0)</f>
        <v>0</v>
      </c>
      <c r="BG299" s="163">
        <f>IF(N299="zákl. přenesená",J299,0)</f>
        <v>0</v>
      </c>
      <c r="BH299" s="163">
        <f>IF(N299="sníž. přenesená",J299,0)</f>
        <v>0</v>
      </c>
      <c r="BI299" s="163">
        <f>IF(N299="nulová",J299,0)</f>
        <v>0</v>
      </c>
      <c r="BJ299" s="17" t="s">
        <v>80</v>
      </c>
      <c r="BK299" s="163">
        <f>ROUND(I299*H299,2)</f>
        <v>0</v>
      </c>
      <c r="BL299" s="17" t="s">
        <v>166</v>
      </c>
      <c r="BM299" s="162" t="s">
        <v>636</v>
      </c>
    </row>
    <row r="300" spans="1:65" s="13" customFormat="1">
      <c r="B300" s="164"/>
      <c r="D300" s="165" t="s">
        <v>168</v>
      </c>
      <c r="E300" s="166" t="s">
        <v>1</v>
      </c>
      <c r="F300" s="167" t="s">
        <v>626</v>
      </c>
      <c r="H300" s="168">
        <v>300</v>
      </c>
      <c r="I300" s="169"/>
      <c r="L300" s="164"/>
      <c r="M300" s="170"/>
      <c r="N300" s="171"/>
      <c r="O300" s="171"/>
      <c r="P300" s="171"/>
      <c r="Q300" s="171"/>
      <c r="R300" s="171"/>
      <c r="S300" s="171"/>
      <c r="T300" s="172"/>
      <c r="AT300" s="166" t="s">
        <v>168</v>
      </c>
      <c r="AU300" s="166" t="s">
        <v>82</v>
      </c>
      <c r="AV300" s="13" t="s">
        <v>82</v>
      </c>
      <c r="AW300" s="13" t="s">
        <v>30</v>
      </c>
      <c r="AX300" s="13" t="s">
        <v>73</v>
      </c>
      <c r="AY300" s="166" t="s">
        <v>160</v>
      </c>
    </row>
    <row r="301" spans="1:65" s="14" customFormat="1">
      <c r="B301" s="173"/>
      <c r="D301" s="165" t="s">
        <v>168</v>
      </c>
      <c r="E301" s="174" t="s">
        <v>1</v>
      </c>
      <c r="F301" s="175" t="s">
        <v>170</v>
      </c>
      <c r="H301" s="176">
        <v>300</v>
      </c>
      <c r="I301" s="177"/>
      <c r="L301" s="173"/>
      <c r="M301" s="178"/>
      <c r="N301" s="179"/>
      <c r="O301" s="179"/>
      <c r="P301" s="179"/>
      <c r="Q301" s="179"/>
      <c r="R301" s="179"/>
      <c r="S301" s="179"/>
      <c r="T301" s="180"/>
      <c r="AT301" s="174" t="s">
        <v>168</v>
      </c>
      <c r="AU301" s="174" t="s">
        <v>82</v>
      </c>
      <c r="AV301" s="14" t="s">
        <v>166</v>
      </c>
      <c r="AW301" s="14" t="s">
        <v>30</v>
      </c>
      <c r="AX301" s="14" t="s">
        <v>80</v>
      </c>
      <c r="AY301" s="174" t="s">
        <v>160</v>
      </c>
    </row>
    <row r="302" spans="1:65" s="2" customFormat="1" ht="24.2" customHeight="1">
      <c r="A302" s="32"/>
      <c r="B302" s="149"/>
      <c r="C302" s="150" t="s">
        <v>421</v>
      </c>
      <c r="D302" s="150" t="s">
        <v>162</v>
      </c>
      <c r="E302" s="151" t="s">
        <v>351</v>
      </c>
      <c r="F302" s="152" t="s">
        <v>352</v>
      </c>
      <c r="G302" s="153" t="s">
        <v>165</v>
      </c>
      <c r="H302" s="154">
        <v>300</v>
      </c>
      <c r="I302" s="155"/>
      <c r="J302" s="156">
        <f>ROUND(I302*H302,2)</f>
        <v>0</v>
      </c>
      <c r="K302" s="157"/>
      <c r="L302" s="33"/>
      <c r="M302" s="158" t="s">
        <v>1</v>
      </c>
      <c r="N302" s="159" t="s">
        <v>38</v>
      </c>
      <c r="O302" s="58"/>
      <c r="P302" s="160">
        <f>O302*H302</f>
        <v>0</v>
      </c>
      <c r="Q302" s="160">
        <v>0</v>
      </c>
      <c r="R302" s="160">
        <f>Q302*H302</f>
        <v>0</v>
      </c>
      <c r="S302" s="160">
        <v>0</v>
      </c>
      <c r="T302" s="161">
        <f>S302*H302</f>
        <v>0</v>
      </c>
      <c r="U302" s="32"/>
      <c r="V302" s="32"/>
      <c r="W302" s="32"/>
      <c r="X302" s="32"/>
      <c r="Y302" s="32"/>
      <c r="Z302" s="32"/>
      <c r="AA302" s="32"/>
      <c r="AB302" s="32"/>
      <c r="AC302" s="32"/>
      <c r="AD302" s="32"/>
      <c r="AE302" s="32"/>
      <c r="AR302" s="162" t="s">
        <v>166</v>
      </c>
      <c r="AT302" s="162" t="s">
        <v>162</v>
      </c>
      <c r="AU302" s="162" t="s">
        <v>82</v>
      </c>
      <c r="AY302" s="17" t="s">
        <v>160</v>
      </c>
      <c r="BE302" s="163">
        <f>IF(N302="základní",J302,0)</f>
        <v>0</v>
      </c>
      <c r="BF302" s="163">
        <f>IF(N302="snížená",J302,0)</f>
        <v>0</v>
      </c>
      <c r="BG302" s="163">
        <f>IF(N302="zákl. přenesená",J302,0)</f>
        <v>0</v>
      </c>
      <c r="BH302" s="163">
        <f>IF(N302="sníž. přenesená",J302,0)</f>
        <v>0</v>
      </c>
      <c r="BI302" s="163">
        <f>IF(N302="nulová",J302,0)</f>
        <v>0</v>
      </c>
      <c r="BJ302" s="17" t="s">
        <v>80</v>
      </c>
      <c r="BK302" s="163">
        <f>ROUND(I302*H302,2)</f>
        <v>0</v>
      </c>
      <c r="BL302" s="17" t="s">
        <v>166</v>
      </c>
      <c r="BM302" s="162" t="s">
        <v>637</v>
      </c>
    </row>
    <row r="303" spans="1:65" s="13" customFormat="1">
      <c r="B303" s="164"/>
      <c r="D303" s="165" t="s">
        <v>168</v>
      </c>
      <c r="E303" s="166" t="s">
        <v>1</v>
      </c>
      <c r="F303" s="167" t="s">
        <v>626</v>
      </c>
      <c r="H303" s="168">
        <v>300</v>
      </c>
      <c r="I303" s="169"/>
      <c r="L303" s="164"/>
      <c r="M303" s="170"/>
      <c r="N303" s="171"/>
      <c r="O303" s="171"/>
      <c r="P303" s="171"/>
      <c r="Q303" s="171"/>
      <c r="R303" s="171"/>
      <c r="S303" s="171"/>
      <c r="T303" s="172"/>
      <c r="AT303" s="166" t="s">
        <v>168</v>
      </c>
      <c r="AU303" s="166" t="s">
        <v>82</v>
      </c>
      <c r="AV303" s="13" t="s">
        <v>82</v>
      </c>
      <c r="AW303" s="13" t="s">
        <v>30</v>
      </c>
      <c r="AX303" s="13" t="s">
        <v>73</v>
      </c>
      <c r="AY303" s="166" t="s">
        <v>160</v>
      </c>
    </row>
    <row r="304" spans="1:65" s="14" customFormat="1">
      <c r="B304" s="173"/>
      <c r="D304" s="165" t="s">
        <v>168</v>
      </c>
      <c r="E304" s="174" t="s">
        <v>1</v>
      </c>
      <c r="F304" s="175" t="s">
        <v>170</v>
      </c>
      <c r="H304" s="176">
        <v>300</v>
      </c>
      <c r="I304" s="177"/>
      <c r="L304" s="173"/>
      <c r="M304" s="178"/>
      <c r="N304" s="179"/>
      <c r="O304" s="179"/>
      <c r="P304" s="179"/>
      <c r="Q304" s="179"/>
      <c r="R304" s="179"/>
      <c r="S304" s="179"/>
      <c r="T304" s="180"/>
      <c r="AT304" s="174" t="s">
        <v>168</v>
      </c>
      <c r="AU304" s="174" t="s">
        <v>82</v>
      </c>
      <c r="AV304" s="14" t="s">
        <v>166</v>
      </c>
      <c r="AW304" s="14" t="s">
        <v>30</v>
      </c>
      <c r="AX304" s="14" t="s">
        <v>80</v>
      </c>
      <c r="AY304" s="174" t="s">
        <v>160</v>
      </c>
    </row>
    <row r="305" spans="1:65" s="2" customFormat="1" ht="33" customHeight="1">
      <c r="A305" s="32"/>
      <c r="B305" s="149"/>
      <c r="C305" s="150" t="s">
        <v>425</v>
      </c>
      <c r="D305" s="150" t="s">
        <v>162</v>
      </c>
      <c r="E305" s="151" t="s">
        <v>638</v>
      </c>
      <c r="F305" s="152" t="s">
        <v>639</v>
      </c>
      <c r="G305" s="153" t="s">
        <v>165</v>
      </c>
      <c r="H305" s="154">
        <v>337.63</v>
      </c>
      <c r="I305" s="155"/>
      <c r="J305" s="156">
        <f>ROUND(I305*H305,2)</f>
        <v>0</v>
      </c>
      <c r="K305" s="157"/>
      <c r="L305" s="33"/>
      <c r="M305" s="158" t="s">
        <v>1</v>
      </c>
      <c r="N305" s="159" t="s">
        <v>38</v>
      </c>
      <c r="O305" s="58"/>
      <c r="P305" s="160">
        <f>O305*H305</f>
        <v>0</v>
      </c>
      <c r="Q305" s="160">
        <v>0</v>
      </c>
      <c r="R305" s="160">
        <f>Q305*H305</f>
        <v>0</v>
      </c>
      <c r="S305" s="160">
        <v>0</v>
      </c>
      <c r="T305" s="161">
        <f>S305*H305</f>
        <v>0</v>
      </c>
      <c r="U305" s="32"/>
      <c r="V305" s="32"/>
      <c r="W305" s="32"/>
      <c r="X305" s="32"/>
      <c r="Y305" s="32"/>
      <c r="Z305" s="32"/>
      <c r="AA305" s="32"/>
      <c r="AB305" s="32"/>
      <c r="AC305" s="32"/>
      <c r="AD305" s="32"/>
      <c r="AE305" s="32"/>
      <c r="AR305" s="162" t="s">
        <v>166</v>
      </c>
      <c r="AT305" s="162" t="s">
        <v>162</v>
      </c>
      <c r="AU305" s="162" t="s">
        <v>82</v>
      </c>
      <c r="AY305" s="17" t="s">
        <v>160</v>
      </c>
      <c r="BE305" s="163">
        <f>IF(N305="základní",J305,0)</f>
        <v>0</v>
      </c>
      <c r="BF305" s="163">
        <f>IF(N305="snížená",J305,0)</f>
        <v>0</v>
      </c>
      <c r="BG305" s="163">
        <f>IF(N305="zákl. přenesená",J305,0)</f>
        <v>0</v>
      </c>
      <c r="BH305" s="163">
        <f>IF(N305="sníž. přenesená",J305,0)</f>
        <v>0</v>
      </c>
      <c r="BI305" s="163">
        <f>IF(N305="nulová",J305,0)</f>
        <v>0</v>
      </c>
      <c r="BJ305" s="17" t="s">
        <v>80</v>
      </c>
      <c r="BK305" s="163">
        <f>ROUND(I305*H305,2)</f>
        <v>0</v>
      </c>
      <c r="BL305" s="17" t="s">
        <v>166</v>
      </c>
      <c r="BM305" s="162" t="s">
        <v>640</v>
      </c>
    </row>
    <row r="306" spans="1:65" s="13" customFormat="1">
      <c r="B306" s="164"/>
      <c r="D306" s="165" t="s">
        <v>168</v>
      </c>
      <c r="E306" s="166" t="s">
        <v>1</v>
      </c>
      <c r="F306" s="167" t="s">
        <v>516</v>
      </c>
      <c r="H306" s="168">
        <v>337.63</v>
      </c>
      <c r="I306" s="169"/>
      <c r="L306" s="164"/>
      <c r="M306" s="170"/>
      <c r="N306" s="171"/>
      <c r="O306" s="171"/>
      <c r="P306" s="171"/>
      <c r="Q306" s="171"/>
      <c r="R306" s="171"/>
      <c r="S306" s="171"/>
      <c r="T306" s="172"/>
      <c r="AT306" s="166" t="s">
        <v>168</v>
      </c>
      <c r="AU306" s="166" t="s">
        <v>82</v>
      </c>
      <c r="AV306" s="13" t="s">
        <v>82</v>
      </c>
      <c r="AW306" s="13" t="s">
        <v>30</v>
      </c>
      <c r="AX306" s="13" t="s">
        <v>73</v>
      </c>
      <c r="AY306" s="166" t="s">
        <v>160</v>
      </c>
    </row>
    <row r="307" spans="1:65" s="14" customFormat="1">
      <c r="B307" s="173"/>
      <c r="D307" s="165" t="s">
        <v>168</v>
      </c>
      <c r="E307" s="174" t="s">
        <v>1</v>
      </c>
      <c r="F307" s="175" t="s">
        <v>170</v>
      </c>
      <c r="H307" s="176">
        <v>337.63</v>
      </c>
      <c r="I307" s="177"/>
      <c r="L307" s="173"/>
      <c r="M307" s="178"/>
      <c r="N307" s="179"/>
      <c r="O307" s="179"/>
      <c r="P307" s="179"/>
      <c r="Q307" s="179"/>
      <c r="R307" s="179"/>
      <c r="S307" s="179"/>
      <c r="T307" s="180"/>
      <c r="AT307" s="174" t="s">
        <v>168</v>
      </c>
      <c r="AU307" s="174" t="s">
        <v>82</v>
      </c>
      <c r="AV307" s="14" t="s">
        <v>166</v>
      </c>
      <c r="AW307" s="14" t="s">
        <v>30</v>
      </c>
      <c r="AX307" s="14" t="s">
        <v>80</v>
      </c>
      <c r="AY307" s="174" t="s">
        <v>160</v>
      </c>
    </row>
    <row r="308" spans="1:65" s="2" customFormat="1" ht="21.75" customHeight="1">
      <c r="A308" s="32"/>
      <c r="B308" s="149"/>
      <c r="C308" s="150" t="s">
        <v>429</v>
      </c>
      <c r="D308" s="150" t="s">
        <v>162</v>
      </c>
      <c r="E308" s="151" t="s">
        <v>355</v>
      </c>
      <c r="F308" s="152" t="s">
        <v>356</v>
      </c>
      <c r="G308" s="153" t="s">
        <v>165</v>
      </c>
      <c r="H308" s="154">
        <v>300</v>
      </c>
      <c r="I308" s="155"/>
      <c r="J308" s="156">
        <f>ROUND(I308*H308,2)</f>
        <v>0</v>
      </c>
      <c r="K308" s="157"/>
      <c r="L308" s="33"/>
      <c r="M308" s="158" t="s">
        <v>1</v>
      </c>
      <c r="N308" s="159" t="s">
        <v>38</v>
      </c>
      <c r="O308" s="58"/>
      <c r="P308" s="160">
        <f>O308*H308</f>
        <v>0</v>
      </c>
      <c r="Q308" s="160">
        <v>0</v>
      </c>
      <c r="R308" s="160">
        <f>Q308*H308</f>
        <v>0</v>
      </c>
      <c r="S308" s="160">
        <v>0</v>
      </c>
      <c r="T308" s="161">
        <f>S308*H308</f>
        <v>0</v>
      </c>
      <c r="U308" s="32"/>
      <c r="V308" s="32"/>
      <c r="W308" s="32"/>
      <c r="X308" s="32"/>
      <c r="Y308" s="32"/>
      <c r="Z308" s="32"/>
      <c r="AA308" s="32"/>
      <c r="AB308" s="32"/>
      <c r="AC308" s="32"/>
      <c r="AD308" s="32"/>
      <c r="AE308" s="32"/>
      <c r="AR308" s="162" t="s">
        <v>166</v>
      </c>
      <c r="AT308" s="162" t="s">
        <v>162</v>
      </c>
      <c r="AU308" s="162" t="s">
        <v>82</v>
      </c>
      <c r="AY308" s="17" t="s">
        <v>160</v>
      </c>
      <c r="BE308" s="163">
        <f>IF(N308="základní",J308,0)</f>
        <v>0</v>
      </c>
      <c r="BF308" s="163">
        <f>IF(N308="snížená",J308,0)</f>
        <v>0</v>
      </c>
      <c r="BG308" s="163">
        <f>IF(N308="zákl. přenesená",J308,0)</f>
        <v>0</v>
      </c>
      <c r="BH308" s="163">
        <f>IF(N308="sníž. přenesená",J308,0)</f>
        <v>0</v>
      </c>
      <c r="BI308" s="163">
        <f>IF(N308="nulová",J308,0)</f>
        <v>0</v>
      </c>
      <c r="BJ308" s="17" t="s">
        <v>80</v>
      </c>
      <c r="BK308" s="163">
        <f>ROUND(I308*H308,2)</f>
        <v>0</v>
      </c>
      <c r="BL308" s="17" t="s">
        <v>166</v>
      </c>
      <c r="BM308" s="162" t="s">
        <v>641</v>
      </c>
    </row>
    <row r="309" spans="1:65" s="13" customFormat="1">
      <c r="B309" s="164"/>
      <c r="D309" s="165" t="s">
        <v>168</v>
      </c>
      <c r="E309" s="166" t="s">
        <v>1</v>
      </c>
      <c r="F309" s="167" t="s">
        <v>642</v>
      </c>
      <c r="H309" s="168">
        <v>300</v>
      </c>
      <c r="I309" s="169"/>
      <c r="L309" s="164"/>
      <c r="M309" s="170"/>
      <c r="N309" s="171"/>
      <c r="O309" s="171"/>
      <c r="P309" s="171"/>
      <c r="Q309" s="171"/>
      <c r="R309" s="171"/>
      <c r="S309" s="171"/>
      <c r="T309" s="172"/>
      <c r="AT309" s="166" t="s">
        <v>168</v>
      </c>
      <c r="AU309" s="166" t="s">
        <v>82</v>
      </c>
      <c r="AV309" s="13" t="s">
        <v>82</v>
      </c>
      <c r="AW309" s="13" t="s">
        <v>30</v>
      </c>
      <c r="AX309" s="13" t="s">
        <v>73</v>
      </c>
      <c r="AY309" s="166" t="s">
        <v>160</v>
      </c>
    </row>
    <row r="310" spans="1:65" s="14" customFormat="1">
      <c r="B310" s="173"/>
      <c r="D310" s="165" t="s">
        <v>168</v>
      </c>
      <c r="E310" s="174" t="s">
        <v>1</v>
      </c>
      <c r="F310" s="175" t="s">
        <v>170</v>
      </c>
      <c r="H310" s="176">
        <v>300</v>
      </c>
      <c r="I310" s="177"/>
      <c r="L310" s="173"/>
      <c r="M310" s="178"/>
      <c r="N310" s="179"/>
      <c r="O310" s="179"/>
      <c r="P310" s="179"/>
      <c r="Q310" s="179"/>
      <c r="R310" s="179"/>
      <c r="S310" s="179"/>
      <c r="T310" s="180"/>
      <c r="AT310" s="174" t="s">
        <v>168</v>
      </c>
      <c r="AU310" s="174" t="s">
        <v>82</v>
      </c>
      <c r="AV310" s="14" t="s">
        <v>166</v>
      </c>
      <c r="AW310" s="14" t="s">
        <v>30</v>
      </c>
      <c r="AX310" s="14" t="s">
        <v>80</v>
      </c>
      <c r="AY310" s="174" t="s">
        <v>160</v>
      </c>
    </row>
    <row r="311" spans="1:65" s="2" customFormat="1" ht="21.75" customHeight="1">
      <c r="A311" s="32"/>
      <c r="B311" s="149"/>
      <c r="C311" s="150" t="s">
        <v>433</v>
      </c>
      <c r="D311" s="150" t="s">
        <v>162</v>
      </c>
      <c r="E311" s="151" t="s">
        <v>359</v>
      </c>
      <c r="F311" s="152" t="s">
        <v>360</v>
      </c>
      <c r="G311" s="153" t="s">
        <v>165</v>
      </c>
      <c r="H311" s="154">
        <v>300</v>
      </c>
      <c r="I311" s="155"/>
      <c r="J311" s="156">
        <f>ROUND(I311*H311,2)</f>
        <v>0</v>
      </c>
      <c r="K311" s="157"/>
      <c r="L311" s="33"/>
      <c r="M311" s="158" t="s">
        <v>1</v>
      </c>
      <c r="N311" s="159" t="s">
        <v>38</v>
      </c>
      <c r="O311" s="58"/>
      <c r="P311" s="160">
        <f>O311*H311</f>
        <v>0</v>
      </c>
      <c r="Q311" s="160">
        <v>0</v>
      </c>
      <c r="R311" s="160">
        <f>Q311*H311</f>
        <v>0</v>
      </c>
      <c r="S311" s="160">
        <v>0</v>
      </c>
      <c r="T311" s="161">
        <f>S311*H311</f>
        <v>0</v>
      </c>
      <c r="U311" s="32"/>
      <c r="V311" s="32"/>
      <c r="W311" s="32"/>
      <c r="X311" s="32"/>
      <c r="Y311" s="32"/>
      <c r="Z311" s="32"/>
      <c r="AA311" s="32"/>
      <c r="AB311" s="32"/>
      <c r="AC311" s="32"/>
      <c r="AD311" s="32"/>
      <c r="AE311" s="32"/>
      <c r="AR311" s="162" t="s">
        <v>166</v>
      </c>
      <c r="AT311" s="162" t="s">
        <v>162</v>
      </c>
      <c r="AU311" s="162" t="s">
        <v>82</v>
      </c>
      <c r="AY311" s="17" t="s">
        <v>160</v>
      </c>
      <c r="BE311" s="163">
        <f>IF(N311="základní",J311,0)</f>
        <v>0</v>
      </c>
      <c r="BF311" s="163">
        <f>IF(N311="snížená",J311,0)</f>
        <v>0</v>
      </c>
      <c r="BG311" s="163">
        <f>IF(N311="zákl. přenesená",J311,0)</f>
        <v>0</v>
      </c>
      <c r="BH311" s="163">
        <f>IF(N311="sníž. přenesená",J311,0)</f>
        <v>0</v>
      </c>
      <c r="BI311" s="163">
        <f>IF(N311="nulová",J311,0)</f>
        <v>0</v>
      </c>
      <c r="BJ311" s="17" t="s">
        <v>80</v>
      </c>
      <c r="BK311" s="163">
        <f>ROUND(I311*H311,2)</f>
        <v>0</v>
      </c>
      <c r="BL311" s="17" t="s">
        <v>166</v>
      </c>
      <c r="BM311" s="162" t="s">
        <v>643</v>
      </c>
    </row>
    <row r="312" spans="1:65" s="13" customFormat="1">
      <c r="B312" s="164"/>
      <c r="D312" s="165" t="s">
        <v>168</v>
      </c>
      <c r="E312" s="166" t="s">
        <v>1</v>
      </c>
      <c r="F312" s="167" t="s">
        <v>642</v>
      </c>
      <c r="H312" s="168">
        <v>300</v>
      </c>
      <c r="I312" s="169"/>
      <c r="L312" s="164"/>
      <c r="M312" s="170"/>
      <c r="N312" s="171"/>
      <c r="O312" s="171"/>
      <c r="P312" s="171"/>
      <c r="Q312" s="171"/>
      <c r="R312" s="171"/>
      <c r="S312" s="171"/>
      <c r="T312" s="172"/>
      <c r="AT312" s="166" t="s">
        <v>168</v>
      </c>
      <c r="AU312" s="166" t="s">
        <v>82</v>
      </c>
      <c r="AV312" s="13" t="s">
        <v>82</v>
      </c>
      <c r="AW312" s="13" t="s">
        <v>30</v>
      </c>
      <c r="AX312" s="13" t="s">
        <v>73</v>
      </c>
      <c r="AY312" s="166" t="s">
        <v>160</v>
      </c>
    </row>
    <row r="313" spans="1:65" s="14" customFormat="1">
      <c r="B313" s="173"/>
      <c r="D313" s="165" t="s">
        <v>168</v>
      </c>
      <c r="E313" s="174" t="s">
        <v>1</v>
      </c>
      <c r="F313" s="175" t="s">
        <v>170</v>
      </c>
      <c r="H313" s="176">
        <v>300</v>
      </c>
      <c r="I313" s="177"/>
      <c r="L313" s="173"/>
      <c r="M313" s="178"/>
      <c r="N313" s="179"/>
      <c r="O313" s="179"/>
      <c r="P313" s="179"/>
      <c r="Q313" s="179"/>
      <c r="R313" s="179"/>
      <c r="S313" s="179"/>
      <c r="T313" s="180"/>
      <c r="AT313" s="174" t="s">
        <v>168</v>
      </c>
      <c r="AU313" s="174" t="s">
        <v>82</v>
      </c>
      <c r="AV313" s="14" t="s">
        <v>166</v>
      </c>
      <c r="AW313" s="14" t="s">
        <v>30</v>
      </c>
      <c r="AX313" s="14" t="s">
        <v>80</v>
      </c>
      <c r="AY313" s="174" t="s">
        <v>160</v>
      </c>
    </row>
    <row r="314" spans="1:65" s="12" customFormat="1" ht="22.9" customHeight="1">
      <c r="B314" s="136"/>
      <c r="D314" s="137" t="s">
        <v>72</v>
      </c>
      <c r="E314" s="147" t="s">
        <v>199</v>
      </c>
      <c r="F314" s="147" t="s">
        <v>362</v>
      </c>
      <c r="I314" s="139"/>
      <c r="J314" s="148">
        <f>BK314</f>
        <v>0</v>
      </c>
      <c r="L314" s="136"/>
      <c r="M314" s="141"/>
      <c r="N314" s="142"/>
      <c r="O314" s="142"/>
      <c r="P314" s="143">
        <f>SUM(P315:P345)</f>
        <v>0</v>
      </c>
      <c r="Q314" s="142"/>
      <c r="R314" s="143">
        <f>SUM(R315:R345)</f>
        <v>99.447744</v>
      </c>
      <c r="S314" s="142"/>
      <c r="T314" s="144">
        <f>SUM(T315:T345)</f>
        <v>0</v>
      </c>
      <c r="AR314" s="137" t="s">
        <v>80</v>
      </c>
      <c r="AT314" s="145" t="s">
        <v>72</v>
      </c>
      <c r="AU314" s="145" t="s">
        <v>80</v>
      </c>
      <c r="AY314" s="137" t="s">
        <v>160</v>
      </c>
      <c r="BK314" s="146">
        <f>SUM(BK315:BK345)</f>
        <v>0</v>
      </c>
    </row>
    <row r="315" spans="1:65" s="2" customFormat="1" ht="33" customHeight="1">
      <c r="A315" s="32"/>
      <c r="B315" s="149"/>
      <c r="C315" s="150" t="s">
        <v>437</v>
      </c>
      <c r="D315" s="150" t="s">
        <v>162</v>
      </c>
      <c r="E315" s="151" t="s">
        <v>644</v>
      </c>
      <c r="F315" s="152" t="s">
        <v>645</v>
      </c>
      <c r="G315" s="153" t="s">
        <v>196</v>
      </c>
      <c r="H315" s="154">
        <v>235.3</v>
      </c>
      <c r="I315" s="155"/>
      <c r="J315" s="156">
        <f>ROUND(I315*H315,2)</f>
        <v>0</v>
      </c>
      <c r="K315" s="157"/>
      <c r="L315" s="33"/>
      <c r="M315" s="158" t="s">
        <v>1</v>
      </c>
      <c r="N315" s="159" t="s">
        <v>38</v>
      </c>
      <c r="O315" s="58"/>
      <c r="P315" s="160">
        <f>O315*H315</f>
        <v>0</v>
      </c>
      <c r="Q315" s="160">
        <v>8.0000000000000007E-5</v>
      </c>
      <c r="R315" s="160">
        <f>Q315*H315</f>
        <v>1.8824000000000004E-2</v>
      </c>
      <c r="S315" s="160">
        <v>0</v>
      </c>
      <c r="T315" s="161">
        <f>S315*H315</f>
        <v>0</v>
      </c>
      <c r="U315" s="32"/>
      <c r="V315" s="32"/>
      <c r="W315" s="32"/>
      <c r="X315" s="32"/>
      <c r="Y315" s="32"/>
      <c r="Z315" s="32"/>
      <c r="AA315" s="32"/>
      <c r="AB315" s="32"/>
      <c r="AC315" s="32"/>
      <c r="AD315" s="32"/>
      <c r="AE315" s="32"/>
      <c r="AR315" s="162" t="s">
        <v>166</v>
      </c>
      <c r="AT315" s="162" t="s">
        <v>162</v>
      </c>
      <c r="AU315" s="162" t="s">
        <v>82</v>
      </c>
      <c r="AY315" s="17" t="s">
        <v>160</v>
      </c>
      <c r="BE315" s="163">
        <f>IF(N315="základní",J315,0)</f>
        <v>0</v>
      </c>
      <c r="BF315" s="163">
        <f>IF(N315="snížená",J315,0)</f>
        <v>0</v>
      </c>
      <c r="BG315" s="163">
        <f>IF(N315="zákl. přenesená",J315,0)</f>
        <v>0</v>
      </c>
      <c r="BH315" s="163">
        <f>IF(N315="sníž. přenesená",J315,0)</f>
        <v>0</v>
      </c>
      <c r="BI315" s="163">
        <f>IF(N315="nulová",J315,0)</f>
        <v>0</v>
      </c>
      <c r="BJ315" s="17" t="s">
        <v>80</v>
      </c>
      <c r="BK315" s="163">
        <f>ROUND(I315*H315,2)</f>
        <v>0</v>
      </c>
      <c r="BL315" s="17" t="s">
        <v>166</v>
      </c>
      <c r="BM315" s="162" t="s">
        <v>646</v>
      </c>
    </row>
    <row r="316" spans="1:65" s="13" customFormat="1">
      <c r="B316" s="164"/>
      <c r="D316" s="165" t="s">
        <v>168</v>
      </c>
      <c r="E316" s="166" t="s">
        <v>1</v>
      </c>
      <c r="F316" s="167" t="s">
        <v>647</v>
      </c>
      <c r="H316" s="168">
        <v>243.3</v>
      </c>
      <c r="I316" s="169"/>
      <c r="L316" s="164"/>
      <c r="M316" s="170"/>
      <c r="N316" s="171"/>
      <c r="O316" s="171"/>
      <c r="P316" s="171"/>
      <c r="Q316" s="171"/>
      <c r="R316" s="171"/>
      <c r="S316" s="171"/>
      <c r="T316" s="172"/>
      <c r="AT316" s="166" t="s">
        <v>168</v>
      </c>
      <c r="AU316" s="166" t="s">
        <v>82</v>
      </c>
      <c r="AV316" s="13" t="s">
        <v>82</v>
      </c>
      <c r="AW316" s="13" t="s">
        <v>30</v>
      </c>
      <c r="AX316" s="13" t="s">
        <v>73</v>
      </c>
      <c r="AY316" s="166" t="s">
        <v>160</v>
      </c>
    </row>
    <row r="317" spans="1:65" s="13" customFormat="1">
      <c r="B317" s="164"/>
      <c r="D317" s="165" t="s">
        <v>168</v>
      </c>
      <c r="E317" s="166" t="s">
        <v>1</v>
      </c>
      <c r="F317" s="167" t="s">
        <v>648</v>
      </c>
      <c r="H317" s="168">
        <v>-8</v>
      </c>
      <c r="I317" s="169"/>
      <c r="L317" s="164"/>
      <c r="M317" s="170"/>
      <c r="N317" s="171"/>
      <c r="O317" s="171"/>
      <c r="P317" s="171"/>
      <c r="Q317" s="171"/>
      <c r="R317" s="171"/>
      <c r="S317" s="171"/>
      <c r="T317" s="172"/>
      <c r="AT317" s="166" t="s">
        <v>168</v>
      </c>
      <c r="AU317" s="166" t="s">
        <v>82</v>
      </c>
      <c r="AV317" s="13" t="s">
        <v>82</v>
      </c>
      <c r="AW317" s="13" t="s">
        <v>30</v>
      </c>
      <c r="AX317" s="13" t="s">
        <v>73</v>
      </c>
      <c r="AY317" s="166" t="s">
        <v>160</v>
      </c>
    </row>
    <row r="318" spans="1:65" s="14" customFormat="1">
      <c r="B318" s="173"/>
      <c r="D318" s="165" t="s">
        <v>168</v>
      </c>
      <c r="E318" s="174" t="s">
        <v>1</v>
      </c>
      <c r="F318" s="175" t="s">
        <v>170</v>
      </c>
      <c r="H318" s="176">
        <v>235.3</v>
      </c>
      <c r="I318" s="177"/>
      <c r="L318" s="173"/>
      <c r="M318" s="178"/>
      <c r="N318" s="179"/>
      <c r="O318" s="179"/>
      <c r="P318" s="179"/>
      <c r="Q318" s="179"/>
      <c r="R318" s="179"/>
      <c r="S318" s="179"/>
      <c r="T318" s="180"/>
      <c r="AT318" s="174" t="s">
        <v>168</v>
      </c>
      <c r="AU318" s="174" t="s">
        <v>82</v>
      </c>
      <c r="AV318" s="14" t="s">
        <v>166</v>
      </c>
      <c r="AW318" s="14" t="s">
        <v>30</v>
      </c>
      <c r="AX318" s="14" t="s">
        <v>80</v>
      </c>
      <c r="AY318" s="174" t="s">
        <v>160</v>
      </c>
    </row>
    <row r="319" spans="1:65" s="2" customFormat="1" ht="16.5" customHeight="1">
      <c r="A319" s="32"/>
      <c r="B319" s="149"/>
      <c r="C319" s="188" t="s">
        <v>442</v>
      </c>
      <c r="D319" s="188" t="s">
        <v>282</v>
      </c>
      <c r="E319" s="189" t="s">
        <v>649</v>
      </c>
      <c r="F319" s="190" t="s">
        <v>650</v>
      </c>
      <c r="G319" s="191" t="s">
        <v>196</v>
      </c>
      <c r="H319" s="192">
        <v>238.83</v>
      </c>
      <c r="I319" s="193"/>
      <c r="J319" s="194">
        <f>ROUND(I319*H319,2)</f>
        <v>0</v>
      </c>
      <c r="K319" s="195"/>
      <c r="L319" s="196"/>
      <c r="M319" s="197" t="s">
        <v>1</v>
      </c>
      <c r="N319" s="198" t="s">
        <v>38</v>
      </c>
      <c r="O319" s="58"/>
      <c r="P319" s="160">
        <f>O319*H319</f>
        <v>0</v>
      </c>
      <c r="Q319" s="160">
        <v>0.1</v>
      </c>
      <c r="R319" s="160">
        <f>Q319*H319</f>
        <v>23.883000000000003</v>
      </c>
      <c r="S319" s="160">
        <v>0</v>
      </c>
      <c r="T319" s="161">
        <f>S319*H319</f>
        <v>0</v>
      </c>
      <c r="U319" s="32"/>
      <c r="V319" s="32"/>
      <c r="W319" s="32"/>
      <c r="X319" s="32"/>
      <c r="Y319" s="32"/>
      <c r="Z319" s="32"/>
      <c r="AA319" s="32"/>
      <c r="AB319" s="32"/>
      <c r="AC319" s="32"/>
      <c r="AD319" s="32"/>
      <c r="AE319" s="32"/>
      <c r="AR319" s="162" t="s">
        <v>199</v>
      </c>
      <c r="AT319" s="162" t="s">
        <v>282</v>
      </c>
      <c r="AU319" s="162" t="s">
        <v>82</v>
      </c>
      <c r="AY319" s="17" t="s">
        <v>160</v>
      </c>
      <c r="BE319" s="163">
        <f>IF(N319="základní",J319,0)</f>
        <v>0</v>
      </c>
      <c r="BF319" s="163">
        <f>IF(N319="snížená",J319,0)</f>
        <v>0</v>
      </c>
      <c r="BG319" s="163">
        <f>IF(N319="zákl. přenesená",J319,0)</f>
        <v>0</v>
      </c>
      <c r="BH319" s="163">
        <f>IF(N319="sníž. přenesená",J319,0)</f>
        <v>0</v>
      </c>
      <c r="BI319" s="163">
        <f>IF(N319="nulová",J319,0)</f>
        <v>0</v>
      </c>
      <c r="BJ319" s="17" t="s">
        <v>80</v>
      </c>
      <c r="BK319" s="163">
        <f>ROUND(I319*H319,2)</f>
        <v>0</v>
      </c>
      <c r="BL319" s="17" t="s">
        <v>166</v>
      </c>
      <c r="BM319" s="162" t="s">
        <v>651</v>
      </c>
    </row>
    <row r="320" spans="1:65" s="13" customFormat="1">
      <c r="B320" s="164"/>
      <c r="D320" s="165" t="s">
        <v>168</v>
      </c>
      <c r="F320" s="167" t="s">
        <v>652</v>
      </c>
      <c r="H320" s="168">
        <v>238.83</v>
      </c>
      <c r="I320" s="169"/>
      <c r="L320" s="164"/>
      <c r="M320" s="170"/>
      <c r="N320" s="171"/>
      <c r="O320" s="171"/>
      <c r="P320" s="171"/>
      <c r="Q320" s="171"/>
      <c r="R320" s="171"/>
      <c r="S320" s="171"/>
      <c r="T320" s="172"/>
      <c r="AT320" s="166" t="s">
        <v>168</v>
      </c>
      <c r="AU320" s="166" t="s">
        <v>82</v>
      </c>
      <c r="AV320" s="13" t="s">
        <v>82</v>
      </c>
      <c r="AW320" s="13" t="s">
        <v>3</v>
      </c>
      <c r="AX320" s="13" t="s">
        <v>80</v>
      </c>
      <c r="AY320" s="166" t="s">
        <v>160</v>
      </c>
    </row>
    <row r="321" spans="1:65" s="2" customFormat="1" ht="24.2" customHeight="1">
      <c r="A321" s="32"/>
      <c r="B321" s="149"/>
      <c r="C321" s="150" t="s">
        <v>447</v>
      </c>
      <c r="D321" s="150" t="s">
        <v>162</v>
      </c>
      <c r="E321" s="151" t="s">
        <v>374</v>
      </c>
      <c r="F321" s="152" t="s">
        <v>375</v>
      </c>
      <c r="G321" s="153" t="s">
        <v>312</v>
      </c>
      <c r="H321" s="154">
        <v>5</v>
      </c>
      <c r="I321" s="155"/>
      <c r="J321" s="156">
        <f>ROUND(I321*H321,2)</f>
        <v>0</v>
      </c>
      <c r="K321" s="157"/>
      <c r="L321" s="33"/>
      <c r="M321" s="158" t="s">
        <v>1</v>
      </c>
      <c r="N321" s="159" t="s">
        <v>38</v>
      </c>
      <c r="O321" s="58"/>
      <c r="P321" s="160">
        <f>O321*H321</f>
        <v>0</v>
      </c>
      <c r="Q321" s="160">
        <v>6.9999999999999994E-5</v>
      </c>
      <c r="R321" s="160">
        <f>Q321*H321</f>
        <v>3.4999999999999994E-4</v>
      </c>
      <c r="S321" s="160">
        <v>0</v>
      </c>
      <c r="T321" s="161">
        <f>S321*H321</f>
        <v>0</v>
      </c>
      <c r="U321" s="32"/>
      <c r="V321" s="32"/>
      <c r="W321" s="32"/>
      <c r="X321" s="32"/>
      <c r="Y321" s="32"/>
      <c r="Z321" s="32"/>
      <c r="AA321" s="32"/>
      <c r="AB321" s="32"/>
      <c r="AC321" s="32"/>
      <c r="AD321" s="32"/>
      <c r="AE321" s="32"/>
      <c r="AR321" s="162" t="s">
        <v>166</v>
      </c>
      <c r="AT321" s="162" t="s">
        <v>162</v>
      </c>
      <c r="AU321" s="162" t="s">
        <v>82</v>
      </c>
      <c r="AY321" s="17" t="s">
        <v>160</v>
      </c>
      <c r="BE321" s="163">
        <f>IF(N321="základní",J321,0)</f>
        <v>0</v>
      </c>
      <c r="BF321" s="163">
        <f>IF(N321="snížená",J321,0)</f>
        <v>0</v>
      </c>
      <c r="BG321" s="163">
        <f>IF(N321="zákl. přenesená",J321,0)</f>
        <v>0</v>
      </c>
      <c r="BH321" s="163">
        <f>IF(N321="sníž. přenesená",J321,0)</f>
        <v>0</v>
      </c>
      <c r="BI321" s="163">
        <f>IF(N321="nulová",J321,0)</f>
        <v>0</v>
      </c>
      <c r="BJ321" s="17" t="s">
        <v>80</v>
      </c>
      <c r="BK321" s="163">
        <f>ROUND(I321*H321,2)</f>
        <v>0</v>
      </c>
      <c r="BL321" s="17" t="s">
        <v>166</v>
      </c>
      <c r="BM321" s="162" t="s">
        <v>653</v>
      </c>
    </row>
    <row r="322" spans="1:65" s="13" customFormat="1">
      <c r="B322" s="164"/>
      <c r="D322" s="165" t="s">
        <v>168</v>
      </c>
      <c r="E322" s="166" t="s">
        <v>1</v>
      </c>
      <c r="F322" s="167" t="s">
        <v>182</v>
      </c>
      <c r="H322" s="168">
        <v>5</v>
      </c>
      <c r="I322" s="169"/>
      <c r="L322" s="164"/>
      <c r="M322" s="170"/>
      <c r="N322" s="171"/>
      <c r="O322" s="171"/>
      <c r="P322" s="171"/>
      <c r="Q322" s="171"/>
      <c r="R322" s="171"/>
      <c r="S322" s="171"/>
      <c r="T322" s="172"/>
      <c r="AT322" s="166" t="s">
        <v>168</v>
      </c>
      <c r="AU322" s="166" t="s">
        <v>82</v>
      </c>
      <c r="AV322" s="13" t="s">
        <v>82</v>
      </c>
      <c r="AW322" s="13" t="s">
        <v>30</v>
      </c>
      <c r="AX322" s="13" t="s">
        <v>73</v>
      </c>
      <c r="AY322" s="166" t="s">
        <v>160</v>
      </c>
    </row>
    <row r="323" spans="1:65" s="14" customFormat="1">
      <c r="B323" s="173"/>
      <c r="D323" s="165" t="s">
        <v>168</v>
      </c>
      <c r="E323" s="174" t="s">
        <v>1</v>
      </c>
      <c r="F323" s="175" t="s">
        <v>170</v>
      </c>
      <c r="H323" s="176">
        <v>5</v>
      </c>
      <c r="I323" s="177"/>
      <c r="L323" s="173"/>
      <c r="M323" s="178"/>
      <c r="N323" s="179"/>
      <c r="O323" s="179"/>
      <c r="P323" s="179"/>
      <c r="Q323" s="179"/>
      <c r="R323" s="179"/>
      <c r="S323" s="179"/>
      <c r="T323" s="180"/>
      <c r="AT323" s="174" t="s">
        <v>168</v>
      </c>
      <c r="AU323" s="174" t="s">
        <v>82</v>
      </c>
      <c r="AV323" s="14" t="s">
        <v>166</v>
      </c>
      <c r="AW323" s="14" t="s">
        <v>30</v>
      </c>
      <c r="AX323" s="14" t="s">
        <v>80</v>
      </c>
      <c r="AY323" s="174" t="s">
        <v>160</v>
      </c>
    </row>
    <row r="324" spans="1:65" s="2" customFormat="1" ht="24.2" customHeight="1">
      <c r="A324" s="32"/>
      <c r="B324" s="149"/>
      <c r="C324" s="188" t="s">
        <v>451</v>
      </c>
      <c r="D324" s="188" t="s">
        <v>282</v>
      </c>
      <c r="E324" s="189" t="s">
        <v>378</v>
      </c>
      <c r="F324" s="190" t="s">
        <v>379</v>
      </c>
      <c r="G324" s="191" t="s">
        <v>312</v>
      </c>
      <c r="H324" s="192">
        <v>5.0750000000000002</v>
      </c>
      <c r="I324" s="193"/>
      <c r="J324" s="194">
        <f>ROUND(I324*H324,2)</f>
        <v>0</v>
      </c>
      <c r="K324" s="195"/>
      <c r="L324" s="196"/>
      <c r="M324" s="197" t="s">
        <v>1</v>
      </c>
      <c r="N324" s="198" t="s">
        <v>38</v>
      </c>
      <c r="O324" s="58"/>
      <c r="P324" s="160">
        <f>O324*H324</f>
        <v>0</v>
      </c>
      <c r="Q324" s="160">
        <v>3.0000000000000001E-3</v>
      </c>
      <c r="R324" s="160">
        <f>Q324*H324</f>
        <v>1.5225000000000001E-2</v>
      </c>
      <c r="S324" s="160">
        <v>0</v>
      </c>
      <c r="T324" s="161">
        <f>S324*H324</f>
        <v>0</v>
      </c>
      <c r="U324" s="32"/>
      <c r="V324" s="32"/>
      <c r="W324" s="32"/>
      <c r="X324" s="32"/>
      <c r="Y324" s="32"/>
      <c r="Z324" s="32"/>
      <c r="AA324" s="32"/>
      <c r="AB324" s="32"/>
      <c r="AC324" s="32"/>
      <c r="AD324" s="32"/>
      <c r="AE324" s="32"/>
      <c r="AR324" s="162" t="s">
        <v>199</v>
      </c>
      <c r="AT324" s="162" t="s">
        <v>282</v>
      </c>
      <c r="AU324" s="162" t="s">
        <v>82</v>
      </c>
      <c r="AY324" s="17" t="s">
        <v>160</v>
      </c>
      <c r="BE324" s="163">
        <f>IF(N324="základní",J324,0)</f>
        <v>0</v>
      </c>
      <c r="BF324" s="163">
        <f>IF(N324="snížená",J324,0)</f>
        <v>0</v>
      </c>
      <c r="BG324" s="163">
        <f>IF(N324="zákl. přenesená",J324,0)</f>
        <v>0</v>
      </c>
      <c r="BH324" s="163">
        <f>IF(N324="sníž. přenesená",J324,0)</f>
        <v>0</v>
      </c>
      <c r="BI324" s="163">
        <f>IF(N324="nulová",J324,0)</f>
        <v>0</v>
      </c>
      <c r="BJ324" s="17" t="s">
        <v>80</v>
      </c>
      <c r="BK324" s="163">
        <f>ROUND(I324*H324,2)</f>
        <v>0</v>
      </c>
      <c r="BL324" s="17" t="s">
        <v>166</v>
      </c>
      <c r="BM324" s="162" t="s">
        <v>654</v>
      </c>
    </row>
    <row r="325" spans="1:65" s="13" customFormat="1">
      <c r="B325" s="164"/>
      <c r="D325" s="165" t="s">
        <v>168</v>
      </c>
      <c r="F325" s="167" t="s">
        <v>655</v>
      </c>
      <c r="H325" s="168">
        <v>5.0750000000000002</v>
      </c>
      <c r="I325" s="169"/>
      <c r="L325" s="164"/>
      <c r="M325" s="170"/>
      <c r="N325" s="171"/>
      <c r="O325" s="171"/>
      <c r="P325" s="171"/>
      <c r="Q325" s="171"/>
      <c r="R325" s="171"/>
      <c r="S325" s="171"/>
      <c r="T325" s="172"/>
      <c r="AT325" s="166" t="s">
        <v>168</v>
      </c>
      <c r="AU325" s="166" t="s">
        <v>82</v>
      </c>
      <c r="AV325" s="13" t="s">
        <v>82</v>
      </c>
      <c r="AW325" s="13" t="s">
        <v>3</v>
      </c>
      <c r="AX325" s="13" t="s">
        <v>80</v>
      </c>
      <c r="AY325" s="166" t="s">
        <v>160</v>
      </c>
    </row>
    <row r="326" spans="1:65" s="2" customFormat="1" ht="24.2" customHeight="1">
      <c r="A326" s="32"/>
      <c r="B326" s="149"/>
      <c r="C326" s="150" t="s">
        <v>455</v>
      </c>
      <c r="D326" s="150" t="s">
        <v>162</v>
      </c>
      <c r="E326" s="151" t="s">
        <v>656</v>
      </c>
      <c r="F326" s="152" t="s">
        <v>657</v>
      </c>
      <c r="G326" s="153" t="s">
        <v>312</v>
      </c>
      <c r="H326" s="154">
        <v>5</v>
      </c>
      <c r="I326" s="155"/>
      <c r="J326" s="156">
        <f>ROUND(I326*H326,2)</f>
        <v>0</v>
      </c>
      <c r="K326" s="157"/>
      <c r="L326" s="33"/>
      <c r="M326" s="158" t="s">
        <v>1</v>
      </c>
      <c r="N326" s="159" t="s">
        <v>38</v>
      </c>
      <c r="O326" s="58"/>
      <c r="P326" s="160">
        <f>O326*H326</f>
        <v>0</v>
      </c>
      <c r="Q326" s="160">
        <v>1.6000000000000001E-4</v>
      </c>
      <c r="R326" s="160">
        <f>Q326*H326</f>
        <v>8.0000000000000004E-4</v>
      </c>
      <c r="S326" s="160">
        <v>0</v>
      </c>
      <c r="T326" s="161">
        <f>S326*H326</f>
        <v>0</v>
      </c>
      <c r="U326" s="32"/>
      <c r="V326" s="32"/>
      <c r="W326" s="32"/>
      <c r="X326" s="32"/>
      <c r="Y326" s="32"/>
      <c r="Z326" s="32"/>
      <c r="AA326" s="32"/>
      <c r="AB326" s="32"/>
      <c r="AC326" s="32"/>
      <c r="AD326" s="32"/>
      <c r="AE326" s="32"/>
      <c r="AR326" s="162" t="s">
        <v>166</v>
      </c>
      <c r="AT326" s="162" t="s">
        <v>162</v>
      </c>
      <c r="AU326" s="162" t="s">
        <v>82</v>
      </c>
      <c r="AY326" s="17" t="s">
        <v>160</v>
      </c>
      <c r="BE326" s="163">
        <f>IF(N326="základní",J326,0)</f>
        <v>0</v>
      </c>
      <c r="BF326" s="163">
        <f>IF(N326="snížená",J326,0)</f>
        <v>0</v>
      </c>
      <c r="BG326" s="163">
        <f>IF(N326="zákl. přenesená",J326,0)</f>
        <v>0</v>
      </c>
      <c r="BH326" s="163">
        <f>IF(N326="sníž. přenesená",J326,0)</f>
        <v>0</v>
      </c>
      <c r="BI326" s="163">
        <f>IF(N326="nulová",J326,0)</f>
        <v>0</v>
      </c>
      <c r="BJ326" s="17" t="s">
        <v>80</v>
      </c>
      <c r="BK326" s="163">
        <f>ROUND(I326*H326,2)</f>
        <v>0</v>
      </c>
      <c r="BL326" s="17" t="s">
        <v>166</v>
      </c>
      <c r="BM326" s="162" t="s">
        <v>658</v>
      </c>
    </row>
    <row r="327" spans="1:65" s="13" customFormat="1">
      <c r="B327" s="164"/>
      <c r="D327" s="165" t="s">
        <v>168</v>
      </c>
      <c r="E327" s="166" t="s">
        <v>1</v>
      </c>
      <c r="F327" s="167" t="s">
        <v>182</v>
      </c>
      <c r="H327" s="168">
        <v>5</v>
      </c>
      <c r="I327" s="169"/>
      <c r="L327" s="164"/>
      <c r="M327" s="170"/>
      <c r="N327" s="171"/>
      <c r="O327" s="171"/>
      <c r="P327" s="171"/>
      <c r="Q327" s="171"/>
      <c r="R327" s="171"/>
      <c r="S327" s="171"/>
      <c r="T327" s="172"/>
      <c r="AT327" s="166" t="s">
        <v>168</v>
      </c>
      <c r="AU327" s="166" t="s">
        <v>82</v>
      </c>
      <c r="AV327" s="13" t="s">
        <v>82</v>
      </c>
      <c r="AW327" s="13" t="s">
        <v>30</v>
      </c>
      <c r="AX327" s="13" t="s">
        <v>73</v>
      </c>
      <c r="AY327" s="166" t="s">
        <v>160</v>
      </c>
    </row>
    <row r="328" spans="1:65" s="14" customFormat="1">
      <c r="B328" s="173"/>
      <c r="D328" s="165" t="s">
        <v>168</v>
      </c>
      <c r="E328" s="174" t="s">
        <v>1</v>
      </c>
      <c r="F328" s="175" t="s">
        <v>170</v>
      </c>
      <c r="H328" s="176">
        <v>5</v>
      </c>
      <c r="I328" s="177"/>
      <c r="L328" s="173"/>
      <c r="M328" s="178"/>
      <c r="N328" s="179"/>
      <c r="O328" s="179"/>
      <c r="P328" s="179"/>
      <c r="Q328" s="179"/>
      <c r="R328" s="179"/>
      <c r="S328" s="179"/>
      <c r="T328" s="180"/>
      <c r="AT328" s="174" t="s">
        <v>168</v>
      </c>
      <c r="AU328" s="174" t="s">
        <v>82</v>
      </c>
      <c r="AV328" s="14" t="s">
        <v>166</v>
      </c>
      <c r="AW328" s="14" t="s">
        <v>30</v>
      </c>
      <c r="AX328" s="14" t="s">
        <v>80</v>
      </c>
      <c r="AY328" s="174" t="s">
        <v>160</v>
      </c>
    </row>
    <row r="329" spans="1:65" s="2" customFormat="1" ht="33" customHeight="1">
      <c r="A329" s="32"/>
      <c r="B329" s="149"/>
      <c r="C329" s="188" t="s">
        <v>461</v>
      </c>
      <c r="D329" s="188" t="s">
        <v>282</v>
      </c>
      <c r="E329" s="189" t="s">
        <v>659</v>
      </c>
      <c r="F329" s="190" t="s">
        <v>660</v>
      </c>
      <c r="G329" s="191" t="s">
        <v>312</v>
      </c>
      <c r="H329" s="192">
        <v>5.0750000000000002</v>
      </c>
      <c r="I329" s="193"/>
      <c r="J329" s="194">
        <f>ROUND(I329*H329,2)</f>
        <v>0</v>
      </c>
      <c r="K329" s="195"/>
      <c r="L329" s="196"/>
      <c r="M329" s="197" t="s">
        <v>1</v>
      </c>
      <c r="N329" s="198" t="s">
        <v>38</v>
      </c>
      <c r="O329" s="58"/>
      <c r="P329" s="160">
        <f>O329*H329</f>
        <v>0</v>
      </c>
      <c r="Q329" s="160">
        <v>7.2999999999999995E-2</v>
      </c>
      <c r="R329" s="160">
        <f>Q329*H329</f>
        <v>0.370475</v>
      </c>
      <c r="S329" s="160">
        <v>0</v>
      </c>
      <c r="T329" s="161">
        <f>S329*H329</f>
        <v>0</v>
      </c>
      <c r="U329" s="32"/>
      <c r="V329" s="32"/>
      <c r="W329" s="32"/>
      <c r="X329" s="32"/>
      <c r="Y329" s="32"/>
      <c r="Z329" s="32"/>
      <c r="AA329" s="32"/>
      <c r="AB329" s="32"/>
      <c r="AC329" s="32"/>
      <c r="AD329" s="32"/>
      <c r="AE329" s="32"/>
      <c r="AR329" s="162" t="s">
        <v>199</v>
      </c>
      <c r="AT329" s="162" t="s">
        <v>282</v>
      </c>
      <c r="AU329" s="162" t="s">
        <v>82</v>
      </c>
      <c r="AY329" s="17" t="s">
        <v>160</v>
      </c>
      <c r="BE329" s="163">
        <f>IF(N329="základní",J329,0)</f>
        <v>0</v>
      </c>
      <c r="BF329" s="163">
        <f>IF(N329="snížená",J329,0)</f>
        <v>0</v>
      </c>
      <c r="BG329" s="163">
        <f>IF(N329="zákl. přenesená",J329,0)</f>
        <v>0</v>
      </c>
      <c r="BH329" s="163">
        <f>IF(N329="sníž. přenesená",J329,0)</f>
        <v>0</v>
      </c>
      <c r="BI329" s="163">
        <f>IF(N329="nulová",J329,0)</f>
        <v>0</v>
      </c>
      <c r="BJ329" s="17" t="s">
        <v>80</v>
      </c>
      <c r="BK329" s="163">
        <f>ROUND(I329*H329,2)</f>
        <v>0</v>
      </c>
      <c r="BL329" s="17" t="s">
        <v>166</v>
      </c>
      <c r="BM329" s="162" t="s">
        <v>661</v>
      </c>
    </row>
    <row r="330" spans="1:65" s="13" customFormat="1">
      <c r="B330" s="164"/>
      <c r="D330" s="165" t="s">
        <v>168</v>
      </c>
      <c r="F330" s="167" t="s">
        <v>655</v>
      </c>
      <c r="H330" s="168">
        <v>5.0750000000000002</v>
      </c>
      <c r="I330" s="169"/>
      <c r="L330" s="164"/>
      <c r="M330" s="170"/>
      <c r="N330" s="171"/>
      <c r="O330" s="171"/>
      <c r="P330" s="171"/>
      <c r="Q330" s="171"/>
      <c r="R330" s="171"/>
      <c r="S330" s="171"/>
      <c r="T330" s="172"/>
      <c r="AT330" s="166" t="s">
        <v>168</v>
      </c>
      <c r="AU330" s="166" t="s">
        <v>82</v>
      </c>
      <c r="AV330" s="13" t="s">
        <v>82</v>
      </c>
      <c r="AW330" s="13" t="s">
        <v>3</v>
      </c>
      <c r="AX330" s="13" t="s">
        <v>80</v>
      </c>
      <c r="AY330" s="166" t="s">
        <v>160</v>
      </c>
    </row>
    <row r="331" spans="1:65" s="2" customFormat="1" ht="16.5" customHeight="1">
      <c r="A331" s="32"/>
      <c r="B331" s="149"/>
      <c r="C331" s="150" t="s">
        <v>467</v>
      </c>
      <c r="D331" s="150" t="s">
        <v>162</v>
      </c>
      <c r="E331" s="151" t="s">
        <v>391</v>
      </c>
      <c r="F331" s="152" t="s">
        <v>392</v>
      </c>
      <c r="G331" s="153" t="s">
        <v>196</v>
      </c>
      <c r="H331" s="154">
        <v>243.3</v>
      </c>
      <c r="I331" s="155"/>
      <c r="J331" s="156">
        <f>ROUND(I331*H331,2)</f>
        <v>0</v>
      </c>
      <c r="K331" s="157"/>
      <c r="L331" s="33"/>
      <c r="M331" s="158" t="s">
        <v>1</v>
      </c>
      <c r="N331" s="159" t="s">
        <v>38</v>
      </c>
      <c r="O331" s="58"/>
      <c r="P331" s="160">
        <f>O331*H331</f>
        <v>0</v>
      </c>
      <c r="Q331" s="160">
        <v>0</v>
      </c>
      <c r="R331" s="160">
        <f>Q331*H331</f>
        <v>0</v>
      </c>
      <c r="S331" s="160">
        <v>0</v>
      </c>
      <c r="T331" s="161">
        <f>S331*H331</f>
        <v>0</v>
      </c>
      <c r="U331" s="32"/>
      <c r="V331" s="32"/>
      <c r="W331" s="32"/>
      <c r="X331" s="32"/>
      <c r="Y331" s="32"/>
      <c r="Z331" s="32"/>
      <c r="AA331" s="32"/>
      <c r="AB331" s="32"/>
      <c r="AC331" s="32"/>
      <c r="AD331" s="32"/>
      <c r="AE331" s="32"/>
      <c r="AR331" s="162" t="s">
        <v>166</v>
      </c>
      <c r="AT331" s="162" t="s">
        <v>162</v>
      </c>
      <c r="AU331" s="162" t="s">
        <v>82</v>
      </c>
      <c r="AY331" s="17" t="s">
        <v>160</v>
      </c>
      <c r="BE331" s="163">
        <f>IF(N331="základní",J331,0)</f>
        <v>0</v>
      </c>
      <c r="BF331" s="163">
        <f>IF(N331="snížená",J331,0)</f>
        <v>0</v>
      </c>
      <c r="BG331" s="163">
        <f>IF(N331="zákl. přenesená",J331,0)</f>
        <v>0</v>
      </c>
      <c r="BH331" s="163">
        <f>IF(N331="sníž. přenesená",J331,0)</f>
        <v>0</v>
      </c>
      <c r="BI331" s="163">
        <f>IF(N331="nulová",J331,0)</f>
        <v>0</v>
      </c>
      <c r="BJ331" s="17" t="s">
        <v>80</v>
      </c>
      <c r="BK331" s="163">
        <f>ROUND(I331*H331,2)</f>
        <v>0</v>
      </c>
      <c r="BL331" s="17" t="s">
        <v>166</v>
      </c>
      <c r="BM331" s="162" t="s">
        <v>662</v>
      </c>
    </row>
    <row r="332" spans="1:65" s="13" customFormat="1">
      <c r="B332" s="164"/>
      <c r="D332" s="165" t="s">
        <v>168</v>
      </c>
      <c r="E332" s="166" t="s">
        <v>1</v>
      </c>
      <c r="F332" s="167" t="s">
        <v>663</v>
      </c>
      <c r="H332" s="168">
        <v>243.3</v>
      </c>
      <c r="I332" s="169"/>
      <c r="L332" s="164"/>
      <c r="M332" s="170"/>
      <c r="N332" s="171"/>
      <c r="O332" s="171"/>
      <c r="P332" s="171"/>
      <c r="Q332" s="171"/>
      <c r="R332" s="171"/>
      <c r="S332" s="171"/>
      <c r="T332" s="172"/>
      <c r="AT332" s="166" t="s">
        <v>168</v>
      </c>
      <c r="AU332" s="166" t="s">
        <v>82</v>
      </c>
      <c r="AV332" s="13" t="s">
        <v>82</v>
      </c>
      <c r="AW332" s="13" t="s">
        <v>30</v>
      </c>
      <c r="AX332" s="13" t="s">
        <v>73</v>
      </c>
      <c r="AY332" s="166" t="s">
        <v>160</v>
      </c>
    </row>
    <row r="333" spans="1:65" s="14" customFormat="1">
      <c r="B333" s="173"/>
      <c r="D333" s="165" t="s">
        <v>168</v>
      </c>
      <c r="E333" s="174" t="s">
        <v>1</v>
      </c>
      <c r="F333" s="175" t="s">
        <v>170</v>
      </c>
      <c r="H333" s="176">
        <v>243.3</v>
      </c>
      <c r="I333" s="177"/>
      <c r="L333" s="173"/>
      <c r="M333" s="178"/>
      <c r="N333" s="179"/>
      <c r="O333" s="179"/>
      <c r="P333" s="179"/>
      <c r="Q333" s="179"/>
      <c r="R333" s="179"/>
      <c r="S333" s="179"/>
      <c r="T333" s="180"/>
      <c r="AT333" s="174" t="s">
        <v>168</v>
      </c>
      <c r="AU333" s="174" t="s">
        <v>82</v>
      </c>
      <c r="AV333" s="14" t="s">
        <v>166</v>
      </c>
      <c r="AW333" s="14" t="s">
        <v>30</v>
      </c>
      <c r="AX333" s="14" t="s">
        <v>80</v>
      </c>
      <c r="AY333" s="174" t="s">
        <v>160</v>
      </c>
    </row>
    <row r="334" spans="1:65" s="2" customFormat="1" ht="24.2" customHeight="1">
      <c r="A334" s="32"/>
      <c r="B334" s="149"/>
      <c r="C334" s="150" t="s">
        <v>472</v>
      </c>
      <c r="D334" s="150" t="s">
        <v>162</v>
      </c>
      <c r="E334" s="151" t="s">
        <v>664</v>
      </c>
      <c r="F334" s="152" t="s">
        <v>665</v>
      </c>
      <c r="G334" s="153" t="s">
        <v>398</v>
      </c>
      <c r="H334" s="154">
        <v>13</v>
      </c>
      <c r="I334" s="155"/>
      <c r="J334" s="156">
        <f t="shared" ref="J334:J345" si="0">ROUND(I334*H334,2)</f>
        <v>0</v>
      </c>
      <c r="K334" s="157"/>
      <c r="L334" s="33"/>
      <c r="M334" s="158" t="s">
        <v>1</v>
      </c>
      <c r="N334" s="159" t="s">
        <v>38</v>
      </c>
      <c r="O334" s="58"/>
      <c r="P334" s="160">
        <f t="shared" ref="P334:P345" si="1">O334*H334</f>
        <v>0</v>
      </c>
      <c r="Q334" s="160">
        <v>3.1E-4</v>
      </c>
      <c r="R334" s="160">
        <f t="shared" ref="R334:R345" si="2">Q334*H334</f>
        <v>4.0299999999999997E-3</v>
      </c>
      <c r="S334" s="160">
        <v>0</v>
      </c>
      <c r="T334" s="161">
        <f t="shared" ref="T334:T345" si="3">S334*H334</f>
        <v>0</v>
      </c>
      <c r="U334" s="32"/>
      <c r="V334" s="32"/>
      <c r="W334" s="32"/>
      <c r="X334" s="32"/>
      <c r="Y334" s="32"/>
      <c r="Z334" s="32"/>
      <c r="AA334" s="32"/>
      <c r="AB334" s="32"/>
      <c r="AC334" s="32"/>
      <c r="AD334" s="32"/>
      <c r="AE334" s="32"/>
      <c r="AR334" s="162" t="s">
        <v>166</v>
      </c>
      <c r="AT334" s="162" t="s">
        <v>162</v>
      </c>
      <c r="AU334" s="162" t="s">
        <v>82</v>
      </c>
      <c r="AY334" s="17" t="s">
        <v>160</v>
      </c>
      <c r="BE334" s="163">
        <f t="shared" ref="BE334:BE345" si="4">IF(N334="základní",J334,0)</f>
        <v>0</v>
      </c>
      <c r="BF334" s="163">
        <f t="shared" ref="BF334:BF345" si="5">IF(N334="snížená",J334,0)</f>
        <v>0</v>
      </c>
      <c r="BG334" s="163">
        <f t="shared" ref="BG334:BG345" si="6">IF(N334="zákl. přenesená",J334,0)</f>
        <v>0</v>
      </c>
      <c r="BH334" s="163">
        <f t="shared" ref="BH334:BH345" si="7">IF(N334="sníž. přenesená",J334,0)</f>
        <v>0</v>
      </c>
      <c r="BI334" s="163">
        <f t="shared" ref="BI334:BI345" si="8">IF(N334="nulová",J334,0)</f>
        <v>0</v>
      </c>
      <c r="BJ334" s="17" t="s">
        <v>80</v>
      </c>
      <c r="BK334" s="163">
        <f t="shared" ref="BK334:BK345" si="9">ROUND(I334*H334,2)</f>
        <v>0</v>
      </c>
      <c r="BL334" s="17" t="s">
        <v>166</v>
      </c>
      <c r="BM334" s="162" t="s">
        <v>666</v>
      </c>
    </row>
    <row r="335" spans="1:65" s="2" customFormat="1" ht="24.2" customHeight="1">
      <c r="A335" s="32"/>
      <c r="B335" s="149"/>
      <c r="C335" s="150" t="s">
        <v>478</v>
      </c>
      <c r="D335" s="150" t="s">
        <v>162</v>
      </c>
      <c r="E335" s="151" t="s">
        <v>667</v>
      </c>
      <c r="F335" s="152" t="s">
        <v>668</v>
      </c>
      <c r="G335" s="153" t="s">
        <v>312</v>
      </c>
      <c r="H335" s="154">
        <v>13</v>
      </c>
      <c r="I335" s="155"/>
      <c r="J335" s="156">
        <f t="shared" si="0"/>
        <v>0</v>
      </c>
      <c r="K335" s="157"/>
      <c r="L335" s="33"/>
      <c r="M335" s="158" t="s">
        <v>1</v>
      </c>
      <c r="N335" s="159" t="s">
        <v>38</v>
      </c>
      <c r="O335" s="58"/>
      <c r="P335" s="160">
        <f t="shared" si="1"/>
        <v>0</v>
      </c>
      <c r="Q335" s="160">
        <v>2.3557399999999999</v>
      </c>
      <c r="R335" s="160">
        <f t="shared" si="2"/>
        <v>30.62462</v>
      </c>
      <c r="S335" s="160">
        <v>0</v>
      </c>
      <c r="T335" s="161">
        <f t="shared" si="3"/>
        <v>0</v>
      </c>
      <c r="U335" s="32"/>
      <c r="V335" s="32"/>
      <c r="W335" s="32"/>
      <c r="X335" s="32"/>
      <c r="Y335" s="32"/>
      <c r="Z335" s="32"/>
      <c r="AA335" s="32"/>
      <c r="AB335" s="32"/>
      <c r="AC335" s="32"/>
      <c r="AD335" s="32"/>
      <c r="AE335" s="32"/>
      <c r="AR335" s="162" t="s">
        <v>166</v>
      </c>
      <c r="AT335" s="162" t="s">
        <v>162</v>
      </c>
      <c r="AU335" s="162" t="s">
        <v>82</v>
      </c>
      <c r="AY335" s="17" t="s">
        <v>160</v>
      </c>
      <c r="BE335" s="163">
        <f t="shared" si="4"/>
        <v>0</v>
      </c>
      <c r="BF335" s="163">
        <f t="shared" si="5"/>
        <v>0</v>
      </c>
      <c r="BG335" s="163">
        <f t="shared" si="6"/>
        <v>0</v>
      </c>
      <c r="BH335" s="163">
        <f t="shared" si="7"/>
        <v>0</v>
      </c>
      <c r="BI335" s="163">
        <f t="shared" si="8"/>
        <v>0</v>
      </c>
      <c r="BJ335" s="17" t="s">
        <v>80</v>
      </c>
      <c r="BK335" s="163">
        <f t="shared" si="9"/>
        <v>0</v>
      </c>
      <c r="BL335" s="17" t="s">
        <v>166</v>
      </c>
      <c r="BM335" s="162" t="s">
        <v>669</v>
      </c>
    </row>
    <row r="336" spans="1:65" s="2" customFormat="1" ht="16.5" customHeight="1">
      <c r="A336" s="32"/>
      <c r="B336" s="149"/>
      <c r="C336" s="188" t="s">
        <v>483</v>
      </c>
      <c r="D336" s="188" t="s">
        <v>282</v>
      </c>
      <c r="E336" s="189" t="s">
        <v>406</v>
      </c>
      <c r="F336" s="190" t="s">
        <v>407</v>
      </c>
      <c r="G336" s="191" t="s">
        <v>312</v>
      </c>
      <c r="H336" s="192">
        <v>13</v>
      </c>
      <c r="I336" s="193"/>
      <c r="J336" s="194">
        <f t="shared" si="0"/>
        <v>0</v>
      </c>
      <c r="K336" s="195"/>
      <c r="L336" s="196"/>
      <c r="M336" s="197" t="s">
        <v>1</v>
      </c>
      <c r="N336" s="198" t="s">
        <v>38</v>
      </c>
      <c r="O336" s="58"/>
      <c r="P336" s="160">
        <f t="shared" si="1"/>
        <v>0</v>
      </c>
      <c r="Q336" s="160">
        <v>1.6</v>
      </c>
      <c r="R336" s="160">
        <f t="shared" si="2"/>
        <v>20.8</v>
      </c>
      <c r="S336" s="160">
        <v>0</v>
      </c>
      <c r="T336" s="161">
        <f t="shared" si="3"/>
        <v>0</v>
      </c>
      <c r="U336" s="32"/>
      <c r="V336" s="32"/>
      <c r="W336" s="32"/>
      <c r="X336" s="32"/>
      <c r="Y336" s="32"/>
      <c r="Z336" s="32"/>
      <c r="AA336" s="32"/>
      <c r="AB336" s="32"/>
      <c r="AC336" s="32"/>
      <c r="AD336" s="32"/>
      <c r="AE336" s="32"/>
      <c r="AR336" s="162" t="s">
        <v>199</v>
      </c>
      <c r="AT336" s="162" t="s">
        <v>282</v>
      </c>
      <c r="AU336" s="162" t="s">
        <v>82</v>
      </c>
      <c r="AY336" s="17" t="s">
        <v>160</v>
      </c>
      <c r="BE336" s="163">
        <f t="shared" si="4"/>
        <v>0</v>
      </c>
      <c r="BF336" s="163">
        <f t="shared" si="5"/>
        <v>0</v>
      </c>
      <c r="BG336" s="163">
        <f t="shared" si="6"/>
        <v>0</v>
      </c>
      <c r="BH336" s="163">
        <f t="shared" si="7"/>
        <v>0</v>
      </c>
      <c r="BI336" s="163">
        <f t="shared" si="8"/>
        <v>0</v>
      </c>
      <c r="BJ336" s="17" t="s">
        <v>80</v>
      </c>
      <c r="BK336" s="163">
        <f t="shared" si="9"/>
        <v>0</v>
      </c>
      <c r="BL336" s="17" t="s">
        <v>166</v>
      </c>
      <c r="BM336" s="162" t="s">
        <v>670</v>
      </c>
    </row>
    <row r="337" spans="1:65" s="2" customFormat="1" ht="24.2" customHeight="1">
      <c r="A337" s="32"/>
      <c r="B337" s="149"/>
      <c r="C337" s="188" t="s">
        <v>487</v>
      </c>
      <c r="D337" s="188" t="s">
        <v>282</v>
      </c>
      <c r="E337" s="189" t="s">
        <v>410</v>
      </c>
      <c r="F337" s="190" t="s">
        <v>411</v>
      </c>
      <c r="G337" s="191" t="s">
        <v>312</v>
      </c>
      <c r="H337" s="192">
        <v>7</v>
      </c>
      <c r="I337" s="193"/>
      <c r="J337" s="194">
        <f t="shared" si="0"/>
        <v>0</v>
      </c>
      <c r="K337" s="195"/>
      <c r="L337" s="196"/>
      <c r="M337" s="197" t="s">
        <v>1</v>
      </c>
      <c r="N337" s="198" t="s">
        <v>38</v>
      </c>
      <c r="O337" s="58"/>
      <c r="P337" s="160">
        <f t="shared" si="1"/>
        <v>0</v>
      </c>
      <c r="Q337" s="160">
        <v>6.8000000000000005E-2</v>
      </c>
      <c r="R337" s="160">
        <f t="shared" si="2"/>
        <v>0.47600000000000003</v>
      </c>
      <c r="S337" s="160">
        <v>0</v>
      </c>
      <c r="T337" s="161">
        <f t="shared" si="3"/>
        <v>0</v>
      </c>
      <c r="U337" s="32"/>
      <c r="V337" s="32"/>
      <c r="W337" s="32"/>
      <c r="X337" s="32"/>
      <c r="Y337" s="32"/>
      <c r="Z337" s="32"/>
      <c r="AA337" s="32"/>
      <c r="AB337" s="32"/>
      <c r="AC337" s="32"/>
      <c r="AD337" s="32"/>
      <c r="AE337" s="32"/>
      <c r="AR337" s="162" t="s">
        <v>199</v>
      </c>
      <c r="AT337" s="162" t="s">
        <v>282</v>
      </c>
      <c r="AU337" s="162" t="s">
        <v>82</v>
      </c>
      <c r="AY337" s="17" t="s">
        <v>160</v>
      </c>
      <c r="BE337" s="163">
        <f t="shared" si="4"/>
        <v>0</v>
      </c>
      <c r="BF337" s="163">
        <f t="shared" si="5"/>
        <v>0</v>
      </c>
      <c r="BG337" s="163">
        <f t="shared" si="6"/>
        <v>0</v>
      </c>
      <c r="BH337" s="163">
        <f t="shared" si="7"/>
        <v>0</v>
      </c>
      <c r="BI337" s="163">
        <f t="shared" si="8"/>
        <v>0</v>
      </c>
      <c r="BJ337" s="17" t="s">
        <v>80</v>
      </c>
      <c r="BK337" s="163">
        <f t="shared" si="9"/>
        <v>0</v>
      </c>
      <c r="BL337" s="17" t="s">
        <v>166</v>
      </c>
      <c r="BM337" s="162" t="s">
        <v>671</v>
      </c>
    </row>
    <row r="338" spans="1:65" s="2" customFormat="1" ht="24.2" customHeight="1">
      <c r="A338" s="32"/>
      <c r="B338" s="149"/>
      <c r="C338" s="188" t="s">
        <v>491</v>
      </c>
      <c r="D338" s="188" t="s">
        <v>282</v>
      </c>
      <c r="E338" s="189" t="s">
        <v>414</v>
      </c>
      <c r="F338" s="190" t="s">
        <v>415</v>
      </c>
      <c r="G338" s="191" t="s">
        <v>312</v>
      </c>
      <c r="H338" s="192">
        <v>5</v>
      </c>
      <c r="I338" s="193"/>
      <c r="J338" s="194">
        <f t="shared" si="0"/>
        <v>0</v>
      </c>
      <c r="K338" s="195"/>
      <c r="L338" s="196"/>
      <c r="M338" s="197" t="s">
        <v>1</v>
      </c>
      <c r="N338" s="198" t="s">
        <v>38</v>
      </c>
      <c r="O338" s="58"/>
      <c r="P338" s="160">
        <f t="shared" si="1"/>
        <v>0</v>
      </c>
      <c r="Q338" s="160">
        <v>0.04</v>
      </c>
      <c r="R338" s="160">
        <f t="shared" si="2"/>
        <v>0.2</v>
      </c>
      <c r="S338" s="160">
        <v>0</v>
      </c>
      <c r="T338" s="161">
        <f t="shared" si="3"/>
        <v>0</v>
      </c>
      <c r="U338" s="32"/>
      <c r="V338" s="32"/>
      <c r="W338" s="32"/>
      <c r="X338" s="32"/>
      <c r="Y338" s="32"/>
      <c r="Z338" s="32"/>
      <c r="AA338" s="32"/>
      <c r="AB338" s="32"/>
      <c r="AC338" s="32"/>
      <c r="AD338" s="32"/>
      <c r="AE338" s="32"/>
      <c r="AR338" s="162" t="s">
        <v>199</v>
      </c>
      <c r="AT338" s="162" t="s">
        <v>282</v>
      </c>
      <c r="AU338" s="162" t="s">
        <v>82</v>
      </c>
      <c r="AY338" s="17" t="s">
        <v>160</v>
      </c>
      <c r="BE338" s="163">
        <f t="shared" si="4"/>
        <v>0</v>
      </c>
      <c r="BF338" s="163">
        <f t="shared" si="5"/>
        <v>0</v>
      </c>
      <c r="BG338" s="163">
        <f t="shared" si="6"/>
        <v>0</v>
      </c>
      <c r="BH338" s="163">
        <f t="shared" si="7"/>
        <v>0</v>
      </c>
      <c r="BI338" s="163">
        <f t="shared" si="8"/>
        <v>0</v>
      </c>
      <c r="BJ338" s="17" t="s">
        <v>80</v>
      </c>
      <c r="BK338" s="163">
        <f t="shared" si="9"/>
        <v>0</v>
      </c>
      <c r="BL338" s="17" t="s">
        <v>166</v>
      </c>
      <c r="BM338" s="162" t="s">
        <v>672</v>
      </c>
    </row>
    <row r="339" spans="1:65" s="2" customFormat="1" ht="24.2" customHeight="1">
      <c r="A339" s="32"/>
      <c r="B339" s="149"/>
      <c r="C339" s="188" t="s">
        <v>497</v>
      </c>
      <c r="D339" s="188" t="s">
        <v>282</v>
      </c>
      <c r="E339" s="189" t="s">
        <v>673</v>
      </c>
      <c r="F339" s="190" t="s">
        <v>674</v>
      </c>
      <c r="G339" s="191" t="s">
        <v>312</v>
      </c>
      <c r="H339" s="192">
        <v>6</v>
      </c>
      <c r="I339" s="193"/>
      <c r="J339" s="194">
        <f t="shared" si="0"/>
        <v>0</v>
      </c>
      <c r="K339" s="195"/>
      <c r="L339" s="196"/>
      <c r="M339" s="197" t="s">
        <v>1</v>
      </c>
      <c r="N339" s="198" t="s">
        <v>38</v>
      </c>
      <c r="O339" s="58"/>
      <c r="P339" s="160">
        <f t="shared" si="1"/>
        <v>0</v>
      </c>
      <c r="Q339" s="160">
        <v>2.8000000000000001E-2</v>
      </c>
      <c r="R339" s="160">
        <f t="shared" si="2"/>
        <v>0.16800000000000001</v>
      </c>
      <c r="S339" s="160">
        <v>0</v>
      </c>
      <c r="T339" s="161">
        <f t="shared" si="3"/>
        <v>0</v>
      </c>
      <c r="U339" s="32"/>
      <c r="V339" s="32"/>
      <c r="W339" s="32"/>
      <c r="X339" s="32"/>
      <c r="Y339" s="32"/>
      <c r="Z339" s="32"/>
      <c r="AA339" s="32"/>
      <c r="AB339" s="32"/>
      <c r="AC339" s="32"/>
      <c r="AD339" s="32"/>
      <c r="AE339" s="32"/>
      <c r="AR339" s="162" t="s">
        <v>199</v>
      </c>
      <c r="AT339" s="162" t="s">
        <v>282</v>
      </c>
      <c r="AU339" s="162" t="s">
        <v>82</v>
      </c>
      <c r="AY339" s="17" t="s">
        <v>160</v>
      </c>
      <c r="BE339" s="163">
        <f t="shared" si="4"/>
        <v>0</v>
      </c>
      <c r="BF339" s="163">
        <f t="shared" si="5"/>
        <v>0</v>
      </c>
      <c r="BG339" s="163">
        <f t="shared" si="6"/>
        <v>0</v>
      </c>
      <c r="BH339" s="163">
        <f t="shared" si="7"/>
        <v>0</v>
      </c>
      <c r="BI339" s="163">
        <f t="shared" si="8"/>
        <v>0</v>
      </c>
      <c r="BJ339" s="17" t="s">
        <v>80</v>
      </c>
      <c r="BK339" s="163">
        <f t="shared" si="9"/>
        <v>0</v>
      </c>
      <c r="BL339" s="17" t="s">
        <v>166</v>
      </c>
      <c r="BM339" s="162" t="s">
        <v>675</v>
      </c>
    </row>
    <row r="340" spans="1:65" s="2" customFormat="1" ht="33" customHeight="1">
      <c r="A340" s="32"/>
      <c r="B340" s="149"/>
      <c r="C340" s="188" t="s">
        <v>676</v>
      </c>
      <c r="D340" s="188" t="s">
        <v>282</v>
      </c>
      <c r="E340" s="189" t="s">
        <v>677</v>
      </c>
      <c r="F340" s="190" t="s">
        <v>678</v>
      </c>
      <c r="G340" s="191" t="s">
        <v>312</v>
      </c>
      <c r="H340" s="192">
        <v>46</v>
      </c>
      <c r="I340" s="193"/>
      <c r="J340" s="194">
        <f t="shared" si="0"/>
        <v>0</v>
      </c>
      <c r="K340" s="195"/>
      <c r="L340" s="196"/>
      <c r="M340" s="197" t="s">
        <v>1</v>
      </c>
      <c r="N340" s="198" t="s">
        <v>38</v>
      </c>
      <c r="O340" s="58"/>
      <c r="P340" s="160">
        <f t="shared" si="1"/>
        <v>0</v>
      </c>
      <c r="Q340" s="160">
        <v>0.254</v>
      </c>
      <c r="R340" s="160">
        <f t="shared" si="2"/>
        <v>11.684000000000001</v>
      </c>
      <c r="S340" s="160">
        <v>0</v>
      </c>
      <c r="T340" s="161">
        <f t="shared" si="3"/>
        <v>0</v>
      </c>
      <c r="U340" s="32"/>
      <c r="V340" s="32"/>
      <c r="W340" s="32"/>
      <c r="X340" s="32"/>
      <c r="Y340" s="32"/>
      <c r="Z340" s="32"/>
      <c r="AA340" s="32"/>
      <c r="AB340" s="32"/>
      <c r="AC340" s="32"/>
      <c r="AD340" s="32"/>
      <c r="AE340" s="32"/>
      <c r="AR340" s="162" t="s">
        <v>199</v>
      </c>
      <c r="AT340" s="162" t="s">
        <v>282</v>
      </c>
      <c r="AU340" s="162" t="s">
        <v>82</v>
      </c>
      <c r="AY340" s="17" t="s">
        <v>160</v>
      </c>
      <c r="BE340" s="163">
        <f t="shared" si="4"/>
        <v>0</v>
      </c>
      <c r="BF340" s="163">
        <f t="shared" si="5"/>
        <v>0</v>
      </c>
      <c r="BG340" s="163">
        <f t="shared" si="6"/>
        <v>0</v>
      </c>
      <c r="BH340" s="163">
        <f t="shared" si="7"/>
        <v>0</v>
      </c>
      <c r="BI340" s="163">
        <f t="shared" si="8"/>
        <v>0</v>
      </c>
      <c r="BJ340" s="17" t="s">
        <v>80</v>
      </c>
      <c r="BK340" s="163">
        <f t="shared" si="9"/>
        <v>0</v>
      </c>
      <c r="BL340" s="17" t="s">
        <v>166</v>
      </c>
      <c r="BM340" s="162" t="s">
        <v>679</v>
      </c>
    </row>
    <row r="341" spans="1:65" s="2" customFormat="1" ht="24.2" customHeight="1">
      <c r="A341" s="32"/>
      <c r="B341" s="149"/>
      <c r="C341" s="188" t="s">
        <v>680</v>
      </c>
      <c r="D341" s="188" t="s">
        <v>282</v>
      </c>
      <c r="E341" s="189" t="s">
        <v>422</v>
      </c>
      <c r="F341" s="190" t="s">
        <v>423</v>
      </c>
      <c r="G341" s="191" t="s">
        <v>312</v>
      </c>
      <c r="H341" s="192">
        <v>2</v>
      </c>
      <c r="I341" s="193"/>
      <c r="J341" s="194">
        <f t="shared" si="0"/>
        <v>0</v>
      </c>
      <c r="K341" s="195"/>
      <c r="L341" s="196"/>
      <c r="M341" s="197" t="s">
        <v>1</v>
      </c>
      <c r="N341" s="198" t="s">
        <v>38</v>
      </c>
      <c r="O341" s="58"/>
      <c r="P341" s="160">
        <f t="shared" si="1"/>
        <v>0</v>
      </c>
      <c r="Q341" s="160">
        <v>0.54800000000000004</v>
      </c>
      <c r="R341" s="160">
        <f t="shared" si="2"/>
        <v>1.0960000000000001</v>
      </c>
      <c r="S341" s="160">
        <v>0</v>
      </c>
      <c r="T341" s="161">
        <f t="shared" si="3"/>
        <v>0</v>
      </c>
      <c r="U341" s="32"/>
      <c r="V341" s="32"/>
      <c r="W341" s="32"/>
      <c r="X341" s="32"/>
      <c r="Y341" s="32"/>
      <c r="Z341" s="32"/>
      <c r="AA341" s="32"/>
      <c r="AB341" s="32"/>
      <c r="AC341" s="32"/>
      <c r="AD341" s="32"/>
      <c r="AE341" s="32"/>
      <c r="AR341" s="162" t="s">
        <v>199</v>
      </c>
      <c r="AT341" s="162" t="s">
        <v>282</v>
      </c>
      <c r="AU341" s="162" t="s">
        <v>82</v>
      </c>
      <c r="AY341" s="17" t="s">
        <v>160</v>
      </c>
      <c r="BE341" s="163">
        <f t="shared" si="4"/>
        <v>0</v>
      </c>
      <c r="BF341" s="163">
        <f t="shared" si="5"/>
        <v>0</v>
      </c>
      <c r="BG341" s="163">
        <f t="shared" si="6"/>
        <v>0</v>
      </c>
      <c r="BH341" s="163">
        <f t="shared" si="7"/>
        <v>0</v>
      </c>
      <c r="BI341" s="163">
        <f t="shared" si="8"/>
        <v>0</v>
      </c>
      <c r="BJ341" s="17" t="s">
        <v>80</v>
      </c>
      <c r="BK341" s="163">
        <f t="shared" si="9"/>
        <v>0</v>
      </c>
      <c r="BL341" s="17" t="s">
        <v>166</v>
      </c>
      <c r="BM341" s="162" t="s">
        <v>681</v>
      </c>
    </row>
    <row r="342" spans="1:65" s="2" customFormat="1" ht="24.2" customHeight="1">
      <c r="A342" s="32"/>
      <c r="B342" s="149"/>
      <c r="C342" s="188" t="s">
        <v>682</v>
      </c>
      <c r="D342" s="188" t="s">
        <v>282</v>
      </c>
      <c r="E342" s="189" t="s">
        <v>426</v>
      </c>
      <c r="F342" s="190" t="s">
        <v>427</v>
      </c>
      <c r="G342" s="191" t="s">
        <v>312</v>
      </c>
      <c r="H342" s="192">
        <v>13</v>
      </c>
      <c r="I342" s="193"/>
      <c r="J342" s="194">
        <f t="shared" si="0"/>
        <v>0</v>
      </c>
      <c r="K342" s="195"/>
      <c r="L342" s="196"/>
      <c r="M342" s="197" t="s">
        <v>1</v>
      </c>
      <c r="N342" s="198" t="s">
        <v>38</v>
      </c>
      <c r="O342" s="58"/>
      <c r="P342" s="160">
        <f t="shared" si="1"/>
        <v>0</v>
      </c>
      <c r="Q342" s="160">
        <v>0.44900000000000001</v>
      </c>
      <c r="R342" s="160">
        <f t="shared" si="2"/>
        <v>5.8369999999999997</v>
      </c>
      <c r="S342" s="160">
        <v>0</v>
      </c>
      <c r="T342" s="161">
        <f t="shared" si="3"/>
        <v>0</v>
      </c>
      <c r="U342" s="32"/>
      <c r="V342" s="32"/>
      <c r="W342" s="32"/>
      <c r="X342" s="32"/>
      <c r="Y342" s="32"/>
      <c r="Z342" s="32"/>
      <c r="AA342" s="32"/>
      <c r="AB342" s="32"/>
      <c r="AC342" s="32"/>
      <c r="AD342" s="32"/>
      <c r="AE342" s="32"/>
      <c r="AR342" s="162" t="s">
        <v>199</v>
      </c>
      <c r="AT342" s="162" t="s">
        <v>282</v>
      </c>
      <c r="AU342" s="162" t="s">
        <v>82</v>
      </c>
      <c r="AY342" s="17" t="s">
        <v>160</v>
      </c>
      <c r="BE342" s="163">
        <f t="shared" si="4"/>
        <v>0</v>
      </c>
      <c r="BF342" s="163">
        <f t="shared" si="5"/>
        <v>0</v>
      </c>
      <c r="BG342" s="163">
        <f t="shared" si="6"/>
        <v>0</v>
      </c>
      <c r="BH342" s="163">
        <f t="shared" si="7"/>
        <v>0</v>
      </c>
      <c r="BI342" s="163">
        <f t="shared" si="8"/>
        <v>0</v>
      </c>
      <c r="BJ342" s="17" t="s">
        <v>80</v>
      </c>
      <c r="BK342" s="163">
        <f t="shared" si="9"/>
        <v>0</v>
      </c>
      <c r="BL342" s="17" t="s">
        <v>166</v>
      </c>
      <c r="BM342" s="162" t="s">
        <v>683</v>
      </c>
    </row>
    <row r="343" spans="1:65" s="2" customFormat="1" ht="24.2" customHeight="1">
      <c r="A343" s="32"/>
      <c r="B343" s="149"/>
      <c r="C343" s="188" t="s">
        <v>684</v>
      </c>
      <c r="D343" s="188" t="s">
        <v>282</v>
      </c>
      <c r="E343" s="189" t="s">
        <v>430</v>
      </c>
      <c r="F343" s="190" t="s">
        <v>431</v>
      </c>
      <c r="G343" s="191" t="s">
        <v>312</v>
      </c>
      <c r="H343" s="192">
        <v>59</v>
      </c>
      <c r="I343" s="193"/>
      <c r="J343" s="194">
        <f t="shared" si="0"/>
        <v>0</v>
      </c>
      <c r="K343" s="195"/>
      <c r="L343" s="196"/>
      <c r="M343" s="197" t="s">
        <v>1</v>
      </c>
      <c r="N343" s="198" t="s">
        <v>38</v>
      </c>
      <c r="O343" s="58"/>
      <c r="P343" s="160">
        <f t="shared" si="1"/>
        <v>0</v>
      </c>
      <c r="Q343" s="160">
        <v>2E-3</v>
      </c>
      <c r="R343" s="160">
        <f t="shared" si="2"/>
        <v>0.11800000000000001</v>
      </c>
      <c r="S343" s="160">
        <v>0</v>
      </c>
      <c r="T343" s="161">
        <f t="shared" si="3"/>
        <v>0</v>
      </c>
      <c r="U343" s="32"/>
      <c r="V343" s="32"/>
      <c r="W343" s="32"/>
      <c r="X343" s="32"/>
      <c r="Y343" s="32"/>
      <c r="Z343" s="32"/>
      <c r="AA343" s="32"/>
      <c r="AB343" s="32"/>
      <c r="AC343" s="32"/>
      <c r="AD343" s="32"/>
      <c r="AE343" s="32"/>
      <c r="AR343" s="162" t="s">
        <v>199</v>
      </c>
      <c r="AT343" s="162" t="s">
        <v>282</v>
      </c>
      <c r="AU343" s="162" t="s">
        <v>82</v>
      </c>
      <c r="AY343" s="17" t="s">
        <v>160</v>
      </c>
      <c r="BE343" s="163">
        <f t="shared" si="4"/>
        <v>0</v>
      </c>
      <c r="BF343" s="163">
        <f t="shared" si="5"/>
        <v>0</v>
      </c>
      <c r="BG343" s="163">
        <f t="shared" si="6"/>
        <v>0</v>
      </c>
      <c r="BH343" s="163">
        <f t="shared" si="7"/>
        <v>0</v>
      </c>
      <c r="BI343" s="163">
        <f t="shared" si="8"/>
        <v>0</v>
      </c>
      <c r="BJ343" s="17" t="s">
        <v>80</v>
      </c>
      <c r="BK343" s="163">
        <f t="shared" si="9"/>
        <v>0</v>
      </c>
      <c r="BL343" s="17" t="s">
        <v>166</v>
      </c>
      <c r="BM343" s="162" t="s">
        <v>685</v>
      </c>
    </row>
    <row r="344" spans="1:65" s="2" customFormat="1" ht="24.2" customHeight="1">
      <c r="A344" s="32"/>
      <c r="B344" s="149"/>
      <c r="C344" s="150" t="s">
        <v>686</v>
      </c>
      <c r="D344" s="150" t="s">
        <v>162</v>
      </c>
      <c r="E344" s="151" t="s">
        <v>434</v>
      </c>
      <c r="F344" s="152" t="s">
        <v>435</v>
      </c>
      <c r="G344" s="153" t="s">
        <v>312</v>
      </c>
      <c r="H344" s="154">
        <v>13</v>
      </c>
      <c r="I344" s="155"/>
      <c r="J344" s="156">
        <f t="shared" si="0"/>
        <v>0</v>
      </c>
      <c r="K344" s="157"/>
      <c r="L344" s="33"/>
      <c r="M344" s="158" t="s">
        <v>1</v>
      </c>
      <c r="N344" s="159" t="s">
        <v>38</v>
      </c>
      <c r="O344" s="58"/>
      <c r="P344" s="160">
        <f t="shared" si="1"/>
        <v>0</v>
      </c>
      <c r="Q344" s="160">
        <v>0.21734000000000001</v>
      </c>
      <c r="R344" s="160">
        <f t="shared" si="2"/>
        <v>2.8254200000000003</v>
      </c>
      <c r="S344" s="160">
        <v>0</v>
      </c>
      <c r="T344" s="161">
        <f t="shared" si="3"/>
        <v>0</v>
      </c>
      <c r="U344" s="32"/>
      <c r="V344" s="32"/>
      <c r="W344" s="32"/>
      <c r="X344" s="32"/>
      <c r="Y344" s="32"/>
      <c r="Z344" s="32"/>
      <c r="AA344" s="32"/>
      <c r="AB344" s="32"/>
      <c r="AC344" s="32"/>
      <c r="AD344" s="32"/>
      <c r="AE344" s="32"/>
      <c r="AR344" s="162" t="s">
        <v>166</v>
      </c>
      <c r="AT344" s="162" t="s">
        <v>162</v>
      </c>
      <c r="AU344" s="162" t="s">
        <v>82</v>
      </c>
      <c r="AY344" s="17" t="s">
        <v>160</v>
      </c>
      <c r="BE344" s="163">
        <f t="shared" si="4"/>
        <v>0</v>
      </c>
      <c r="BF344" s="163">
        <f t="shared" si="5"/>
        <v>0</v>
      </c>
      <c r="BG344" s="163">
        <f t="shared" si="6"/>
        <v>0</v>
      </c>
      <c r="BH344" s="163">
        <f t="shared" si="7"/>
        <v>0</v>
      </c>
      <c r="BI344" s="163">
        <f t="shared" si="8"/>
        <v>0</v>
      </c>
      <c r="BJ344" s="17" t="s">
        <v>80</v>
      </c>
      <c r="BK344" s="163">
        <f t="shared" si="9"/>
        <v>0</v>
      </c>
      <c r="BL344" s="17" t="s">
        <v>166</v>
      </c>
      <c r="BM344" s="162" t="s">
        <v>687</v>
      </c>
    </row>
    <row r="345" spans="1:65" s="2" customFormat="1" ht="24.2" customHeight="1">
      <c r="A345" s="32"/>
      <c r="B345" s="149"/>
      <c r="C345" s="188" t="s">
        <v>688</v>
      </c>
      <c r="D345" s="188" t="s">
        <v>282</v>
      </c>
      <c r="E345" s="189" t="s">
        <v>438</v>
      </c>
      <c r="F345" s="190" t="s">
        <v>439</v>
      </c>
      <c r="G345" s="191" t="s">
        <v>312</v>
      </c>
      <c r="H345" s="192">
        <v>13</v>
      </c>
      <c r="I345" s="193"/>
      <c r="J345" s="194">
        <f t="shared" si="0"/>
        <v>0</v>
      </c>
      <c r="K345" s="195"/>
      <c r="L345" s="196"/>
      <c r="M345" s="197" t="s">
        <v>1</v>
      </c>
      <c r="N345" s="198" t="s">
        <v>38</v>
      </c>
      <c r="O345" s="58"/>
      <c r="P345" s="160">
        <f t="shared" si="1"/>
        <v>0</v>
      </c>
      <c r="Q345" s="160">
        <v>0.10199999999999999</v>
      </c>
      <c r="R345" s="160">
        <f t="shared" si="2"/>
        <v>1.3259999999999998</v>
      </c>
      <c r="S345" s="160">
        <v>0</v>
      </c>
      <c r="T345" s="161">
        <f t="shared" si="3"/>
        <v>0</v>
      </c>
      <c r="U345" s="32"/>
      <c r="V345" s="32"/>
      <c r="W345" s="32"/>
      <c r="X345" s="32"/>
      <c r="Y345" s="32"/>
      <c r="Z345" s="32"/>
      <c r="AA345" s="32"/>
      <c r="AB345" s="32"/>
      <c r="AC345" s="32"/>
      <c r="AD345" s="32"/>
      <c r="AE345" s="32"/>
      <c r="AR345" s="162" t="s">
        <v>199</v>
      </c>
      <c r="AT345" s="162" t="s">
        <v>282</v>
      </c>
      <c r="AU345" s="162" t="s">
        <v>82</v>
      </c>
      <c r="AY345" s="17" t="s">
        <v>160</v>
      </c>
      <c r="BE345" s="163">
        <f t="shared" si="4"/>
        <v>0</v>
      </c>
      <c r="BF345" s="163">
        <f t="shared" si="5"/>
        <v>0</v>
      </c>
      <c r="BG345" s="163">
        <f t="shared" si="6"/>
        <v>0</v>
      </c>
      <c r="BH345" s="163">
        <f t="shared" si="7"/>
        <v>0</v>
      </c>
      <c r="BI345" s="163">
        <f t="shared" si="8"/>
        <v>0</v>
      </c>
      <c r="BJ345" s="17" t="s">
        <v>80</v>
      </c>
      <c r="BK345" s="163">
        <f t="shared" si="9"/>
        <v>0</v>
      </c>
      <c r="BL345" s="17" t="s">
        <v>166</v>
      </c>
      <c r="BM345" s="162" t="s">
        <v>689</v>
      </c>
    </row>
    <row r="346" spans="1:65" s="12" customFormat="1" ht="22.9" customHeight="1">
      <c r="B346" s="136"/>
      <c r="D346" s="137" t="s">
        <v>72</v>
      </c>
      <c r="E346" s="147" t="s">
        <v>204</v>
      </c>
      <c r="F346" s="147" t="s">
        <v>441</v>
      </c>
      <c r="I346" s="139"/>
      <c r="J346" s="148">
        <f>BK346</f>
        <v>0</v>
      </c>
      <c r="L346" s="136"/>
      <c r="M346" s="141"/>
      <c r="N346" s="142"/>
      <c r="O346" s="142"/>
      <c r="P346" s="143">
        <f>SUM(P347:P355)</f>
        <v>0</v>
      </c>
      <c r="Q346" s="142"/>
      <c r="R346" s="143">
        <f>SUM(R347:R355)</f>
        <v>2.427E-2</v>
      </c>
      <c r="S346" s="142"/>
      <c r="T346" s="144">
        <f>SUM(T347:T355)</f>
        <v>0</v>
      </c>
      <c r="AR346" s="137" t="s">
        <v>80</v>
      </c>
      <c r="AT346" s="145" t="s">
        <v>72</v>
      </c>
      <c r="AU346" s="145" t="s">
        <v>80</v>
      </c>
      <c r="AY346" s="137" t="s">
        <v>160</v>
      </c>
      <c r="BK346" s="146">
        <f>SUM(BK347:BK355)</f>
        <v>0</v>
      </c>
    </row>
    <row r="347" spans="1:65" s="2" customFormat="1" ht="24.2" customHeight="1">
      <c r="A347" s="32"/>
      <c r="B347" s="149"/>
      <c r="C347" s="150" t="s">
        <v>690</v>
      </c>
      <c r="D347" s="150" t="s">
        <v>162</v>
      </c>
      <c r="E347" s="151" t="s">
        <v>443</v>
      </c>
      <c r="F347" s="152" t="s">
        <v>444</v>
      </c>
      <c r="G347" s="153" t="s">
        <v>196</v>
      </c>
      <c r="H347" s="154">
        <v>485.4</v>
      </c>
      <c r="I347" s="155"/>
      <c r="J347" s="156">
        <f>ROUND(I347*H347,2)</f>
        <v>0</v>
      </c>
      <c r="K347" s="157"/>
      <c r="L347" s="33"/>
      <c r="M347" s="158" t="s">
        <v>1</v>
      </c>
      <c r="N347" s="159" t="s">
        <v>38</v>
      </c>
      <c r="O347" s="58"/>
      <c r="P347" s="160">
        <f>O347*H347</f>
        <v>0</v>
      </c>
      <c r="Q347" s="160">
        <v>0</v>
      </c>
      <c r="R347" s="160">
        <f>Q347*H347</f>
        <v>0</v>
      </c>
      <c r="S347" s="160">
        <v>0</v>
      </c>
      <c r="T347" s="161">
        <f>S347*H347</f>
        <v>0</v>
      </c>
      <c r="U347" s="32"/>
      <c r="V347" s="32"/>
      <c r="W347" s="32"/>
      <c r="X347" s="32"/>
      <c r="Y347" s="32"/>
      <c r="Z347" s="32"/>
      <c r="AA347" s="32"/>
      <c r="AB347" s="32"/>
      <c r="AC347" s="32"/>
      <c r="AD347" s="32"/>
      <c r="AE347" s="32"/>
      <c r="AR347" s="162" t="s">
        <v>166</v>
      </c>
      <c r="AT347" s="162" t="s">
        <v>162</v>
      </c>
      <c r="AU347" s="162" t="s">
        <v>82</v>
      </c>
      <c r="AY347" s="17" t="s">
        <v>160</v>
      </c>
      <c r="BE347" s="163">
        <f>IF(N347="základní",J347,0)</f>
        <v>0</v>
      </c>
      <c r="BF347" s="163">
        <f>IF(N347="snížená",J347,0)</f>
        <v>0</v>
      </c>
      <c r="BG347" s="163">
        <f>IF(N347="zákl. přenesená",J347,0)</f>
        <v>0</v>
      </c>
      <c r="BH347" s="163">
        <f>IF(N347="sníž. přenesená",J347,0)</f>
        <v>0</v>
      </c>
      <c r="BI347" s="163">
        <f>IF(N347="nulová",J347,0)</f>
        <v>0</v>
      </c>
      <c r="BJ347" s="17" t="s">
        <v>80</v>
      </c>
      <c r="BK347" s="163">
        <f>ROUND(I347*H347,2)</f>
        <v>0</v>
      </c>
      <c r="BL347" s="17" t="s">
        <v>166</v>
      </c>
      <c r="BM347" s="162" t="s">
        <v>691</v>
      </c>
    </row>
    <row r="348" spans="1:65" s="13" customFormat="1">
      <c r="B348" s="164"/>
      <c r="D348" s="165" t="s">
        <v>168</v>
      </c>
      <c r="E348" s="166" t="s">
        <v>1</v>
      </c>
      <c r="F348" s="167" t="s">
        <v>692</v>
      </c>
      <c r="H348" s="168">
        <v>485.4</v>
      </c>
      <c r="I348" s="169"/>
      <c r="L348" s="164"/>
      <c r="M348" s="170"/>
      <c r="N348" s="171"/>
      <c r="O348" s="171"/>
      <c r="P348" s="171"/>
      <c r="Q348" s="171"/>
      <c r="R348" s="171"/>
      <c r="S348" s="171"/>
      <c r="T348" s="172"/>
      <c r="AT348" s="166" t="s">
        <v>168</v>
      </c>
      <c r="AU348" s="166" t="s">
        <v>82</v>
      </c>
      <c r="AV348" s="13" t="s">
        <v>82</v>
      </c>
      <c r="AW348" s="13" t="s">
        <v>30</v>
      </c>
      <c r="AX348" s="13" t="s">
        <v>73</v>
      </c>
      <c r="AY348" s="166" t="s">
        <v>160</v>
      </c>
    </row>
    <row r="349" spans="1:65" s="14" customFormat="1">
      <c r="B349" s="173"/>
      <c r="D349" s="165" t="s">
        <v>168</v>
      </c>
      <c r="E349" s="174" t="s">
        <v>1</v>
      </c>
      <c r="F349" s="175" t="s">
        <v>170</v>
      </c>
      <c r="H349" s="176">
        <v>485.4</v>
      </c>
      <c r="I349" s="177"/>
      <c r="L349" s="173"/>
      <c r="M349" s="178"/>
      <c r="N349" s="179"/>
      <c r="O349" s="179"/>
      <c r="P349" s="179"/>
      <c r="Q349" s="179"/>
      <c r="R349" s="179"/>
      <c r="S349" s="179"/>
      <c r="T349" s="180"/>
      <c r="AT349" s="174" t="s">
        <v>168</v>
      </c>
      <c r="AU349" s="174" t="s">
        <v>82</v>
      </c>
      <c r="AV349" s="14" t="s">
        <v>166</v>
      </c>
      <c r="AW349" s="14" t="s">
        <v>30</v>
      </c>
      <c r="AX349" s="14" t="s">
        <v>80</v>
      </c>
      <c r="AY349" s="174" t="s">
        <v>160</v>
      </c>
    </row>
    <row r="350" spans="1:65" s="2" customFormat="1" ht="24.2" customHeight="1">
      <c r="A350" s="32"/>
      <c r="B350" s="149"/>
      <c r="C350" s="150" t="s">
        <v>693</v>
      </c>
      <c r="D350" s="150" t="s">
        <v>162</v>
      </c>
      <c r="E350" s="151" t="s">
        <v>448</v>
      </c>
      <c r="F350" s="152" t="s">
        <v>449</v>
      </c>
      <c r="G350" s="153" t="s">
        <v>196</v>
      </c>
      <c r="H350" s="154">
        <v>485.4</v>
      </c>
      <c r="I350" s="155"/>
      <c r="J350" s="156">
        <f>ROUND(I350*H350,2)</f>
        <v>0</v>
      </c>
      <c r="K350" s="157"/>
      <c r="L350" s="33"/>
      <c r="M350" s="158" t="s">
        <v>1</v>
      </c>
      <c r="N350" s="159" t="s">
        <v>38</v>
      </c>
      <c r="O350" s="58"/>
      <c r="P350" s="160">
        <f>O350*H350</f>
        <v>0</v>
      </c>
      <c r="Q350" s="160">
        <v>5.0000000000000002E-5</v>
      </c>
      <c r="R350" s="160">
        <f>Q350*H350</f>
        <v>2.427E-2</v>
      </c>
      <c r="S350" s="160">
        <v>0</v>
      </c>
      <c r="T350" s="161">
        <f>S350*H350</f>
        <v>0</v>
      </c>
      <c r="U350" s="32"/>
      <c r="V350" s="32"/>
      <c r="W350" s="32"/>
      <c r="X350" s="32"/>
      <c r="Y350" s="32"/>
      <c r="Z350" s="32"/>
      <c r="AA350" s="32"/>
      <c r="AB350" s="32"/>
      <c r="AC350" s="32"/>
      <c r="AD350" s="32"/>
      <c r="AE350" s="32"/>
      <c r="AR350" s="162" t="s">
        <v>166</v>
      </c>
      <c r="AT350" s="162" t="s">
        <v>162</v>
      </c>
      <c r="AU350" s="162" t="s">
        <v>82</v>
      </c>
      <c r="AY350" s="17" t="s">
        <v>160</v>
      </c>
      <c r="BE350" s="163">
        <f>IF(N350="základní",J350,0)</f>
        <v>0</v>
      </c>
      <c r="BF350" s="163">
        <f>IF(N350="snížená",J350,0)</f>
        <v>0</v>
      </c>
      <c r="BG350" s="163">
        <f>IF(N350="zákl. přenesená",J350,0)</f>
        <v>0</v>
      </c>
      <c r="BH350" s="163">
        <f>IF(N350="sníž. přenesená",J350,0)</f>
        <v>0</v>
      </c>
      <c r="BI350" s="163">
        <f>IF(N350="nulová",J350,0)</f>
        <v>0</v>
      </c>
      <c r="BJ350" s="17" t="s">
        <v>80</v>
      </c>
      <c r="BK350" s="163">
        <f>ROUND(I350*H350,2)</f>
        <v>0</v>
      </c>
      <c r="BL350" s="17" t="s">
        <v>166</v>
      </c>
      <c r="BM350" s="162" t="s">
        <v>694</v>
      </c>
    </row>
    <row r="351" spans="1:65" s="13" customFormat="1">
      <c r="B351" s="164"/>
      <c r="D351" s="165" t="s">
        <v>168</v>
      </c>
      <c r="E351" s="166" t="s">
        <v>1</v>
      </c>
      <c r="F351" s="167" t="s">
        <v>692</v>
      </c>
      <c r="H351" s="168">
        <v>485.4</v>
      </c>
      <c r="I351" s="169"/>
      <c r="L351" s="164"/>
      <c r="M351" s="170"/>
      <c r="N351" s="171"/>
      <c r="O351" s="171"/>
      <c r="P351" s="171"/>
      <c r="Q351" s="171"/>
      <c r="R351" s="171"/>
      <c r="S351" s="171"/>
      <c r="T351" s="172"/>
      <c r="AT351" s="166" t="s">
        <v>168</v>
      </c>
      <c r="AU351" s="166" t="s">
        <v>82</v>
      </c>
      <c r="AV351" s="13" t="s">
        <v>82</v>
      </c>
      <c r="AW351" s="13" t="s">
        <v>30</v>
      </c>
      <c r="AX351" s="13" t="s">
        <v>73</v>
      </c>
      <c r="AY351" s="166" t="s">
        <v>160</v>
      </c>
    </row>
    <row r="352" spans="1:65" s="14" customFormat="1">
      <c r="B352" s="173"/>
      <c r="D352" s="165" t="s">
        <v>168</v>
      </c>
      <c r="E352" s="174" t="s">
        <v>1</v>
      </c>
      <c r="F352" s="175" t="s">
        <v>170</v>
      </c>
      <c r="H352" s="176">
        <v>485.4</v>
      </c>
      <c r="I352" s="177"/>
      <c r="L352" s="173"/>
      <c r="M352" s="178"/>
      <c r="N352" s="179"/>
      <c r="O352" s="179"/>
      <c r="P352" s="179"/>
      <c r="Q352" s="179"/>
      <c r="R352" s="179"/>
      <c r="S352" s="179"/>
      <c r="T352" s="180"/>
      <c r="AT352" s="174" t="s">
        <v>168</v>
      </c>
      <c r="AU352" s="174" t="s">
        <v>82</v>
      </c>
      <c r="AV352" s="14" t="s">
        <v>166</v>
      </c>
      <c r="AW352" s="14" t="s">
        <v>30</v>
      </c>
      <c r="AX352" s="14" t="s">
        <v>80</v>
      </c>
      <c r="AY352" s="174" t="s">
        <v>160</v>
      </c>
    </row>
    <row r="353" spans="1:65" s="2" customFormat="1" ht="21.75" customHeight="1">
      <c r="A353" s="32"/>
      <c r="B353" s="149"/>
      <c r="C353" s="150" t="s">
        <v>695</v>
      </c>
      <c r="D353" s="150" t="s">
        <v>162</v>
      </c>
      <c r="E353" s="151" t="s">
        <v>696</v>
      </c>
      <c r="F353" s="152" t="s">
        <v>697</v>
      </c>
      <c r="G353" s="153" t="s">
        <v>196</v>
      </c>
      <c r="H353" s="154">
        <v>485.4</v>
      </c>
      <c r="I353" s="155"/>
      <c r="J353" s="156">
        <f>ROUND(I353*H353,2)</f>
        <v>0</v>
      </c>
      <c r="K353" s="157"/>
      <c r="L353" s="33"/>
      <c r="M353" s="158" t="s">
        <v>1</v>
      </c>
      <c r="N353" s="159" t="s">
        <v>38</v>
      </c>
      <c r="O353" s="58"/>
      <c r="P353" s="160">
        <f>O353*H353</f>
        <v>0</v>
      </c>
      <c r="Q353" s="160">
        <v>0</v>
      </c>
      <c r="R353" s="160">
        <f>Q353*H353</f>
        <v>0</v>
      </c>
      <c r="S353" s="160">
        <v>0</v>
      </c>
      <c r="T353" s="161">
        <f>S353*H353</f>
        <v>0</v>
      </c>
      <c r="U353" s="32"/>
      <c r="V353" s="32"/>
      <c r="W353" s="32"/>
      <c r="X353" s="32"/>
      <c r="Y353" s="32"/>
      <c r="Z353" s="32"/>
      <c r="AA353" s="32"/>
      <c r="AB353" s="32"/>
      <c r="AC353" s="32"/>
      <c r="AD353" s="32"/>
      <c r="AE353" s="32"/>
      <c r="AR353" s="162" t="s">
        <v>166</v>
      </c>
      <c r="AT353" s="162" t="s">
        <v>162</v>
      </c>
      <c r="AU353" s="162" t="s">
        <v>82</v>
      </c>
      <c r="AY353" s="17" t="s">
        <v>160</v>
      </c>
      <c r="BE353" s="163">
        <f>IF(N353="základní",J353,0)</f>
        <v>0</v>
      </c>
      <c r="BF353" s="163">
        <f>IF(N353="snížená",J353,0)</f>
        <v>0</v>
      </c>
      <c r="BG353" s="163">
        <f>IF(N353="zákl. přenesená",J353,0)</f>
        <v>0</v>
      </c>
      <c r="BH353" s="163">
        <f>IF(N353="sníž. přenesená",J353,0)</f>
        <v>0</v>
      </c>
      <c r="BI353" s="163">
        <f>IF(N353="nulová",J353,0)</f>
        <v>0</v>
      </c>
      <c r="BJ353" s="17" t="s">
        <v>80</v>
      </c>
      <c r="BK353" s="163">
        <f>ROUND(I353*H353,2)</f>
        <v>0</v>
      </c>
      <c r="BL353" s="17" t="s">
        <v>166</v>
      </c>
      <c r="BM353" s="162" t="s">
        <v>698</v>
      </c>
    </row>
    <row r="354" spans="1:65" s="13" customFormat="1">
      <c r="B354" s="164"/>
      <c r="D354" s="165" t="s">
        <v>168</v>
      </c>
      <c r="E354" s="166" t="s">
        <v>1</v>
      </c>
      <c r="F354" s="167" t="s">
        <v>692</v>
      </c>
      <c r="H354" s="168">
        <v>485.4</v>
      </c>
      <c r="I354" s="169"/>
      <c r="L354" s="164"/>
      <c r="M354" s="170"/>
      <c r="N354" s="171"/>
      <c r="O354" s="171"/>
      <c r="P354" s="171"/>
      <c r="Q354" s="171"/>
      <c r="R354" s="171"/>
      <c r="S354" s="171"/>
      <c r="T354" s="172"/>
      <c r="AT354" s="166" t="s">
        <v>168</v>
      </c>
      <c r="AU354" s="166" t="s">
        <v>82</v>
      </c>
      <c r="AV354" s="13" t="s">
        <v>82</v>
      </c>
      <c r="AW354" s="13" t="s">
        <v>30</v>
      </c>
      <c r="AX354" s="13" t="s">
        <v>73</v>
      </c>
      <c r="AY354" s="166" t="s">
        <v>160</v>
      </c>
    </row>
    <row r="355" spans="1:65" s="14" customFormat="1">
      <c r="B355" s="173"/>
      <c r="D355" s="165" t="s">
        <v>168</v>
      </c>
      <c r="E355" s="174" t="s">
        <v>1</v>
      </c>
      <c r="F355" s="175" t="s">
        <v>170</v>
      </c>
      <c r="H355" s="176">
        <v>485.4</v>
      </c>
      <c r="I355" s="177"/>
      <c r="L355" s="173"/>
      <c r="M355" s="178"/>
      <c r="N355" s="179"/>
      <c r="O355" s="179"/>
      <c r="P355" s="179"/>
      <c r="Q355" s="179"/>
      <c r="R355" s="179"/>
      <c r="S355" s="179"/>
      <c r="T355" s="180"/>
      <c r="AT355" s="174" t="s">
        <v>168</v>
      </c>
      <c r="AU355" s="174" t="s">
        <v>82</v>
      </c>
      <c r="AV355" s="14" t="s">
        <v>166</v>
      </c>
      <c r="AW355" s="14" t="s">
        <v>30</v>
      </c>
      <c r="AX355" s="14" t="s">
        <v>80</v>
      </c>
      <c r="AY355" s="174" t="s">
        <v>160</v>
      </c>
    </row>
    <row r="356" spans="1:65" s="12" customFormat="1" ht="22.9" customHeight="1">
      <c r="B356" s="136"/>
      <c r="D356" s="137" t="s">
        <v>72</v>
      </c>
      <c r="E356" s="147" t="s">
        <v>459</v>
      </c>
      <c r="F356" s="147" t="s">
        <v>460</v>
      </c>
      <c r="I356" s="139"/>
      <c r="J356" s="148">
        <f>BK356</f>
        <v>0</v>
      </c>
      <c r="L356" s="136"/>
      <c r="M356" s="141"/>
      <c r="N356" s="142"/>
      <c r="O356" s="142"/>
      <c r="P356" s="143">
        <f>SUM(P357:P404)</f>
        <v>0</v>
      </c>
      <c r="Q356" s="142"/>
      <c r="R356" s="143">
        <f>SUM(R357:R404)</f>
        <v>0</v>
      </c>
      <c r="S356" s="142"/>
      <c r="T356" s="144">
        <f>SUM(T357:T404)</f>
        <v>0</v>
      </c>
      <c r="AR356" s="137" t="s">
        <v>80</v>
      </c>
      <c r="AT356" s="145" t="s">
        <v>72</v>
      </c>
      <c r="AU356" s="145" t="s">
        <v>80</v>
      </c>
      <c r="AY356" s="137" t="s">
        <v>160</v>
      </c>
      <c r="BK356" s="146">
        <f>SUM(BK357:BK404)</f>
        <v>0</v>
      </c>
    </row>
    <row r="357" spans="1:65" s="2" customFormat="1" ht="21.75" customHeight="1">
      <c r="A357" s="32"/>
      <c r="B357" s="149"/>
      <c r="C357" s="150" t="s">
        <v>699</v>
      </c>
      <c r="D357" s="150" t="s">
        <v>162</v>
      </c>
      <c r="E357" s="151" t="s">
        <v>462</v>
      </c>
      <c r="F357" s="152" t="s">
        <v>463</v>
      </c>
      <c r="G357" s="153" t="s">
        <v>270</v>
      </c>
      <c r="H357" s="154">
        <v>134.63900000000001</v>
      </c>
      <c r="I357" s="155"/>
      <c r="J357" s="156">
        <f>ROUND(I357*H357,2)</f>
        <v>0</v>
      </c>
      <c r="K357" s="157"/>
      <c r="L357" s="33"/>
      <c r="M357" s="158" t="s">
        <v>1</v>
      </c>
      <c r="N357" s="159" t="s">
        <v>38</v>
      </c>
      <c r="O357" s="58"/>
      <c r="P357" s="160">
        <f>O357*H357</f>
        <v>0</v>
      </c>
      <c r="Q357" s="160">
        <v>0</v>
      </c>
      <c r="R357" s="160">
        <f>Q357*H357</f>
        <v>0</v>
      </c>
      <c r="S357" s="160">
        <v>0</v>
      </c>
      <c r="T357" s="161">
        <f>S357*H357</f>
        <v>0</v>
      </c>
      <c r="U357" s="32"/>
      <c r="V357" s="32"/>
      <c r="W357" s="32"/>
      <c r="X357" s="32"/>
      <c r="Y357" s="32"/>
      <c r="Z357" s="32"/>
      <c r="AA357" s="32"/>
      <c r="AB357" s="32"/>
      <c r="AC357" s="32"/>
      <c r="AD357" s="32"/>
      <c r="AE357" s="32"/>
      <c r="AR357" s="162" t="s">
        <v>166</v>
      </c>
      <c r="AT357" s="162" t="s">
        <v>162</v>
      </c>
      <c r="AU357" s="162" t="s">
        <v>82</v>
      </c>
      <c r="AY357" s="17" t="s">
        <v>160</v>
      </c>
      <c r="BE357" s="163">
        <f>IF(N357="základní",J357,0)</f>
        <v>0</v>
      </c>
      <c r="BF357" s="163">
        <f>IF(N357="snížená",J357,0)</f>
        <v>0</v>
      </c>
      <c r="BG357" s="163">
        <f>IF(N357="zákl. přenesená",J357,0)</f>
        <v>0</v>
      </c>
      <c r="BH357" s="163">
        <f>IF(N357="sníž. přenesená",J357,0)</f>
        <v>0</v>
      </c>
      <c r="BI357" s="163">
        <f>IF(N357="nulová",J357,0)</f>
        <v>0</v>
      </c>
      <c r="BJ357" s="17" t="s">
        <v>80</v>
      </c>
      <c r="BK357" s="163">
        <f>ROUND(I357*H357,2)</f>
        <v>0</v>
      </c>
      <c r="BL357" s="17" t="s">
        <v>166</v>
      </c>
      <c r="BM357" s="162" t="s">
        <v>700</v>
      </c>
    </row>
    <row r="358" spans="1:65" s="13" customFormat="1">
      <c r="B358" s="164"/>
      <c r="D358" s="165" t="s">
        <v>168</v>
      </c>
      <c r="E358" s="166" t="s">
        <v>1</v>
      </c>
      <c r="F358" s="167" t="s">
        <v>701</v>
      </c>
      <c r="H358" s="168">
        <v>80.542000000000002</v>
      </c>
      <c r="I358" s="169"/>
      <c r="L358" s="164"/>
      <c r="M358" s="170"/>
      <c r="N358" s="171"/>
      <c r="O358" s="171"/>
      <c r="P358" s="171"/>
      <c r="Q358" s="171"/>
      <c r="R358" s="171"/>
      <c r="S358" s="171"/>
      <c r="T358" s="172"/>
      <c r="AT358" s="166" t="s">
        <v>168</v>
      </c>
      <c r="AU358" s="166" t="s">
        <v>82</v>
      </c>
      <c r="AV358" s="13" t="s">
        <v>82</v>
      </c>
      <c r="AW358" s="13" t="s">
        <v>30</v>
      </c>
      <c r="AX358" s="13" t="s">
        <v>73</v>
      </c>
      <c r="AY358" s="166" t="s">
        <v>160</v>
      </c>
    </row>
    <row r="359" spans="1:65" s="13" customFormat="1">
      <c r="B359" s="164"/>
      <c r="D359" s="165" t="s">
        <v>168</v>
      </c>
      <c r="E359" s="166" t="s">
        <v>1</v>
      </c>
      <c r="F359" s="167" t="s">
        <v>702</v>
      </c>
      <c r="H359" s="168">
        <v>54.097000000000001</v>
      </c>
      <c r="I359" s="169"/>
      <c r="L359" s="164"/>
      <c r="M359" s="170"/>
      <c r="N359" s="171"/>
      <c r="O359" s="171"/>
      <c r="P359" s="171"/>
      <c r="Q359" s="171"/>
      <c r="R359" s="171"/>
      <c r="S359" s="171"/>
      <c r="T359" s="172"/>
      <c r="AT359" s="166" t="s">
        <v>168</v>
      </c>
      <c r="AU359" s="166" t="s">
        <v>82</v>
      </c>
      <c r="AV359" s="13" t="s">
        <v>82</v>
      </c>
      <c r="AW359" s="13" t="s">
        <v>30</v>
      </c>
      <c r="AX359" s="13" t="s">
        <v>73</v>
      </c>
      <c r="AY359" s="166" t="s">
        <v>160</v>
      </c>
    </row>
    <row r="360" spans="1:65" s="14" customFormat="1">
      <c r="B360" s="173"/>
      <c r="D360" s="165" t="s">
        <v>168</v>
      </c>
      <c r="E360" s="174" t="s">
        <v>1</v>
      </c>
      <c r="F360" s="175" t="s">
        <v>170</v>
      </c>
      <c r="H360" s="176">
        <v>134.63900000000001</v>
      </c>
      <c r="I360" s="177"/>
      <c r="L360" s="173"/>
      <c r="M360" s="178"/>
      <c r="N360" s="179"/>
      <c r="O360" s="179"/>
      <c r="P360" s="179"/>
      <c r="Q360" s="179"/>
      <c r="R360" s="179"/>
      <c r="S360" s="179"/>
      <c r="T360" s="180"/>
      <c r="AT360" s="174" t="s">
        <v>168</v>
      </c>
      <c r="AU360" s="174" t="s">
        <v>82</v>
      </c>
      <c r="AV360" s="14" t="s">
        <v>166</v>
      </c>
      <c r="AW360" s="14" t="s">
        <v>30</v>
      </c>
      <c r="AX360" s="14" t="s">
        <v>80</v>
      </c>
      <c r="AY360" s="174" t="s">
        <v>160</v>
      </c>
    </row>
    <row r="361" spans="1:65" s="2" customFormat="1" ht="21.75" customHeight="1">
      <c r="A361" s="32"/>
      <c r="B361" s="149"/>
      <c r="C361" s="150" t="s">
        <v>703</v>
      </c>
      <c r="D361" s="150" t="s">
        <v>162</v>
      </c>
      <c r="E361" s="151" t="s">
        <v>462</v>
      </c>
      <c r="F361" s="152" t="s">
        <v>463</v>
      </c>
      <c r="G361" s="153" t="s">
        <v>270</v>
      </c>
      <c r="H361" s="154">
        <v>285.60899999999998</v>
      </c>
      <c r="I361" s="155"/>
      <c r="J361" s="156">
        <f>ROUND(I361*H361,2)</f>
        <v>0</v>
      </c>
      <c r="K361" s="157"/>
      <c r="L361" s="33"/>
      <c r="M361" s="158" t="s">
        <v>1</v>
      </c>
      <c r="N361" s="159" t="s">
        <v>38</v>
      </c>
      <c r="O361" s="58"/>
      <c r="P361" s="160">
        <f>O361*H361</f>
        <v>0</v>
      </c>
      <c r="Q361" s="160">
        <v>0</v>
      </c>
      <c r="R361" s="160">
        <f>Q361*H361</f>
        <v>0</v>
      </c>
      <c r="S361" s="160">
        <v>0</v>
      </c>
      <c r="T361" s="161">
        <f>S361*H361</f>
        <v>0</v>
      </c>
      <c r="U361" s="32"/>
      <c r="V361" s="32"/>
      <c r="W361" s="32"/>
      <c r="X361" s="32"/>
      <c r="Y361" s="32"/>
      <c r="Z361" s="32"/>
      <c r="AA361" s="32"/>
      <c r="AB361" s="32"/>
      <c r="AC361" s="32"/>
      <c r="AD361" s="32"/>
      <c r="AE361" s="32"/>
      <c r="AR361" s="162" t="s">
        <v>166</v>
      </c>
      <c r="AT361" s="162" t="s">
        <v>162</v>
      </c>
      <c r="AU361" s="162" t="s">
        <v>82</v>
      </c>
      <c r="AY361" s="17" t="s">
        <v>160</v>
      </c>
      <c r="BE361" s="163">
        <f>IF(N361="základní",J361,0)</f>
        <v>0</v>
      </c>
      <c r="BF361" s="163">
        <f>IF(N361="snížená",J361,0)</f>
        <v>0</v>
      </c>
      <c r="BG361" s="163">
        <f>IF(N361="zákl. přenesená",J361,0)</f>
        <v>0</v>
      </c>
      <c r="BH361" s="163">
        <f>IF(N361="sníž. přenesená",J361,0)</f>
        <v>0</v>
      </c>
      <c r="BI361" s="163">
        <f>IF(N361="nulová",J361,0)</f>
        <v>0</v>
      </c>
      <c r="BJ361" s="17" t="s">
        <v>80</v>
      </c>
      <c r="BK361" s="163">
        <f>ROUND(I361*H361,2)</f>
        <v>0</v>
      </c>
      <c r="BL361" s="17" t="s">
        <v>166</v>
      </c>
      <c r="BM361" s="162" t="s">
        <v>704</v>
      </c>
    </row>
    <row r="362" spans="1:65" s="13" customFormat="1">
      <c r="B362" s="164"/>
      <c r="D362" s="165" t="s">
        <v>168</v>
      </c>
      <c r="E362" s="166" t="s">
        <v>1</v>
      </c>
      <c r="F362" s="167" t="s">
        <v>705</v>
      </c>
      <c r="H362" s="168">
        <v>88.792000000000002</v>
      </c>
      <c r="I362" s="169"/>
      <c r="L362" s="164"/>
      <c r="M362" s="170"/>
      <c r="N362" s="171"/>
      <c r="O362" s="171"/>
      <c r="P362" s="171"/>
      <c r="Q362" s="171"/>
      <c r="R362" s="171"/>
      <c r="S362" s="171"/>
      <c r="T362" s="172"/>
      <c r="AT362" s="166" t="s">
        <v>168</v>
      </c>
      <c r="AU362" s="166" t="s">
        <v>82</v>
      </c>
      <c r="AV362" s="13" t="s">
        <v>82</v>
      </c>
      <c r="AW362" s="13" t="s">
        <v>30</v>
      </c>
      <c r="AX362" s="13" t="s">
        <v>73</v>
      </c>
      <c r="AY362" s="166" t="s">
        <v>160</v>
      </c>
    </row>
    <row r="363" spans="1:65" s="13" customFormat="1">
      <c r="B363" s="164"/>
      <c r="D363" s="165" t="s">
        <v>168</v>
      </c>
      <c r="E363" s="166" t="s">
        <v>1</v>
      </c>
      <c r="F363" s="167" t="s">
        <v>706</v>
      </c>
      <c r="H363" s="168">
        <v>196.81700000000001</v>
      </c>
      <c r="I363" s="169"/>
      <c r="L363" s="164"/>
      <c r="M363" s="170"/>
      <c r="N363" s="171"/>
      <c r="O363" s="171"/>
      <c r="P363" s="171"/>
      <c r="Q363" s="171"/>
      <c r="R363" s="171"/>
      <c r="S363" s="171"/>
      <c r="T363" s="172"/>
      <c r="AT363" s="166" t="s">
        <v>168</v>
      </c>
      <c r="AU363" s="166" t="s">
        <v>82</v>
      </c>
      <c r="AV363" s="13" t="s">
        <v>82</v>
      </c>
      <c r="AW363" s="13" t="s">
        <v>30</v>
      </c>
      <c r="AX363" s="13" t="s">
        <v>73</v>
      </c>
      <c r="AY363" s="166" t="s">
        <v>160</v>
      </c>
    </row>
    <row r="364" spans="1:65" s="14" customFormat="1">
      <c r="B364" s="173"/>
      <c r="D364" s="165" t="s">
        <v>168</v>
      </c>
      <c r="E364" s="174" t="s">
        <v>1</v>
      </c>
      <c r="F364" s="175" t="s">
        <v>170</v>
      </c>
      <c r="H364" s="176">
        <v>285.60899999999998</v>
      </c>
      <c r="I364" s="177"/>
      <c r="L364" s="173"/>
      <c r="M364" s="178"/>
      <c r="N364" s="179"/>
      <c r="O364" s="179"/>
      <c r="P364" s="179"/>
      <c r="Q364" s="179"/>
      <c r="R364" s="179"/>
      <c r="S364" s="179"/>
      <c r="T364" s="180"/>
      <c r="AT364" s="174" t="s">
        <v>168</v>
      </c>
      <c r="AU364" s="174" t="s">
        <v>82</v>
      </c>
      <c r="AV364" s="14" t="s">
        <v>166</v>
      </c>
      <c r="AW364" s="14" t="s">
        <v>30</v>
      </c>
      <c r="AX364" s="14" t="s">
        <v>80</v>
      </c>
      <c r="AY364" s="174" t="s">
        <v>160</v>
      </c>
    </row>
    <row r="365" spans="1:65" s="2" customFormat="1" ht="21.75" customHeight="1">
      <c r="A365" s="32"/>
      <c r="B365" s="149"/>
      <c r="C365" s="150" t="s">
        <v>707</v>
      </c>
      <c r="D365" s="150" t="s">
        <v>162</v>
      </c>
      <c r="E365" s="151" t="s">
        <v>462</v>
      </c>
      <c r="F365" s="152" t="s">
        <v>463</v>
      </c>
      <c r="G365" s="153" t="s">
        <v>270</v>
      </c>
      <c r="H365" s="154">
        <v>285.60899999999998</v>
      </c>
      <c r="I365" s="155"/>
      <c r="J365" s="156">
        <f>ROUND(I365*H365,2)</f>
        <v>0</v>
      </c>
      <c r="K365" s="157"/>
      <c r="L365" s="33"/>
      <c r="M365" s="158" t="s">
        <v>1</v>
      </c>
      <c r="N365" s="159" t="s">
        <v>38</v>
      </c>
      <c r="O365" s="58"/>
      <c r="P365" s="160">
        <f>O365*H365</f>
        <v>0</v>
      </c>
      <c r="Q365" s="160">
        <v>0</v>
      </c>
      <c r="R365" s="160">
        <f>Q365*H365</f>
        <v>0</v>
      </c>
      <c r="S365" s="160">
        <v>0</v>
      </c>
      <c r="T365" s="161">
        <f>S365*H365</f>
        <v>0</v>
      </c>
      <c r="U365" s="32"/>
      <c r="V365" s="32"/>
      <c r="W365" s="32"/>
      <c r="X365" s="32"/>
      <c r="Y365" s="32"/>
      <c r="Z365" s="32"/>
      <c r="AA365" s="32"/>
      <c r="AB365" s="32"/>
      <c r="AC365" s="32"/>
      <c r="AD365" s="32"/>
      <c r="AE365" s="32"/>
      <c r="AR365" s="162" t="s">
        <v>166</v>
      </c>
      <c r="AT365" s="162" t="s">
        <v>162</v>
      </c>
      <c r="AU365" s="162" t="s">
        <v>82</v>
      </c>
      <c r="AY365" s="17" t="s">
        <v>160</v>
      </c>
      <c r="BE365" s="163">
        <f>IF(N365="základní",J365,0)</f>
        <v>0</v>
      </c>
      <c r="BF365" s="163">
        <f>IF(N365="snížená",J365,0)</f>
        <v>0</v>
      </c>
      <c r="BG365" s="163">
        <f>IF(N365="zákl. přenesená",J365,0)</f>
        <v>0</v>
      </c>
      <c r="BH365" s="163">
        <f>IF(N365="sníž. přenesená",J365,0)</f>
        <v>0</v>
      </c>
      <c r="BI365" s="163">
        <f>IF(N365="nulová",J365,0)</f>
        <v>0</v>
      </c>
      <c r="BJ365" s="17" t="s">
        <v>80</v>
      </c>
      <c r="BK365" s="163">
        <f>ROUND(I365*H365,2)</f>
        <v>0</v>
      </c>
      <c r="BL365" s="17" t="s">
        <v>166</v>
      </c>
      <c r="BM365" s="162" t="s">
        <v>708</v>
      </c>
    </row>
    <row r="366" spans="1:65" s="13" customFormat="1">
      <c r="B366" s="164"/>
      <c r="D366" s="165" t="s">
        <v>168</v>
      </c>
      <c r="E366" s="166" t="s">
        <v>1</v>
      </c>
      <c r="F366" s="167" t="s">
        <v>705</v>
      </c>
      <c r="H366" s="168">
        <v>88.792000000000002</v>
      </c>
      <c r="I366" s="169"/>
      <c r="L366" s="164"/>
      <c r="M366" s="170"/>
      <c r="N366" s="171"/>
      <c r="O366" s="171"/>
      <c r="P366" s="171"/>
      <c r="Q366" s="171"/>
      <c r="R366" s="171"/>
      <c r="S366" s="171"/>
      <c r="T366" s="172"/>
      <c r="AT366" s="166" t="s">
        <v>168</v>
      </c>
      <c r="AU366" s="166" t="s">
        <v>82</v>
      </c>
      <c r="AV366" s="13" t="s">
        <v>82</v>
      </c>
      <c r="AW366" s="13" t="s">
        <v>30</v>
      </c>
      <c r="AX366" s="13" t="s">
        <v>73</v>
      </c>
      <c r="AY366" s="166" t="s">
        <v>160</v>
      </c>
    </row>
    <row r="367" spans="1:65" s="13" customFormat="1">
      <c r="B367" s="164"/>
      <c r="D367" s="165" t="s">
        <v>168</v>
      </c>
      <c r="E367" s="166" t="s">
        <v>1</v>
      </c>
      <c r="F367" s="167" t="s">
        <v>706</v>
      </c>
      <c r="H367" s="168">
        <v>196.81700000000001</v>
      </c>
      <c r="I367" s="169"/>
      <c r="L367" s="164"/>
      <c r="M367" s="170"/>
      <c r="N367" s="171"/>
      <c r="O367" s="171"/>
      <c r="P367" s="171"/>
      <c r="Q367" s="171"/>
      <c r="R367" s="171"/>
      <c r="S367" s="171"/>
      <c r="T367" s="172"/>
      <c r="AT367" s="166" t="s">
        <v>168</v>
      </c>
      <c r="AU367" s="166" t="s">
        <v>82</v>
      </c>
      <c r="AV367" s="13" t="s">
        <v>82</v>
      </c>
      <c r="AW367" s="13" t="s">
        <v>30</v>
      </c>
      <c r="AX367" s="13" t="s">
        <v>73</v>
      </c>
      <c r="AY367" s="166" t="s">
        <v>160</v>
      </c>
    </row>
    <row r="368" spans="1:65" s="14" customFormat="1">
      <c r="B368" s="173"/>
      <c r="D368" s="165" t="s">
        <v>168</v>
      </c>
      <c r="E368" s="174" t="s">
        <v>1</v>
      </c>
      <c r="F368" s="175" t="s">
        <v>170</v>
      </c>
      <c r="H368" s="176">
        <v>285.60899999999998</v>
      </c>
      <c r="I368" s="177"/>
      <c r="L368" s="173"/>
      <c r="M368" s="178"/>
      <c r="N368" s="179"/>
      <c r="O368" s="179"/>
      <c r="P368" s="179"/>
      <c r="Q368" s="179"/>
      <c r="R368" s="179"/>
      <c r="S368" s="179"/>
      <c r="T368" s="180"/>
      <c r="AT368" s="174" t="s">
        <v>168</v>
      </c>
      <c r="AU368" s="174" t="s">
        <v>82</v>
      </c>
      <c r="AV368" s="14" t="s">
        <v>166</v>
      </c>
      <c r="AW368" s="14" t="s">
        <v>30</v>
      </c>
      <c r="AX368" s="14" t="s">
        <v>80</v>
      </c>
      <c r="AY368" s="174" t="s">
        <v>160</v>
      </c>
    </row>
    <row r="369" spans="1:65" s="2" customFormat="1" ht="24.2" customHeight="1">
      <c r="A369" s="32"/>
      <c r="B369" s="149"/>
      <c r="C369" s="150" t="s">
        <v>709</v>
      </c>
      <c r="D369" s="150" t="s">
        <v>162</v>
      </c>
      <c r="E369" s="151" t="s">
        <v>468</v>
      </c>
      <c r="F369" s="152" t="s">
        <v>469</v>
      </c>
      <c r="G369" s="153" t="s">
        <v>270</v>
      </c>
      <c r="H369" s="154">
        <v>3712.9169999999999</v>
      </c>
      <c r="I369" s="155"/>
      <c r="J369" s="156">
        <f>ROUND(I369*H369,2)</f>
        <v>0</v>
      </c>
      <c r="K369" s="157"/>
      <c r="L369" s="33"/>
      <c r="M369" s="158" t="s">
        <v>1</v>
      </c>
      <c r="N369" s="159" t="s">
        <v>38</v>
      </c>
      <c r="O369" s="58"/>
      <c r="P369" s="160">
        <f>O369*H369</f>
        <v>0</v>
      </c>
      <c r="Q369" s="160">
        <v>0</v>
      </c>
      <c r="R369" s="160">
        <f>Q369*H369</f>
        <v>0</v>
      </c>
      <c r="S369" s="160">
        <v>0</v>
      </c>
      <c r="T369" s="161">
        <f>S369*H369</f>
        <v>0</v>
      </c>
      <c r="U369" s="32"/>
      <c r="V369" s="32"/>
      <c r="W369" s="32"/>
      <c r="X369" s="32"/>
      <c r="Y369" s="32"/>
      <c r="Z369" s="32"/>
      <c r="AA369" s="32"/>
      <c r="AB369" s="32"/>
      <c r="AC369" s="32"/>
      <c r="AD369" s="32"/>
      <c r="AE369" s="32"/>
      <c r="AR369" s="162" t="s">
        <v>166</v>
      </c>
      <c r="AT369" s="162" t="s">
        <v>162</v>
      </c>
      <c r="AU369" s="162" t="s">
        <v>82</v>
      </c>
      <c r="AY369" s="17" t="s">
        <v>160</v>
      </c>
      <c r="BE369" s="163">
        <f>IF(N369="základní",J369,0)</f>
        <v>0</v>
      </c>
      <c r="BF369" s="163">
        <f>IF(N369="snížená",J369,0)</f>
        <v>0</v>
      </c>
      <c r="BG369" s="163">
        <f>IF(N369="zákl. přenesená",J369,0)</f>
        <v>0</v>
      </c>
      <c r="BH369" s="163">
        <f>IF(N369="sníž. přenesená",J369,0)</f>
        <v>0</v>
      </c>
      <c r="BI369" s="163">
        <f>IF(N369="nulová",J369,0)</f>
        <v>0</v>
      </c>
      <c r="BJ369" s="17" t="s">
        <v>80</v>
      </c>
      <c r="BK369" s="163">
        <f>ROUND(I369*H369,2)</f>
        <v>0</v>
      </c>
      <c r="BL369" s="17" t="s">
        <v>166</v>
      </c>
      <c r="BM369" s="162" t="s">
        <v>710</v>
      </c>
    </row>
    <row r="370" spans="1:65" s="13" customFormat="1">
      <c r="B370" s="164"/>
      <c r="D370" s="165" t="s">
        <v>168</v>
      </c>
      <c r="F370" s="167" t="s">
        <v>711</v>
      </c>
      <c r="H370" s="168">
        <v>3712.9169999999999</v>
      </c>
      <c r="I370" s="169"/>
      <c r="L370" s="164"/>
      <c r="M370" s="170"/>
      <c r="N370" s="171"/>
      <c r="O370" s="171"/>
      <c r="P370" s="171"/>
      <c r="Q370" s="171"/>
      <c r="R370" s="171"/>
      <c r="S370" s="171"/>
      <c r="T370" s="172"/>
      <c r="AT370" s="166" t="s">
        <v>168</v>
      </c>
      <c r="AU370" s="166" t="s">
        <v>82</v>
      </c>
      <c r="AV370" s="13" t="s">
        <v>82</v>
      </c>
      <c r="AW370" s="13" t="s">
        <v>3</v>
      </c>
      <c r="AX370" s="13" t="s">
        <v>80</v>
      </c>
      <c r="AY370" s="166" t="s">
        <v>160</v>
      </c>
    </row>
    <row r="371" spans="1:65" s="2" customFormat="1" ht="24.2" customHeight="1">
      <c r="A371" s="32"/>
      <c r="B371" s="149"/>
      <c r="C371" s="150" t="s">
        <v>712</v>
      </c>
      <c r="D371" s="150" t="s">
        <v>162</v>
      </c>
      <c r="E371" s="151" t="s">
        <v>468</v>
      </c>
      <c r="F371" s="152" t="s">
        <v>469</v>
      </c>
      <c r="G371" s="153" t="s">
        <v>270</v>
      </c>
      <c r="H371" s="154">
        <v>3712.9169999999999</v>
      </c>
      <c r="I371" s="155"/>
      <c r="J371" s="156">
        <f>ROUND(I371*H371,2)</f>
        <v>0</v>
      </c>
      <c r="K371" s="157"/>
      <c r="L371" s="33"/>
      <c r="M371" s="158" t="s">
        <v>1</v>
      </c>
      <c r="N371" s="159" t="s">
        <v>38</v>
      </c>
      <c r="O371" s="58"/>
      <c r="P371" s="160">
        <f>O371*H371</f>
        <v>0</v>
      </c>
      <c r="Q371" s="160">
        <v>0</v>
      </c>
      <c r="R371" s="160">
        <f>Q371*H371</f>
        <v>0</v>
      </c>
      <c r="S371" s="160">
        <v>0</v>
      </c>
      <c r="T371" s="161">
        <f>S371*H371</f>
        <v>0</v>
      </c>
      <c r="U371" s="32"/>
      <c r="V371" s="32"/>
      <c r="W371" s="32"/>
      <c r="X371" s="32"/>
      <c r="Y371" s="32"/>
      <c r="Z371" s="32"/>
      <c r="AA371" s="32"/>
      <c r="AB371" s="32"/>
      <c r="AC371" s="32"/>
      <c r="AD371" s="32"/>
      <c r="AE371" s="32"/>
      <c r="AR371" s="162" t="s">
        <v>166</v>
      </c>
      <c r="AT371" s="162" t="s">
        <v>162</v>
      </c>
      <c r="AU371" s="162" t="s">
        <v>82</v>
      </c>
      <c r="AY371" s="17" t="s">
        <v>160</v>
      </c>
      <c r="BE371" s="163">
        <f>IF(N371="základní",J371,0)</f>
        <v>0</v>
      </c>
      <c r="BF371" s="163">
        <f>IF(N371="snížená",J371,0)</f>
        <v>0</v>
      </c>
      <c r="BG371" s="163">
        <f>IF(N371="zákl. přenesená",J371,0)</f>
        <v>0</v>
      </c>
      <c r="BH371" s="163">
        <f>IF(N371="sníž. přenesená",J371,0)</f>
        <v>0</v>
      </c>
      <c r="BI371" s="163">
        <f>IF(N371="nulová",J371,0)</f>
        <v>0</v>
      </c>
      <c r="BJ371" s="17" t="s">
        <v>80</v>
      </c>
      <c r="BK371" s="163">
        <f>ROUND(I371*H371,2)</f>
        <v>0</v>
      </c>
      <c r="BL371" s="17" t="s">
        <v>166</v>
      </c>
      <c r="BM371" s="162" t="s">
        <v>713</v>
      </c>
    </row>
    <row r="372" spans="1:65" s="13" customFormat="1">
      <c r="B372" s="164"/>
      <c r="D372" s="165" t="s">
        <v>168</v>
      </c>
      <c r="F372" s="167" t="s">
        <v>711</v>
      </c>
      <c r="H372" s="168">
        <v>3712.9169999999999</v>
      </c>
      <c r="I372" s="169"/>
      <c r="L372" s="164"/>
      <c r="M372" s="170"/>
      <c r="N372" s="171"/>
      <c r="O372" s="171"/>
      <c r="P372" s="171"/>
      <c r="Q372" s="171"/>
      <c r="R372" s="171"/>
      <c r="S372" s="171"/>
      <c r="T372" s="172"/>
      <c r="AT372" s="166" t="s">
        <v>168</v>
      </c>
      <c r="AU372" s="166" t="s">
        <v>82</v>
      </c>
      <c r="AV372" s="13" t="s">
        <v>82</v>
      </c>
      <c r="AW372" s="13" t="s">
        <v>3</v>
      </c>
      <c r="AX372" s="13" t="s">
        <v>80</v>
      </c>
      <c r="AY372" s="166" t="s">
        <v>160</v>
      </c>
    </row>
    <row r="373" spans="1:65" s="2" customFormat="1" ht="21.75" customHeight="1">
      <c r="A373" s="32"/>
      <c r="B373" s="149"/>
      <c r="C373" s="150" t="s">
        <v>714</v>
      </c>
      <c r="D373" s="150" t="s">
        <v>162</v>
      </c>
      <c r="E373" s="151" t="s">
        <v>473</v>
      </c>
      <c r="F373" s="152" t="s">
        <v>474</v>
      </c>
      <c r="G373" s="153" t="s">
        <v>270</v>
      </c>
      <c r="H373" s="154">
        <v>139.26300000000001</v>
      </c>
      <c r="I373" s="155"/>
      <c r="J373" s="156">
        <f>ROUND(I373*H373,2)</f>
        <v>0</v>
      </c>
      <c r="K373" s="157"/>
      <c r="L373" s="33"/>
      <c r="M373" s="158" t="s">
        <v>1</v>
      </c>
      <c r="N373" s="159" t="s">
        <v>38</v>
      </c>
      <c r="O373" s="58"/>
      <c r="P373" s="160">
        <f>O373*H373</f>
        <v>0</v>
      </c>
      <c r="Q373" s="160">
        <v>0</v>
      </c>
      <c r="R373" s="160">
        <f>Q373*H373</f>
        <v>0</v>
      </c>
      <c r="S373" s="160">
        <v>0</v>
      </c>
      <c r="T373" s="161">
        <f>S373*H373</f>
        <v>0</v>
      </c>
      <c r="U373" s="32"/>
      <c r="V373" s="32"/>
      <c r="W373" s="32"/>
      <c r="X373" s="32"/>
      <c r="Y373" s="32"/>
      <c r="Z373" s="32"/>
      <c r="AA373" s="32"/>
      <c r="AB373" s="32"/>
      <c r="AC373" s="32"/>
      <c r="AD373" s="32"/>
      <c r="AE373" s="32"/>
      <c r="AR373" s="162" t="s">
        <v>166</v>
      </c>
      <c r="AT373" s="162" t="s">
        <v>162</v>
      </c>
      <c r="AU373" s="162" t="s">
        <v>82</v>
      </c>
      <c r="AY373" s="17" t="s">
        <v>160</v>
      </c>
      <c r="BE373" s="163">
        <f>IF(N373="základní",J373,0)</f>
        <v>0</v>
      </c>
      <c r="BF373" s="163">
        <f>IF(N373="snížená",J373,0)</f>
        <v>0</v>
      </c>
      <c r="BG373" s="163">
        <f>IF(N373="zákl. přenesená",J373,0)</f>
        <v>0</v>
      </c>
      <c r="BH373" s="163">
        <f>IF(N373="sníž. přenesená",J373,0)</f>
        <v>0</v>
      </c>
      <c r="BI373" s="163">
        <f>IF(N373="nulová",J373,0)</f>
        <v>0</v>
      </c>
      <c r="BJ373" s="17" t="s">
        <v>80</v>
      </c>
      <c r="BK373" s="163">
        <f>ROUND(I373*H373,2)</f>
        <v>0</v>
      </c>
      <c r="BL373" s="17" t="s">
        <v>166</v>
      </c>
      <c r="BM373" s="162" t="s">
        <v>715</v>
      </c>
    </row>
    <row r="374" spans="1:65" s="13" customFormat="1">
      <c r="B374" s="164"/>
      <c r="D374" s="165" t="s">
        <v>168</v>
      </c>
      <c r="E374" s="166" t="s">
        <v>1</v>
      </c>
      <c r="F374" s="167" t="s">
        <v>716</v>
      </c>
      <c r="H374" s="168">
        <v>90.262</v>
      </c>
      <c r="I374" s="169"/>
      <c r="L374" s="164"/>
      <c r="M374" s="170"/>
      <c r="N374" s="171"/>
      <c r="O374" s="171"/>
      <c r="P374" s="171"/>
      <c r="Q374" s="171"/>
      <c r="R374" s="171"/>
      <c r="S374" s="171"/>
      <c r="T374" s="172"/>
      <c r="AT374" s="166" t="s">
        <v>168</v>
      </c>
      <c r="AU374" s="166" t="s">
        <v>82</v>
      </c>
      <c r="AV374" s="13" t="s">
        <v>82</v>
      </c>
      <c r="AW374" s="13" t="s">
        <v>30</v>
      </c>
      <c r="AX374" s="13" t="s">
        <v>73</v>
      </c>
      <c r="AY374" s="166" t="s">
        <v>160</v>
      </c>
    </row>
    <row r="375" spans="1:65" s="13" customFormat="1">
      <c r="B375" s="164"/>
      <c r="D375" s="165" t="s">
        <v>168</v>
      </c>
      <c r="E375" s="166" t="s">
        <v>1</v>
      </c>
      <c r="F375" s="167" t="s">
        <v>717</v>
      </c>
      <c r="H375" s="168">
        <v>49.000999999999998</v>
      </c>
      <c r="I375" s="169"/>
      <c r="L375" s="164"/>
      <c r="M375" s="170"/>
      <c r="N375" s="171"/>
      <c r="O375" s="171"/>
      <c r="P375" s="171"/>
      <c r="Q375" s="171"/>
      <c r="R375" s="171"/>
      <c r="S375" s="171"/>
      <c r="T375" s="172"/>
      <c r="AT375" s="166" t="s">
        <v>168</v>
      </c>
      <c r="AU375" s="166" t="s">
        <v>82</v>
      </c>
      <c r="AV375" s="13" t="s">
        <v>82</v>
      </c>
      <c r="AW375" s="13" t="s">
        <v>30</v>
      </c>
      <c r="AX375" s="13" t="s">
        <v>73</v>
      </c>
      <c r="AY375" s="166" t="s">
        <v>160</v>
      </c>
    </row>
    <row r="376" spans="1:65" s="14" customFormat="1">
      <c r="B376" s="173"/>
      <c r="D376" s="165" t="s">
        <v>168</v>
      </c>
      <c r="E376" s="174" t="s">
        <v>1</v>
      </c>
      <c r="F376" s="175" t="s">
        <v>170</v>
      </c>
      <c r="H376" s="176">
        <v>139.26300000000001</v>
      </c>
      <c r="I376" s="177"/>
      <c r="L376" s="173"/>
      <c r="M376" s="178"/>
      <c r="N376" s="179"/>
      <c r="O376" s="179"/>
      <c r="P376" s="179"/>
      <c r="Q376" s="179"/>
      <c r="R376" s="179"/>
      <c r="S376" s="179"/>
      <c r="T376" s="180"/>
      <c r="AT376" s="174" t="s">
        <v>168</v>
      </c>
      <c r="AU376" s="174" t="s">
        <v>82</v>
      </c>
      <c r="AV376" s="14" t="s">
        <v>166</v>
      </c>
      <c r="AW376" s="14" t="s">
        <v>30</v>
      </c>
      <c r="AX376" s="14" t="s">
        <v>80</v>
      </c>
      <c r="AY376" s="174" t="s">
        <v>160</v>
      </c>
    </row>
    <row r="377" spans="1:65" s="2" customFormat="1" ht="21.75" customHeight="1">
      <c r="A377" s="32"/>
      <c r="B377" s="149"/>
      <c r="C377" s="150" t="s">
        <v>718</v>
      </c>
      <c r="D377" s="150" t="s">
        <v>162</v>
      </c>
      <c r="E377" s="151" t="s">
        <v>473</v>
      </c>
      <c r="F377" s="152" t="s">
        <v>474</v>
      </c>
      <c r="G377" s="153" t="s">
        <v>270</v>
      </c>
      <c r="H377" s="154">
        <v>139.26300000000001</v>
      </c>
      <c r="I377" s="155"/>
      <c r="J377" s="156">
        <f>ROUND(I377*H377,2)</f>
        <v>0</v>
      </c>
      <c r="K377" s="157"/>
      <c r="L377" s="33"/>
      <c r="M377" s="158" t="s">
        <v>1</v>
      </c>
      <c r="N377" s="159" t="s">
        <v>38</v>
      </c>
      <c r="O377" s="58"/>
      <c r="P377" s="160">
        <f>O377*H377</f>
        <v>0</v>
      </c>
      <c r="Q377" s="160">
        <v>0</v>
      </c>
      <c r="R377" s="160">
        <f>Q377*H377</f>
        <v>0</v>
      </c>
      <c r="S377" s="160">
        <v>0</v>
      </c>
      <c r="T377" s="161">
        <f>S377*H377</f>
        <v>0</v>
      </c>
      <c r="U377" s="32"/>
      <c r="V377" s="32"/>
      <c r="W377" s="32"/>
      <c r="X377" s="32"/>
      <c r="Y377" s="32"/>
      <c r="Z377" s="32"/>
      <c r="AA377" s="32"/>
      <c r="AB377" s="32"/>
      <c r="AC377" s="32"/>
      <c r="AD377" s="32"/>
      <c r="AE377" s="32"/>
      <c r="AR377" s="162" t="s">
        <v>166</v>
      </c>
      <c r="AT377" s="162" t="s">
        <v>162</v>
      </c>
      <c r="AU377" s="162" t="s">
        <v>82</v>
      </c>
      <c r="AY377" s="17" t="s">
        <v>160</v>
      </c>
      <c r="BE377" s="163">
        <f>IF(N377="základní",J377,0)</f>
        <v>0</v>
      </c>
      <c r="BF377" s="163">
        <f>IF(N377="snížená",J377,0)</f>
        <v>0</v>
      </c>
      <c r="BG377" s="163">
        <f>IF(N377="zákl. přenesená",J377,0)</f>
        <v>0</v>
      </c>
      <c r="BH377" s="163">
        <f>IF(N377="sníž. přenesená",J377,0)</f>
        <v>0</v>
      </c>
      <c r="BI377" s="163">
        <f>IF(N377="nulová",J377,0)</f>
        <v>0</v>
      </c>
      <c r="BJ377" s="17" t="s">
        <v>80</v>
      </c>
      <c r="BK377" s="163">
        <f>ROUND(I377*H377,2)</f>
        <v>0</v>
      </c>
      <c r="BL377" s="17" t="s">
        <v>166</v>
      </c>
      <c r="BM377" s="162" t="s">
        <v>719</v>
      </c>
    </row>
    <row r="378" spans="1:65" s="13" customFormat="1">
      <c r="B378" s="164"/>
      <c r="D378" s="165" t="s">
        <v>168</v>
      </c>
      <c r="E378" s="166" t="s">
        <v>1</v>
      </c>
      <c r="F378" s="167" t="s">
        <v>716</v>
      </c>
      <c r="H378" s="168">
        <v>90.262</v>
      </c>
      <c r="I378" s="169"/>
      <c r="L378" s="164"/>
      <c r="M378" s="170"/>
      <c r="N378" s="171"/>
      <c r="O378" s="171"/>
      <c r="P378" s="171"/>
      <c r="Q378" s="171"/>
      <c r="R378" s="171"/>
      <c r="S378" s="171"/>
      <c r="T378" s="172"/>
      <c r="AT378" s="166" t="s">
        <v>168</v>
      </c>
      <c r="AU378" s="166" t="s">
        <v>82</v>
      </c>
      <c r="AV378" s="13" t="s">
        <v>82</v>
      </c>
      <c r="AW378" s="13" t="s">
        <v>30</v>
      </c>
      <c r="AX378" s="13" t="s">
        <v>73</v>
      </c>
      <c r="AY378" s="166" t="s">
        <v>160</v>
      </c>
    </row>
    <row r="379" spans="1:65" s="13" customFormat="1">
      <c r="B379" s="164"/>
      <c r="D379" s="165" t="s">
        <v>168</v>
      </c>
      <c r="E379" s="166" t="s">
        <v>1</v>
      </c>
      <c r="F379" s="167" t="s">
        <v>717</v>
      </c>
      <c r="H379" s="168">
        <v>49.000999999999998</v>
      </c>
      <c r="I379" s="169"/>
      <c r="L379" s="164"/>
      <c r="M379" s="170"/>
      <c r="N379" s="171"/>
      <c r="O379" s="171"/>
      <c r="P379" s="171"/>
      <c r="Q379" s="171"/>
      <c r="R379" s="171"/>
      <c r="S379" s="171"/>
      <c r="T379" s="172"/>
      <c r="AT379" s="166" t="s">
        <v>168</v>
      </c>
      <c r="AU379" s="166" t="s">
        <v>82</v>
      </c>
      <c r="AV379" s="13" t="s">
        <v>82</v>
      </c>
      <c r="AW379" s="13" t="s">
        <v>30</v>
      </c>
      <c r="AX379" s="13" t="s">
        <v>73</v>
      </c>
      <c r="AY379" s="166" t="s">
        <v>160</v>
      </c>
    </row>
    <row r="380" spans="1:65" s="14" customFormat="1">
      <c r="B380" s="173"/>
      <c r="D380" s="165" t="s">
        <v>168</v>
      </c>
      <c r="E380" s="174" t="s">
        <v>1</v>
      </c>
      <c r="F380" s="175" t="s">
        <v>170</v>
      </c>
      <c r="H380" s="176">
        <v>139.26300000000001</v>
      </c>
      <c r="I380" s="177"/>
      <c r="L380" s="173"/>
      <c r="M380" s="178"/>
      <c r="N380" s="179"/>
      <c r="O380" s="179"/>
      <c r="P380" s="179"/>
      <c r="Q380" s="179"/>
      <c r="R380" s="179"/>
      <c r="S380" s="179"/>
      <c r="T380" s="180"/>
      <c r="AT380" s="174" t="s">
        <v>168</v>
      </c>
      <c r="AU380" s="174" t="s">
        <v>82</v>
      </c>
      <c r="AV380" s="14" t="s">
        <v>166</v>
      </c>
      <c r="AW380" s="14" t="s">
        <v>30</v>
      </c>
      <c r="AX380" s="14" t="s">
        <v>80</v>
      </c>
      <c r="AY380" s="174" t="s">
        <v>160</v>
      </c>
    </row>
    <row r="381" spans="1:65" s="2" customFormat="1" ht="24.2" customHeight="1">
      <c r="A381" s="32"/>
      <c r="B381" s="149"/>
      <c r="C381" s="150" t="s">
        <v>720</v>
      </c>
      <c r="D381" s="150" t="s">
        <v>162</v>
      </c>
      <c r="E381" s="151" t="s">
        <v>479</v>
      </c>
      <c r="F381" s="152" t="s">
        <v>480</v>
      </c>
      <c r="G381" s="153" t="s">
        <v>270</v>
      </c>
      <c r="H381" s="154">
        <v>1810.4190000000001</v>
      </c>
      <c r="I381" s="155"/>
      <c r="J381" s="156">
        <f>ROUND(I381*H381,2)</f>
        <v>0</v>
      </c>
      <c r="K381" s="157"/>
      <c r="L381" s="33"/>
      <c r="M381" s="158" t="s">
        <v>1</v>
      </c>
      <c r="N381" s="159" t="s">
        <v>38</v>
      </c>
      <c r="O381" s="58"/>
      <c r="P381" s="160">
        <f>O381*H381</f>
        <v>0</v>
      </c>
      <c r="Q381" s="160">
        <v>0</v>
      </c>
      <c r="R381" s="160">
        <f>Q381*H381</f>
        <v>0</v>
      </c>
      <c r="S381" s="160">
        <v>0</v>
      </c>
      <c r="T381" s="161">
        <f>S381*H381</f>
        <v>0</v>
      </c>
      <c r="U381" s="32"/>
      <c r="V381" s="32"/>
      <c r="W381" s="32"/>
      <c r="X381" s="32"/>
      <c r="Y381" s="32"/>
      <c r="Z381" s="32"/>
      <c r="AA381" s="32"/>
      <c r="AB381" s="32"/>
      <c r="AC381" s="32"/>
      <c r="AD381" s="32"/>
      <c r="AE381" s="32"/>
      <c r="AR381" s="162" t="s">
        <v>166</v>
      </c>
      <c r="AT381" s="162" t="s">
        <v>162</v>
      </c>
      <c r="AU381" s="162" t="s">
        <v>82</v>
      </c>
      <c r="AY381" s="17" t="s">
        <v>160</v>
      </c>
      <c r="BE381" s="163">
        <f>IF(N381="základní",J381,0)</f>
        <v>0</v>
      </c>
      <c r="BF381" s="163">
        <f>IF(N381="snížená",J381,0)</f>
        <v>0</v>
      </c>
      <c r="BG381" s="163">
        <f>IF(N381="zákl. přenesená",J381,0)</f>
        <v>0</v>
      </c>
      <c r="BH381" s="163">
        <f>IF(N381="sníž. přenesená",J381,0)</f>
        <v>0</v>
      </c>
      <c r="BI381" s="163">
        <f>IF(N381="nulová",J381,0)</f>
        <v>0</v>
      </c>
      <c r="BJ381" s="17" t="s">
        <v>80</v>
      </c>
      <c r="BK381" s="163">
        <f>ROUND(I381*H381,2)</f>
        <v>0</v>
      </c>
      <c r="BL381" s="17" t="s">
        <v>166</v>
      </c>
      <c r="BM381" s="162" t="s">
        <v>721</v>
      </c>
    </row>
    <row r="382" spans="1:65" s="13" customFormat="1">
      <c r="B382" s="164"/>
      <c r="D382" s="165" t="s">
        <v>168</v>
      </c>
      <c r="F382" s="167" t="s">
        <v>722</v>
      </c>
      <c r="H382" s="168">
        <v>1810.4190000000001</v>
      </c>
      <c r="I382" s="169"/>
      <c r="L382" s="164"/>
      <c r="M382" s="170"/>
      <c r="N382" s="171"/>
      <c r="O382" s="171"/>
      <c r="P382" s="171"/>
      <c r="Q382" s="171"/>
      <c r="R382" s="171"/>
      <c r="S382" s="171"/>
      <c r="T382" s="172"/>
      <c r="AT382" s="166" t="s">
        <v>168</v>
      </c>
      <c r="AU382" s="166" t="s">
        <v>82</v>
      </c>
      <c r="AV382" s="13" t="s">
        <v>82</v>
      </c>
      <c r="AW382" s="13" t="s">
        <v>3</v>
      </c>
      <c r="AX382" s="13" t="s">
        <v>80</v>
      </c>
      <c r="AY382" s="166" t="s">
        <v>160</v>
      </c>
    </row>
    <row r="383" spans="1:65" s="2" customFormat="1" ht="24.2" customHeight="1">
      <c r="A383" s="32"/>
      <c r="B383" s="149"/>
      <c r="C383" s="150" t="s">
        <v>723</v>
      </c>
      <c r="D383" s="150" t="s">
        <v>162</v>
      </c>
      <c r="E383" s="151" t="s">
        <v>479</v>
      </c>
      <c r="F383" s="152" t="s">
        <v>480</v>
      </c>
      <c r="G383" s="153" t="s">
        <v>270</v>
      </c>
      <c r="H383" s="154">
        <v>1810.4190000000001</v>
      </c>
      <c r="I383" s="155"/>
      <c r="J383" s="156">
        <f>ROUND(I383*H383,2)</f>
        <v>0</v>
      </c>
      <c r="K383" s="157"/>
      <c r="L383" s="33"/>
      <c r="M383" s="158" t="s">
        <v>1</v>
      </c>
      <c r="N383" s="159" t="s">
        <v>38</v>
      </c>
      <c r="O383" s="58"/>
      <c r="P383" s="160">
        <f>O383*H383</f>
        <v>0</v>
      </c>
      <c r="Q383" s="160">
        <v>0</v>
      </c>
      <c r="R383" s="160">
        <f>Q383*H383</f>
        <v>0</v>
      </c>
      <c r="S383" s="160">
        <v>0</v>
      </c>
      <c r="T383" s="161">
        <f>S383*H383</f>
        <v>0</v>
      </c>
      <c r="U383" s="32"/>
      <c r="V383" s="32"/>
      <c r="W383" s="32"/>
      <c r="X383" s="32"/>
      <c r="Y383" s="32"/>
      <c r="Z383" s="32"/>
      <c r="AA383" s="32"/>
      <c r="AB383" s="32"/>
      <c r="AC383" s="32"/>
      <c r="AD383" s="32"/>
      <c r="AE383" s="32"/>
      <c r="AR383" s="162" t="s">
        <v>166</v>
      </c>
      <c r="AT383" s="162" t="s">
        <v>162</v>
      </c>
      <c r="AU383" s="162" t="s">
        <v>82</v>
      </c>
      <c r="AY383" s="17" t="s">
        <v>160</v>
      </c>
      <c r="BE383" s="163">
        <f>IF(N383="základní",J383,0)</f>
        <v>0</v>
      </c>
      <c r="BF383" s="163">
        <f>IF(N383="snížená",J383,0)</f>
        <v>0</v>
      </c>
      <c r="BG383" s="163">
        <f>IF(N383="zákl. přenesená",J383,0)</f>
        <v>0</v>
      </c>
      <c r="BH383" s="163">
        <f>IF(N383="sníž. přenesená",J383,0)</f>
        <v>0</v>
      </c>
      <c r="BI383" s="163">
        <f>IF(N383="nulová",J383,0)</f>
        <v>0</v>
      </c>
      <c r="BJ383" s="17" t="s">
        <v>80</v>
      </c>
      <c r="BK383" s="163">
        <f>ROUND(I383*H383,2)</f>
        <v>0</v>
      </c>
      <c r="BL383" s="17" t="s">
        <v>166</v>
      </c>
      <c r="BM383" s="162" t="s">
        <v>724</v>
      </c>
    </row>
    <row r="384" spans="1:65" s="13" customFormat="1">
      <c r="B384" s="164"/>
      <c r="D384" s="165" t="s">
        <v>168</v>
      </c>
      <c r="F384" s="167" t="s">
        <v>722</v>
      </c>
      <c r="H384" s="168">
        <v>1810.4190000000001</v>
      </c>
      <c r="I384" s="169"/>
      <c r="L384" s="164"/>
      <c r="M384" s="170"/>
      <c r="N384" s="171"/>
      <c r="O384" s="171"/>
      <c r="P384" s="171"/>
      <c r="Q384" s="171"/>
      <c r="R384" s="171"/>
      <c r="S384" s="171"/>
      <c r="T384" s="172"/>
      <c r="AT384" s="166" t="s">
        <v>168</v>
      </c>
      <c r="AU384" s="166" t="s">
        <v>82</v>
      </c>
      <c r="AV384" s="13" t="s">
        <v>82</v>
      </c>
      <c r="AW384" s="13" t="s">
        <v>3</v>
      </c>
      <c r="AX384" s="13" t="s">
        <v>80</v>
      </c>
      <c r="AY384" s="166" t="s">
        <v>160</v>
      </c>
    </row>
    <row r="385" spans="1:65" s="2" customFormat="1" ht="24.2" customHeight="1">
      <c r="A385" s="32"/>
      <c r="B385" s="149"/>
      <c r="C385" s="150" t="s">
        <v>725</v>
      </c>
      <c r="D385" s="150" t="s">
        <v>162</v>
      </c>
      <c r="E385" s="151" t="s">
        <v>726</v>
      </c>
      <c r="F385" s="152" t="s">
        <v>727</v>
      </c>
      <c r="G385" s="153" t="s">
        <v>270</v>
      </c>
      <c r="H385" s="154">
        <v>90.262</v>
      </c>
      <c r="I385" s="155"/>
      <c r="J385" s="156">
        <f>ROUND(I385*H385,2)</f>
        <v>0</v>
      </c>
      <c r="K385" s="157"/>
      <c r="L385" s="33"/>
      <c r="M385" s="158" t="s">
        <v>1</v>
      </c>
      <c r="N385" s="159" t="s">
        <v>38</v>
      </c>
      <c r="O385" s="58"/>
      <c r="P385" s="160">
        <f>O385*H385</f>
        <v>0</v>
      </c>
      <c r="Q385" s="160">
        <v>0</v>
      </c>
      <c r="R385" s="160">
        <f>Q385*H385</f>
        <v>0</v>
      </c>
      <c r="S385" s="160">
        <v>0</v>
      </c>
      <c r="T385" s="161">
        <f>S385*H385</f>
        <v>0</v>
      </c>
      <c r="U385" s="32"/>
      <c r="V385" s="32"/>
      <c r="W385" s="32"/>
      <c r="X385" s="32"/>
      <c r="Y385" s="32"/>
      <c r="Z385" s="32"/>
      <c r="AA385" s="32"/>
      <c r="AB385" s="32"/>
      <c r="AC385" s="32"/>
      <c r="AD385" s="32"/>
      <c r="AE385" s="32"/>
      <c r="AR385" s="162" t="s">
        <v>166</v>
      </c>
      <c r="AT385" s="162" t="s">
        <v>162</v>
      </c>
      <c r="AU385" s="162" t="s">
        <v>82</v>
      </c>
      <c r="AY385" s="17" t="s">
        <v>160</v>
      </c>
      <c r="BE385" s="163">
        <f>IF(N385="základní",J385,0)</f>
        <v>0</v>
      </c>
      <c r="BF385" s="163">
        <f>IF(N385="snížená",J385,0)</f>
        <v>0</v>
      </c>
      <c r="BG385" s="163">
        <f>IF(N385="zákl. přenesená",J385,0)</f>
        <v>0</v>
      </c>
      <c r="BH385" s="163">
        <f>IF(N385="sníž. přenesená",J385,0)</f>
        <v>0</v>
      </c>
      <c r="BI385" s="163">
        <f>IF(N385="nulová",J385,0)</f>
        <v>0</v>
      </c>
      <c r="BJ385" s="17" t="s">
        <v>80</v>
      </c>
      <c r="BK385" s="163">
        <f>ROUND(I385*H385,2)</f>
        <v>0</v>
      </c>
      <c r="BL385" s="17" t="s">
        <v>166</v>
      </c>
      <c r="BM385" s="162" t="s">
        <v>728</v>
      </c>
    </row>
    <row r="386" spans="1:65" s="13" customFormat="1">
      <c r="B386" s="164"/>
      <c r="D386" s="165" t="s">
        <v>168</v>
      </c>
      <c r="E386" s="166" t="s">
        <v>1</v>
      </c>
      <c r="F386" s="167" t="s">
        <v>716</v>
      </c>
      <c r="H386" s="168">
        <v>90.262</v>
      </c>
      <c r="I386" s="169"/>
      <c r="L386" s="164"/>
      <c r="M386" s="170"/>
      <c r="N386" s="171"/>
      <c r="O386" s="171"/>
      <c r="P386" s="171"/>
      <c r="Q386" s="171"/>
      <c r="R386" s="171"/>
      <c r="S386" s="171"/>
      <c r="T386" s="172"/>
      <c r="AT386" s="166" t="s">
        <v>168</v>
      </c>
      <c r="AU386" s="166" t="s">
        <v>82</v>
      </c>
      <c r="AV386" s="13" t="s">
        <v>82</v>
      </c>
      <c r="AW386" s="13" t="s">
        <v>30</v>
      </c>
      <c r="AX386" s="13" t="s">
        <v>73</v>
      </c>
      <c r="AY386" s="166" t="s">
        <v>160</v>
      </c>
    </row>
    <row r="387" spans="1:65" s="14" customFormat="1">
      <c r="B387" s="173"/>
      <c r="D387" s="165" t="s">
        <v>168</v>
      </c>
      <c r="E387" s="174" t="s">
        <v>1</v>
      </c>
      <c r="F387" s="175" t="s">
        <v>170</v>
      </c>
      <c r="H387" s="176">
        <v>90.262</v>
      </c>
      <c r="I387" s="177"/>
      <c r="L387" s="173"/>
      <c r="M387" s="178"/>
      <c r="N387" s="179"/>
      <c r="O387" s="179"/>
      <c r="P387" s="179"/>
      <c r="Q387" s="179"/>
      <c r="R387" s="179"/>
      <c r="S387" s="179"/>
      <c r="T387" s="180"/>
      <c r="AT387" s="174" t="s">
        <v>168</v>
      </c>
      <c r="AU387" s="174" t="s">
        <v>82</v>
      </c>
      <c r="AV387" s="14" t="s">
        <v>166</v>
      </c>
      <c r="AW387" s="14" t="s">
        <v>30</v>
      </c>
      <c r="AX387" s="14" t="s">
        <v>80</v>
      </c>
      <c r="AY387" s="174" t="s">
        <v>160</v>
      </c>
    </row>
    <row r="388" spans="1:65" s="2" customFormat="1" ht="24.2" customHeight="1">
      <c r="A388" s="32"/>
      <c r="B388" s="149"/>
      <c r="C388" s="150" t="s">
        <v>729</v>
      </c>
      <c r="D388" s="150" t="s">
        <v>162</v>
      </c>
      <c r="E388" s="151" t="s">
        <v>726</v>
      </c>
      <c r="F388" s="152" t="s">
        <v>727</v>
      </c>
      <c r="G388" s="153" t="s">
        <v>270</v>
      </c>
      <c r="H388" s="154">
        <v>90.262</v>
      </c>
      <c r="I388" s="155"/>
      <c r="J388" s="156">
        <f>ROUND(I388*H388,2)</f>
        <v>0</v>
      </c>
      <c r="K388" s="157"/>
      <c r="L388" s="33"/>
      <c r="M388" s="158" t="s">
        <v>1</v>
      </c>
      <c r="N388" s="159" t="s">
        <v>38</v>
      </c>
      <c r="O388" s="58"/>
      <c r="P388" s="160">
        <f>O388*H388</f>
        <v>0</v>
      </c>
      <c r="Q388" s="160">
        <v>0</v>
      </c>
      <c r="R388" s="160">
        <f>Q388*H388</f>
        <v>0</v>
      </c>
      <c r="S388" s="160">
        <v>0</v>
      </c>
      <c r="T388" s="161">
        <f>S388*H388</f>
        <v>0</v>
      </c>
      <c r="U388" s="32"/>
      <c r="V388" s="32"/>
      <c r="W388" s="32"/>
      <c r="X388" s="32"/>
      <c r="Y388" s="32"/>
      <c r="Z388" s="32"/>
      <c r="AA388" s="32"/>
      <c r="AB388" s="32"/>
      <c r="AC388" s="32"/>
      <c r="AD388" s="32"/>
      <c r="AE388" s="32"/>
      <c r="AR388" s="162" t="s">
        <v>166</v>
      </c>
      <c r="AT388" s="162" t="s">
        <v>162</v>
      </c>
      <c r="AU388" s="162" t="s">
        <v>82</v>
      </c>
      <c r="AY388" s="17" t="s">
        <v>160</v>
      </c>
      <c r="BE388" s="163">
        <f>IF(N388="základní",J388,0)</f>
        <v>0</v>
      </c>
      <c r="BF388" s="163">
        <f>IF(N388="snížená",J388,0)</f>
        <v>0</v>
      </c>
      <c r="BG388" s="163">
        <f>IF(N388="zákl. přenesená",J388,0)</f>
        <v>0</v>
      </c>
      <c r="BH388" s="163">
        <f>IF(N388="sníž. přenesená",J388,0)</f>
        <v>0</v>
      </c>
      <c r="BI388" s="163">
        <f>IF(N388="nulová",J388,0)</f>
        <v>0</v>
      </c>
      <c r="BJ388" s="17" t="s">
        <v>80</v>
      </c>
      <c r="BK388" s="163">
        <f>ROUND(I388*H388,2)</f>
        <v>0</v>
      </c>
      <c r="BL388" s="17" t="s">
        <v>166</v>
      </c>
      <c r="BM388" s="162" t="s">
        <v>730</v>
      </c>
    </row>
    <row r="389" spans="1:65" s="13" customFormat="1">
      <c r="B389" s="164"/>
      <c r="D389" s="165" t="s">
        <v>168</v>
      </c>
      <c r="E389" s="166" t="s">
        <v>1</v>
      </c>
      <c r="F389" s="167" t="s">
        <v>716</v>
      </c>
      <c r="H389" s="168">
        <v>90.262</v>
      </c>
      <c r="I389" s="169"/>
      <c r="L389" s="164"/>
      <c r="M389" s="170"/>
      <c r="N389" s="171"/>
      <c r="O389" s="171"/>
      <c r="P389" s="171"/>
      <c r="Q389" s="171"/>
      <c r="R389" s="171"/>
      <c r="S389" s="171"/>
      <c r="T389" s="172"/>
      <c r="AT389" s="166" t="s">
        <v>168</v>
      </c>
      <c r="AU389" s="166" t="s">
        <v>82</v>
      </c>
      <c r="AV389" s="13" t="s">
        <v>82</v>
      </c>
      <c r="AW389" s="13" t="s">
        <v>30</v>
      </c>
      <c r="AX389" s="13" t="s">
        <v>73</v>
      </c>
      <c r="AY389" s="166" t="s">
        <v>160</v>
      </c>
    </row>
    <row r="390" spans="1:65" s="14" customFormat="1">
      <c r="B390" s="173"/>
      <c r="D390" s="165" t="s">
        <v>168</v>
      </c>
      <c r="E390" s="174" t="s">
        <v>1</v>
      </c>
      <c r="F390" s="175" t="s">
        <v>170</v>
      </c>
      <c r="H390" s="176">
        <v>90.262</v>
      </c>
      <c r="I390" s="177"/>
      <c r="L390" s="173"/>
      <c r="M390" s="178"/>
      <c r="N390" s="179"/>
      <c r="O390" s="179"/>
      <c r="P390" s="179"/>
      <c r="Q390" s="179"/>
      <c r="R390" s="179"/>
      <c r="S390" s="179"/>
      <c r="T390" s="180"/>
      <c r="AT390" s="174" t="s">
        <v>168</v>
      </c>
      <c r="AU390" s="174" t="s">
        <v>82</v>
      </c>
      <c r="AV390" s="14" t="s">
        <v>166</v>
      </c>
      <c r="AW390" s="14" t="s">
        <v>30</v>
      </c>
      <c r="AX390" s="14" t="s">
        <v>80</v>
      </c>
      <c r="AY390" s="174" t="s">
        <v>160</v>
      </c>
    </row>
    <row r="391" spans="1:65" s="2" customFormat="1" ht="24.2" customHeight="1">
      <c r="A391" s="32"/>
      <c r="B391" s="149"/>
      <c r="C391" s="150" t="s">
        <v>731</v>
      </c>
      <c r="D391" s="150" t="s">
        <v>162</v>
      </c>
      <c r="E391" s="151" t="s">
        <v>732</v>
      </c>
      <c r="F391" s="152" t="s">
        <v>733</v>
      </c>
      <c r="G391" s="153" t="s">
        <v>270</v>
      </c>
      <c r="H391" s="154">
        <v>245.81800000000001</v>
      </c>
      <c r="I391" s="155"/>
      <c r="J391" s="156">
        <f>ROUND(I391*H391,2)</f>
        <v>0</v>
      </c>
      <c r="K391" s="157"/>
      <c r="L391" s="33"/>
      <c r="M391" s="158" t="s">
        <v>1</v>
      </c>
      <c r="N391" s="159" t="s">
        <v>38</v>
      </c>
      <c r="O391" s="58"/>
      <c r="P391" s="160">
        <f>O391*H391</f>
        <v>0</v>
      </c>
      <c r="Q391" s="160">
        <v>0</v>
      </c>
      <c r="R391" s="160">
        <f>Q391*H391</f>
        <v>0</v>
      </c>
      <c r="S391" s="160">
        <v>0</v>
      </c>
      <c r="T391" s="161">
        <f>S391*H391</f>
        <v>0</v>
      </c>
      <c r="U391" s="32"/>
      <c r="V391" s="32"/>
      <c r="W391" s="32"/>
      <c r="X391" s="32"/>
      <c r="Y391" s="32"/>
      <c r="Z391" s="32"/>
      <c r="AA391" s="32"/>
      <c r="AB391" s="32"/>
      <c r="AC391" s="32"/>
      <c r="AD391" s="32"/>
      <c r="AE391" s="32"/>
      <c r="AR391" s="162" t="s">
        <v>166</v>
      </c>
      <c r="AT391" s="162" t="s">
        <v>162</v>
      </c>
      <c r="AU391" s="162" t="s">
        <v>82</v>
      </c>
      <c r="AY391" s="17" t="s">
        <v>160</v>
      </c>
      <c r="BE391" s="163">
        <f>IF(N391="základní",J391,0)</f>
        <v>0</v>
      </c>
      <c r="BF391" s="163">
        <f>IF(N391="snížená",J391,0)</f>
        <v>0</v>
      </c>
      <c r="BG391" s="163">
        <f>IF(N391="zákl. přenesená",J391,0)</f>
        <v>0</v>
      </c>
      <c r="BH391" s="163">
        <f>IF(N391="sníž. přenesená",J391,0)</f>
        <v>0</v>
      </c>
      <c r="BI391" s="163">
        <f>IF(N391="nulová",J391,0)</f>
        <v>0</v>
      </c>
      <c r="BJ391" s="17" t="s">
        <v>80</v>
      </c>
      <c r="BK391" s="163">
        <f>ROUND(I391*H391,2)</f>
        <v>0</v>
      </c>
      <c r="BL391" s="17" t="s">
        <v>166</v>
      </c>
      <c r="BM391" s="162" t="s">
        <v>734</v>
      </c>
    </row>
    <row r="392" spans="1:65" s="13" customFormat="1">
      <c r="B392" s="164"/>
      <c r="D392" s="165" t="s">
        <v>168</v>
      </c>
      <c r="E392" s="166" t="s">
        <v>1</v>
      </c>
      <c r="F392" s="167" t="s">
        <v>717</v>
      </c>
      <c r="H392" s="168">
        <v>49.000999999999998</v>
      </c>
      <c r="I392" s="169"/>
      <c r="L392" s="164"/>
      <c r="M392" s="170"/>
      <c r="N392" s="171"/>
      <c r="O392" s="171"/>
      <c r="P392" s="171"/>
      <c r="Q392" s="171"/>
      <c r="R392" s="171"/>
      <c r="S392" s="171"/>
      <c r="T392" s="172"/>
      <c r="AT392" s="166" t="s">
        <v>168</v>
      </c>
      <c r="AU392" s="166" t="s">
        <v>82</v>
      </c>
      <c r="AV392" s="13" t="s">
        <v>82</v>
      </c>
      <c r="AW392" s="13" t="s">
        <v>30</v>
      </c>
      <c r="AX392" s="13" t="s">
        <v>73</v>
      </c>
      <c r="AY392" s="166" t="s">
        <v>160</v>
      </c>
    </row>
    <row r="393" spans="1:65" s="13" customFormat="1">
      <c r="B393" s="164"/>
      <c r="D393" s="165" t="s">
        <v>168</v>
      </c>
      <c r="E393" s="166" t="s">
        <v>1</v>
      </c>
      <c r="F393" s="167" t="s">
        <v>706</v>
      </c>
      <c r="H393" s="168">
        <v>196.81700000000001</v>
      </c>
      <c r="I393" s="169"/>
      <c r="L393" s="164"/>
      <c r="M393" s="170"/>
      <c r="N393" s="171"/>
      <c r="O393" s="171"/>
      <c r="P393" s="171"/>
      <c r="Q393" s="171"/>
      <c r="R393" s="171"/>
      <c r="S393" s="171"/>
      <c r="T393" s="172"/>
      <c r="AT393" s="166" t="s">
        <v>168</v>
      </c>
      <c r="AU393" s="166" t="s">
        <v>82</v>
      </c>
      <c r="AV393" s="13" t="s">
        <v>82</v>
      </c>
      <c r="AW393" s="13" t="s">
        <v>30</v>
      </c>
      <c r="AX393" s="13" t="s">
        <v>73</v>
      </c>
      <c r="AY393" s="166" t="s">
        <v>160</v>
      </c>
    </row>
    <row r="394" spans="1:65" s="14" customFormat="1">
      <c r="B394" s="173"/>
      <c r="D394" s="165" t="s">
        <v>168</v>
      </c>
      <c r="E394" s="174" t="s">
        <v>1</v>
      </c>
      <c r="F394" s="175" t="s">
        <v>170</v>
      </c>
      <c r="H394" s="176">
        <v>245.81800000000001</v>
      </c>
      <c r="I394" s="177"/>
      <c r="L394" s="173"/>
      <c r="M394" s="178"/>
      <c r="N394" s="179"/>
      <c r="O394" s="179"/>
      <c r="P394" s="179"/>
      <c r="Q394" s="179"/>
      <c r="R394" s="179"/>
      <c r="S394" s="179"/>
      <c r="T394" s="180"/>
      <c r="AT394" s="174" t="s">
        <v>168</v>
      </c>
      <c r="AU394" s="174" t="s">
        <v>82</v>
      </c>
      <c r="AV394" s="14" t="s">
        <v>166</v>
      </c>
      <c r="AW394" s="14" t="s">
        <v>30</v>
      </c>
      <c r="AX394" s="14" t="s">
        <v>80</v>
      </c>
      <c r="AY394" s="174" t="s">
        <v>160</v>
      </c>
    </row>
    <row r="395" spans="1:65" s="2" customFormat="1" ht="24.2" customHeight="1">
      <c r="A395" s="32"/>
      <c r="B395" s="149"/>
      <c r="C395" s="150" t="s">
        <v>735</v>
      </c>
      <c r="D395" s="150" t="s">
        <v>162</v>
      </c>
      <c r="E395" s="151" t="s">
        <v>732</v>
      </c>
      <c r="F395" s="152" t="s">
        <v>733</v>
      </c>
      <c r="G395" s="153" t="s">
        <v>270</v>
      </c>
      <c r="H395" s="154">
        <v>245.81800000000001</v>
      </c>
      <c r="I395" s="155"/>
      <c r="J395" s="156">
        <f>ROUND(I395*H395,2)</f>
        <v>0</v>
      </c>
      <c r="K395" s="157"/>
      <c r="L395" s="33"/>
      <c r="M395" s="158" t="s">
        <v>1</v>
      </c>
      <c r="N395" s="159" t="s">
        <v>38</v>
      </c>
      <c r="O395" s="58"/>
      <c r="P395" s="160">
        <f>O395*H395</f>
        <v>0</v>
      </c>
      <c r="Q395" s="160">
        <v>0</v>
      </c>
      <c r="R395" s="160">
        <f>Q395*H395</f>
        <v>0</v>
      </c>
      <c r="S395" s="160">
        <v>0</v>
      </c>
      <c r="T395" s="161">
        <f>S395*H395</f>
        <v>0</v>
      </c>
      <c r="U395" s="32"/>
      <c r="V395" s="32"/>
      <c r="W395" s="32"/>
      <c r="X395" s="32"/>
      <c r="Y395" s="32"/>
      <c r="Z395" s="32"/>
      <c r="AA395" s="32"/>
      <c r="AB395" s="32"/>
      <c r="AC395" s="32"/>
      <c r="AD395" s="32"/>
      <c r="AE395" s="32"/>
      <c r="AR395" s="162" t="s">
        <v>166</v>
      </c>
      <c r="AT395" s="162" t="s">
        <v>162</v>
      </c>
      <c r="AU395" s="162" t="s">
        <v>82</v>
      </c>
      <c r="AY395" s="17" t="s">
        <v>160</v>
      </c>
      <c r="BE395" s="163">
        <f>IF(N395="základní",J395,0)</f>
        <v>0</v>
      </c>
      <c r="BF395" s="163">
        <f>IF(N395="snížená",J395,0)</f>
        <v>0</v>
      </c>
      <c r="BG395" s="163">
        <f>IF(N395="zákl. přenesená",J395,0)</f>
        <v>0</v>
      </c>
      <c r="BH395" s="163">
        <f>IF(N395="sníž. přenesená",J395,0)</f>
        <v>0</v>
      </c>
      <c r="BI395" s="163">
        <f>IF(N395="nulová",J395,0)</f>
        <v>0</v>
      </c>
      <c r="BJ395" s="17" t="s">
        <v>80</v>
      </c>
      <c r="BK395" s="163">
        <f>ROUND(I395*H395,2)</f>
        <v>0</v>
      </c>
      <c r="BL395" s="17" t="s">
        <v>166</v>
      </c>
      <c r="BM395" s="162" t="s">
        <v>736</v>
      </c>
    </row>
    <row r="396" spans="1:65" s="13" customFormat="1">
      <c r="B396" s="164"/>
      <c r="D396" s="165" t="s">
        <v>168</v>
      </c>
      <c r="E396" s="166" t="s">
        <v>1</v>
      </c>
      <c r="F396" s="167" t="s">
        <v>717</v>
      </c>
      <c r="H396" s="168">
        <v>49.000999999999998</v>
      </c>
      <c r="I396" s="169"/>
      <c r="L396" s="164"/>
      <c r="M396" s="170"/>
      <c r="N396" s="171"/>
      <c r="O396" s="171"/>
      <c r="P396" s="171"/>
      <c r="Q396" s="171"/>
      <c r="R396" s="171"/>
      <c r="S396" s="171"/>
      <c r="T396" s="172"/>
      <c r="AT396" s="166" t="s">
        <v>168</v>
      </c>
      <c r="AU396" s="166" t="s">
        <v>82</v>
      </c>
      <c r="AV396" s="13" t="s">
        <v>82</v>
      </c>
      <c r="AW396" s="13" t="s">
        <v>30</v>
      </c>
      <c r="AX396" s="13" t="s">
        <v>73</v>
      </c>
      <c r="AY396" s="166" t="s">
        <v>160</v>
      </c>
    </row>
    <row r="397" spans="1:65" s="13" customFormat="1">
      <c r="B397" s="164"/>
      <c r="D397" s="165" t="s">
        <v>168</v>
      </c>
      <c r="E397" s="166" t="s">
        <v>1</v>
      </c>
      <c r="F397" s="167" t="s">
        <v>706</v>
      </c>
      <c r="H397" s="168">
        <v>196.81700000000001</v>
      </c>
      <c r="I397" s="169"/>
      <c r="L397" s="164"/>
      <c r="M397" s="170"/>
      <c r="N397" s="171"/>
      <c r="O397" s="171"/>
      <c r="P397" s="171"/>
      <c r="Q397" s="171"/>
      <c r="R397" s="171"/>
      <c r="S397" s="171"/>
      <c r="T397" s="172"/>
      <c r="AT397" s="166" t="s">
        <v>168</v>
      </c>
      <c r="AU397" s="166" t="s">
        <v>82</v>
      </c>
      <c r="AV397" s="13" t="s">
        <v>82</v>
      </c>
      <c r="AW397" s="13" t="s">
        <v>30</v>
      </c>
      <c r="AX397" s="13" t="s">
        <v>73</v>
      </c>
      <c r="AY397" s="166" t="s">
        <v>160</v>
      </c>
    </row>
    <row r="398" spans="1:65" s="14" customFormat="1">
      <c r="B398" s="173"/>
      <c r="D398" s="165" t="s">
        <v>168</v>
      </c>
      <c r="E398" s="174" t="s">
        <v>1</v>
      </c>
      <c r="F398" s="175" t="s">
        <v>170</v>
      </c>
      <c r="H398" s="176">
        <v>245.81800000000001</v>
      </c>
      <c r="I398" s="177"/>
      <c r="L398" s="173"/>
      <c r="M398" s="178"/>
      <c r="N398" s="179"/>
      <c r="O398" s="179"/>
      <c r="P398" s="179"/>
      <c r="Q398" s="179"/>
      <c r="R398" s="179"/>
      <c r="S398" s="179"/>
      <c r="T398" s="180"/>
      <c r="AT398" s="174" t="s">
        <v>168</v>
      </c>
      <c r="AU398" s="174" t="s">
        <v>82</v>
      </c>
      <c r="AV398" s="14" t="s">
        <v>166</v>
      </c>
      <c r="AW398" s="14" t="s">
        <v>30</v>
      </c>
      <c r="AX398" s="14" t="s">
        <v>80</v>
      </c>
      <c r="AY398" s="174" t="s">
        <v>160</v>
      </c>
    </row>
    <row r="399" spans="1:65" s="2" customFormat="1" ht="24.2" customHeight="1">
      <c r="A399" s="32"/>
      <c r="B399" s="149"/>
      <c r="C399" s="150" t="s">
        <v>737</v>
      </c>
      <c r="D399" s="150" t="s">
        <v>162</v>
      </c>
      <c r="E399" s="151" t="s">
        <v>738</v>
      </c>
      <c r="F399" s="152" t="s">
        <v>739</v>
      </c>
      <c r="G399" s="153" t="s">
        <v>270</v>
      </c>
      <c r="H399" s="154">
        <v>88.792000000000002</v>
      </c>
      <c r="I399" s="155"/>
      <c r="J399" s="156">
        <f>ROUND(I399*H399,2)</f>
        <v>0</v>
      </c>
      <c r="K399" s="157"/>
      <c r="L399" s="33"/>
      <c r="M399" s="158" t="s">
        <v>1</v>
      </c>
      <c r="N399" s="159" t="s">
        <v>38</v>
      </c>
      <c r="O399" s="58"/>
      <c r="P399" s="160">
        <f>O399*H399</f>
        <v>0</v>
      </c>
      <c r="Q399" s="160">
        <v>0</v>
      </c>
      <c r="R399" s="160">
        <f>Q399*H399</f>
        <v>0</v>
      </c>
      <c r="S399" s="160">
        <v>0</v>
      </c>
      <c r="T399" s="161">
        <f>S399*H399</f>
        <v>0</v>
      </c>
      <c r="U399" s="32"/>
      <c r="V399" s="32"/>
      <c r="W399" s="32"/>
      <c r="X399" s="32"/>
      <c r="Y399" s="32"/>
      <c r="Z399" s="32"/>
      <c r="AA399" s="32"/>
      <c r="AB399" s="32"/>
      <c r="AC399" s="32"/>
      <c r="AD399" s="32"/>
      <c r="AE399" s="32"/>
      <c r="AR399" s="162" t="s">
        <v>166</v>
      </c>
      <c r="AT399" s="162" t="s">
        <v>162</v>
      </c>
      <c r="AU399" s="162" t="s">
        <v>82</v>
      </c>
      <c r="AY399" s="17" t="s">
        <v>160</v>
      </c>
      <c r="BE399" s="163">
        <f>IF(N399="základní",J399,0)</f>
        <v>0</v>
      </c>
      <c r="BF399" s="163">
        <f>IF(N399="snížená",J399,0)</f>
        <v>0</v>
      </c>
      <c r="BG399" s="163">
        <f>IF(N399="zákl. přenesená",J399,0)</f>
        <v>0</v>
      </c>
      <c r="BH399" s="163">
        <f>IF(N399="sníž. přenesená",J399,0)</f>
        <v>0</v>
      </c>
      <c r="BI399" s="163">
        <f>IF(N399="nulová",J399,0)</f>
        <v>0</v>
      </c>
      <c r="BJ399" s="17" t="s">
        <v>80</v>
      </c>
      <c r="BK399" s="163">
        <f>ROUND(I399*H399,2)</f>
        <v>0</v>
      </c>
      <c r="BL399" s="17" t="s">
        <v>166</v>
      </c>
      <c r="BM399" s="162" t="s">
        <v>740</v>
      </c>
    </row>
    <row r="400" spans="1:65" s="13" customFormat="1">
      <c r="B400" s="164"/>
      <c r="D400" s="165" t="s">
        <v>168</v>
      </c>
      <c r="E400" s="166" t="s">
        <v>1</v>
      </c>
      <c r="F400" s="167" t="s">
        <v>705</v>
      </c>
      <c r="H400" s="168">
        <v>88.792000000000002</v>
      </c>
      <c r="I400" s="169"/>
      <c r="L400" s="164"/>
      <c r="M400" s="170"/>
      <c r="N400" s="171"/>
      <c r="O400" s="171"/>
      <c r="P400" s="171"/>
      <c r="Q400" s="171"/>
      <c r="R400" s="171"/>
      <c r="S400" s="171"/>
      <c r="T400" s="172"/>
      <c r="AT400" s="166" t="s">
        <v>168</v>
      </c>
      <c r="AU400" s="166" t="s">
        <v>82</v>
      </c>
      <c r="AV400" s="13" t="s">
        <v>82</v>
      </c>
      <c r="AW400" s="13" t="s">
        <v>30</v>
      </c>
      <c r="AX400" s="13" t="s">
        <v>73</v>
      </c>
      <c r="AY400" s="166" t="s">
        <v>160</v>
      </c>
    </row>
    <row r="401" spans="1:65" s="14" customFormat="1">
      <c r="B401" s="173"/>
      <c r="D401" s="165" t="s">
        <v>168</v>
      </c>
      <c r="E401" s="174" t="s">
        <v>1</v>
      </c>
      <c r="F401" s="175" t="s">
        <v>170</v>
      </c>
      <c r="H401" s="176">
        <v>88.792000000000002</v>
      </c>
      <c r="I401" s="177"/>
      <c r="L401" s="173"/>
      <c r="M401" s="178"/>
      <c r="N401" s="179"/>
      <c r="O401" s="179"/>
      <c r="P401" s="179"/>
      <c r="Q401" s="179"/>
      <c r="R401" s="179"/>
      <c r="S401" s="179"/>
      <c r="T401" s="180"/>
      <c r="AT401" s="174" t="s">
        <v>168</v>
      </c>
      <c r="AU401" s="174" t="s">
        <v>82</v>
      </c>
      <c r="AV401" s="14" t="s">
        <v>166</v>
      </c>
      <c r="AW401" s="14" t="s">
        <v>30</v>
      </c>
      <c r="AX401" s="14" t="s">
        <v>80</v>
      </c>
      <c r="AY401" s="174" t="s">
        <v>160</v>
      </c>
    </row>
    <row r="402" spans="1:65" s="2" customFormat="1" ht="24.2" customHeight="1">
      <c r="A402" s="32"/>
      <c r="B402" s="149"/>
      <c r="C402" s="150" t="s">
        <v>741</v>
      </c>
      <c r="D402" s="150" t="s">
        <v>162</v>
      </c>
      <c r="E402" s="151" t="s">
        <v>738</v>
      </c>
      <c r="F402" s="152" t="s">
        <v>739</v>
      </c>
      <c r="G402" s="153" t="s">
        <v>270</v>
      </c>
      <c r="H402" s="154">
        <v>88.792000000000002</v>
      </c>
      <c r="I402" s="155"/>
      <c r="J402" s="156">
        <f>ROUND(I402*H402,2)</f>
        <v>0</v>
      </c>
      <c r="K402" s="157"/>
      <c r="L402" s="33"/>
      <c r="M402" s="158" t="s">
        <v>1</v>
      </c>
      <c r="N402" s="159" t="s">
        <v>38</v>
      </c>
      <c r="O402" s="58"/>
      <c r="P402" s="160">
        <f>O402*H402</f>
        <v>0</v>
      </c>
      <c r="Q402" s="160">
        <v>0</v>
      </c>
      <c r="R402" s="160">
        <f>Q402*H402</f>
        <v>0</v>
      </c>
      <c r="S402" s="160">
        <v>0</v>
      </c>
      <c r="T402" s="161">
        <f>S402*H402</f>
        <v>0</v>
      </c>
      <c r="U402" s="32"/>
      <c r="V402" s="32"/>
      <c r="W402" s="32"/>
      <c r="X402" s="32"/>
      <c r="Y402" s="32"/>
      <c r="Z402" s="32"/>
      <c r="AA402" s="32"/>
      <c r="AB402" s="32"/>
      <c r="AC402" s="32"/>
      <c r="AD402" s="32"/>
      <c r="AE402" s="32"/>
      <c r="AR402" s="162" t="s">
        <v>166</v>
      </c>
      <c r="AT402" s="162" t="s">
        <v>162</v>
      </c>
      <c r="AU402" s="162" t="s">
        <v>82</v>
      </c>
      <c r="AY402" s="17" t="s">
        <v>160</v>
      </c>
      <c r="BE402" s="163">
        <f>IF(N402="základní",J402,0)</f>
        <v>0</v>
      </c>
      <c r="BF402" s="163">
        <f>IF(N402="snížená",J402,0)</f>
        <v>0</v>
      </c>
      <c r="BG402" s="163">
        <f>IF(N402="zákl. přenesená",J402,0)</f>
        <v>0</v>
      </c>
      <c r="BH402" s="163">
        <f>IF(N402="sníž. přenesená",J402,0)</f>
        <v>0</v>
      </c>
      <c r="BI402" s="163">
        <f>IF(N402="nulová",J402,0)</f>
        <v>0</v>
      </c>
      <c r="BJ402" s="17" t="s">
        <v>80</v>
      </c>
      <c r="BK402" s="163">
        <f>ROUND(I402*H402,2)</f>
        <v>0</v>
      </c>
      <c r="BL402" s="17" t="s">
        <v>166</v>
      </c>
      <c r="BM402" s="162" t="s">
        <v>742</v>
      </c>
    </row>
    <row r="403" spans="1:65" s="13" customFormat="1">
      <c r="B403" s="164"/>
      <c r="D403" s="165" t="s">
        <v>168</v>
      </c>
      <c r="E403" s="166" t="s">
        <v>1</v>
      </c>
      <c r="F403" s="167" t="s">
        <v>705</v>
      </c>
      <c r="H403" s="168">
        <v>88.792000000000002</v>
      </c>
      <c r="I403" s="169"/>
      <c r="L403" s="164"/>
      <c r="M403" s="170"/>
      <c r="N403" s="171"/>
      <c r="O403" s="171"/>
      <c r="P403" s="171"/>
      <c r="Q403" s="171"/>
      <c r="R403" s="171"/>
      <c r="S403" s="171"/>
      <c r="T403" s="172"/>
      <c r="AT403" s="166" t="s">
        <v>168</v>
      </c>
      <c r="AU403" s="166" t="s">
        <v>82</v>
      </c>
      <c r="AV403" s="13" t="s">
        <v>82</v>
      </c>
      <c r="AW403" s="13" t="s">
        <v>30</v>
      </c>
      <c r="AX403" s="13" t="s">
        <v>73</v>
      </c>
      <c r="AY403" s="166" t="s">
        <v>160</v>
      </c>
    </row>
    <row r="404" spans="1:65" s="14" customFormat="1">
      <c r="B404" s="173"/>
      <c r="D404" s="165" t="s">
        <v>168</v>
      </c>
      <c r="E404" s="174" t="s">
        <v>1</v>
      </c>
      <c r="F404" s="175" t="s">
        <v>170</v>
      </c>
      <c r="H404" s="176">
        <v>88.792000000000002</v>
      </c>
      <c r="I404" s="177"/>
      <c r="L404" s="173"/>
      <c r="M404" s="178"/>
      <c r="N404" s="179"/>
      <c r="O404" s="179"/>
      <c r="P404" s="179"/>
      <c r="Q404" s="179"/>
      <c r="R404" s="179"/>
      <c r="S404" s="179"/>
      <c r="T404" s="180"/>
      <c r="AT404" s="174" t="s">
        <v>168</v>
      </c>
      <c r="AU404" s="174" t="s">
        <v>82</v>
      </c>
      <c r="AV404" s="14" t="s">
        <v>166</v>
      </c>
      <c r="AW404" s="14" t="s">
        <v>30</v>
      </c>
      <c r="AX404" s="14" t="s">
        <v>80</v>
      </c>
      <c r="AY404" s="174" t="s">
        <v>160</v>
      </c>
    </row>
    <row r="405" spans="1:65" s="12" customFormat="1" ht="22.9" customHeight="1">
      <c r="B405" s="136"/>
      <c r="D405" s="137" t="s">
        <v>72</v>
      </c>
      <c r="E405" s="147" t="s">
        <v>495</v>
      </c>
      <c r="F405" s="147" t="s">
        <v>496</v>
      </c>
      <c r="I405" s="139"/>
      <c r="J405" s="148">
        <f>BK405</f>
        <v>0</v>
      </c>
      <c r="L405" s="136"/>
      <c r="M405" s="141"/>
      <c r="N405" s="142"/>
      <c r="O405" s="142"/>
      <c r="P405" s="143">
        <f>P406</f>
        <v>0</v>
      </c>
      <c r="Q405" s="142"/>
      <c r="R405" s="143">
        <f>R406</f>
        <v>0</v>
      </c>
      <c r="S405" s="142"/>
      <c r="T405" s="144">
        <f>T406</f>
        <v>0</v>
      </c>
      <c r="AR405" s="137" t="s">
        <v>80</v>
      </c>
      <c r="AT405" s="145" t="s">
        <v>72</v>
      </c>
      <c r="AU405" s="145" t="s">
        <v>80</v>
      </c>
      <c r="AY405" s="137" t="s">
        <v>160</v>
      </c>
      <c r="BK405" s="146">
        <f>BK406</f>
        <v>0</v>
      </c>
    </row>
    <row r="406" spans="1:65" s="2" customFormat="1" ht="24.2" customHeight="1">
      <c r="A406" s="32"/>
      <c r="B406" s="149"/>
      <c r="C406" s="150" t="s">
        <v>743</v>
      </c>
      <c r="D406" s="150" t="s">
        <v>162</v>
      </c>
      <c r="E406" s="151" t="s">
        <v>498</v>
      </c>
      <c r="F406" s="152" t="s">
        <v>499</v>
      </c>
      <c r="G406" s="153" t="s">
        <v>270</v>
      </c>
      <c r="H406" s="154">
        <v>253.559</v>
      </c>
      <c r="I406" s="155"/>
      <c r="J406" s="156">
        <f>ROUND(I406*H406,2)</f>
        <v>0</v>
      </c>
      <c r="K406" s="157"/>
      <c r="L406" s="33"/>
      <c r="M406" s="199" t="s">
        <v>1</v>
      </c>
      <c r="N406" s="200" t="s">
        <v>38</v>
      </c>
      <c r="O406" s="201"/>
      <c r="P406" s="202">
        <f>O406*H406</f>
        <v>0</v>
      </c>
      <c r="Q406" s="202">
        <v>0</v>
      </c>
      <c r="R406" s="202">
        <f>Q406*H406</f>
        <v>0</v>
      </c>
      <c r="S406" s="202">
        <v>0</v>
      </c>
      <c r="T406" s="203">
        <f>S406*H406</f>
        <v>0</v>
      </c>
      <c r="U406" s="32"/>
      <c r="V406" s="32"/>
      <c r="W406" s="32"/>
      <c r="X406" s="32"/>
      <c r="Y406" s="32"/>
      <c r="Z406" s="32"/>
      <c r="AA406" s="32"/>
      <c r="AB406" s="32"/>
      <c r="AC406" s="32"/>
      <c r="AD406" s="32"/>
      <c r="AE406" s="32"/>
      <c r="AR406" s="162" t="s">
        <v>166</v>
      </c>
      <c r="AT406" s="162" t="s">
        <v>162</v>
      </c>
      <c r="AU406" s="162" t="s">
        <v>82</v>
      </c>
      <c r="AY406" s="17" t="s">
        <v>160</v>
      </c>
      <c r="BE406" s="163">
        <f>IF(N406="základní",J406,0)</f>
        <v>0</v>
      </c>
      <c r="BF406" s="163">
        <f>IF(N406="snížená",J406,0)</f>
        <v>0</v>
      </c>
      <c r="BG406" s="163">
        <f>IF(N406="zákl. přenesená",J406,0)</f>
        <v>0</v>
      </c>
      <c r="BH406" s="163">
        <f>IF(N406="sníž. přenesená",J406,0)</f>
        <v>0</v>
      </c>
      <c r="BI406" s="163">
        <f>IF(N406="nulová",J406,0)</f>
        <v>0</v>
      </c>
      <c r="BJ406" s="17" t="s">
        <v>80</v>
      </c>
      <c r="BK406" s="163">
        <f>ROUND(I406*H406,2)</f>
        <v>0</v>
      </c>
      <c r="BL406" s="17" t="s">
        <v>166</v>
      </c>
      <c r="BM406" s="162" t="s">
        <v>744</v>
      </c>
    </row>
    <row r="407" spans="1:65" s="2" customFormat="1" ht="6.95" customHeight="1">
      <c r="A407" s="32"/>
      <c r="B407" s="47"/>
      <c r="C407" s="48"/>
      <c r="D407" s="48"/>
      <c r="E407" s="48"/>
      <c r="F407" s="48"/>
      <c r="G407" s="48"/>
      <c r="H407" s="48"/>
      <c r="I407" s="48"/>
      <c r="J407" s="48"/>
      <c r="K407" s="48"/>
      <c r="L407" s="33"/>
      <c r="M407" s="32"/>
      <c r="O407" s="32"/>
      <c r="P407" s="32"/>
      <c r="Q407" s="32"/>
      <c r="R407" s="32"/>
      <c r="S407" s="32"/>
      <c r="T407" s="32"/>
      <c r="U407" s="32"/>
      <c r="V407" s="32"/>
      <c r="W407" s="32"/>
      <c r="X407" s="32"/>
      <c r="Y407" s="32"/>
      <c r="Z407" s="32"/>
      <c r="AA407" s="32"/>
      <c r="AB407" s="32"/>
      <c r="AC407" s="32"/>
      <c r="AD407" s="32"/>
      <c r="AE407" s="32"/>
    </row>
  </sheetData>
  <autoFilter ref="C129:K406" xr:uid="{00000000-0009-0000-0000-000002000000}"/>
  <mergeCells count="12">
    <mergeCell ref="E122:H122"/>
    <mergeCell ref="L2:V2"/>
    <mergeCell ref="E85:H85"/>
    <mergeCell ref="E87:H87"/>
    <mergeCell ref="E89:H89"/>
    <mergeCell ref="E118:H118"/>
    <mergeCell ref="E120:H120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2:BM295"/>
  <sheetViews>
    <sheetView showGridLines="0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13" t="s">
        <v>5</v>
      </c>
      <c r="M2" s="214"/>
      <c r="N2" s="214"/>
      <c r="O2" s="214"/>
      <c r="P2" s="214"/>
      <c r="Q2" s="214"/>
      <c r="R2" s="214"/>
      <c r="S2" s="214"/>
      <c r="T2" s="214"/>
      <c r="U2" s="214"/>
      <c r="V2" s="214"/>
      <c r="AT2" s="17" t="s">
        <v>93</v>
      </c>
    </row>
    <row r="3" spans="1:46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82</v>
      </c>
    </row>
    <row r="4" spans="1:46" s="1" customFormat="1" ht="24.95" customHeight="1">
      <c r="B4" s="20"/>
      <c r="D4" s="21" t="s">
        <v>125</v>
      </c>
      <c r="L4" s="20"/>
      <c r="M4" s="98" t="s">
        <v>10</v>
      </c>
      <c r="AT4" s="17" t="s">
        <v>3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27" t="s">
        <v>16</v>
      </c>
      <c r="L6" s="20"/>
    </row>
    <row r="7" spans="1:46" s="1" customFormat="1" ht="16.5" customHeight="1">
      <c r="B7" s="20"/>
      <c r="E7" s="248" t="str">
        <f>'Rekapitulace stavby'!K6</f>
        <v>Kanalizace Beroun - Zavadilka</v>
      </c>
      <c r="F7" s="249"/>
      <c r="G7" s="249"/>
      <c r="H7" s="249"/>
      <c r="L7" s="20"/>
    </row>
    <row r="8" spans="1:46" s="1" customFormat="1" ht="12" customHeight="1">
      <c r="B8" s="20"/>
      <c r="D8" s="27" t="s">
        <v>126</v>
      </c>
      <c r="L8" s="20"/>
    </row>
    <row r="9" spans="1:46" s="2" customFormat="1" ht="16.5" customHeight="1">
      <c r="A9" s="32"/>
      <c r="B9" s="33"/>
      <c r="C9" s="32"/>
      <c r="D9" s="32"/>
      <c r="E9" s="248" t="s">
        <v>127</v>
      </c>
      <c r="F9" s="247"/>
      <c r="G9" s="247"/>
      <c r="H9" s="247"/>
      <c r="I9" s="32"/>
      <c r="J9" s="32"/>
      <c r="K9" s="32"/>
      <c r="L9" s="4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2" customHeight="1">
      <c r="A10" s="32"/>
      <c r="B10" s="33"/>
      <c r="C10" s="32"/>
      <c r="D10" s="27" t="s">
        <v>128</v>
      </c>
      <c r="E10" s="32"/>
      <c r="F10" s="32"/>
      <c r="G10" s="32"/>
      <c r="H10" s="32"/>
      <c r="I10" s="32"/>
      <c r="J10" s="32"/>
      <c r="K10" s="32"/>
      <c r="L10" s="4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30" customHeight="1">
      <c r="A11" s="32"/>
      <c r="B11" s="33"/>
      <c r="C11" s="32"/>
      <c r="D11" s="32"/>
      <c r="E11" s="241" t="s">
        <v>745</v>
      </c>
      <c r="F11" s="247"/>
      <c r="G11" s="247"/>
      <c r="H11" s="247"/>
      <c r="I11" s="32"/>
      <c r="J11" s="32"/>
      <c r="K11" s="32"/>
      <c r="L11" s="4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>
      <c r="A12" s="32"/>
      <c r="B12" s="33"/>
      <c r="C12" s="32"/>
      <c r="D12" s="32"/>
      <c r="E12" s="32"/>
      <c r="F12" s="32"/>
      <c r="G12" s="32"/>
      <c r="H12" s="32"/>
      <c r="I12" s="32"/>
      <c r="J12" s="32"/>
      <c r="K12" s="32"/>
      <c r="L12" s="4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2" customHeight="1">
      <c r="A13" s="32"/>
      <c r="B13" s="33"/>
      <c r="C13" s="32"/>
      <c r="D13" s="27" t="s">
        <v>18</v>
      </c>
      <c r="E13" s="32"/>
      <c r="F13" s="25" t="s">
        <v>1</v>
      </c>
      <c r="G13" s="32"/>
      <c r="H13" s="32"/>
      <c r="I13" s="27" t="s">
        <v>19</v>
      </c>
      <c r="J13" s="25" t="s">
        <v>1</v>
      </c>
      <c r="K13" s="32"/>
      <c r="L13" s="4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3"/>
      <c r="C14" s="32"/>
      <c r="D14" s="27" t="s">
        <v>20</v>
      </c>
      <c r="E14" s="32"/>
      <c r="F14" s="25" t="s">
        <v>21</v>
      </c>
      <c r="G14" s="32"/>
      <c r="H14" s="32"/>
      <c r="I14" s="27" t="s">
        <v>22</v>
      </c>
      <c r="J14" s="55" t="str">
        <f>'Rekapitulace stavby'!AN8</f>
        <v>21. 4. 2022</v>
      </c>
      <c r="K14" s="32"/>
      <c r="L14" s="4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0.9" customHeight="1">
      <c r="A15" s="32"/>
      <c r="B15" s="33"/>
      <c r="C15" s="32"/>
      <c r="D15" s="32"/>
      <c r="E15" s="32"/>
      <c r="F15" s="32"/>
      <c r="G15" s="32"/>
      <c r="H15" s="32"/>
      <c r="I15" s="32"/>
      <c r="J15" s="32"/>
      <c r="K15" s="32"/>
      <c r="L15" s="4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12" customHeight="1">
      <c r="A16" s="32"/>
      <c r="B16" s="33"/>
      <c r="C16" s="32"/>
      <c r="D16" s="27" t="s">
        <v>24</v>
      </c>
      <c r="E16" s="32"/>
      <c r="F16" s="32"/>
      <c r="G16" s="32"/>
      <c r="H16" s="32"/>
      <c r="I16" s="27" t="s">
        <v>25</v>
      </c>
      <c r="J16" s="25" t="str">
        <f>IF('Rekapitulace stavby'!AN10="","",'Rekapitulace stavby'!AN10)</f>
        <v/>
      </c>
      <c r="K16" s="32"/>
      <c r="L16" s="4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8" customHeight="1">
      <c r="A17" s="32"/>
      <c r="B17" s="33"/>
      <c r="C17" s="32"/>
      <c r="D17" s="32"/>
      <c r="E17" s="25" t="str">
        <f>IF('Rekapitulace stavby'!E11="","",'Rekapitulace stavby'!E11)</f>
        <v xml:space="preserve"> </v>
      </c>
      <c r="F17" s="32"/>
      <c r="G17" s="32"/>
      <c r="H17" s="32"/>
      <c r="I17" s="27" t="s">
        <v>26</v>
      </c>
      <c r="J17" s="25" t="str">
        <f>IF('Rekapitulace stavby'!AN11="","",'Rekapitulace stavby'!AN11)</f>
        <v/>
      </c>
      <c r="K17" s="32"/>
      <c r="L17" s="4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6.95" customHeight="1">
      <c r="A18" s="32"/>
      <c r="B18" s="33"/>
      <c r="C18" s="32"/>
      <c r="D18" s="32"/>
      <c r="E18" s="32"/>
      <c r="F18" s="32"/>
      <c r="G18" s="32"/>
      <c r="H18" s="32"/>
      <c r="I18" s="32"/>
      <c r="J18" s="32"/>
      <c r="K18" s="32"/>
      <c r="L18" s="4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12" customHeight="1">
      <c r="A19" s="32"/>
      <c r="B19" s="33"/>
      <c r="C19" s="32"/>
      <c r="D19" s="27" t="s">
        <v>27</v>
      </c>
      <c r="E19" s="32"/>
      <c r="F19" s="32"/>
      <c r="G19" s="32"/>
      <c r="H19" s="32"/>
      <c r="I19" s="27" t="s">
        <v>25</v>
      </c>
      <c r="J19" s="28" t="str">
        <f>'Rekapitulace stavby'!AN13</f>
        <v>Vyplň údaj</v>
      </c>
      <c r="K19" s="32"/>
      <c r="L19" s="4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8" customHeight="1">
      <c r="A20" s="32"/>
      <c r="B20" s="33"/>
      <c r="C20" s="32"/>
      <c r="D20" s="32"/>
      <c r="E20" s="250" t="str">
        <f>'Rekapitulace stavby'!E14</f>
        <v>Vyplň údaj</v>
      </c>
      <c r="F20" s="231"/>
      <c r="G20" s="231"/>
      <c r="H20" s="231"/>
      <c r="I20" s="27" t="s">
        <v>26</v>
      </c>
      <c r="J20" s="28" t="str">
        <f>'Rekapitulace stavby'!AN14</f>
        <v>Vyplň údaj</v>
      </c>
      <c r="K20" s="32"/>
      <c r="L20" s="4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6.95" customHeight="1">
      <c r="A21" s="32"/>
      <c r="B21" s="33"/>
      <c r="C21" s="32"/>
      <c r="D21" s="32"/>
      <c r="E21" s="32"/>
      <c r="F21" s="32"/>
      <c r="G21" s="32"/>
      <c r="H21" s="32"/>
      <c r="I21" s="32"/>
      <c r="J21" s="32"/>
      <c r="K21" s="32"/>
      <c r="L21" s="4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12" customHeight="1">
      <c r="A22" s="32"/>
      <c r="B22" s="33"/>
      <c r="C22" s="32"/>
      <c r="D22" s="27" t="s">
        <v>29</v>
      </c>
      <c r="E22" s="32"/>
      <c r="F22" s="32"/>
      <c r="G22" s="32"/>
      <c r="H22" s="32"/>
      <c r="I22" s="27" t="s">
        <v>25</v>
      </c>
      <c r="J22" s="25" t="str">
        <f>IF('Rekapitulace stavby'!AN16="","",'Rekapitulace stavby'!AN16)</f>
        <v/>
      </c>
      <c r="K22" s="32"/>
      <c r="L22" s="4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8" customHeight="1">
      <c r="A23" s="32"/>
      <c r="B23" s="33"/>
      <c r="C23" s="32"/>
      <c r="D23" s="32"/>
      <c r="E23" s="25" t="str">
        <f>IF('Rekapitulace stavby'!E17="","",'Rekapitulace stavby'!E17)</f>
        <v xml:space="preserve"> </v>
      </c>
      <c r="F23" s="32"/>
      <c r="G23" s="32"/>
      <c r="H23" s="32"/>
      <c r="I23" s="27" t="s">
        <v>26</v>
      </c>
      <c r="J23" s="25" t="str">
        <f>IF('Rekapitulace stavby'!AN17="","",'Rekapitulace stavby'!AN17)</f>
        <v/>
      </c>
      <c r="K23" s="32"/>
      <c r="L23" s="4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6.95" customHeight="1">
      <c r="A24" s="32"/>
      <c r="B24" s="33"/>
      <c r="C24" s="32"/>
      <c r="D24" s="32"/>
      <c r="E24" s="32"/>
      <c r="F24" s="32"/>
      <c r="G24" s="32"/>
      <c r="H24" s="32"/>
      <c r="I24" s="32"/>
      <c r="J24" s="32"/>
      <c r="K24" s="32"/>
      <c r="L24" s="4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12" customHeight="1">
      <c r="A25" s="32"/>
      <c r="B25" s="33"/>
      <c r="C25" s="32"/>
      <c r="D25" s="27" t="s">
        <v>31</v>
      </c>
      <c r="E25" s="32"/>
      <c r="F25" s="32"/>
      <c r="G25" s="32"/>
      <c r="H25" s="32"/>
      <c r="I25" s="27" t="s">
        <v>25</v>
      </c>
      <c r="J25" s="25" t="str">
        <f>IF('Rekapitulace stavby'!AN19="","",'Rekapitulace stavby'!AN19)</f>
        <v/>
      </c>
      <c r="K25" s="32"/>
      <c r="L25" s="4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8" customHeight="1">
      <c r="A26" s="32"/>
      <c r="B26" s="33"/>
      <c r="C26" s="32"/>
      <c r="D26" s="32"/>
      <c r="E26" s="25" t="str">
        <f>IF('Rekapitulace stavby'!E20="","",'Rekapitulace stavby'!E20)</f>
        <v xml:space="preserve"> </v>
      </c>
      <c r="F26" s="32"/>
      <c r="G26" s="32"/>
      <c r="H26" s="32"/>
      <c r="I26" s="27" t="s">
        <v>26</v>
      </c>
      <c r="J26" s="25" t="str">
        <f>IF('Rekapitulace stavby'!AN20="","",'Rekapitulace stavby'!AN20)</f>
        <v/>
      </c>
      <c r="K26" s="32"/>
      <c r="L26" s="4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2" customFormat="1" ht="6.95" customHeight="1">
      <c r="A27" s="32"/>
      <c r="B27" s="33"/>
      <c r="C27" s="32"/>
      <c r="D27" s="32"/>
      <c r="E27" s="32"/>
      <c r="F27" s="32"/>
      <c r="G27" s="32"/>
      <c r="H27" s="32"/>
      <c r="I27" s="32"/>
      <c r="J27" s="32"/>
      <c r="K27" s="32"/>
      <c r="L27" s="4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</row>
    <row r="28" spans="1:31" s="2" customFormat="1" ht="12" customHeight="1">
      <c r="A28" s="32"/>
      <c r="B28" s="33"/>
      <c r="C28" s="32"/>
      <c r="D28" s="27" t="s">
        <v>32</v>
      </c>
      <c r="E28" s="32"/>
      <c r="F28" s="32"/>
      <c r="G28" s="32"/>
      <c r="H28" s="32"/>
      <c r="I28" s="32"/>
      <c r="J28" s="32"/>
      <c r="K28" s="32"/>
      <c r="L28" s="4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8" customFormat="1" ht="16.5" customHeight="1">
      <c r="A29" s="99"/>
      <c r="B29" s="100"/>
      <c r="C29" s="99"/>
      <c r="D29" s="99"/>
      <c r="E29" s="235" t="s">
        <v>1</v>
      </c>
      <c r="F29" s="235"/>
      <c r="G29" s="235"/>
      <c r="H29" s="235"/>
      <c r="I29" s="99"/>
      <c r="J29" s="99"/>
      <c r="K29" s="99"/>
      <c r="L29" s="101"/>
      <c r="S29" s="99"/>
      <c r="T29" s="99"/>
      <c r="U29" s="99"/>
      <c r="V29" s="99"/>
      <c r="W29" s="99"/>
      <c r="X29" s="99"/>
      <c r="Y29" s="99"/>
      <c r="Z29" s="99"/>
      <c r="AA29" s="99"/>
      <c r="AB29" s="99"/>
      <c r="AC29" s="99"/>
      <c r="AD29" s="99"/>
      <c r="AE29" s="99"/>
    </row>
    <row r="30" spans="1:31" s="2" customFormat="1" ht="6.95" customHeight="1">
      <c r="A30" s="32"/>
      <c r="B30" s="33"/>
      <c r="C30" s="32"/>
      <c r="D30" s="32"/>
      <c r="E30" s="32"/>
      <c r="F30" s="32"/>
      <c r="G30" s="32"/>
      <c r="H30" s="32"/>
      <c r="I30" s="32"/>
      <c r="J30" s="32"/>
      <c r="K30" s="32"/>
      <c r="L30" s="4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5" customHeight="1">
      <c r="A31" s="32"/>
      <c r="B31" s="33"/>
      <c r="C31" s="32"/>
      <c r="D31" s="66"/>
      <c r="E31" s="66"/>
      <c r="F31" s="66"/>
      <c r="G31" s="66"/>
      <c r="H31" s="66"/>
      <c r="I31" s="66"/>
      <c r="J31" s="66"/>
      <c r="K31" s="66"/>
      <c r="L31" s="4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25.35" customHeight="1">
      <c r="A32" s="32"/>
      <c r="B32" s="33"/>
      <c r="C32" s="32"/>
      <c r="D32" s="102" t="s">
        <v>33</v>
      </c>
      <c r="E32" s="32"/>
      <c r="F32" s="32"/>
      <c r="G32" s="32"/>
      <c r="H32" s="32"/>
      <c r="I32" s="32"/>
      <c r="J32" s="71">
        <f>ROUND(J129, 2)</f>
        <v>0</v>
      </c>
      <c r="K32" s="32"/>
      <c r="L32" s="42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6.95" customHeight="1">
      <c r="A33" s="32"/>
      <c r="B33" s="33"/>
      <c r="C33" s="32"/>
      <c r="D33" s="66"/>
      <c r="E33" s="66"/>
      <c r="F33" s="66"/>
      <c r="G33" s="66"/>
      <c r="H33" s="66"/>
      <c r="I33" s="66"/>
      <c r="J33" s="66"/>
      <c r="K33" s="66"/>
      <c r="L33" s="42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>
      <c r="A34" s="32"/>
      <c r="B34" s="33"/>
      <c r="C34" s="32"/>
      <c r="D34" s="32"/>
      <c r="E34" s="32"/>
      <c r="F34" s="36" t="s">
        <v>35</v>
      </c>
      <c r="G34" s="32"/>
      <c r="H34" s="32"/>
      <c r="I34" s="36" t="s">
        <v>34</v>
      </c>
      <c r="J34" s="36" t="s">
        <v>36</v>
      </c>
      <c r="K34" s="32"/>
      <c r="L34" s="4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customHeight="1">
      <c r="A35" s="32"/>
      <c r="B35" s="33"/>
      <c r="C35" s="32"/>
      <c r="D35" s="103" t="s">
        <v>37</v>
      </c>
      <c r="E35" s="27" t="s">
        <v>38</v>
      </c>
      <c r="F35" s="104">
        <f>ROUND((SUM(BE129:BE294)),  2)</f>
        <v>0</v>
      </c>
      <c r="G35" s="32"/>
      <c r="H35" s="32"/>
      <c r="I35" s="105">
        <v>0.21</v>
      </c>
      <c r="J35" s="104">
        <f>ROUND(((SUM(BE129:BE294))*I35),  2)</f>
        <v>0</v>
      </c>
      <c r="K35" s="32"/>
      <c r="L35" s="42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customHeight="1">
      <c r="A36" s="32"/>
      <c r="B36" s="33"/>
      <c r="C36" s="32"/>
      <c r="D36" s="32"/>
      <c r="E36" s="27" t="s">
        <v>39</v>
      </c>
      <c r="F36" s="104">
        <f>ROUND((SUM(BF129:BF294)),  2)</f>
        <v>0</v>
      </c>
      <c r="G36" s="32"/>
      <c r="H36" s="32"/>
      <c r="I36" s="105">
        <v>0.15</v>
      </c>
      <c r="J36" s="104">
        <f>ROUND(((SUM(BF129:BF294))*I36),  2)</f>
        <v>0</v>
      </c>
      <c r="K36" s="32"/>
      <c r="L36" s="4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>
      <c r="A37" s="32"/>
      <c r="B37" s="33"/>
      <c r="C37" s="32"/>
      <c r="D37" s="32"/>
      <c r="E37" s="27" t="s">
        <v>40</v>
      </c>
      <c r="F37" s="104">
        <f>ROUND((SUM(BG129:BG294)),  2)</f>
        <v>0</v>
      </c>
      <c r="G37" s="32"/>
      <c r="H37" s="32"/>
      <c r="I37" s="105">
        <v>0.21</v>
      </c>
      <c r="J37" s="104">
        <f>0</f>
        <v>0</v>
      </c>
      <c r="K37" s="32"/>
      <c r="L37" s="4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14.45" hidden="1" customHeight="1">
      <c r="A38" s="32"/>
      <c r="B38" s="33"/>
      <c r="C38" s="32"/>
      <c r="D38" s="32"/>
      <c r="E38" s="27" t="s">
        <v>41</v>
      </c>
      <c r="F38" s="104">
        <f>ROUND((SUM(BH129:BH294)),  2)</f>
        <v>0</v>
      </c>
      <c r="G38" s="32"/>
      <c r="H38" s="32"/>
      <c r="I38" s="105">
        <v>0.15</v>
      </c>
      <c r="J38" s="104">
        <f>0</f>
        <v>0</v>
      </c>
      <c r="K38" s="32"/>
      <c r="L38" s="4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14.45" hidden="1" customHeight="1">
      <c r="A39" s="32"/>
      <c r="B39" s="33"/>
      <c r="C39" s="32"/>
      <c r="D39" s="32"/>
      <c r="E39" s="27" t="s">
        <v>42</v>
      </c>
      <c r="F39" s="104">
        <f>ROUND((SUM(BI129:BI294)),  2)</f>
        <v>0</v>
      </c>
      <c r="G39" s="32"/>
      <c r="H39" s="32"/>
      <c r="I39" s="105">
        <v>0</v>
      </c>
      <c r="J39" s="104">
        <f>0</f>
        <v>0</v>
      </c>
      <c r="K39" s="32"/>
      <c r="L39" s="42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6.95" customHeight="1">
      <c r="A40" s="32"/>
      <c r="B40" s="33"/>
      <c r="C40" s="32"/>
      <c r="D40" s="32"/>
      <c r="E40" s="32"/>
      <c r="F40" s="32"/>
      <c r="G40" s="32"/>
      <c r="H40" s="32"/>
      <c r="I40" s="32"/>
      <c r="J40" s="32"/>
      <c r="K40" s="32"/>
      <c r="L40" s="42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2" customFormat="1" ht="25.35" customHeight="1">
      <c r="A41" s="32"/>
      <c r="B41" s="33"/>
      <c r="C41" s="106"/>
      <c r="D41" s="107" t="s">
        <v>43</v>
      </c>
      <c r="E41" s="60"/>
      <c r="F41" s="60"/>
      <c r="G41" s="108" t="s">
        <v>44</v>
      </c>
      <c r="H41" s="109" t="s">
        <v>45</v>
      </c>
      <c r="I41" s="60"/>
      <c r="J41" s="110">
        <f>SUM(J32:J39)</f>
        <v>0</v>
      </c>
      <c r="K41" s="111"/>
      <c r="L41" s="42"/>
      <c r="S41" s="32"/>
      <c r="T41" s="32"/>
      <c r="U41" s="32"/>
      <c r="V41" s="32"/>
      <c r="W41" s="32"/>
      <c r="X41" s="32"/>
      <c r="Y41" s="32"/>
      <c r="Z41" s="32"/>
      <c r="AA41" s="32"/>
      <c r="AB41" s="32"/>
      <c r="AC41" s="32"/>
      <c r="AD41" s="32"/>
      <c r="AE41" s="32"/>
    </row>
    <row r="42" spans="1:31" s="2" customFormat="1" ht="14.45" customHeight="1">
      <c r="A42" s="32"/>
      <c r="B42" s="33"/>
      <c r="C42" s="32"/>
      <c r="D42" s="32"/>
      <c r="E42" s="32"/>
      <c r="F42" s="32"/>
      <c r="G42" s="32"/>
      <c r="H42" s="32"/>
      <c r="I42" s="32"/>
      <c r="J42" s="32"/>
      <c r="K42" s="32"/>
      <c r="L42" s="42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42"/>
      <c r="D50" s="43" t="s">
        <v>46</v>
      </c>
      <c r="E50" s="44"/>
      <c r="F50" s="44"/>
      <c r="G50" s="43" t="s">
        <v>47</v>
      </c>
      <c r="H50" s="44"/>
      <c r="I50" s="44"/>
      <c r="J50" s="44"/>
      <c r="K50" s="44"/>
      <c r="L50" s="42"/>
    </row>
    <row r="51" spans="1:31">
      <c r="B51" s="20"/>
      <c r="L51" s="20"/>
    </row>
    <row r="52" spans="1:31">
      <c r="B52" s="20"/>
      <c r="L52" s="20"/>
    </row>
    <row r="53" spans="1:31">
      <c r="B53" s="20"/>
      <c r="L53" s="20"/>
    </row>
    <row r="54" spans="1:31">
      <c r="B54" s="20"/>
      <c r="L54" s="20"/>
    </row>
    <row r="55" spans="1:31">
      <c r="B55" s="20"/>
      <c r="L55" s="20"/>
    </row>
    <row r="56" spans="1:31">
      <c r="B56" s="20"/>
      <c r="L56" s="20"/>
    </row>
    <row r="57" spans="1:31">
      <c r="B57" s="20"/>
      <c r="L57" s="20"/>
    </row>
    <row r="58" spans="1:31">
      <c r="B58" s="20"/>
      <c r="L58" s="20"/>
    </row>
    <row r="59" spans="1:31">
      <c r="B59" s="20"/>
      <c r="L59" s="20"/>
    </row>
    <row r="60" spans="1:31">
      <c r="B60" s="20"/>
      <c r="L60" s="20"/>
    </row>
    <row r="61" spans="1:31" s="2" customFormat="1" ht="12.75">
      <c r="A61" s="32"/>
      <c r="B61" s="33"/>
      <c r="C61" s="32"/>
      <c r="D61" s="45" t="s">
        <v>48</v>
      </c>
      <c r="E61" s="35"/>
      <c r="F61" s="112" t="s">
        <v>49</v>
      </c>
      <c r="G61" s="45" t="s">
        <v>48</v>
      </c>
      <c r="H61" s="35"/>
      <c r="I61" s="35"/>
      <c r="J61" s="113" t="s">
        <v>49</v>
      </c>
      <c r="K61" s="35"/>
      <c r="L61" s="42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>
      <c r="B62" s="20"/>
      <c r="L62" s="20"/>
    </row>
    <row r="63" spans="1:31">
      <c r="B63" s="20"/>
      <c r="L63" s="20"/>
    </row>
    <row r="64" spans="1:31">
      <c r="B64" s="20"/>
      <c r="L64" s="20"/>
    </row>
    <row r="65" spans="1:31" s="2" customFormat="1" ht="12.75">
      <c r="A65" s="32"/>
      <c r="B65" s="33"/>
      <c r="C65" s="32"/>
      <c r="D65" s="43" t="s">
        <v>50</v>
      </c>
      <c r="E65" s="46"/>
      <c r="F65" s="46"/>
      <c r="G65" s="43" t="s">
        <v>51</v>
      </c>
      <c r="H65" s="46"/>
      <c r="I65" s="46"/>
      <c r="J65" s="46"/>
      <c r="K65" s="46"/>
      <c r="L65" s="42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>
      <c r="B66" s="20"/>
      <c r="L66" s="20"/>
    </row>
    <row r="67" spans="1:31">
      <c r="B67" s="20"/>
      <c r="L67" s="20"/>
    </row>
    <row r="68" spans="1:31">
      <c r="B68" s="20"/>
      <c r="L68" s="20"/>
    </row>
    <row r="69" spans="1:31">
      <c r="B69" s="20"/>
      <c r="L69" s="20"/>
    </row>
    <row r="70" spans="1:31">
      <c r="B70" s="20"/>
      <c r="L70" s="20"/>
    </row>
    <row r="71" spans="1:31">
      <c r="B71" s="20"/>
      <c r="L71" s="20"/>
    </row>
    <row r="72" spans="1:31">
      <c r="B72" s="20"/>
      <c r="L72" s="20"/>
    </row>
    <row r="73" spans="1:31">
      <c r="B73" s="20"/>
      <c r="L73" s="20"/>
    </row>
    <row r="74" spans="1:31">
      <c r="B74" s="20"/>
      <c r="L74" s="20"/>
    </row>
    <row r="75" spans="1:31">
      <c r="B75" s="20"/>
      <c r="L75" s="20"/>
    </row>
    <row r="76" spans="1:31" s="2" customFormat="1" ht="12.75">
      <c r="A76" s="32"/>
      <c r="B76" s="33"/>
      <c r="C76" s="32"/>
      <c r="D76" s="45" t="s">
        <v>48</v>
      </c>
      <c r="E76" s="35"/>
      <c r="F76" s="112" t="s">
        <v>49</v>
      </c>
      <c r="G76" s="45" t="s">
        <v>48</v>
      </c>
      <c r="H76" s="35"/>
      <c r="I76" s="35"/>
      <c r="J76" s="113" t="s">
        <v>49</v>
      </c>
      <c r="K76" s="35"/>
      <c r="L76" s="4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45" customHeight="1">
      <c r="A77" s="32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2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31" s="2" customFormat="1" ht="6.95" customHeight="1">
      <c r="A81" s="32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42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31" s="2" customFormat="1" ht="24.95" customHeight="1">
      <c r="A82" s="32"/>
      <c r="B82" s="33"/>
      <c r="C82" s="21" t="s">
        <v>130</v>
      </c>
      <c r="D82" s="32"/>
      <c r="E82" s="32"/>
      <c r="F82" s="32"/>
      <c r="G82" s="32"/>
      <c r="H82" s="32"/>
      <c r="I82" s="32"/>
      <c r="J82" s="32"/>
      <c r="K82" s="32"/>
      <c r="L82" s="4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31" s="2" customFormat="1" ht="6.95" customHeight="1">
      <c r="A83" s="32"/>
      <c r="B83" s="33"/>
      <c r="C83" s="32"/>
      <c r="D83" s="32"/>
      <c r="E83" s="32"/>
      <c r="F83" s="32"/>
      <c r="G83" s="32"/>
      <c r="H83" s="32"/>
      <c r="I83" s="32"/>
      <c r="J83" s="32"/>
      <c r="K83" s="32"/>
      <c r="L83" s="4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31" s="2" customFormat="1" ht="12" customHeight="1">
      <c r="A84" s="32"/>
      <c r="B84" s="33"/>
      <c r="C84" s="27" t="s">
        <v>16</v>
      </c>
      <c r="D84" s="32"/>
      <c r="E84" s="32"/>
      <c r="F84" s="32"/>
      <c r="G84" s="32"/>
      <c r="H84" s="32"/>
      <c r="I84" s="32"/>
      <c r="J84" s="32"/>
      <c r="K84" s="32"/>
      <c r="L84" s="42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31" s="2" customFormat="1" ht="16.5" customHeight="1">
      <c r="A85" s="32"/>
      <c r="B85" s="33"/>
      <c r="C85" s="32"/>
      <c r="D85" s="32"/>
      <c r="E85" s="248" t="str">
        <f>E7</f>
        <v>Kanalizace Beroun - Zavadilka</v>
      </c>
      <c r="F85" s="249"/>
      <c r="G85" s="249"/>
      <c r="H85" s="249"/>
      <c r="I85" s="32"/>
      <c r="J85" s="32"/>
      <c r="K85" s="32"/>
      <c r="L85" s="42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31" s="1" customFormat="1" ht="12" customHeight="1">
      <c r="B86" s="20"/>
      <c r="C86" s="27" t="s">
        <v>126</v>
      </c>
      <c r="L86" s="20"/>
    </row>
    <row r="87" spans="1:31" s="2" customFormat="1" ht="16.5" customHeight="1">
      <c r="A87" s="32"/>
      <c r="B87" s="33"/>
      <c r="C87" s="32"/>
      <c r="D87" s="32"/>
      <c r="E87" s="248" t="s">
        <v>127</v>
      </c>
      <c r="F87" s="247"/>
      <c r="G87" s="247"/>
      <c r="H87" s="247"/>
      <c r="I87" s="32"/>
      <c r="J87" s="32"/>
      <c r="K87" s="32"/>
      <c r="L87" s="4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31" s="2" customFormat="1" ht="12" customHeight="1">
      <c r="A88" s="32"/>
      <c r="B88" s="33"/>
      <c r="C88" s="27" t="s">
        <v>128</v>
      </c>
      <c r="D88" s="32"/>
      <c r="E88" s="32"/>
      <c r="F88" s="32"/>
      <c r="G88" s="32"/>
      <c r="H88" s="32"/>
      <c r="I88" s="32"/>
      <c r="J88" s="32"/>
      <c r="K88" s="32"/>
      <c r="L88" s="4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31" s="2" customFormat="1" ht="30" customHeight="1">
      <c r="A89" s="32"/>
      <c r="B89" s="33"/>
      <c r="C89" s="32"/>
      <c r="D89" s="32"/>
      <c r="E89" s="241" t="str">
        <f>E11</f>
        <v>01.11a - SO 01.11 stoka IG 1-A (část - SS1A až S13, propoj na IG1-A)</v>
      </c>
      <c r="F89" s="247"/>
      <c r="G89" s="247"/>
      <c r="H89" s="247"/>
      <c r="I89" s="32"/>
      <c r="J89" s="32"/>
      <c r="K89" s="32"/>
      <c r="L89" s="4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31" s="2" customFormat="1" ht="6.95" customHeight="1">
      <c r="A90" s="32"/>
      <c r="B90" s="33"/>
      <c r="C90" s="32"/>
      <c r="D90" s="32"/>
      <c r="E90" s="32"/>
      <c r="F90" s="32"/>
      <c r="G90" s="32"/>
      <c r="H90" s="32"/>
      <c r="I90" s="32"/>
      <c r="J90" s="32"/>
      <c r="K90" s="32"/>
      <c r="L90" s="4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31" s="2" customFormat="1" ht="12" customHeight="1">
      <c r="A91" s="32"/>
      <c r="B91" s="33"/>
      <c r="C91" s="27" t="s">
        <v>20</v>
      </c>
      <c r="D91" s="32"/>
      <c r="E91" s="32"/>
      <c r="F91" s="25" t="str">
        <f>F14</f>
        <v xml:space="preserve"> </v>
      </c>
      <c r="G91" s="32"/>
      <c r="H91" s="32"/>
      <c r="I91" s="27" t="s">
        <v>22</v>
      </c>
      <c r="J91" s="55" t="str">
        <f>IF(J14="","",J14)</f>
        <v>21. 4. 2022</v>
      </c>
      <c r="K91" s="32"/>
      <c r="L91" s="4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31" s="2" customFormat="1" ht="6.95" customHeight="1">
      <c r="A92" s="32"/>
      <c r="B92" s="33"/>
      <c r="C92" s="32"/>
      <c r="D92" s="32"/>
      <c r="E92" s="32"/>
      <c r="F92" s="32"/>
      <c r="G92" s="32"/>
      <c r="H92" s="32"/>
      <c r="I92" s="32"/>
      <c r="J92" s="32"/>
      <c r="K92" s="32"/>
      <c r="L92" s="42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31" s="2" customFormat="1" ht="15.2" customHeight="1">
      <c r="A93" s="32"/>
      <c r="B93" s="33"/>
      <c r="C93" s="27" t="s">
        <v>24</v>
      </c>
      <c r="D93" s="32"/>
      <c r="E93" s="32"/>
      <c r="F93" s="25" t="str">
        <f>E17</f>
        <v xml:space="preserve"> </v>
      </c>
      <c r="G93" s="32"/>
      <c r="H93" s="32"/>
      <c r="I93" s="27" t="s">
        <v>29</v>
      </c>
      <c r="J93" s="30" t="str">
        <f>E23</f>
        <v xml:space="preserve"> </v>
      </c>
      <c r="K93" s="32"/>
      <c r="L93" s="4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31" s="2" customFormat="1" ht="15.2" customHeight="1">
      <c r="A94" s="32"/>
      <c r="B94" s="33"/>
      <c r="C94" s="27" t="s">
        <v>27</v>
      </c>
      <c r="D94" s="32"/>
      <c r="E94" s="32"/>
      <c r="F94" s="25" t="str">
        <f>IF(E20="","",E20)</f>
        <v>Vyplň údaj</v>
      </c>
      <c r="G94" s="32"/>
      <c r="H94" s="32"/>
      <c r="I94" s="27" t="s">
        <v>31</v>
      </c>
      <c r="J94" s="30" t="str">
        <f>E26</f>
        <v xml:space="preserve"> </v>
      </c>
      <c r="K94" s="32"/>
      <c r="L94" s="42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31" s="2" customFormat="1" ht="10.35" customHeight="1">
      <c r="A95" s="32"/>
      <c r="B95" s="33"/>
      <c r="C95" s="32"/>
      <c r="D95" s="32"/>
      <c r="E95" s="32"/>
      <c r="F95" s="32"/>
      <c r="G95" s="32"/>
      <c r="H95" s="32"/>
      <c r="I95" s="32"/>
      <c r="J95" s="32"/>
      <c r="K95" s="32"/>
      <c r="L95" s="42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31" s="2" customFormat="1" ht="29.25" customHeight="1">
      <c r="A96" s="32"/>
      <c r="B96" s="33"/>
      <c r="C96" s="114" t="s">
        <v>131</v>
      </c>
      <c r="D96" s="106"/>
      <c r="E96" s="106"/>
      <c r="F96" s="106"/>
      <c r="G96" s="106"/>
      <c r="H96" s="106"/>
      <c r="I96" s="106"/>
      <c r="J96" s="115" t="s">
        <v>132</v>
      </c>
      <c r="K96" s="106"/>
      <c r="L96" s="42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</row>
    <row r="97" spans="1:47" s="2" customFormat="1" ht="10.35" customHeight="1">
      <c r="A97" s="32"/>
      <c r="B97" s="33"/>
      <c r="C97" s="32"/>
      <c r="D97" s="32"/>
      <c r="E97" s="32"/>
      <c r="F97" s="32"/>
      <c r="G97" s="32"/>
      <c r="H97" s="32"/>
      <c r="I97" s="32"/>
      <c r="J97" s="32"/>
      <c r="K97" s="32"/>
      <c r="L97" s="42"/>
      <c r="S97" s="32"/>
      <c r="T97" s="32"/>
      <c r="U97" s="32"/>
      <c r="V97" s="32"/>
      <c r="W97" s="32"/>
      <c r="X97" s="32"/>
      <c r="Y97" s="32"/>
      <c r="Z97" s="32"/>
      <c r="AA97" s="32"/>
      <c r="AB97" s="32"/>
      <c r="AC97" s="32"/>
      <c r="AD97" s="32"/>
      <c r="AE97" s="32"/>
    </row>
    <row r="98" spans="1:47" s="2" customFormat="1" ht="22.9" customHeight="1">
      <c r="A98" s="32"/>
      <c r="B98" s="33"/>
      <c r="C98" s="116" t="s">
        <v>133</v>
      </c>
      <c r="D98" s="32"/>
      <c r="E98" s="32"/>
      <c r="F98" s="32"/>
      <c r="G98" s="32"/>
      <c r="H98" s="32"/>
      <c r="I98" s="32"/>
      <c r="J98" s="71">
        <f>J129</f>
        <v>0</v>
      </c>
      <c r="K98" s="32"/>
      <c r="L98" s="42"/>
      <c r="S98" s="32"/>
      <c r="T98" s="32"/>
      <c r="U98" s="32"/>
      <c r="V98" s="32"/>
      <c r="W98" s="32"/>
      <c r="X98" s="32"/>
      <c r="Y98" s="32"/>
      <c r="Z98" s="32"/>
      <c r="AA98" s="32"/>
      <c r="AB98" s="32"/>
      <c r="AC98" s="32"/>
      <c r="AD98" s="32"/>
      <c r="AE98" s="32"/>
      <c r="AU98" s="17" t="s">
        <v>134</v>
      </c>
    </row>
    <row r="99" spans="1:47" s="9" customFormat="1" ht="24.95" customHeight="1">
      <c r="B99" s="117"/>
      <c r="D99" s="118" t="s">
        <v>135</v>
      </c>
      <c r="E99" s="119"/>
      <c r="F99" s="119"/>
      <c r="G99" s="119"/>
      <c r="H99" s="119"/>
      <c r="I99" s="119"/>
      <c r="J99" s="120">
        <f>J130</f>
        <v>0</v>
      </c>
      <c r="L99" s="117"/>
    </row>
    <row r="100" spans="1:47" s="10" customFormat="1" ht="19.899999999999999" customHeight="1">
      <c r="B100" s="121"/>
      <c r="D100" s="122" t="s">
        <v>136</v>
      </c>
      <c r="E100" s="123"/>
      <c r="F100" s="123"/>
      <c r="G100" s="123"/>
      <c r="H100" s="123"/>
      <c r="I100" s="123"/>
      <c r="J100" s="124">
        <f>J131</f>
        <v>0</v>
      </c>
      <c r="L100" s="121"/>
    </row>
    <row r="101" spans="1:47" s="10" customFormat="1" ht="19.899999999999999" customHeight="1">
      <c r="B101" s="121"/>
      <c r="D101" s="122" t="s">
        <v>137</v>
      </c>
      <c r="E101" s="123"/>
      <c r="F101" s="123"/>
      <c r="G101" s="123"/>
      <c r="H101" s="123"/>
      <c r="I101" s="123"/>
      <c r="J101" s="124">
        <f>J213</f>
        <v>0</v>
      </c>
      <c r="L101" s="121"/>
    </row>
    <row r="102" spans="1:47" s="10" customFormat="1" ht="19.899999999999999" customHeight="1">
      <c r="B102" s="121"/>
      <c r="D102" s="122" t="s">
        <v>139</v>
      </c>
      <c r="E102" s="123"/>
      <c r="F102" s="123"/>
      <c r="G102" s="123"/>
      <c r="H102" s="123"/>
      <c r="I102" s="123"/>
      <c r="J102" s="124">
        <f>J217</f>
        <v>0</v>
      </c>
      <c r="L102" s="121"/>
    </row>
    <row r="103" spans="1:47" s="10" customFormat="1" ht="19.899999999999999" customHeight="1">
      <c r="B103" s="121"/>
      <c r="D103" s="122" t="s">
        <v>140</v>
      </c>
      <c r="E103" s="123"/>
      <c r="F103" s="123"/>
      <c r="G103" s="123"/>
      <c r="H103" s="123"/>
      <c r="I103" s="123"/>
      <c r="J103" s="124">
        <f>J227</f>
        <v>0</v>
      </c>
      <c r="L103" s="121"/>
    </row>
    <row r="104" spans="1:47" s="10" customFormat="1" ht="19.899999999999999" customHeight="1">
      <c r="B104" s="121"/>
      <c r="D104" s="122" t="s">
        <v>141</v>
      </c>
      <c r="E104" s="123"/>
      <c r="F104" s="123"/>
      <c r="G104" s="123"/>
      <c r="H104" s="123"/>
      <c r="I104" s="123"/>
      <c r="J104" s="124">
        <f>J240</f>
        <v>0</v>
      </c>
      <c r="L104" s="121"/>
    </row>
    <row r="105" spans="1:47" s="10" customFormat="1" ht="19.899999999999999" customHeight="1">
      <c r="B105" s="121"/>
      <c r="D105" s="122" t="s">
        <v>142</v>
      </c>
      <c r="E105" s="123"/>
      <c r="F105" s="123"/>
      <c r="G105" s="123"/>
      <c r="H105" s="123"/>
      <c r="I105" s="123"/>
      <c r="J105" s="124">
        <f>J260</f>
        <v>0</v>
      </c>
      <c r="L105" s="121"/>
    </row>
    <row r="106" spans="1:47" s="10" customFormat="1" ht="19.899999999999999" customHeight="1">
      <c r="B106" s="121"/>
      <c r="D106" s="122" t="s">
        <v>143</v>
      </c>
      <c r="E106" s="123"/>
      <c r="F106" s="123"/>
      <c r="G106" s="123"/>
      <c r="H106" s="123"/>
      <c r="I106" s="123"/>
      <c r="J106" s="124">
        <f>J270</f>
        <v>0</v>
      </c>
      <c r="L106" s="121"/>
    </row>
    <row r="107" spans="1:47" s="10" customFormat="1" ht="19.899999999999999" customHeight="1">
      <c r="B107" s="121"/>
      <c r="D107" s="122" t="s">
        <v>144</v>
      </c>
      <c r="E107" s="123"/>
      <c r="F107" s="123"/>
      <c r="G107" s="123"/>
      <c r="H107" s="123"/>
      <c r="I107" s="123"/>
      <c r="J107" s="124">
        <f>J293</f>
        <v>0</v>
      </c>
      <c r="L107" s="121"/>
    </row>
    <row r="108" spans="1:47" s="2" customFormat="1" ht="21.75" customHeight="1">
      <c r="A108" s="32"/>
      <c r="B108" s="33"/>
      <c r="C108" s="32"/>
      <c r="D108" s="32"/>
      <c r="E108" s="32"/>
      <c r="F108" s="32"/>
      <c r="G108" s="32"/>
      <c r="H108" s="32"/>
      <c r="I108" s="32"/>
      <c r="J108" s="32"/>
      <c r="K108" s="32"/>
      <c r="L108" s="42"/>
      <c r="S108" s="32"/>
      <c r="T108" s="32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</row>
    <row r="109" spans="1:47" s="2" customFormat="1" ht="6.95" customHeight="1">
      <c r="A109" s="32"/>
      <c r="B109" s="47"/>
      <c r="C109" s="48"/>
      <c r="D109" s="48"/>
      <c r="E109" s="48"/>
      <c r="F109" s="48"/>
      <c r="G109" s="48"/>
      <c r="H109" s="48"/>
      <c r="I109" s="48"/>
      <c r="J109" s="48"/>
      <c r="K109" s="48"/>
      <c r="L109" s="42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</row>
    <row r="113" spans="1:31" s="2" customFormat="1" ht="6.95" customHeight="1">
      <c r="A113" s="32"/>
      <c r="B113" s="49"/>
      <c r="C113" s="50"/>
      <c r="D113" s="50"/>
      <c r="E113" s="50"/>
      <c r="F113" s="50"/>
      <c r="G113" s="50"/>
      <c r="H113" s="50"/>
      <c r="I113" s="50"/>
      <c r="J113" s="50"/>
      <c r="K113" s="50"/>
      <c r="L113" s="42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pans="1:31" s="2" customFormat="1" ht="24.95" customHeight="1">
      <c r="A114" s="32"/>
      <c r="B114" s="33"/>
      <c r="C114" s="21" t="s">
        <v>145</v>
      </c>
      <c r="D114" s="32"/>
      <c r="E114" s="32"/>
      <c r="F114" s="32"/>
      <c r="G114" s="32"/>
      <c r="H114" s="32"/>
      <c r="I114" s="32"/>
      <c r="J114" s="32"/>
      <c r="K114" s="32"/>
      <c r="L114" s="42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pans="1:31" s="2" customFormat="1" ht="6.95" customHeight="1">
      <c r="A115" s="32"/>
      <c r="B115" s="33"/>
      <c r="C115" s="32"/>
      <c r="D115" s="32"/>
      <c r="E115" s="32"/>
      <c r="F115" s="32"/>
      <c r="G115" s="32"/>
      <c r="H115" s="32"/>
      <c r="I115" s="32"/>
      <c r="J115" s="32"/>
      <c r="K115" s="32"/>
      <c r="L115" s="42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</row>
    <row r="116" spans="1:31" s="2" customFormat="1" ht="12" customHeight="1">
      <c r="A116" s="32"/>
      <c r="B116" s="33"/>
      <c r="C116" s="27" t="s">
        <v>16</v>
      </c>
      <c r="D116" s="32"/>
      <c r="E116" s="32"/>
      <c r="F116" s="32"/>
      <c r="G116" s="32"/>
      <c r="H116" s="32"/>
      <c r="I116" s="32"/>
      <c r="J116" s="32"/>
      <c r="K116" s="32"/>
      <c r="L116" s="42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</row>
    <row r="117" spans="1:31" s="2" customFormat="1" ht="16.5" customHeight="1">
      <c r="A117" s="32"/>
      <c r="B117" s="33"/>
      <c r="C117" s="32"/>
      <c r="D117" s="32"/>
      <c r="E117" s="248" t="str">
        <f>E7</f>
        <v>Kanalizace Beroun - Zavadilka</v>
      </c>
      <c r="F117" s="249"/>
      <c r="G117" s="249"/>
      <c r="H117" s="249"/>
      <c r="I117" s="32"/>
      <c r="J117" s="32"/>
      <c r="K117" s="32"/>
      <c r="L117" s="42"/>
      <c r="S117" s="32"/>
      <c r="T117" s="32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</row>
    <row r="118" spans="1:31" s="1" customFormat="1" ht="12" customHeight="1">
      <c r="B118" s="20"/>
      <c r="C118" s="27" t="s">
        <v>126</v>
      </c>
      <c r="L118" s="20"/>
    </row>
    <row r="119" spans="1:31" s="2" customFormat="1" ht="16.5" customHeight="1">
      <c r="A119" s="32"/>
      <c r="B119" s="33"/>
      <c r="C119" s="32"/>
      <c r="D119" s="32"/>
      <c r="E119" s="248" t="s">
        <v>127</v>
      </c>
      <c r="F119" s="247"/>
      <c r="G119" s="247"/>
      <c r="H119" s="247"/>
      <c r="I119" s="32"/>
      <c r="J119" s="32"/>
      <c r="K119" s="32"/>
      <c r="L119" s="42"/>
      <c r="S119" s="32"/>
      <c r="T119" s="32"/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</row>
    <row r="120" spans="1:31" s="2" customFormat="1" ht="12" customHeight="1">
      <c r="A120" s="32"/>
      <c r="B120" s="33"/>
      <c r="C120" s="27" t="s">
        <v>128</v>
      </c>
      <c r="D120" s="32"/>
      <c r="E120" s="32"/>
      <c r="F120" s="32"/>
      <c r="G120" s="32"/>
      <c r="H120" s="32"/>
      <c r="I120" s="32"/>
      <c r="J120" s="32"/>
      <c r="K120" s="32"/>
      <c r="L120" s="42"/>
      <c r="S120" s="32"/>
      <c r="T120" s="32"/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</row>
    <row r="121" spans="1:31" s="2" customFormat="1" ht="30" customHeight="1">
      <c r="A121" s="32"/>
      <c r="B121" s="33"/>
      <c r="C121" s="32"/>
      <c r="D121" s="32"/>
      <c r="E121" s="241" t="str">
        <f>E11</f>
        <v>01.11a - SO 01.11 stoka IG 1-A (část - SS1A až S13, propoj na IG1-A)</v>
      </c>
      <c r="F121" s="247"/>
      <c r="G121" s="247"/>
      <c r="H121" s="247"/>
      <c r="I121" s="32"/>
      <c r="J121" s="32"/>
      <c r="K121" s="32"/>
      <c r="L121" s="42"/>
      <c r="S121" s="32"/>
      <c r="T121" s="32"/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</row>
    <row r="122" spans="1:31" s="2" customFormat="1" ht="6.95" customHeight="1">
      <c r="A122" s="32"/>
      <c r="B122" s="33"/>
      <c r="C122" s="32"/>
      <c r="D122" s="32"/>
      <c r="E122" s="32"/>
      <c r="F122" s="32"/>
      <c r="G122" s="32"/>
      <c r="H122" s="32"/>
      <c r="I122" s="32"/>
      <c r="J122" s="32"/>
      <c r="K122" s="32"/>
      <c r="L122" s="42"/>
      <c r="S122" s="32"/>
      <c r="T122" s="32"/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</row>
    <row r="123" spans="1:31" s="2" customFormat="1" ht="12" customHeight="1">
      <c r="A123" s="32"/>
      <c r="B123" s="33"/>
      <c r="C123" s="27" t="s">
        <v>20</v>
      </c>
      <c r="D123" s="32"/>
      <c r="E123" s="32"/>
      <c r="F123" s="25" t="str">
        <f>F14</f>
        <v xml:space="preserve"> </v>
      </c>
      <c r="G123" s="32"/>
      <c r="H123" s="32"/>
      <c r="I123" s="27" t="s">
        <v>22</v>
      </c>
      <c r="J123" s="55" t="str">
        <f>IF(J14="","",J14)</f>
        <v>21. 4. 2022</v>
      </c>
      <c r="K123" s="32"/>
      <c r="L123" s="42"/>
      <c r="S123" s="32"/>
      <c r="T123" s="32"/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</row>
    <row r="124" spans="1:31" s="2" customFormat="1" ht="6.95" customHeight="1">
      <c r="A124" s="32"/>
      <c r="B124" s="33"/>
      <c r="C124" s="32"/>
      <c r="D124" s="32"/>
      <c r="E124" s="32"/>
      <c r="F124" s="32"/>
      <c r="G124" s="32"/>
      <c r="H124" s="32"/>
      <c r="I124" s="32"/>
      <c r="J124" s="32"/>
      <c r="K124" s="32"/>
      <c r="L124" s="42"/>
      <c r="S124" s="32"/>
      <c r="T124" s="32"/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</row>
    <row r="125" spans="1:31" s="2" customFormat="1" ht="15.2" customHeight="1">
      <c r="A125" s="32"/>
      <c r="B125" s="33"/>
      <c r="C125" s="27" t="s">
        <v>24</v>
      </c>
      <c r="D125" s="32"/>
      <c r="E125" s="32"/>
      <c r="F125" s="25" t="str">
        <f>E17</f>
        <v xml:space="preserve"> </v>
      </c>
      <c r="G125" s="32"/>
      <c r="H125" s="32"/>
      <c r="I125" s="27" t="s">
        <v>29</v>
      </c>
      <c r="J125" s="30" t="str">
        <f>E23</f>
        <v xml:space="preserve"> </v>
      </c>
      <c r="K125" s="32"/>
      <c r="L125" s="42"/>
      <c r="S125" s="32"/>
      <c r="T125" s="32"/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</row>
    <row r="126" spans="1:31" s="2" customFormat="1" ht="15.2" customHeight="1">
      <c r="A126" s="32"/>
      <c r="B126" s="33"/>
      <c r="C126" s="27" t="s">
        <v>27</v>
      </c>
      <c r="D126" s="32"/>
      <c r="E126" s="32"/>
      <c r="F126" s="25" t="str">
        <f>IF(E20="","",E20)</f>
        <v>Vyplň údaj</v>
      </c>
      <c r="G126" s="32"/>
      <c r="H126" s="32"/>
      <c r="I126" s="27" t="s">
        <v>31</v>
      </c>
      <c r="J126" s="30" t="str">
        <f>E26</f>
        <v xml:space="preserve"> </v>
      </c>
      <c r="K126" s="32"/>
      <c r="L126" s="42"/>
      <c r="S126" s="32"/>
      <c r="T126" s="32"/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</row>
    <row r="127" spans="1:31" s="2" customFormat="1" ht="10.35" customHeight="1">
      <c r="A127" s="32"/>
      <c r="B127" s="33"/>
      <c r="C127" s="32"/>
      <c r="D127" s="32"/>
      <c r="E127" s="32"/>
      <c r="F127" s="32"/>
      <c r="G127" s="32"/>
      <c r="H127" s="32"/>
      <c r="I127" s="32"/>
      <c r="J127" s="32"/>
      <c r="K127" s="32"/>
      <c r="L127" s="42"/>
      <c r="S127" s="32"/>
      <c r="T127" s="32"/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</row>
    <row r="128" spans="1:31" s="11" customFormat="1" ht="29.25" customHeight="1">
      <c r="A128" s="125"/>
      <c r="B128" s="126"/>
      <c r="C128" s="127" t="s">
        <v>146</v>
      </c>
      <c r="D128" s="128" t="s">
        <v>58</v>
      </c>
      <c r="E128" s="128" t="s">
        <v>54</v>
      </c>
      <c r="F128" s="128" t="s">
        <v>55</v>
      </c>
      <c r="G128" s="128" t="s">
        <v>147</v>
      </c>
      <c r="H128" s="128" t="s">
        <v>148</v>
      </c>
      <c r="I128" s="128" t="s">
        <v>149</v>
      </c>
      <c r="J128" s="129" t="s">
        <v>132</v>
      </c>
      <c r="K128" s="130" t="s">
        <v>150</v>
      </c>
      <c r="L128" s="131"/>
      <c r="M128" s="62" t="s">
        <v>1</v>
      </c>
      <c r="N128" s="63" t="s">
        <v>37</v>
      </c>
      <c r="O128" s="63" t="s">
        <v>151</v>
      </c>
      <c r="P128" s="63" t="s">
        <v>152</v>
      </c>
      <c r="Q128" s="63" t="s">
        <v>153</v>
      </c>
      <c r="R128" s="63" t="s">
        <v>154</v>
      </c>
      <c r="S128" s="63" t="s">
        <v>155</v>
      </c>
      <c r="T128" s="64" t="s">
        <v>156</v>
      </c>
      <c r="U128" s="125"/>
      <c r="V128" s="125"/>
      <c r="W128" s="125"/>
      <c r="X128" s="125"/>
      <c r="Y128" s="125"/>
      <c r="Z128" s="125"/>
      <c r="AA128" s="125"/>
      <c r="AB128" s="125"/>
      <c r="AC128" s="125"/>
      <c r="AD128" s="125"/>
      <c r="AE128" s="125"/>
    </row>
    <row r="129" spans="1:65" s="2" customFormat="1" ht="22.9" customHeight="1">
      <c r="A129" s="32"/>
      <c r="B129" s="33"/>
      <c r="C129" s="69" t="s">
        <v>157</v>
      </c>
      <c r="D129" s="32"/>
      <c r="E129" s="32"/>
      <c r="F129" s="32"/>
      <c r="G129" s="32"/>
      <c r="H129" s="32"/>
      <c r="I129" s="32"/>
      <c r="J129" s="132">
        <f>BK129</f>
        <v>0</v>
      </c>
      <c r="K129" s="32"/>
      <c r="L129" s="33"/>
      <c r="M129" s="65"/>
      <c r="N129" s="56"/>
      <c r="O129" s="66"/>
      <c r="P129" s="133">
        <f>P130</f>
        <v>0</v>
      </c>
      <c r="Q129" s="66"/>
      <c r="R129" s="133">
        <f>R130</f>
        <v>35.507297270000002</v>
      </c>
      <c r="S129" s="66"/>
      <c r="T129" s="134">
        <f>T130</f>
        <v>12.404339999999999</v>
      </c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  <c r="AT129" s="17" t="s">
        <v>72</v>
      </c>
      <c r="AU129" s="17" t="s">
        <v>134</v>
      </c>
      <c r="BK129" s="135">
        <f>BK130</f>
        <v>0</v>
      </c>
    </row>
    <row r="130" spans="1:65" s="12" customFormat="1" ht="25.9" customHeight="1">
      <c r="B130" s="136"/>
      <c r="D130" s="137" t="s">
        <v>72</v>
      </c>
      <c r="E130" s="138" t="s">
        <v>158</v>
      </c>
      <c r="F130" s="138" t="s">
        <v>159</v>
      </c>
      <c r="I130" s="139"/>
      <c r="J130" s="140">
        <f>BK130</f>
        <v>0</v>
      </c>
      <c r="L130" s="136"/>
      <c r="M130" s="141"/>
      <c r="N130" s="142"/>
      <c r="O130" s="142"/>
      <c r="P130" s="143">
        <f>P131+P213+P217+P227+P240+P260+P270+P293</f>
        <v>0</v>
      </c>
      <c r="Q130" s="142"/>
      <c r="R130" s="143">
        <f>R131+R213+R217+R227+R240+R260+R270+R293</f>
        <v>35.507297270000002</v>
      </c>
      <c r="S130" s="142"/>
      <c r="T130" s="144">
        <f>T131+T213+T217+T227+T240+T260+T270+T293</f>
        <v>12.404339999999999</v>
      </c>
      <c r="AR130" s="137" t="s">
        <v>80</v>
      </c>
      <c r="AT130" s="145" t="s">
        <v>72</v>
      </c>
      <c r="AU130" s="145" t="s">
        <v>73</v>
      </c>
      <c r="AY130" s="137" t="s">
        <v>160</v>
      </c>
      <c r="BK130" s="146">
        <f>BK131+BK213+BK217+BK227+BK240+BK260+BK270+BK293</f>
        <v>0</v>
      </c>
    </row>
    <row r="131" spans="1:65" s="12" customFormat="1" ht="22.9" customHeight="1">
      <c r="B131" s="136"/>
      <c r="D131" s="137" t="s">
        <v>72</v>
      </c>
      <c r="E131" s="147" t="s">
        <v>80</v>
      </c>
      <c r="F131" s="147" t="s">
        <v>161</v>
      </c>
      <c r="I131" s="139"/>
      <c r="J131" s="148">
        <f>BK131</f>
        <v>0</v>
      </c>
      <c r="L131" s="136"/>
      <c r="M131" s="141"/>
      <c r="N131" s="142"/>
      <c r="O131" s="142"/>
      <c r="P131" s="143">
        <f>SUM(P132:P212)</f>
        <v>0</v>
      </c>
      <c r="Q131" s="142"/>
      <c r="R131" s="143">
        <f>SUM(R132:R212)</f>
        <v>6.6867860000000001E-2</v>
      </c>
      <c r="S131" s="142"/>
      <c r="T131" s="144">
        <f>SUM(T132:T212)</f>
        <v>12.404339999999999</v>
      </c>
      <c r="AR131" s="137" t="s">
        <v>80</v>
      </c>
      <c r="AT131" s="145" t="s">
        <v>72</v>
      </c>
      <c r="AU131" s="145" t="s">
        <v>80</v>
      </c>
      <c r="AY131" s="137" t="s">
        <v>160</v>
      </c>
      <c r="BK131" s="146">
        <f>SUM(BK132:BK212)</f>
        <v>0</v>
      </c>
    </row>
    <row r="132" spans="1:65" s="2" customFormat="1" ht="24.2" customHeight="1">
      <c r="A132" s="32"/>
      <c r="B132" s="149"/>
      <c r="C132" s="150" t="s">
        <v>80</v>
      </c>
      <c r="D132" s="150" t="s">
        <v>162</v>
      </c>
      <c r="E132" s="151" t="s">
        <v>502</v>
      </c>
      <c r="F132" s="152" t="s">
        <v>503</v>
      </c>
      <c r="G132" s="153" t="s">
        <v>165</v>
      </c>
      <c r="H132" s="154">
        <v>12.311999999999999</v>
      </c>
      <c r="I132" s="155"/>
      <c r="J132" s="156">
        <f>ROUND(I132*H132,2)</f>
        <v>0</v>
      </c>
      <c r="K132" s="157"/>
      <c r="L132" s="33"/>
      <c r="M132" s="158" t="s">
        <v>1</v>
      </c>
      <c r="N132" s="159" t="s">
        <v>38</v>
      </c>
      <c r="O132" s="58"/>
      <c r="P132" s="160">
        <f>O132*H132</f>
        <v>0</v>
      </c>
      <c r="Q132" s="160">
        <v>0</v>
      </c>
      <c r="R132" s="160">
        <f>Q132*H132</f>
        <v>0</v>
      </c>
      <c r="S132" s="160">
        <v>0.28999999999999998</v>
      </c>
      <c r="T132" s="161">
        <f>S132*H132</f>
        <v>3.5704799999999994</v>
      </c>
      <c r="U132" s="32"/>
      <c r="V132" s="32"/>
      <c r="W132" s="32"/>
      <c r="X132" s="32"/>
      <c r="Y132" s="32"/>
      <c r="Z132" s="32"/>
      <c r="AA132" s="32"/>
      <c r="AB132" s="32"/>
      <c r="AC132" s="32"/>
      <c r="AD132" s="32"/>
      <c r="AE132" s="32"/>
      <c r="AR132" s="162" t="s">
        <v>166</v>
      </c>
      <c r="AT132" s="162" t="s">
        <v>162</v>
      </c>
      <c r="AU132" s="162" t="s">
        <v>82</v>
      </c>
      <c r="AY132" s="17" t="s">
        <v>160</v>
      </c>
      <c r="BE132" s="163">
        <f>IF(N132="základní",J132,0)</f>
        <v>0</v>
      </c>
      <c r="BF132" s="163">
        <f>IF(N132="snížená",J132,0)</f>
        <v>0</v>
      </c>
      <c r="BG132" s="163">
        <f>IF(N132="zákl. přenesená",J132,0)</f>
        <v>0</v>
      </c>
      <c r="BH132" s="163">
        <f>IF(N132="sníž. přenesená",J132,0)</f>
        <v>0</v>
      </c>
      <c r="BI132" s="163">
        <f>IF(N132="nulová",J132,0)</f>
        <v>0</v>
      </c>
      <c r="BJ132" s="17" t="s">
        <v>80</v>
      </c>
      <c r="BK132" s="163">
        <f>ROUND(I132*H132,2)</f>
        <v>0</v>
      </c>
      <c r="BL132" s="17" t="s">
        <v>166</v>
      </c>
      <c r="BM132" s="162" t="s">
        <v>746</v>
      </c>
    </row>
    <row r="133" spans="1:65" s="13" customFormat="1">
      <c r="B133" s="164"/>
      <c r="D133" s="165" t="s">
        <v>168</v>
      </c>
      <c r="E133" s="166" t="s">
        <v>1</v>
      </c>
      <c r="F133" s="167" t="s">
        <v>747</v>
      </c>
      <c r="H133" s="168">
        <v>12.311999999999999</v>
      </c>
      <c r="I133" s="169"/>
      <c r="L133" s="164"/>
      <c r="M133" s="170"/>
      <c r="N133" s="171"/>
      <c r="O133" s="171"/>
      <c r="P133" s="171"/>
      <c r="Q133" s="171"/>
      <c r="R133" s="171"/>
      <c r="S133" s="171"/>
      <c r="T133" s="172"/>
      <c r="AT133" s="166" t="s">
        <v>168</v>
      </c>
      <c r="AU133" s="166" t="s">
        <v>82</v>
      </c>
      <c r="AV133" s="13" t="s">
        <v>82</v>
      </c>
      <c r="AW133" s="13" t="s">
        <v>30</v>
      </c>
      <c r="AX133" s="13" t="s">
        <v>73</v>
      </c>
      <c r="AY133" s="166" t="s">
        <v>160</v>
      </c>
    </row>
    <row r="134" spans="1:65" s="14" customFormat="1">
      <c r="B134" s="173"/>
      <c r="D134" s="165" t="s">
        <v>168</v>
      </c>
      <c r="E134" s="174" t="s">
        <v>1</v>
      </c>
      <c r="F134" s="175" t="s">
        <v>170</v>
      </c>
      <c r="H134" s="176">
        <v>12.311999999999999</v>
      </c>
      <c r="I134" s="177"/>
      <c r="L134" s="173"/>
      <c r="M134" s="178"/>
      <c r="N134" s="179"/>
      <c r="O134" s="179"/>
      <c r="P134" s="179"/>
      <c r="Q134" s="179"/>
      <c r="R134" s="179"/>
      <c r="S134" s="179"/>
      <c r="T134" s="180"/>
      <c r="AT134" s="174" t="s">
        <v>168</v>
      </c>
      <c r="AU134" s="174" t="s">
        <v>82</v>
      </c>
      <c r="AV134" s="14" t="s">
        <v>166</v>
      </c>
      <c r="AW134" s="14" t="s">
        <v>30</v>
      </c>
      <c r="AX134" s="14" t="s">
        <v>80</v>
      </c>
      <c r="AY134" s="174" t="s">
        <v>160</v>
      </c>
    </row>
    <row r="135" spans="1:65" s="2" customFormat="1" ht="24.2" customHeight="1">
      <c r="A135" s="32"/>
      <c r="B135" s="149"/>
      <c r="C135" s="150" t="s">
        <v>82</v>
      </c>
      <c r="D135" s="150" t="s">
        <v>162</v>
      </c>
      <c r="E135" s="151" t="s">
        <v>509</v>
      </c>
      <c r="F135" s="152" t="s">
        <v>510</v>
      </c>
      <c r="G135" s="153" t="s">
        <v>165</v>
      </c>
      <c r="H135" s="154">
        <v>12.311999999999999</v>
      </c>
      <c r="I135" s="155"/>
      <c r="J135" s="156">
        <f>ROUND(I135*H135,2)</f>
        <v>0</v>
      </c>
      <c r="K135" s="157"/>
      <c r="L135" s="33"/>
      <c r="M135" s="158" t="s">
        <v>1</v>
      </c>
      <c r="N135" s="159" t="s">
        <v>38</v>
      </c>
      <c r="O135" s="58"/>
      <c r="P135" s="160">
        <f>O135*H135</f>
        <v>0</v>
      </c>
      <c r="Q135" s="160">
        <v>0</v>
      </c>
      <c r="R135" s="160">
        <f>Q135*H135</f>
        <v>0</v>
      </c>
      <c r="S135" s="160">
        <v>0.32500000000000001</v>
      </c>
      <c r="T135" s="161">
        <f>S135*H135</f>
        <v>4.0014000000000003</v>
      </c>
      <c r="U135" s="32"/>
      <c r="V135" s="32"/>
      <c r="W135" s="32"/>
      <c r="X135" s="32"/>
      <c r="Y135" s="32"/>
      <c r="Z135" s="32"/>
      <c r="AA135" s="32"/>
      <c r="AB135" s="32"/>
      <c r="AC135" s="32"/>
      <c r="AD135" s="32"/>
      <c r="AE135" s="32"/>
      <c r="AR135" s="162" t="s">
        <v>166</v>
      </c>
      <c r="AT135" s="162" t="s">
        <v>162</v>
      </c>
      <c r="AU135" s="162" t="s">
        <v>82</v>
      </c>
      <c r="AY135" s="17" t="s">
        <v>160</v>
      </c>
      <c r="BE135" s="163">
        <f>IF(N135="základní",J135,0)</f>
        <v>0</v>
      </c>
      <c r="BF135" s="163">
        <f>IF(N135="snížená",J135,0)</f>
        <v>0</v>
      </c>
      <c r="BG135" s="163">
        <f>IF(N135="zákl. přenesená",J135,0)</f>
        <v>0</v>
      </c>
      <c r="BH135" s="163">
        <f>IF(N135="sníž. přenesená",J135,0)</f>
        <v>0</v>
      </c>
      <c r="BI135" s="163">
        <f>IF(N135="nulová",J135,0)</f>
        <v>0</v>
      </c>
      <c r="BJ135" s="17" t="s">
        <v>80</v>
      </c>
      <c r="BK135" s="163">
        <f>ROUND(I135*H135,2)</f>
        <v>0</v>
      </c>
      <c r="BL135" s="17" t="s">
        <v>166</v>
      </c>
      <c r="BM135" s="162" t="s">
        <v>748</v>
      </c>
    </row>
    <row r="136" spans="1:65" s="13" customFormat="1">
      <c r="B136" s="164"/>
      <c r="D136" s="165" t="s">
        <v>168</v>
      </c>
      <c r="E136" s="166" t="s">
        <v>1</v>
      </c>
      <c r="F136" s="167" t="s">
        <v>747</v>
      </c>
      <c r="H136" s="168">
        <v>12.311999999999999</v>
      </c>
      <c r="I136" s="169"/>
      <c r="L136" s="164"/>
      <c r="M136" s="170"/>
      <c r="N136" s="171"/>
      <c r="O136" s="171"/>
      <c r="P136" s="171"/>
      <c r="Q136" s="171"/>
      <c r="R136" s="171"/>
      <c r="S136" s="171"/>
      <c r="T136" s="172"/>
      <c r="AT136" s="166" t="s">
        <v>168</v>
      </c>
      <c r="AU136" s="166" t="s">
        <v>82</v>
      </c>
      <c r="AV136" s="13" t="s">
        <v>82</v>
      </c>
      <c r="AW136" s="13" t="s">
        <v>30</v>
      </c>
      <c r="AX136" s="13" t="s">
        <v>73</v>
      </c>
      <c r="AY136" s="166" t="s">
        <v>160</v>
      </c>
    </row>
    <row r="137" spans="1:65" s="14" customFormat="1">
      <c r="B137" s="173"/>
      <c r="D137" s="165" t="s">
        <v>168</v>
      </c>
      <c r="E137" s="174" t="s">
        <v>1</v>
      </c>
      <c r="F137" s="175" t="s">
        <v>170</v>
      </c>
      <c r="H137" s="176">
        <v>12.311999999999999</v>
      </c>
      <c r="I137" s="177"/>
      <c r="L137" s="173"/>
      <c r="M137" s="178"/>
      <c r="N137" s="179"/>
      <c r="O137" s="179"/>
      <c r="P137" s="179"/>
      <c r="Q137" s="179"/>
      <c r="R137" s="179"/>
      <c r="S137" s="179"/>
      <c r="T137" s="180"/>
      <c r="AT137" s="174" t="s">
        <v>168</v>
      </c>
      <c r="AU137" s="174" t="s">
        <v>82</v>
      </c>
      <c r="AV137" s="14" t="s">
        <v>166</v>
      </c>
      <c r="AW137" s="14" t="s">
        <v>30</v>
      </c>
      <c r="AX137" s="14" t="s">
        <v>80</v>
      </c>
      <c r="AY137" s="174" t="s">
        <v>160</v>
      </c>
    </row>
    <row r="138" spans="1:65" s="2" customFormat="1" ht="24.2" customHeight="1">
      <c r="A138" s="32"/>
      <c r="B138" s="149"/>
      <c r="C138" s="150" t="s">
        <v>174</v>
      </c>
      <c r="D138" s="150" t="s">
        <v>162</v>
      </c>
      <c r="E138" s="151" t="s">
        <v>175</v>
      </c>
      <c r="F138" s="152" t="s">
        <v>176</v>
      </c>
      <c r="G138" s="153" t="s">
        <v>165</v>
      </c>
      <c r="H138" s="154">
        <v>12.311999999999999</v>
      </c>
      <c r="I138" s="155"/>
      <c r="J138" s="156">
        <f>ROUND(I138*H138,2)</f>
        <v>0</v>
      </c>
      <c r="K138" s="157"/>
      <c r="L138" s="33"/>
      <c r="M138" s="158" t="s">
        <v>1</v>
      </c>
      <c r="N138" s="159" t="s">
        <v>38</v>
      </c>
      <c r="O138" s="58"/>
      <c r="P138" s="160">
        <f>O138*H138</f>
        <v>0</v>
      </c>
      <c r="Q138" s="160">
        <v>0</v>
      </c>
      <c r="R138" s="160">
        <f>Q138*H138</f>
        <v>0</v>
      </c>
      <c r="S138" s="160">
        <v>0.22</v>
      </c>
      <c r="T138" s="161">
        <f>S138*H138</f>
        <v>2.7086399999999999</v>
      </c>
      <c r="U138" s="32"/>
      <c r="V138" s="32"/>
      <c r="W138" s="32"/>
      <c r="X138" s="32"/>
      <c r="Y138" s="32"/>
      <c r="Z138" s="32"/>
      <c r="AA138" s="32"/>
      <c r="AB138" s="32"/>
      <c r="AC138" s="32"/>
      <c r="AD138" s="32"/>
      <c r="AE138" s="32"/>
      <c r="AR138" s="162" t="s">
        <v>166</v>
      </c>
      <c r="AT138" s="162" t="s">
        <v>162</v>
      </c>
      <c r="AU138" s="162" t="s">
        <v>82</v>
      </c>
      <c r="AY138" s="17" t="s">
        <v>160</v>
      </c>
      <c r="BE138" s="163">
        <f>IF(N138="základní",J138,0)</f>
        <v>0</v>
      </c>
      <c r="BF138" s="163">
        <f>IF(N138="snížená",J138,0)</f>
        <v>0</v>
      </c>
      <c r="BG138" s="163">
        <f>IF(N138="zákl. přenesená",J138,0)</f>
        <v>0</v>
      </c>
      <c r="BH138" s="163">
        <f>IF(N138="sníž. přenesená",J138,0)</f>
        <v>0</v>
      </c>
      <c r="BI138" s="163">
        <f>IF(N138="nulová",J138,0)</f>
        <v>0</v>
      </c>
      <c r="BJ138" s="17" t="s">
        <v>80</v>
      </c>
      <c r="BK138" s="163">
        <f>ROUND(I138*H138,2)</f>
        <v>0</v>
      </c>
      <c r="BL138" s="17" t="s">
        <v>166</v>
      </c>
      <c r="BM138" s="162" t="s">
        <v>749</v>
      </c>
    </row>
    <row r="139" spans="1:65" s="13" customFormat="1">
      <c r="B139" s="164"/>
      <c r="D139" s="165" t="s">
        <v>168</v>
      </c>
      <c r="E139" s="166" t="s">
        <v>1</v>
      </c>
      <c r="F139" s="167" t="s">
        <v>747</v>
      </c>
      <c r="H139" s="168">
        <v>12.311999999999999</v>
      </c>
      <c r="I139" s="169"/>
      <c r="L139" s="164"/>
      <c r="M139" s="170"/>
      <c r="N139" s="171"/>
      <c r="O139" s="171"/>
      <c r="P139" s="171"/>
      <c r="Q139" s="171"/>
      <c r="R139" s="171"/>
      <c r="S139" s="171"/>
      <c r="T139" s="172"/>
      <c r="AT139" s="166" t="s">
        <v>168</v>
      </c>
      <c r="AU139" s="166" t="s">
        <v>82</v>
      </c>
      <c r="AV139" s="13" t="s">
        <v>82</v>
      </c>
      <c r="AW139" s="13" t="s">
        <v>30</v>
      </c>
      <c r="AX139" s="13" t="s">
        <v>73</v>
      </c>
      <c r="AY139" s="166" t="s">
        <v>160</v>
      </c>
    </row>
    <row r="140" spans="1:65" s="14" customFormat="1">
      <c r="B140" s="173"/>
      <c r="D140" s="165" t="s">
        <v>168</v>
      </c>
      <c r="E140" s="174" t="s">
        <v>1</v>
      </c>
      <c r="F140" s="175" t="s">
        <v>170</v>
      </c>
      <c r="H140" s="176">
        <v>12.311999999999999</v>
      </c>
      <c r="I140" s="177"/>
      <c r="L140" s="173"/>
      <c r="M140" s="178"/>
      <c r="N140" s="179"/>
      <c r="O140" s="179"/>
      <c r="P140" s="179"/>
      <c r="Q140" s="179"/>
      <c r="R140" s="179"/>
      <c r="S140" s="179"/>
      <c r="T140" s="180"/>
      <c r="AT140" s="174" t="s">
        <v>168</v>
      </c>
      <c r="AU140" s="174" t="s">
        <v>82</v>
      </c>
      <c r="AV140" s="14" t="s">
        <v>166</v>
      </c>
      <c r="AW140" s="14" t="s">
        <v>30</v>
      </c>
      <c r="AX140" s="14" t="s">
        <v>80</v>
      </c>
      <c r="AY140" s="174" t="s">
        <v>160</v>
      </c>
    </row>
    <row r="141" spans="1:65" s="2" customFormat="1" ht="24.2" customHeight="1">
      <c r="A141" s="32"/>
      <c r="B141" s="149"/>
      <c r="C141" s="150" t="s">
        <v>166</v>
      </c>
      <c r="D141" s="150" t="s">
        <v>162</v>
      </c>
      <c r="E141" s="151" t="s">
        <v>513</v>
      </c>
      <c r="F141" s="152" t="s">
        <v>514</v>
      </c>
      <c r="G141" s="153" t="s">
        <v>165</v>
      </c>
      <c r="H141" s="154">
        <v>18.468</v>
      </c>
      <c r="I141" s="155"/>
      <c r="J141" s="156">
        <f>ROUND(I141*H141,2)</f>
        <v>0</v>
      </c>
      <c r="K141" s="157"/>
      <c r="L141" s="33"/>
      <c r="M141" s="158" t="s">
        <v>1</v>
      </c>
      <c r="N141" s="159" t="s">
        <v>38</v>
      </c>
      <c r="O141" s="58"/>
      <c r="P141" s="160">
        <f>O141*H141</f>
        <v>0</v>
      </c>
      <c r="Q141" s="160">
        <v>6.9999999999999994E-5</v>
      </c>
      <c r="R141" s="160">
        <f>Q141*H141</f>
        <v>1.2927599999999998E-3</v>
      </c>
      <c r="S141" s="160">
        <v>0.115</v>
      </c>
      <c r="T141" s="161">
        <f>S141*H141</f>
        <v>2.1238200000000003</v>
      </c>
      <c r="U141" s="32"/>
      <c r="V141" s="32"/>
      <c r="W141" s="32"/>
      <c r="X141" s="32"/>
      <c r="Y141" s="32"/>
      <c r="Z141" s="32"/>
      <c r="AA141" s="32"/>
      <c r="AB141" s="32"/>
      <c r="AC141" s="32"/>
      <c r="AD141" s="32"/>
      <c r="AE141" s="32"/>
      <c r="AR141" s="162" t="s">
        <v>166</v>
      </c>
      <c r="AT141" s="162" t="s">
        <v>162</v>
      </c>
      <c r="AU141" s="162" t="s">
        <v>82</v>
      </c>
      <c r="AY141" s="17" t="s">
        <v>160</v>
      </c>
      <c r="BE141" s="163">
        <f>IF(N141="základní",J141,0)</f>
        <v>0</v>
      </c>
      <c r="BF141" s="163">
        <f>IF(N141="snížená",J141,0)</f>
        <v>0</v>
      </c>
      <c r="BG141" s="163">
        <f>IF(N141="zákl. přenesená",J141,0)</f>
        <v>0</v>
      </c>
      <c r="BH141" s="163">
        <f>IF(N141="sníž. přenesená",J141,0)</f>
        <v>0</v>
      </c>
      <c r="BI141" s="163">
        <f>IF(N141="nulová",J141,0)</f>
        <v>0</v>
      </c>
      <c r="BJ141" s="17" t="s">
        <v>80</v>
      </c>
      <c r="BK141" s="163">
        <f>ROUND(I141*H141,2)</f>
        <v>0</v>
      </c>
      <c r="BL141" s="17" t="s">
        <v>166</v>
      </c>
      <c r="BM141" s="162" t="s">
        <v>750</v>
      </c>
    </row>
    <row r="142" spans="1:65" s="13" customFormat="1">
      <c r="B142" s="164"/>
      <c r="D142" s="165" t="s">
        <v>168</v>
      </c>
      <c r="E142" s="166" t="s">
        <v>1</v>
      </c>
      <c r="F142" s="167" t="s">
        <v>751</v>
      </c>
      <c r="H142" s="168">
        <v>18.468</v>
      </c>
      <c r="I142" s="169"/>
      <c r="L142" s="164"/>
      <c r="M142" s="170"/>
      <c r="N142" s="171"/>
      <c r="O142" s="171"/>
      <c r="P142" s="171"/>
      <c r="Q142" s="171"/>
      <c r="R142" s="171"/>
      <c r="S142" s="171"/>
      <c r="T142" s="172"/>
      <c r="AT142" s="166" t="s">
        <v>168</v>
      </c>
      <c r="AU142" s="166" t="s">
        <v>82</v>
      </c>
      <c r="AV142" s="13" t="s">
        <v>82</v>
      </c>
      <c r="AW142" s="13" t="s">
        <v>30</v>
      </c>
      <c r="AX142" s="13" t="s">
        <v>73</v>
      </c>
      <c r="AY142" s="166" t="s">
        <v>160</v>
      </c>
    </row>
    <row r="143" spans="1:65" s="14" customFormat="1">
      <c r="B143" s="173"/>
      <c r="D143" s="165" t="s">
        <v>168</v>
      </c>
      <c r="E143" s="174" t="s">
        <v>1</v>
      </c>
      <c r="F143" s="175" t="s">
        <v>170</v>
      </c>
      <c r="H143" s="176">
        <v>18.468</v>
      </c>
      <c r="I143" s="177"/>
      <c r="L143" s="173"/>
      <c r="M143" s="178"/>
      <c r="N143" s="179"/>
      <c r="O143" s="179"/>
      <c r="P143" s="179"/>
      <c r="Q143" s="179"/>
      <c r="R143" s="179"/>
      <c r="S143" s="179"/>
      <c r="T143" s="180"/>
      <c r="AT143" s="174" t="s">
        <v>168</v>
      </c>
      <c r="AU143" s="174" t="s">
        <v>82</v>
      </c>
      <c r="AV143" s="14" t="s">
        <v>166</v>
      </c>
      <c r="AW143" s="14" t="s">
        <v>30</v>
      </c>
      <c r="AX143" s="14" t="s">
        <v>80</v>
      </c>
      <c r="AY143" s="174" t="s">
        <v>160</v>
      </c>
    </row>
    <row r="144" spans="1:65" s="2" customFormat="1" ht="24.2" customHeight="1">
      <c r="A144" s="32"/>
      <c r="B144" s="149"/>
      <c r="C144" s="150" t="s">
        <v>182</v>
      </c>
      <c r="D144" s="150" t="s">
        <v>162</v>
      </c>
      <c r="E144" s="151" t="s">
        <v>183</v>
      </c>
      <c r="F144" s="152" t="s">
        <v>184</v>
      </c>
      <c r="G144" s="153" t="s">
        <v>185</v>
      </c>
      <c r="H144" s="154">
        <v>24</v>
      </c>
      <c r="I144" s="155"/>
      <c r="J144" s="156">
        <f>ROUND(I144*H144,2)</f>
        <v>0</v>
      </c>
      <c r="K144" s="157"/>
      <c r="L144" s="33"/>
      <c r="M144" s="158" t="s">
        <v>1</v>
      </c>
      <c r="N144" s="159" t="s">
        <v>38</v>
      </c>
      <c r="O144" s="58"/>
      <c r="P144" s="160">
        <f>O144*H144</f>
        <v>0</v>
      </c>
      <c r="Q144" s="160">
        <v>3.0000000000000001E-5</v>
      </c>
      <c r="R144" s="160">
        <f>Q144*H144</f>
        <v>7.2000000000000005E-4</v>
      </c>
      <c r="S144" s="160">
        <v>0</v>
      </c>
      <c r="T144" s="161">
        <f>S144*H144</f>
        <v>0</v>
      </c>
      <c r="U144" s="32"/>
      <c r="V144" s="32"/>
      <c r="W144" s="32"/>
      <c r="X144" s="32"/>
      <c r="Y144" s="32"/>
      <c r="Z144" s="32"/>
      <c r="AA144" s="32"/>
      <c r="AB144" s="32"/>
      <c r="AC144" s="32"/>
      <c r="AD144" s="32"/>
      <c r="AE144" s="32"/>
      <c r="AR144" s="162" t="s">
        <v>166</v>
      </c>
      <c r="AT144" s="162" t="s">
        <v>162</v>
      </c>
      <c r="AU144" s="162" t="s">
        <v>82</v>
      </c>
      <c r="AY144" s="17" t="s">
        <v>160</v>
      </c>
      <c r="BE144" s="163">
        <f>IF(N144="základní",J144,0)</f>
        <v>0</v>
      </c>
      <c r="BF144" s="163">
        <f>IF(N144="snížená",J144,0)</f>
        <v>0</v>
      </c>
      <c r="BG144" s="163">
        <f>IF(N144="zákl. přenesená",J144,0)</f>
        <v>0</v>
      </c>
      <c r="BH144" s="163">
        <f>IF(N144="sníž. přenesená",J144,0)</f>
        <v>0</v>
      </c>
      <c r="BI144" s="163">
        <f>IF(N144="nulová",J144,0)</f>
        <v>0</v>
      </c>
      <c r="BJ144" s="17" t="s">
        <v>80</v>
      </c>
      <c r="BK144" s="163">
        <f>ROUND(I144*H144,2)</f>
        <v>0</v>
      </c>
      <c r="BL144" s="17" t="s">
        <v>166</v>
      </c>
      <c r="BM144" s="162" t="s">
        <v>752</v>
      </c>
    </row>
    <row r="145" spans="1:65" s="13" customFormat="1">
      <c r="B145" s="164"/>
      <c r="D145" s="165" t="s">
        <v>168</v>
      </c>
      <c r="E145" s="166" t="s">
        <v>1</v>
      </c>
      <c r="F145" s="167" t="s">
        <v>753</v>
      </c>
      <c r="H145" s="168">
        <v>24</v>
      </c>
      <c r="I145" s="169"/>
      <c r="L145" s="164"/>
      <c r="M145" s="170"/>
      <c r="N145" s="171"/>
      <c r="O145" s="171"/>
      <c r="P145" s="171"/>
      <c r="Q145" s="171"/>
      <c r="R145" s="171"/>
      <c r="S145" s="171"/>
      <c r="T145" s="172"/>
      <c r="AT145" s="166" t="s">
        <v>168</v>
      </c>
      <c r="AU145" s="166" t="s">
        <v>82</v>
      </c>
      <c r="AV145" s="13" t="s">
        <v>82</v>
      </c>
      <c r="AW145" s="13" t="s">
        <v>30</v>
      </c>
      <c r="AX145" s="13" t="s">
        <v>73</v>
      </c>
      <c r="AY145" s="166" t="s">
        <v>160</v>
      </c>
    </row>
    <row r="146" spans="1:65" s="14" customFormat="1">
      <c r="B146" s="173"/>
      <c r="D146" s="165" t="s">
        <v>168</v>
      </c>
      <c r="E146" s="174" t="s">
        <v>1</v>
      </c>
      <c r="F146" s="175" t="s">
        <v>170</v>
      </c>
      <c r="H146" s="176">
        <v>24</v>
      </c>
      <c r="I146" s="177"/>
      <c r="L146" s="173"/>
      <c r="M146" s="178"/>
      <c r="N146" s="179"/>
      <c r="O146" s="179"/>
      <c r="P146" s="179"/>
      <c r="Q146" s="179"/>
      <c r="R146" s="179"/>
      <c r="S146" s="179"/>
      <c r="T146" s="180"/>
      <c r="AT146" s="174" t="s">
        <v>168</v>
      </c>
      <c r="AU146" s="174" t="s">
        <v>82</v>
      </c>
      <c r="AV146" s="14" t="s">
        <v>166</v>
      </c>
      <c r="AW146" s="14" t="s">
        <v>30</v>
      </c>
      <c r="AX146" s="14" t="s">
        <v>80</v>
      </c>
      <c r="AY146" s="174" t="s">
        <v>160</v>
      </c>
    </row>
    <row r="147" spans="1:65" s="2" customFormat="1" ht="24.2" customHeight="1">
      <c r="A147" s="32"/>
      <c r="B147" s="149"/>
      <c r="C147" s="150" t="s">
        <v>188</v>
      </c>
      <c r="D147" s="150" t="s">
        <v>162</v>
      </c>
      <c r="E147" s="151" t="s">
        <v>189</v>
      </c>
      <c r="F147" s="152" t="s">
        <v>190</v>
      </c>
      <c r="G147" s="153" t="s">
        <v>191</v>
      </c>
      <c r="H147" s="154">
        <v>1</v>
      </c>
      <c r="I147" s="155"/>
      <c r="J147" s="156">
        <f>ROUND(I147*H147,2)</f>
        <v>0</v>
      </c>
      <c r="K147" s="157"/>
      <c r="L147" s="33"/>
      <c r="M147" s="158" t="s">
        <v>1</v>
      </c>
      <c r="N147" s="159" t="s">
        <v>38</v>
      </c>
      <c r="O147" s="58"/>
      <c r="P147" s="160">
        <f>O147*H147</f>
        <v>0</v>
      </c>
      <c r="Q147" s="160">
        <v>0</v>
      </c>
      <c r="R147" s="160">
        <f>Q147*H147</f>
        <v>0</v>
      </c>
      <c r="S147" s="160">
        <v>0</v>
      </c>
      <c r="T147" s="161">
        <f>S147*H147</f>
        <v>0</v>
      </c>
      <c r="U147" s="32"/>
      <c r="V147" s="32"/>
      <c r="W147" s="32"/>
      <c r="X147" s="32"/>
      <c r="Y147" s="32"/>
      <c r="Z147" s="32"/>
      <c r="AA147" s="32"/>
      <c r="AB147" s="32"/>
      <c r="AC147" s="32"/>
      <c r="AD147" s="32"/>
      <c r="AE147" s="32"/>
      <c r="AR147" s="162" t="s">
        <v>166</v>
      </c>
      <c r="AT147" s="162" t="s">
        <v>162</v>
      </c>
      <c r="AU147" s="162" t="s">
        <v>82</v>
      </c>
      <c r="AY147" s="17" t="s">
        <v>160</v>
      </c>
      <c r="BE147" s="163">
        <f>IF(N147="základní",J147,0)</f>
        <v>0</v>
      </c>
      <c r="BF147" s="163">
        <f>IF(N147="snížená",J147,0)</f>
        <v>0</v>
      </c>
      <c r="BG147" s="163">
        <f>IF(N147="zákl. přenesená",J147,0)</f>
        <v>0</v>
      </c>
      <c r="BH147" s="163">
        <f>IF(N147="sníž. přenesená",J147,0)</f>
        <v>0</v>
      </c>
      <c r="BI147" s="163">
        <f>IF(N147="nulová",J147,0)</f>
        <v>0</v>
      </c>
      <c r="BJ147" s="17" t="s">
        <v>80</v>
      </c>
      <c r="BK147" s="163">
        <f>ROUND(I147*H147,2)</f>
        <v>0</v>
      </c>
      <c r="BL147" s="17" t="s">
        <v>166</v>
      </c>
      <c r="BM147" s="162" t="s">
        <v>754</v>
      </c>
    </row>
    <row r="148" spans="1:65" s="13" customFormat="1">
      <c r="B148" s="164"/>
      <c r="D148" s="165" t="s">
        <v>168</v>
      </c>
      <c r="E148" s="166" t="s">
        <v>1</v>
      </c>
      <c r="F148" s="167" t="s">
        <v>80</v>
      </c>
      <c r="H148" s="168">
        <v>1</v>
      </c>
      <c r="I148" s="169"/>
      <c r="L148" s="164"/>
      <c r="M148" s="170"/>
      <c r="N148" s="171"/>
      <c r="O148" s="171"/>
      <c r="P148" s="171"/>
      <c r="Q148" s="171"/>
      <c r="R148" s="171"/>
      <c r="S148" s="171"/>
      <c r="T148" s="172"/>
      <c r="AT148" s="166" t="s">
        <v>168</v>
      </c>
      <c r="AU148" s="166" t="s">
        <v>82</v>
      </c>
      <c r="AV148" s="13" t="s">
        <v>82</v>
      </c>
      <c r="AW148" s="13" t="s">
        <v>30</v>
      </c>
      <c r="AX148" s="13" t="s">
        <v>73</v>
      </c>
      <c r="AY148" s="166" t="s">
        <v>160</v>
      </c>
    </row>
    <row r="149" spans="1:65" s="14" customFormat="1">
      <c r="B149" s="173"/>
      <c r="D149" s="165" t="s">
        <v>168</v>
      </c>
      <c r="E149" s="174" t="s">
        <v>1</v>
      </c>
      <c r="F149" s="175" t="s">
        <v>170</v>
      </c>
      <c r="H149" s="176">
        <v>1</v>
      </c>
      <c r="I149" s="177"/>
      <c r="L149" s="173"/>
      <c r="M149" s="178"/>
      <c r="N149" s="179"/>
      <c r="O149" s="179"/>
      <c r="P149" s="179"/>
      <c r="Q149" s="179"/>
      <c r="R149" s="179"/>
      <c r="S149" s="179"/>
      <c r="T149" s="180"/>
      <c r="AT149" s="174" t="s">
        <v>168</v>
      </c>
      <c r="AU149" s="174" t="s">
        <v>82</v>
      </c>
      <c r="AV149" s="14" t="s">
        <v>166</v>
      </c>
      <c r="AW149" s="14" t="s">
        <v>30</v>
      </c>
      <c r="AX149" s="14" t="s">
        <v>80</v>
      </c>
      <c r="AY149" s="174" t="s">
        <v>160</v>
      </c>
    </row>
    <row r="150" spans="1:65" s="2" customFormat="1" ht="24.2" customHeight="1">
      <c r="A150" s="32"/>
      <c r="B150" s="149"/>
      <c r="C150" s="150" t="s">
        <v>193</v>
      </c>
      <c r="D150" s="150" t="s">
        <v>162</v>
      </c>
      <c r="E150" s="151" t="s">
        <v>194</v>
      </c>
      <c r="F150" s="152" t="s">
        <v>195</v>
      </c>
      <c r="G150" s="153" t="s">
        <v>196</v>
      </c>
      <c r="H150" s="154">
        <v>1.2</v>
      </c>
      <c r="I150" s="155"/>
      <c r="J150" s="156">
        <f>ROUND(I150*H150,2)</f>
        <v>0</v>
      </c>
      <c r="K150" s="157"/>
      <c r="L150" s="33"/>
      <c r="M150" s="158" t="s">
        <v>1</v>
      </c>
      <c r="N150" s="159" t="s">
        <v>38</v>
      </c>
      <c r="O150" s="58"/>
      <c r="P150" s="160">
        <f>O150*H150</f>
        <v>0</v>
      </c>
      <c r="Q150" s="160">
        <v>8.6800000000000002E-3</v>
      </c>
      <c r="R150" s="160">
        <f>Q150*H150</f>
        <v>1.0416E-2</v>
      </c>
      <c r="S150" s="160">
        <v>0</v>
      </c>
      <c r="T150" s="161">
        <f>S150*H150</f>
        <v>0</v>
      </c>
      <c r="U150" s="32"/>
      <c r="V150" s="32"/>
      <c r="W150" s="32"/>
      <c r="X150" s="32"/>
      <c r="Y150" s="32"/>
      <c r="Z150" s="32"/>
      <c r="AA150" s="32"/>
      <c r="AB150" s="32"/>
      <c r="AC150" s="32"/>
      <c r="AD150" s="32"/>
      <c r="AE150" s="32"/>
      <c r="AR150" s="162" t="s">
        <v>166</v>
      </c>
      <c r="AT150" s="162" t="s">
        <v>162</v>
      </c>
      <c r="AU150" s="162" t="s">
        <v>82</v>
      </c>
      <c r="AY150" s="17" t="s">
        <v>160</v>
      </c>
      <c r="BE150" s="163">
        <f>IF(N150="základní",J150,0)</f>
        <v>0</v>
      </c>
      <c r="BF150" s="163">
        <f>IF(N150="snížená",J150,0)</f>
        <v>0</v>
      </c>
      <c r="BG150" s="163">
        <f>IF(N150="zákl. přenesená",J150,0)</f>
        <v>0</v>
      </c>
      <c r="BH150" s="163">
        <f>IF(N150="sníž. přenesená",J150,0)</f>
        <v>0</v>
      </c>
      <c r="BI150" s="163">
        <f>IF(N150="nulová",J150,0)</f>
        <v>0</v>
      </c>
      <c r="BJ150" s="17" t="s">
        <v>80</v>
      </c>
      <c r="BK150" s="163">
        <f>ROUND(I150*H150,2)</f>
        <v>0</v>
      </c>
      <c r="BL150" s="17" t="s">
        <v>166</v>
      </c>
      <c r="BM150" s="162" t="s">
        <v>755</v>
      </c>
    </row>
    <row r="151" spans="1:65" s="13" customFormat="1">
      <c r="B151" s="164"/>
      <c r="D151" s="165" t="s">
        <v>168</v>
      </c>
      <c r="E151" s="166" t="s">
        <v>1</v>
      </c>
      <c r="F151" s="167" t="s">
        <v>756</v>
      </c>
      <c r="H151" s="168">
        <v>1.2</v>
      </c>
      <c r="I151" s="169"/>
      <c r="L151" s="164"/>
      <c r="M151" s="170"/>
      <c r="N151" s="171"/>
      <c r="O151" s="171"/>
      <c r="P151" s="171"/>
      <c r="Q151" s="171"/>
      <c r="R151" s="171"/>
      <c r="S151" s="171"/>
      <c r="T151" s="172"/>
      <c r="AT151" s="166" t="s">
        <v>168</v>
      </c>
      <c r="AU151" s="166" t="s">
        <v>82</v>
      </c>
      <c r="AV151" s="13" t="s">
        <v>82</v>
      </c>
      <c r="AW151" s="13" t="s">
        <v>30</v>
      </c>
      <c r="AX151" s="13" t="s">
        <v>73</v>
      </c>
      <c r="AY151" s="166" t="s">
        <v>160</v>
      </c>
    </row>
    <row r="152" spans="1:65" s="14" customFormat="1">
      <c r="B152" s="173"/>
      <c r="D152" s="165" t="s">
        <v>168</v>
      </c>
      <c r="E152" s="174" t="s">
        <v>1</v>
      </c>
      <c r="F152" s="175" t="s">
        <v>170</v>
      </c>
      <c r="H152" s="176">
        <v>1.2</v>
      </c>
      <c r="I152" s="177"/>
      <c r="L152" s="173"/>
      <c r="M152" s="178"/>
      <c r="N152" s="179"/>
      <c r="O152" s="179"/>
      <c r="P152" s="179"/>
      <c r="Q152" s="179"/>
      <c r="R152" s="179"/>
      <c r="S152" s="179"/>
      <c r="T152" s="180"/>
      <c r="AT152" s="174" t="s">
        <v>168</v>
      </c>
      <c r="AU152" s="174" t="s">
        <v>82</v>
      </c>
      <c r="AV152" s="14" t="s">
        <v>166</v>
      </c>
      <c r="AW152" s="14" t="s">
        <v>30</v>
      </c>
      <c r="AX152" s="14" t="s">
        <v>80</v>
      </c>
      <c r="AY152" s="174" t="s">
        <v>160</v>
      </c>
    </row>
    <row r="153" spans="1:65" s="2" customFormat="1" ht="24.2" customHeight="1">
      <c r="A153" s="32"/>
      <c r="B153" s="149"/>
      <c r="C153" s="150" t="s">
        <v>199</v>
      </c>
      <c r="D153" s="150" t="s">
        <v>162</v>
      </c>
      <c r="E153" s="151" t="s">
        <v>205</v>
      </c>
      <c r="F153" s="152" t="s">
        <v>206</v>
      </c>
      <c r="G153" s="153" t="s">
        <v>207</v>
      </c>
      <c r="H153" s="154">
        <v>2.448</v>
      </c>
      <c r="I153" s="155"/>
      <c r="J153" s="156">
        <f>ROUND(I153*H153,2)</f>
        <v>0</v>
      </c>
      <c r="K153" s="157"/>
      <c r="L153" s="33"/>
      <c r="M153" s="158" t="s">
        <v>1</v>
      </c>
      <c r="N153" s="159" t="s">
        <v>38</v>
      </c>
      <c r="O153" s="58"/>
      <c r="P153" s="160">
        <f>O153*H153</f>
        <v>0</v>
      </c>
      <c r="Q153" s="160">
        <v>0</v>
      </c>
      <c r="R153" s="160">
        <f>Q153*H153</f>
        <v>0</v>
      </c>
      <c r="S153" s="160">
        <v>0</v>
      </c>
      <c r="T153" s="161">
        <f>S153*H153</f>
        <v>0</v>
      </c>
      <c r="U153" s="32"/>
      <c r="V153" s="32"/>
      <c r="W153" s="32"/>
      <c r="X153" s="32"/>
      <c r="Y153" s="32"/>
      <c r="Z153" s="32"/>
      <c r="AA153" s="32"/>
      <c r="AB153" s="32"/>
      <c r="AC153" s="32"/>
      <c r="AD153" s="32"/>
      <c r="AE153" s="32"/>
      <c r="AR153" s="162" t="s">
        <v>166</v>
      </c>
      <c r="AT153" s="162" t="s">
        <v>162</v>
      </c>
      <c r="AU153" s="162" t="s">
        <v>82</v>
      </c>
      <c r="AY153" s="17" t="s">
        <v>160</v>
      </c>
      <c r="BE153" s="163">
        <f>IF(N153="základní",J153,0)</f>
        <v>0</v>
      </c>
      <c r="BF153" s="163">
        <f>IF(N153="snížená",J153,0)</f>
        <v>0</v>
      </c>
      <c r="BG153" s="163">
        <f>IF(N153="zákl. přenesená",J153,0)</f>
        <v>0</v>
      </c>
      <c r="BH153" s="163">
        <f>IF(N153="sníž. přenesená",J153,0)</f>
        <v>0</v>
      </c>
      <c r="BI153" s="163">
        <f>IF(N153="nulová",J153,0)</f>
        <v>0</v>
      </c>
      <c r="BJ153" s="17" t="s">
        <v>80</v>
      </c>
      <c r="BK153" s="163">
        <f>ROUND(I153*H153,2)</f>
        <v>0</v>
      </c>
      <c r="BL153" s="17" t="s">
        <v>166</v>
      </c>
      <c r="BM153" s="162" t="s">
        <v>757</v>
      </c>
    </row>
    <row r="154" spans="1:65" s="13" customFormat="1">
      <c r="B154" s="164"/>
      <c r="D154" s="165" t="s">
        <v>168</v>
      </c>
      <c r="E154" s="166" t="s">
        <v>1</v>
      </c>
      <c r="F154" s="167" t="s">
        <v>758</v>
      </c>
      <c r="H154" s="168">
        <v>2.448</v>
      </c>
      <c r="I154" s="169"/>
      <c r="L154" s="164"/>
      <c r="M154" s="170"/>
      <c r="N154" s="171"/>
      <c r="O154" s="171"/>
      <c r="P154" s="171"/>
      <c r="Q154" s="171"/>
      <c r="R154" s="171"/>
      <c r="S154" s="171"/>
      <c r="T154" s="172"/>
      <c r="AT154" s="166" t="s">
        <v>168</v>
      </c>
      <c r="AU154" s="166" t="s">
        <v>82</v>
      </c>
      <c r="AV154" s="13" t="s">
        <v>82</v>
      </c>
      <c r="AW154" s="13" t="s">
        <v>30</v>
      </c>
      <c r="AX154" s="13" t="s">
        <v>73</v>
      </c>
      <c r="AY154" s="166" t="s">
        <v>160</v>
      </c>
    </row>
    <row r="155" spans="1:65" s="14" customFormat="1">
      <c r="B155" s="173"/>
      <c r="D155" s="165" t="s">
        <v>168</v>
      </c>
      <c r="E155" s="174" t="s">
        <v>1</v>
      </c>
      <c r="F155" s="175" t="s">
        <v>170</v>
      </c>
      <c r="H155" s="176">
        <v>2.448</v>
      </c>
      <c r="I155" s="177"/>
      <c r="L155" s="173"/>
      <c r="M155" s="178"/>
      <c r="N155" s="179"/>
      <c r="O155" s="179"/>
      <c r="P155" s="179"/>
      <c r="Q155" s="179"/>
      <c r="R155" s="179"/>
      <c r="S155" s="179"/>
      <c r="T155" s="180"/>
      <c r="AT155" s="174" t="s">
        <v>168</v>
      </c>
      <c r="AU155" s="174" t="s">
        <v>82</v>
      </c>
      <c r="AV155" s="14" t="s">
        <v>166</v>
      </c>
      <c r="AW155" s="14" t="s">
        <v>30</v>
      </c>
      <c r="AX155" s="14" t="s">
        <v>80</v>
      </c>
      <c r="AY155" s="174" t="s">
        <v>160</v>
      </c>
    </row>
    <row r="156" spans="1:65" s="2" customFormat="1" ht="33" customHeight="1">
      <c r="A156" s="32"/>
      <c r="B156" s="149"/>
      <c r="C156" s="150" t="s">
        <v>204</v>
      </c>
      <c r="D156" s="150" t="s">
        <v>162</v>
      </c>
      <c r="E156" s="151" t="s">
        <v>211</v>
      </c>
      <c r="F156" s="152" t="s">
        <v>212</v>
      </c>
      <c r="G156" s="153" t="s">
        <v>207</v>
      </c>
      <c r="H156" s="154">
        <v>27.03</v>
      </c>
      <c r="I156" s="155"/>
      <c r="J156" s="156">
        <f>ROUND(I156*H156,2)</f>
        <v>0</v>
      </c>
      <c r="K156" s="157"/>
      <c r="L156" s="33"/>
      <c r="M156" s="158" t="s">
        <v>1</v>
      </c>
      <c r="N156" s="159" t="s">
        <v>38</v>
      </c>
      <c r="O156" s="58"/>
      <c r="P156" s="160">
        <f>O156*H156</f>
        <v>0</v>
      </c>
      <c r="Q156" s="160">
        <v>0</v>
      </c>
      <c r="R156" s="160">
        <f>Q156*H156</f>
        <v>0</v>
      </c>
      <c r="S156" s="160">
        <v>0</v>
      </c>
      <c r="T156" s="161">
        <f>S156*H156</f>
        <v>0</v>
      </c>
      <c r="U156" s="32"/>
      <c r="V156" s="32"/>
      <c r="W156" s="32"/>
      <c r="X156" s="32"/>
      <c r="Y156" s="32"/>
      <c r="Z156" s="32"/>
      <c r="AA156" s="32"/>
      <c r="AB156" s="32"/>
      <c r="AC156" s="32"/>
      <c r="AD156" s="32"/>
      <c r="AE156" s="32"/>
      <c r="AR156" s="162" t="s">
        <v>166</v>
      </c>
      <c r="AT156" s="162" t="s">
        <v>162</v>
      </c>
      <c r="AU156" s="162" t="s">
        <v>82</v>
      </c>
      <c r="AY156" s="17" t="s">
        <v>160</v>
      </c>
      <c r="BE156" s="163">
        <f>IF(N156="základní",J156,0)</f>
        <v>0</v>
      </c>
      <c r="BF156" s="163">
        <f>IF(N156="snížená",J156,0)</f>
        <v>0</v>
      </c>
      <c r="BG156" s="163">
        <f>IF(N156="zákl. přenesená",J156,0)</f>
        <v>0</v>
      </c>
      <c r="BH156" s="163">
        <f>IF(N156="sníž. přenesená",J156,0)</f>
        <v>0</v>
      </c>
      <c r="BI156" s="163">
        <f>IF(N156="nulová",J156,0)</f>
        <v>0</v>
      </c>
      <c r="BJ156" s="17" t="s">
        <v>80</v>
      </c>
      <c r="BK156" s="163">
        <f>ROUND(I156*H156,2)</f>
        <v>0</v>
      </c>
      <c r="BL156" s="17" t="s">
        <v>166</v>
      </c>
      <c r="BM156" s="162" t="s">
        <v>759</v>
      </c>
    </row>
    <row r="157" spans="1:65" s="15" customFormat="1">
      <c r="B157" s="181"/>
      <c r="D157" s="165" t="s">
        <v>168</v>
      </c>
      <c r="E157" s="182" t="s">
        <v>1</v>
      </c>
      <c r="F157" s="183" t="s">
        <v>214</v>
      </c>
      <c r="H157" s="182" t="s">
        <v>1</v>
      </c>
      <c r="I157" s="184"/>
      <c r="L157" s="181"/>
      <c r="M157" s="185"/>
      <c r="N157" s="186"/>
      <c r="O157" s="186"/>
      <c r="P157" s="186"/>
      <c r="Q157" s="186"/>
      <c r="R157" s="186"/>
      <c r="S157" s="186"/>
      <c r="T157" s="187"/>
      <c r="AT157" s="182" t="s">
        <v>168</v>
      </c>
      <c r="AU157" s="182" t="s">
        <v>82</v>
      </c>
      <c r="AV157" s="15" t="s">
        <v>80</v>
      </c>
      <c r="AW157" s="15" t="s">
        <v>30</v>
      </c>
      <c r="AX157" s="15" t="s">
        <v>73</v>
      </c>
      <c r="AY157" s="182" t="s">
        <v>160</v>
      </c>
    </row>
    <row r="158" spans="1:65" s="13" customFormat="1">
      <c r="B158" s="164"/>
      <c r="D158" s="165" t="s">
        <v>168</v>
      </c>
      <c r="E158" s="166" t="s">
        <v>1</v>
      </c>
      <c r="F158" s="167" t="s">
        <v>760</v>
      </c>
      <c r="H158" s="168">
        <v>27.085999999999999</v>
      </c>
      <c r="I158" s="169"/>
      <c r="L158" s="164"/>
      <c r="M158" s="170"/>
      <c r="N158" s="171"/>
      <c r="O158" s="171"/>
      <c r="P158" s="171"/>
      <c r="Q158" s="171"/>
      <c r="R158" s="171"/>
      <c r="S158" s="171"/>
      <c r="T158" s="172"/>
      <c r="AT158" s="166" t="s">
        <v>168</v>
      </c>
      <c r="AU158" s="166" t="s">
        <v>82</v>
      </c>
      <c r="AV158" s="13" t="s">
        <v>82</v>
      </c>
      <c r="AW158" s="13" t="s">
        <v>30</v>
      </c>
      <c r="AX158" s="13" t="s">
        <v>73</v>
      </c>
      <c r="AY158" s="166" t="s">
        <v>160</v>
      </c>
    </row>
    <row r="159" spans="1:65" s="13" customFormat="1">
      <c r="B159" s="164"/>
      <c r="D159" s="165" t="s">
        <v>168</v>
      </c>
      <c r="E159" s="166" t="s">
        <v>1</v>
      </c>
      <c r="F159" s="167" t="s">
        <v>761</v>
      </c>
      <c r="H159" s="168">
        <v>23.628</v>
      </c>
      <c r="I159" s="169"/>
      <c r="L159" s="164"/>
      <c r="M159" s="170"/>
      <c r="N159" s="171"/>
      <c r="O159" s="171"/>
      <c r="P159" s="171"/>
      <c r="Q159" s="171"/>
      <c r="R159" s="171"/>
      <c r="S159" s="171"/>
      <c r="T159" s="172"/>
      <c r="AT159" s="166" t="s">
        <v>168</v>
      </c>
      <c r="AU159" s="166" t="s">
        <v>82</v>
      </c>
      <c r="AV159" s="13" t="s">
        <v>82</v>
      </c>
      <c r="AW159" s="13" t="s">
        <v>30</v>
      </c>
      <c r="AX159" s="13" t="s">
        <v>73</v>
      </c>
      <c r="AY159" s="166" t="s">
        <v>160</v>
      </c>
    </row>
    <row r="160" spans="1:65" s="13" customFormat="1">
      <c r="B160" s="164"/>
      <c r="D160" s="165" t="s">
        <v>168</v>
      </c>
      <c r="E160" s="166" t="s">
        <v>1</v>
      </c>
      <c r="F160" s="167" t="s">
        <v>762</v>
      </c>
      <c r="H160" s="168">
        <v>-5.6639999999999997</v>
      </c>
      <c r="I160" s="169"/>
      <c r="L160" s="164"/>
      <c r="M160" s="170"/>
      <c r="N160" s="171"/>
      <c r="O160" s="171"/>
      <c r="P160" s="171"/>
      <c r="Q160" s="171"/>
      <c r="R160" s="171"/>
      <c r="S160" s="171"/>
      <c r="T160" s="172"/>
      <c r="AT160" s="166" t="s">
        <v>168</v>
      </c>
      <c r="AU160" s="166" t="s">
        <v>82</v>
      </c>
      <c r="AV160" s="13" t="s">
        <v>82</v>
      </c>
      <c r="AW160" s="13" t="s">
        <v>30</v>
      </c>
      <c r="AX160" s="13" t="s">
        <v>73</v>
      </c>
      <c r="AY160" s="166" t="s">
        <v>160</v>
      </c>
    </row>
    <row r="161" spans="1:65" s="14" customFormat="1">
      <c r="B161" s="173"/>
      <c r="D161" s="165" t="s">
        <v>168</v>
      </c>
      <c r="E161" s="174" t="s">
        <v>1</v>
      </c>
      <c r="F161" s="175" t="s">
        <v>170</v>
      </c>
      <c r="H161" s="176">
        <v>45.05</v>
      </c>
      <c r="I161" s="177"/>
      <c r="L161" s="173"/>
      <c r="M161" s="178"/>
      <c r="N161" s="179"/>
      <c r="O161" s="179"/>
      <c r="P161" s="179"/>
      <c r="Q161" s="179"/>
      <c r="R161" s="179"/>
      <c r="S161" s="179"/>
      <c r="T161" s="180"/>
      <c r="AT161" s="174" t="s">
        <v>168</v>
      </c>
      <c r="AU161" s="174" t="s">
        <v>82</v>
      </c>
      <c r="AV161" s="14" t="s">
        <v>166</v>
      </c>
      <c r="AW161" s="14" t="s">
        <v>30</v>
      </c>
      <c r="AX161" s="14" t="s">
        <v>73</v>
      </c>
      <c r="AY161" s="174" t="s">
        <v>160</v>
      </c>
    </row>
    <row r="162" spans="1:65" s="13" customFormat="1">
      <c r="B162" s="164"/>
      <c r="D162" s="165" t="s">
        <v>168</v>
      </c>
      <c r="E162" s="166" t="s">
        <v>1</v>
      </c>
      <c r="F162" s="167" t="s">
        <v>763</v>
      </c>
      <c r="H162" s="168">
        <v>27.03</v>
      </c>
      <c r="I162" s="169"/>
      <c r="L162" s="164"/>
      <c r="M162" s="170"/>
      <c r="N162" s="171"/>
      <c r="O162" s="171"/>
      <c r="P162" s="171"/>
      <c r="Q162" s="171"/>
      <c r="R162" s="171"/>
      <c r="S162" s="171"/>
      <c r="T162" s="172"/>
      <c r="AT162" s="166" t="s">
        <v>168</v>
      </c>
      <c r="AU162" s="166" t="s">
        <v>82</v>
      </c>
      <c r="AV162" s="13" t="s">
        <v>82</v>
      </c>
      <c r="AW162" s="13" t="s">
        <v>30</v>
      </c>
      <c r="AX162" s="13" t="s">
        <v>80</v>
      </c>
      <c r="AY162" s="166" t="s">
        <v>160</v>
      </c>
    </row>
    <row r="163" spans="1:65" s="2" customFormat="1" ht="33" customHeight="1">
      <c r="A163" s="32"/>
      <c r="B163" s="149"/>
      <c r="C163" s="150" t="s">
        <v>210</v>
      </c>
      <c r="D163" s="150" t="s">
        <v>162</v>
      </c>
      <c r="E163" s="151" t="s">
        <v>221</v>
      </c>
      <c r="F163" s="152" t="s">
        <v>222</v>
      </c>
      <c r="G163" s="153" t="s">
        <v>207</v>
      </c>
      <c r="H163" s="154">
        <v>13.515000000000001</v>
      </c>
      <c r="I163" s="155"/>
      <c r="J163" s="156">
        <f>ROUND(I163*H163,2)</f>
        <v>0</v>
      </c>
      <c r="K163" s="157"/>
      <c r="L163" s="33"/>
      <c r="M163" s="158" t="s">
        <v>1</v>
      </c>
      <c r="N163" s="159" t="s">
        <v>38</v>
      </c>
      <c r="O163" s="58"/>
      <c r="P163" s="160">
        <f>O163*H163</f>
        <v>0</v>
      </c>
      <c r="Q163" s="160">
        <v>0</v>
      </c>
      <c r="R163" s="160">
        <f>Q163*H163</f>
        <v>0</v>
      </c>
      <c r="S163" s="160">
        <v>0</v>
      </c>
      <c r="T163" s="161">
        <f>S163*H163</f>
        <v>0</v>
      </c>
      <c r="U163" s="32"/>
      <c r="V163" s="32"/>
      <c r="W163" s="32"/>
      <c r="X163" s="32"/>
      <c r="Y163" s="32"/>
      <c r="Z163" s="32"/>
      <c r="AA163" s="32"/>
      <c r="AB163" s="32"/>
      <c r="AC163" s="32"/>
      <c r="AD163" s="32"/>
      <c r="AE163" s="32"/>
      <c r="AR163" s="162" t="s">
        <v>166</v>
      </c>
      <c r="AT163" s="162" t="s">
        <v>162</v>
      </c>
      <c r="AU163" s="162" t="s">
        <v>82</v>
      </c>
      <c r="AY163" s="17" t="s">
        <v>160</v>
      </c>
      <c r="BE163" s="163">
        <f>IF(N163="základní",J163,0)</f>
        <v>0</v>
      </c>
      <c r="BF163" s="163">
        <f>IF(N163="snížená",J163,0)</f>
        <v>0</v>
      </c>
      <c r="BG163" s="163">
        <f>IF(N163="zákl. přenesená",J163,0)</f>
        <v>0</v>
      </c>
      <c r="BH163" s="163">
        <f>IF(N163="sníž. přenesená",J163,0)</f>
        <v>0</v>
      </c>
      <c r="BI163" s="163">
        <f>IF(N163="nulová",J163,0)</f>
        <v>0</v>
      </c>
      <c r="BJ163" s="17" t="s">
        <v>80</v>
      </c>
      <c r="BK163" s="163">
        <f>ROUND(I163*H163,2)</f>
        <v>0</v>
      </c>
      <c r="BL163" s="17" t="s">
        <v>166</v>
      </c>
      <c r="BM163" s="162" t="s">
        <v>764</v>
      </c>
    </row>
    <row r="164" spans="1:65" s="13" customFormat="1">
      <c r="B164" s="164"/>
      <c r="D164" s="165" t="s">
        <v>168</v>
      </c>
      <c r="E164" s="166" t="s">
        <v>1</v>
      </c>
      <c r="F164" s="167" t="s">
        <v>765</v>
      </c>
      <c r="H164" s="168">
        <v>13.515000000000001</v>
      </c>
      <c r="I164" s="169"/>
      <c r="L164" s="164"/>
      <c r="M164" s="170"/>
      <c r="N164" s="171"/>
      <c r="O164" s="171"/>
      <c r="P164" s="171"/>
      <c r="Q164" s="171"/>
      <c r="R164" s="171"/>
      <c r="S164" s="171"/>
      <c r="T164" s="172"/>
      <c r="AT164" s="166" t="s">
        <v>168</v>
      </c>
      <c r="AU164" s="166" t="s">
        <v>82</v>
      </c>
      <c r="AV164" s="13" t="s">
        <v>82</v>
      </c>
      <c r="AW164" s="13" t="s">
        <v>30</v>
      </c>
      <c r="AX164" s="13" t="s">
        <v>73</v>
      </c>
      <c r="AY164" s="166" t="s">
        <v>160</v>
      </c>
    </row>
    <row r="165" spans="1:65" s="14" customFormat="1">
      <c r="B165" s="173"/>
      <c r="D165" s="165" t="s">
        <v>168</v>
      </c>
      <c r="E165" s="174" t="s">
        <v>1</v>
      </c>
      <c r="F165" s="175" t="s">
        <v>170</v>
      </c>
      <c r="H165" s="176">
        <v>13.515000000000001</v>
      </c>
      <c r="I165" s="177"/>
      <c r="L165" s="173"/>
      <c r="M165" s="178"/>
      <c r="N165" s="179"/>
      <c r="O165" s="179"/>
      <c r="P165" s="179"/>
      <c r="Q165" s="179"/>
      <c r="R165" s="179"/>
      <c r="S165" s="179"/>
      <c r="T165" s="180"/>
      <c r="AT165" s="174" t="s">
        <v>168</v>
      </c>
      <c r="AU165" s="174" t="s">
        <v>82</v>
      </c>
      <c r="AV165" s="14" t="s">
        <v>166</v>
      </c>
      <c r="AW165" s="14" t="s">
        <v>30</v>
      </c>
      <c r="AX165" s="14" t="s">
        <v>80</v>
      </c>
      <c r="AY165" s="174" t="s">
        <v>160</v>
      </c>
    </row>
    <row r="166" spans="1:65" s="2" customFormat="1" ht="33" customHeight="1">
      <c r="A166" s="32"/>
      <c r="B166" s="149"/>
      <c r="C166" s="150" t="s">
        <v>220</v>
      </c>
      <c r="D166" s="150" t="s">
        <v>162</v>
      </c>
      <c r="E166" s="151" t="s">
        <v>226</v>
      </c>
      <c r="F166" s="152" t="s">
        <v>227</v>
      </c>
      <c r="G166" s="153" t="s">
        <v>207</v>
      </c>
      <c r="H166" s="154">
        <v>4.5049999999999999</v>
      </c>
      <c r="I166" s="155"/>
      <c r="J166" s="156">
        <f>ROUND(I166*H166,2)</f>
        <v>0</v>
      </c>
      <c r="K166" s="157"/>
      <c r="L166" s="33"/>
      <c r="M166" s="158" t="s">
        <v>1</v>
      </c>
      <c r="N166" s="159" t="s">
        <v>38</v>
      </c>
      <c r="O166" s="58"/>
      <c r="P166" s="160">
        <f>O166*H166</f>
        <v>0</v>
      </c>
      <c r="Q166" s="160">
        <v>0</v>
      </c>
      <c r="R166" s="160">
        <f>Q166*H166</f>
        <v>0</v>
      </c>
      <c r="S166" s="160">
        <v>0</v>
      </c>
      <c r="T166" s="161">
        <f>S166*H166</f>
        <v>0</v>
      </c>
      <c r="U166" s="32"/>
      <c r="V166" s="32"/>
      <c r="W166" s="32"/>
      <c r="X166" s="32"/>
      <c r="Y166" s="32"/>
      <c r="Z166" s="32"/>
      <c r="AA166" s="32"/>
      <c r="AB166" s="32"/>
      <c r="AC166" s="32"/>
      <c r="AD166" s="32"/>
      <c r="AE166" s="32"/>
      <c r="AR166" s="162" t="s">
        <v>166</v>
      </c>
      <c r="AT166" s="162" t="s">
        <v>162</v>
      </c>
      <c r="AU166" s="162" t="s">
        <v>82</v>
      </c>
      <c r="AY166" s="17" t="s">
        <v>160</v>
      </c>
      <c r="BE166" s="163">
        <f>IF(N166="základní",J166,0)</f>
        <v>0</v>
      </c>
      <c r="BF166" s="163">
        <f>IF(N166="snížená",J166,0)</f>
        <v>0</v>
      </c>
      <c r="BG166" s="163">
        <f>IF(N166="zákl. přenesená",J166,0)</f>
        <v>0</v>
      </c>
      <c r="BH166" s="163">
        <f>IF(N166="sníž. přenesená",J166,0)</f>
        <v>0</v>
      </c>
      <c r="BI166" s="163">
        <f>IF(N166="nulová",J166,0)</f>
        <v>0</v>
      </c>
      <c r="BJ166" s="17" t="s">
        <v>80</v>
      </c>
      <c r="BK166" s="163">
        <f>ROUND(I166*H166,2)</f>
        <v>0</v>
      </c>
      <c r="BL166" s="17" t="s">
        <v>166</v>
      </c>
      <c r="BM166" s="162" t="s">
        <v>766</v>
      </c>
    </row>
    <row r="167" spans="1:65" s="13" customFormat="1">
      <c r="B167" s="164"/>
      <c r="D167" s="165" t="s">
        <v>168</v>
      </c>
      <c r="E167" s="166" t="s">
        <v>1</v>
      </c>
      <c r="F167" s="167" t="s">
        <v>767</v>
      </c>
      <c r="H167" s="168">
        <v>4.5049999999999999</v>
      </c>
      <c r="I167" s="169"/>
      <c r="L167" s="164"/>
      <c r="M167" s="170"/>
      <c r="N167" s="171"/>
      <c r="O167" s="171"/>
      <c r="P167" s="171"/>
      <c r="Q167" s="171"/>
      <c r="R167" s="171"/>
      <c r="S167" s="171"/>
      <c r="T167" s="172"/>
      <c r="AT167" s="166" t="s">
        <v>168</v>
      </c>
      <c r="AU167" s="166" t="s">
        <v>82</v>
      </c>
      <c r="AV167" s="13" t="s">
        <v>82</v>
      </c>
      <c r="AW167" s="13" t="s">
        <v>30</v>
      </c>
      <c r="AX167" s="13" t="s">
        <v>73</v>
      </c>
      <c r="AY167" s="166" t="s">
        <v>160</v>
      </c>
    </row>
    <row r="168" spans="1:65" s="14" customFormat="1">
      <c r="B168" s="173"/>
      <c r="D168" s="165" t="s">
        <v>168</v>
      </c>
      <c r="E168" s="174" t="s">
        <v>1</v>
      </c>
      <c r="F168" s="175" t="s">
        <v>170</v>
      </c>
      <c r="H168" s="176">
        <v>4.5049999999999999</v>
      </c>
      <c r="I168" s="177"/>
      <c r="L168" s="173"/>
      <c r="M168" s="178"/>
      <c r="N168" s="179"/>
      <c r="O168" s="179"/>
      <c r="P168" s="179"/>
      <c r="Q168" s="179"/>
      <c r="R168" s="179"/>
      <c r="S168" s="179"/>
      <c r="T168" s="180"/>
      <c r="AT168" s="174" t="s">
        <v>168</v>
      </c>
      <c r="AU168" s="174" t="s">
        <v>82</v>
      </c>
      <c r="AV168" s="14" t="s">
        <v>166</v>
      </c>
      <c r="AW168" s="14" t="s">
        <v>30</v>
      </c>
      <c r="AX168" s="14" t="s">
        <v>80</v>
      </c>
      <c r="AY168" s="174" t="s">
        <v>160</v>
      </c>
    </row>
    <row r="169" spans="1:65" s="2" customFormat="1" ht="21.75" customHeight="1">
      <c r="A169" s="32"/>
      <c r="B169" s="149"/>
      <c r="C169" s="150" t="s">
        <v>225</v>
      </c>
      <c r="D169" s="150" t="s">
        <v>162</v>
      </c>
      <c r="E169" s="151" t="s">
        <v>231</v>
      </c>
      <c r="F169" s="152" t="s">
        <v>232</v>
      </c>
      <c r="G169" s="153" t="s">
        <v>165</v>
      </c>
      <c r="H169" s="154">
        <v>64.046000000000006</v>
      </c>
      <c r="I169" s="155"/>
      <c r="J169" s="156">
        <f>ROUND(I169*H169,2)</f>
        <v>0</v>
      </c>
      <c r="K169" s="157"/>
      <c r="L169" s="33"/>
      <c r="M169" s="158" t="s">
        <v>1</v>
      </c>
      <c r="N169" s="159" t="s">
        <v>38</v>
      </c>
      <c r="O169" s="58"/>
      <c r="P169" s="160">
        <f>O169*H169</f>
        <v>0</v>
      </c>
      <c r="Q169" s="160">
        <v>8.4999999999999995E-4</v>
      </c>
      <c r="R169" s="160">
        <f>Q169*H169</f>
        <v>5.4439100000000004E-2</v>
      </c>
      <c r="S169" s="160">
        <v>0</v>
      </c>
      <c r="T169" s="161">
        <f>S169*H169</f>
        <v>0</v>
      </c>
      <c r="U169" s="32"/>
      <c r="V169" s="32"/>
      <c r="W169" s="32"/>
      <c r="X169" s="32"/>
      <c r="Y169" s="32"/>
      <c r="Z169" s="32"/>
      <c r="AA169" s="32"/>
      <c r="AB169" s="32"/>
      <c r="AC169" s="32"/>
      <c r="AD169" s="32"/>
      <c r="AE169" s="32"/>
      <c r="AR169" s="162" t="s">
        <v>166</v>
      </c>
      <c r="AT169" s="162" t="s">
        <v>162</v>
      </c>
      <c r="AU169" s="162" t="s">
        <v>82</v>
      </c>
      <c r="AY169" s="17" t="s">
        <v>160</v>
      </c>
      <c r="BE169" s="163">
        <f>IF(N169="základní",J169,0)</f>
        <v>0</v>
      </c>
      <c r="BF169" s="163">
        <f>IF(N169="snížená",J169,0)</f>
        <v>0</v>
      </c>
      <c r="BG169" s="163">
        <f>IF(N169="zákl. přenesená",J169,0)</f>
        <v>0</v>
      </c>
      <c r="BH169" s="163">
        <f>IF(N169="sníž. přenesená",J169,0)</f>
        <v>0</v>
      </c>
      <c r="BI169" s="163">
        <f>IF(N169="nulová",J169,0)</f>
        <v>0</v>
      </c>
      <c r="BJ169" s="17" t="s">
        <v>80</v>
      </c>
      <c r="BK169" s="163">
        <f>ROUND(I169*H169,2)</f>
        <v>0</v>
      </c>
      <c r="BL169" s="17" t="s">
        <v>166</v>
      </c>
      <c r="BM169" s="162" t="s">
        <v>768</v>
      </c>
    </row>
    <row r="170" spans="1:65" s="15" customFormat="1">
      <c r="B170" s="181"/>
      <c r="D170" s="165" t="s">
        <v>168</v>
      </c>
      <c r="E170" s="182" t="s">
        <v>1</v>
      </c>
      <c r="F170" s="183" t="s">
        <v>214</v>
      </c>
      <c r="H170" s="182" t="s">
        <v>1</v>
      </c>
      <c r="I170" s="184"/>
      <c r="L170" s="181"/>
      <c r="M170" s="185"/>
      <c r="N170" s="186"/>
      <c r="O170" s="186"/>
      <c r="P170" s="186"/>
      <c r="Q170" s="186"/>
      <c r="R170" s="186"/>
      <c r="S170" s="186"/>
      <c r="T170" s="187"/>
      <c r="AT170" s="182" t="s">
        <v>168</v>
      </c>
      <c r="AU170" s="182" t="s">
        <v>82</v>
      </c>
      <c r="AV170" s="15" t="s">
        <v>80</v>
      </c>
      <c r="AW170" s="15" t="s">
        <v>30</v>
      </c>
      <c r="AX170" s="15" t="s">
        <v>73</v>
      </c>
      <c r="AY170" s="182" t="s">
        <v>160</v>
      </c>
    </row>
    <row r="171" spans="1:65" s="13" customFormat="1">
      <c r="B171" s="164"/>
      <c r="D171" s="165" t="s">
        <v>168</v>
      </c>
      <c r="E171" s="166" t="s">
        <v>1</v>
      </c>
      <c r="F171" s="167" t="s">
        <v>769</v>
      </c>
      <c r="H171" s="168">
        <v>45.143999999999998</v>
      </c>
      <c r="I171" s="169"/>
      <c r="L171" s="164"/>
      <c r="M171" s="170"/>
      <c r="N171" s="171"/>
      <c r="O171" s="171"/>
      <c r="P171" s="171"/>
      <c r="Q171" s="171"/>
      <c r="R171" s="171"/>
      <c r="S171" s="171"/>
      <c r="T171" s="172"/>
      <c r="AT171" s="166" t="s">
        <v>168</v>
      </c>
      <c r="AU171" s="166" t="s">
        <v>82</v>
      </c>
      <c r="AV171" s="13" t="s">
        <v>82</v>
      </c>
      <c r="AW171" s="13" t="s">
        <v>30</v>
      </c>
      <c r="AX171" s="13" t="s">
        <v>73</v>
      </c>
      <c r="AY171" s="166" t="s">
        <v>160</v>
      </c>
    </row>
    <row r="172" spans="1:65" s="13" customFormat="1">
      <c r="B172" s="164"/>
      <c r="D172" s="165" t="s">
        <v>168</v>
      </c>
      <c r="E172" s="166" t="s">
        <v>1</v>
      </c>
      <c r="F172" s="167" t="s">
        <v>770</v>
      </c>
      <c r="H172" s="168">
        <v>18.902000000000001</v>
      </c>
      <c r="I172" s="169"/>
      <c r="L172" s="164"/>
      <c r="M172" s="170"/>
      <c r="N172" s="171"/>
      <c r="O172" s="171"/>
      <c r="P172" s="171"/>
      <c r="Q172" s="171"/>
      <c r="R172" s="171"/>
      <c r="S172" s="171"/>
      <c r="T172" s="172"/>
      <c r="AT172" s="166" t="s">
        <v>168</v>
      </c>
      <c r="AU172" s="166" t="s">
        <v>82</v>
      </c>
      <c r="AV172" s="13" t="s">
        <v>82</v>
      </c>
      <c r="AW172" s="13" t="s">
        <v>30</v>
      </c>
      <c r="AX172" s="13" t="s">
        <v>73</v>
      </c>
      <c r="AY172" s="166" t="s">
        <v>160</v>
      </c>
    </row>
    <row r="173" spans="1:65" s="14" customFormat="1">
      <c r="B173" s="173"/>
      <c r="D173" s="165" t="s">
        <v>168</v>
      </c>
      <c r="E173" s="174" t="s">
        <v>1</v>
      </c>
      <c r="F173" s="175" t="s">
        <v>170</v>
      </c>
      <c r="H173" s="176">
        <v>64.046000000000006</v>
      </c>
      <c r="I173" s="177"/>
      <c r="L173" s="173"/>
      <c r="M173" s="178"/>
      <c r="N173" s="179"/>
      <c r="O173" s="179"/>
      <c r="P173" s="179"/>
      <c r="Q173" s="179"/>
      <c r="R173" s="179"/>
      <c r="S173" s="179"/>
      <c r="T173" s="180"/>
      <c r="AT173" s="174" t="s">
        <v>168</v>
      </c>
      <c r="AU173" s="174" t="s">
        <v>82</v>
      </c>
      <c r="AV173" s="14" t="s">
        <v>166</v>
      </c>
      <c r="AW173" s="14" t="s">
        <v>30</v>
      </c>
      <c r="AX173" s="14" t="s">
        <v>80</v>
      </c>
      <c r="AY173" s="174" t="s">
        <v>160</v>
      </c>
    </row>
    <row r="174" spans="1:65" s="2" customFormat="1" ht="24.2" customHeight="1">
      <c r="A174" s="32"/>
      <c r="B174" s="149"/>
      <c r="C174" s="150" t="s">
        <v>230</v>
      </c>
      <c r="D174" s="150" t="s">
        <v>162</v>
      </c>
      <c r="E174" s="151" t="s">
        <v>237</v>
      </c>
      <c r="F174" s="152" t="s">
        <v>238</v>
      </c>
      <c r="G174" s="153" t="s">
        <v>165</v>
      </c>
      <c r="H174" s="154">
        <v>64.046000000000006</v>
      </c>
      <c r="I174" s="155"/>
      <c r="J174" s="156">
        <f>ROUND(I174*H174,2)</f>
        <v>0</v>
      </c>
      <c r="K174" s="157"/>
      <c r="L174" s="33"/>
      <c r="M174" s="158" t="s">
        <v>1</v>
      </c>
      <c r="N174" s="159" t="s">
        <v>38</v>
      </c>
      <c r="O174" s="58"/>
      <c r="P174" s="160">
        <f>O174*H174</f>
        <v>0</v>
      </c>
      <c r="Q174" s="160">
        <v>0</v>
      </c>
      <c r="R174" s="160">
        <f>Q174*H174</f>
        <v>0</v>
      </c>
      <c r="S174" s="160">
        <v>0</v>
      </c>
      <c r="T174" s="161">
        <f>S174*H174</f>
        <v>0</v>
      </c>
      <c r="U174" s="32"/>
      <c r="V174" s="32"/>
      <c r="W174" s="32"/>
      <c r="X174" s="32"/>
      <c r="Y174" s="32"/>
      <c r="Z174" s="32"/>
      <c r="AA174" s="32"/>
      <c r="AB174" s="32"/>
      <c r="AC174" s="32"/>
      <c r="AD174" s="32"/>
      <c r="AE174" s="32"/>
      <c r="AR174" s="162" t="s">
        <v>166</v>
      </c>
      <c r="AT174" s="162" t="s">
        <v>162</v>
      </c>
      <c r="AU174" s="162" t="s">
        <v>82</v>
      </c>
      <c r="AY174" s="17" t="s">
        <v>160</v>
      </c>
      <c r="BE174" s="163">
        <f>IF(N174="základní",J174,0)</f>
        <v>0</v>
      </c>
      <c r="BF174" s="163">
        <f>IF(N174="snížená",J174,0)</f>
        <v>0</v>
      </c>
      <c r="BG174" s="163">
        <f>IF(N174="zákl. přenesená",J174,0)</f>
        <v>0</v>
      </c>
      <c r="BH174" s="163">
        <f>IF(N174="sníž. přenesená",J174,0)</f>
        <v>0</v>
      </c>
      <c r="BI174" s="163">
        <f>IF(N174="nulová",J174,0)</f>
        <v>0</v>
      </c>
      <c r="BJ174" s="17" t="s">
        <v>80</v>
      </c>
      <c r="BK174" s="163">
        <f>ROUND(I174*H174,2)</f>
        <v>0</v>
      </c>
      <c r="BL174" s="17" t="s">
        <v>166</v>
      </c>
      <c r="BM174" s="162" t="s">
        <v>771</v>
      </c>
    </row>
    <row r="175" spans="1:65" s="2" customFormat="1" ht="33" customHeight="1">
      <c r="A175" s="32"/>
      <c r="B175" s="149"/>
      <c r="C175" s="150" t="s">
        <v>236</v>
      </c>
      <c r="D175" s="150" t="s">
        <v>162</v>
      </c>
      <c r="E175" s="151" t="s">
        <v>240</v>
      </c>
      <c r="F175" s="152" t="s">
        <v>241</v>
      </c>
      <c r="G175" s="153" t="s">
        <v>207</v>
      </c>
      <c r="H175" s="154">
        <v>30.803000000000001</v>
      </c>
      <c r="I175" s="155"/>
      <c r="J175" s="156">
        <f>ROUND(I175*H175,2)</f>
        <v>0</v>
      </c>
      <c r="K175" s="157"/>
      <c r="L175" s="33"/>
      <c r="M175" s="158" t="s">
        <v>1</v>
      </c>
      <c r="N175" s="159" t="s">
        <v>38</v>
      </c>
      <c r="O175" s="58"/>
      <c r="P175" s="160">
        <f>O175*H175</f>
        <v>0</v>
      </c>
      <c r="Q175" s="160">
        <v>0</v>
      </c>
      <c r="R175" s="160">
        <f>Q175*H175</f>
        <v>0</v>
      </c>
      <c r="S175" s="160">
        <v>0</v>
      </c>
      <c r="T175" s="161">
        <f>S175*H175</f>
        <v>0</v>
      </c>
      <c r="U175" s="32"/>
      <c r="V175" s="32"/>
      <c r="W175" s="32"/>
      <c r="X175" s="32"/>
      <c r="Y175" s="32"/>
      <c r="Z175" s="32"/>
      <c r="AA175" s="32"/>
      <c r="AB175" s="32"/>
      <c r="AC175" s="32"/>
      <c r="AD175" s="32"/>
      <c r="AE175" s="32"/>
      <c r="AR175" s="162" t="s">
        <v>166</v>
      </c>
      <c r="AT175" s="162" t="s">
        <v>162</v>
      </c>
      <c r="AU175" s="162" t="s">
        <v>82</v>
      </c>
      <c r="AY175" s="17" t="s">
        <v>160</v>
      </c>
      <c r="BE175" s="163">
        <f>IF(N175="základní",J175,0)</f>
        <v>0</v>
      </c>
      <c r="BF175" s="163">
        <f>IF(N175="snížená",J175,0)</f>
        <v>0</v>
      </c>
      <c r="BG175" s="163">
        <f>IF(N175="zákl. přenesená",J175,0)</f>
        <v>0</v>
      </c>
      <c r="BH175" s="163">
        <f>IF(N175="sníž. přenesená",J175,0)</f>
        <v>0</v>
      </c>
      <c r="BI175" s="163">
        <f>IF(N175="nulová",J175,0)</f>
        <v>0</v>
      </c>
      <c r="BJ175" s="17" t="s">
        <v>80</v>
      </c>
      <c r="BK175" s="163">
        <f>ROUND(I175*H175,2)</f>
        <v>0</v>
      </c>
      <c r="BL175" s="17" t="s">
        <v>166</v>
      </c>
      <c r="BM175" s="162" t="s">
        <v>772</v>
      </c>
    </row>
    <row r="176" spans="1:65" s="13" customFormat="1">
      <c r="B176" s="164"/>
      <c r="D176" s="165" t="s">
        <v>168</v>
      </c>
      <c r="E176" s="166" t="s">
        <v>1</v>
      </c>
      <c r="F176" s="167" t="s">
        <v>773</v>
      </c>
      <c r="H176" s="168">
        <v>30.803000000000001</v>
      </c>
      <c r="I176" s="169"/>
      <c r="L176" s="164"/>
      <c r="M176" s="170"/>
      <c r="N176" s="171"/>
      <c r="O176" s="171"/>
      <c r="P176" s="171"/>
      <c r="Q176" s="171"/>
      <c r="R176" s="171"/>
      <c r="S176" s="171"/>
      <c r="T176" s="172"/>
      <c r="AT176" s="166" t="s">
        <v>168</v>
      </c>
      <c r="AU176" s="166" t="s">
        <v>82</v>
      </c>
      <c r="AV176" s="13" t="s">
        <v>82</v>
      </c>
      <c r="AW176" s="13" t="s">
        <v>30</v>
      </c>
      <c r="AX176" s="13" t="s">
        <v>73</v>
      </c>
      <c r="AY176" s="166" t="s">
        <v>160</v>
      </c>
    </row>
    <row r="177" spans="1:65" s="14" customFormat="1">
      <c r="B177" s="173"/>
      <c r="D177" s="165" t="s">
        <v>168</v>
      </c>
      <c r="E177" s="174" t="s">
        <v>1</v>
      </c>
      <c r="F177" s="175" t="s">
        <v>170</v>
      </c>
      <c r="H177" s="176">
        <v>30.803000000000001</v>
      </c>
      <c r="I177" s="177"/>
      <c r="L177" s="173"/>
      <c r="M177" s="178"/>
      <c r="N177" s="179"/>
      <c r="O177" s="179"/>
      <c r="P177" s="179"/>
      <c r="Q177" s="179"/>
      <c r="R177" s="179"/>
      <c r="S177" s="179"/>
      <c r="T177" s="180"/>
      <c r="AT177" s="174" t="s">
        <v>168</v>
      </c>
      <c r="AU177" s="174" t="s">
        <v>82</v>
      </c>
      <c r="AV177" s="14" t="s">
        <v>166</v>
      </c>
      <c r="AW177" s="14" t="s">
        <v>30</v>
      </c>
      <c r="AX177" s="14" t="s">
        <v>80</v>
      </c>
      <c r="AY177" s="174" t="s">
        <v>160</v>
      </c>
    </row>
    <row r="178" spans="1:65" s="2" customFormat="1" ht="33" customHeight="1">
      <c r="A178" s="32"/>
      <c r="B178" s="149"/>
      <c r="C178" s="150" t="s">
        <v>8</v>
      </c>
      <c r="D178" s="150" t="s">
        <v>162</v>
      </c>
      <c r="E178" s="151" t="s">
        <v>245</v>
      </c>
      <c r="F178" s="152" t="s">
        <v>246</v>
      </c>
      <c r="G178" s="153" t="s">
        <v>207</v>
      </c>
      <c r="H178" s="154">
        <v>27.03</v>
      </c>
      <c r="I178" s="155"/>
      <c r="J178" s="156">
        <f>ROUND(I178*H178,2)</f>
        <v>0</v>
      </c>
      <c r="K178" s="157"/>
      <c r="L178" s="33"/>
      <c r="M178" s="158" t="s">
        <v>1</v>
      </c>
      <c r="N178" s="159" t="s">
        <v>38</v>
      </c>
      <c r="O178" s="58"/>
      <c r="P178" s="160">
        <f>O178*H178</f>
        <v>0</v>
      </c>
      <c r="Q178" s="160">
        <v>0</v>
      </c>
      <c r="R178" s="160">
        <f>Q178*H178</f>
        <v>0</v>
      </c>
      <c r="S178" s="160">
        <v>0</v>
      </c>
      <c r="T178" s="161">
        <f>S178*H178</f>
        <v>0</v>
      </c>
      <c r="U178" s="32"/>
      <c r="V178" s="32"/>
      <c r="W178" s="32"/>
      <c r="X178" s="32"/>
      <c r="Y178" s="32"/>
      <c r="Z178" s="32"/>
      <c r="AA178" s="32"/>
      <c r="AB178" s="32"/>
      <c r="AC178" s="32"/>
      <c r="AD178" s="32"/>
      <c r="AE178" s="32"/>
      <c r="AR178" s="162" t="s">
        <v>166</v>
      </c>
      <c r="AT178" s="162" t="s">
        <v>162</v>
      </c>
      <c r="AU178" s="162" t="s">
        <v>82</v>
      </c>
      <c r="AY178" s="17" t="s">
        <v>160</v>
      </c>
      <c r="BE178" s="163">
        <f>IF(N178="základní",J178,0)</f>
        <v>0</v>
      </c>
      <c r="BF178" s="163">
        <f>IF(N178="snížená",J178,0)</f>
        <v>0</v>
      </c>
      <c r="BG178" s="163">
        <f>IF(N178="zákl. přenesená",J178,0)</f>
        <v>0</v>
      </c>
      <c r="BH178" s="163">
        <f>IF(N178="sníž. přenesená",J178,0)</f>
        <v>0</v>
      </c>
      <c r="BI178" s="163">
        <f>IF(N178="nulová",J178,0)</f>
        <v>0</v>
      </c>
      <c r="BJ178" s="17" t="s">
        <v>80</v>
      </c>
      <c r="BK178" s="163">
        <f>ROUND(I178*H178,2)</f>
        <v>0</v>
      </c>
      <c r="BL178" s="17" t="s">
        <v>166</v>
      </c>
      <c r="BM178" s="162" t="s">
        <v>774</v>
      </c>
    </row>
    <row r="179" spans="1:65" s="13" customFormat="1">
      <c r="B179" s="164"/>
      <c r="D179" s="165" t="s">
        <v>168</v>
      </c>
      <c r="E179" s="166" t="s">
        <v>1</v>
      </c>
      <c r="F179" s="167" t="s">
        <v>775</v>
      </c>
      <c r="H179" s="168">
        <v>27.03</v>
      </c>
      <c r="I179" s="169"/>
      <c r="L179" s="164"/>
      <c r="M179" s="170"/>
      <c r="N179" s="171"/>
      <c r="O179" s="171"/>
      <c r="P179" s="171"/>
      <c r="Q179" s="171"/>
      <c r="R179" s="171"/>
      <c r="S179" s="171"/>
      <c r="T179" s="172"/>
      <c r="AT179" s="166" t="s">
        <v>168</v>
      </c>
      <c r="AU179" s="166" t="s">
        <v>82</v>
      </c>
      <c r="AV179" s="13" t="s">
        <v>82</v>
      </c>
      <c r="AW179" s="13" t="s">
        <v>30</v>
      </c>
      <c r="AX179" s="13" t="s">
        <v>73</v>
      </c>
      <c r="AY179" s="166" t="s">
        <v>160</v>
      </c>
    </row>
    <row r="180" spans="1:65" s="14" customFormat="1">
      <c r="B180" s="173"/>
      <c r="D180" s="165" t="s">
        <v>168</v>
      </c>
      <c r="E180" s="174" t="s">
        <v>1</v>
      </c>
      <c r="F180" s="175" t="s">
        <v>170</v>
      </c>
      <c r="H180" s="176">
        <v>27.03</v>
      </c>
      <c r="I180" s="177"/>
      <c r="L180" s="173"/>
      <c r="M180" s="178"/>
      <c r="N180" s="179"/>
      <c r="O180" s="179"/>
      <c r="P180" s="179"/>
      <c r="Q180" s="179"/>
      <c r="R180" s="179"/>
      <c r="S180" s="179"/>
      <c r="T180" s="180"/>
      <c r="AT180" s="174" t="s">
        <v>168</v>
      </c>
      <c r="AU180" s="174" t="s">
        <v>82</v>
      </c>
      <c r="AV180" s="14" t="s">
        <v>166</v>
      </c>
      <c r="AW180" s="14" t="s">
        <v>30</v>
      </c>
      <c r="AX180" s="14" t="s">
        <v>80</v>
      </c>
      <c r="AY180" s="174" t="s">
        <v>160</v>
      </c>
    </row>
    <row r="181" spans="1:65" s="2" customFormat="1" ht="37.9" customHeight="1">
      <c r="A181" s="32"/>
      <c r="B181" s="149"/>
      <c r="C181" s="150" t="s">
        <v>244</v>
      </c>
      <c r="D181" s="150" t="s">
        <v>162</v>
      </c>
      <c r="E181" s="151" t="s">
        <v>250</v>
      </c>
      <c r="F181" s="152" t="s">
        <v>251</v>
      </c>
      <c r="G181" s="153" t="s">
        <v>207</v>
      </c>
      <c r="H181" s="154">
        <v>108.12</v>
      </c>
      <c r="I181" s="155"/>
      <c r="J181" s="156">
        <f>ROUND(I181*H181,2)</f>
        <v>0</v>
      </c>
      <c r="K181" s="157"/>
      <c r="L181" s="33"/>
      <c r="M181" s="158" t="s">
        <v>1</v>
      </c>
      <c r="N181" s="159" t="s">
        <v>38</v>
      </c>
      <c r="O181" s="58"/>
      <c r="P181" s="160">
        <f>O181*H181</f>
        <v>0</v>
      </c>
      <c r="Q181" s="160">
        <v>0</v>
      </c>
      <c r="R181" s="160">
        <f>Q181*H181</f>
        <v>0</v>
      </c>
      <c r="S181" s="160">
        <v>0</v>
      </c>
      <c r="T181" s="161">
        <f>S181*H181</f>
        <v>0</v>
      </c>
      <c r="U181" s="32"/>
      <c r="V181" s="32"/>
      <c r="W181" s="32"/>
      <c r="X181" s="32"/>
      <c r="Y181" s="32"/>
      <c r="Z181" s="32"/>
      <c r="AA181" s="32"/>
      <c r="AB181" s="32"/>
      <c r="AC181" s="32"/>
      <c r="AD181" s="32"/>
      <c r="AE181" s="32"/>
      <c r="AR181" s="162" t="s">
        <v>166</v>
      </c>
      <c r="AT181" s="162" t="s">
        <v>162</v>
      </c>
      <c r="AU181" s="162" t="s">
        <v>82</v>
      </c>
      <c r="AY181" s="17" t="s">
        <v>160</v>
      </c>
      <c r="BE181" s="163">
        <f>IF(N181="základní",J181,0)</f>
        <v>0</v>
      </c>
      <c r="BF181" s="163">
        <f>IF(N181="snížená",J181,0)</f>
        <v>0</v>
      </c>
      <c r="BG181" s="163">
        <f>IF(N181="zákl. přenesená",J181,0)</f>
        <v>0</v>
      </c>
      <c r="BH181" s="163">
        <f>IF(N181="sníž. přenesená",J181,0)</f>
        <v>0</v>
      </c>
      <c r="BI181" s="163">
        <f>IF(N181="nulová",J181,0)</f>
        <v>0</v>
      </c>
      <c r="BJ181" s="17" t="s">
        <v>80</v>
      </c>
      <c r="BK181" s="163">
        <f>ROUND(I181*H181,2)</f>
        <v>0</v>
      </c>
      <c r="BL181" s="17" t="s">
        <v>166</v>
      </c>
      <c r="BM181" s="162" t="s">
        <v>776</v>
      </c>
    </row>
    <row r="182" spans="1:65" s="13" customFormat="1">
      <c r="B182" s="164"/>
      <c r="D182" s="165" t="s">
        <v>168</v>
      </c>
      <c r="F182" s="167" t="s">
        <v>777</v>
      </c>
      <c r="H182" s="168">
        <v>108.12</v>
      </c>
      <c r="I182" s="169"/>
      <c r="L182" s="164"/>
      <c r="M182" s="170"/>
      <c r="N182" s="171"/>
      <c r="O182" s="171"/>
      <c r="P182" s="171"/>
      <c r="Q182" s="171"/>
      <c r="R182" s="171"/>
      <c r="S182" s="171"/>
      <c r="T182" s="172"/>
      <c r="AT182" s="166" t="s">
        <v>168</v>
      </c>
      <c r="AU182" s="166" t="s">
        <v>82</v>
      </c>
      <c r="AV182" s="13" t="s">
        <v>82</v>
      </c>
      <c r="AW182" s="13" t="s">
        <v>3</v>
      </c>
      <c r="AX182" s="13" t="s">
        <v>80</v>
      </c>
      <c r="AY182" s="166" t="s">
        <v>160</v>
      </c>
    </row>
    <row r="183" spans="1:65" s="2" customFormat="1" ht="33" customHeight="1">
      <c r="A183" s="32"/>
      <c r="B183" s="149"/>
      <c r="C183" s="150" t="s">
        <v>249</v>
      </c>
      <c r="D183" s="150" t="s">
        <v>162</v>
      </c>
      <c r="E183" s="151" t="s">
        <v>255</v>
      </c>
      <c r="F183" s="152" t="s">
        <v>256</v>
      </c>
      <c r="G183" s="153" t="s">
        <v>207</v>
      </c>
      <c r="H183" s="154">
        <v>18.02</v>
      </c>
      <c r="I183" s="155"/>
      <c r="J183" s="156">
        <f>ROUND(I183*H183,2)</f>
        <v>0</v>
      </c>
      <c r="K183" s="157"/>
      <c r="L183" s="33"/>
      <c r="M183" s="158" t="s">
        <v>1</v>
      </c>
      <c r="N183" s="159" t="s">
        <v>38</v>
      </c>
      <c r="O183" s="58"/>
      <c r="P183" s="160">
        <f>O183*H183</f>
        <v>0</v>
      </c>
      <c r="Q183" s="160">
        <v>0</v>
      </c>
      <c r="R183" s="160">
        <f>Q183*H183</f>
        <v>0</v>
      </c>
      <c r="S183" s="160">
        <v>0</v>
      </c>
      <c r="T183" s="161">
        <f>S183*H183</f>
        <v>0</v>
      </c>
      <c r="U183" s="32"/>
      <c r="V183" s="32"/>
      <c r="W183" s="32"/>
      <c r="X183" s="32"/>
      <c r="Y183" s="32"/>
      <c r="Z183" s="32"/>
      <c r="AA183" s="32"/>
      <c r="AB183" s="32"/>
      <c r="AC183" s="32"/>
      <c r="AD183" s="32"/>
      <c r="AE183" s="32"/>
      <c r="AR183" s="162" t="s">
        <v>166</v>
      </c>
      <c r="AT183" s="162" t="s">
        <v>162</v>
      </c>
      <c r="AU183" s="162" t="s">
        <v>82</v>
      </c>
      <c r="AY183" s="17" t="s">
        <v>160</v>
      </c>
      <c r="BE183" s="163">
        <f>IF(N183="základní",J183,0)</f>
        <v>0</v>
      </c>
      <c r="BF183" s="163">
        <f>IF(N183="snížená",J183,0)</f>
        <v>0</v>
      </c>
      <c r="BG183" s="163">
        <f>IF(N183="zákl. přenesená",J183,0)</f>
        <v>0</v>
      </c>
      <c r="BH183" s="163">
        <f>IF(N183="sníž. přenesená",J183,0)</f>
        <v>0</v>
      </c>
      <c r="BI183" s="163">
        <f>IF(N183="nulová",J183,0)</f>
        <v>0</v>
      </c>
      <c r="BJ183" s="17" t="s">
        <v>80</v>
      </c>
      <c r="BK183" s="163">
        <f>ROUND(I183*H183,2)</f>
        <v>0</v>
      </c>
      <c r="BL183" s="17" t="s">
        <v>166</v>
      </c>
      <c r="BM183" s="162" t="s">
        <v>778</v>
      </c>
    </row>
    <row r="184" spans="1:65" s="13" customFormat="1">
      <c r="B184" s="164"/>
      <c r="D184" s="165" t="s">
        <v>168</v>
      </c>
      <c r="E184" s="166" t="s">
        <v>1</v>
      </c>
      <c r="F184" s="167" t="s">
        <v>779</v>
      </c>
      <c r="H184" s="168">
        <v>18.02</v>
      </c>
      <c r="I184" s="169"/>
      <c r="L184" s="164"/>
      <c r="M184" s="170"/>
      <c r="N184" s="171"/>
      <c r="O184" s="171"/>
      <c r="P184" s="171"/>
      <c r="Q184" s="171"/>
      <c r="R184" s="171"/>
      <c r="S184" s="171"/>
      <c r="T184" s="172"/>
      <c r="AT184" s="166" t="s">
        <v>168</v>
      </c>
      <c r="AU184" s="166" t="s">
        <v>82</v>
      </c>
      <c r="AV184" s="13" t="s">
        <v>82</v>
      </c>
      <c r="AW184" s="13" t="s">
        <v>30</v>
      </c>
      <c r="AX184" s="13" t="s">
        <v>73</v>
      </c>
      <c r="AY184" s="166" t="s">
        <v>160</v>
      </c>
    </row>
    <row r="185" spans="1:65" s="14" customFormat="1">
      <c r="B185" s="173"/>
      <c r="D185" s="165" t="s">
        <v>168</v>
      </c>
      <c r="E185" s="174" t="s">
        <v>1</v>
      </c>
      <c r="F185" s="175" t="s">
        <v>170</v>
      </c>
      <c r="H185" s="176">
        <v>18.02</v>
      </c>
      <c r="I185" s="177"/>
      <c r="L185" s="173"/>
      <c r="M185" s="178"/>
      <c r="N185" s="179"/>
      <c r="O185" s="179"/>
      <c r="P185" s="179"/>
      <c r="Q185" s="179"/>
      <c r="R185" s="179"/>
      <c r="S185" s="179"/>
      <c r="T185" s="180"/>
      <c r="AT185" s="174" t="s">
        <v>168</v>
      </c>
      <c r="AU185" s="174" t="s">
        <v>82</v>
      </c>
      <c r="AV185" s="14" t="s">
        <v>166</v>
      </c>
      <c r="AW185" s="14" t="s">
        <v>30</v>
      </c>
      <c r="AX185" s="14" t="s">
        <v>80</v>
      </c>
      <c r="AY185" s="174" t="s">
        <v>160</v>
      </c>
    </row>
    <row r="186" spans="1:65" s="2" customFormat="1" ht="37.9" customHeight="1">
      <c r="A186" s="32"/>
      <c r="B186" s="149"/>
      <c r="C186" s="150" t="s">
        <v>254</v>
      </c>
      <c r="D186" s="150" t="s">
        <v>162</v>
      </c>
      <c r="E186" s="151" t="s">
        <v>260</v>
      </c>
      <c r="F186" s="152" t="s">
        <v>261</v>
      </c>
      <c r="G186" s="153" t="s">
        <v>207</v>
      </c>
      <c r="H186" s="154">
        <v>72.08</v>
      </c>
      <c r="I186" s="155"/>
      <c r="J186" s="156">
        <f>ROUND(I186*H186,2)</f>
        <v>0</v>
      </c>
      <c r="K186" s="157"/>
      <c r="L186" s="33"/>
      <c r="M186" s="158" t="s">
        <v>1</v>
      </c>
      <c r="N186" s="159" t="s">
        <v>38</v>
      </c>
      <c r="O186" s="58"/>
      <c r="P186" s="160">
        <f>O186*H186</f>
        <v>0</v>
      </c>
      <c r="Q186" s="160">
        <v>0</v>
      </c>
      <c r="R186" s="160">
        <f>Q186*H186</f>
        <v>0</v>
      </c>
      <c r="S186" s="160">
        <v>0</v>
      </c>
      <c r="T186" s="161">
        <f>S186*H186</f>
        <v>0</v>
      </c>
      <c r="U186" s="32"/>
      <c r="V186" s="32"/>
      <c r="W186" s="32"/>
      <c r="X186" s="32"/>
      <c r="Y186" s="32"/>
      <c r="Z186" s="32"/>
      <c r="AA186" s="32"/>
      <c r="AB186" s="32"/>
      <c r="AC186" s="32"/>
      <c r="AD186" s="32"/>
      <c r="AE186" s="32"/>
      <c r="AR186" s="162" t="s">
        <v>166</v>
      </c>
      <c r="AT186" s="162" t="s">
        <v>162</v>
      </c>
      <c r="AU186" s="162" t="s">
        <v>82</v>
      </c>
      <c r="AY186" s="17" t="s">
        <v>160</v>
      </c>
      <c r="BE186" s="163">
        <f>IF(N186="základní",J186,0)</f>
        <v>0</v>
      </c>
      <c r="BF186" s="163">
        <f>IF(N186="snížená",J186,0)</f>
        <v>0</v>
      </c>
      <c r="BG186" s="163">
        <f>IF(N186="zákl. přenesená",J186,0)</f>
        <v>0</v>
      </c>
      <c r="BH186" s="163">
        <f>IF(N186="sníž. přenesená",J186,0)</f>
        <v>0</v>
      </c>
      <c r="BI186" s="163">
        <f>IF(N186="nulová",J186,0)</f>
        <v>0</v>
      </c>
      <c r="BJ186" s="17" t="s">
        <v>80</v>
      </c>
      <c r="BK186" s="163">
        <f>ROUND(I186*H186,2)</f>
        <v>0</v>
      </c>
      <c r="BL186" s="17" t="s">
        <v>166</v>
      </c>
      <c r="BM186" s="162" t="s">
        <v>780</v>
      </c>
    </row>
    <row r="187" spans="1:65" s="13" customFormat="1">
      <c r="B187" s="164"/>
      <c r="D187" s="165" t="s">
        <v>168</v>
      </c>
      <c r="F187" s="167" t="s">
        <v>781</v>
      </c>
      <c r="H187" s="168">
        <v>72.08</v>
      </c>
      <c r="I187" s="169"/>
      <c r="L187" s="164"/>
      <c r="M187" s="170"/>
      <c r="N187" s="171"/>
      <c r="O187" s="171"/>
      <c r="P187" s="171"/>
      <c r="Q187" s="171"/>
      <c r="R187" s="171"/>
      <c r="S187" s="171"/>
      <c r="T187" s="172"/>
      <c r="AT187" s="166" t="s">
        <v>168</v>
      </c>
      <c r="AU187" s="166" t="s">
        <v>82</v>
      </c>
      <c r="AV187" s="13" t="s">
        <v>82</v>
      </c>
      <c r="AW187" s="13" t="s">
        <v>3</v>
      </c>
      <c r="AX187" s="13" t="s">
        <v>80</v>
      </c>
      <c r="AY187" s="166" t="s">
        <v>160</v>
      </c>
    </row>
    <row r="188" spans="1:65" s="2" customFormat="1" ht="24.2" customHeight="1">
      <c r="A188" s="32"/>
      <c r="B188" s="149"/>
      <c r="C188" s="150" t="s">
        <v>259</v>
      </c>
      <c r="D188" s="150" t="s">
        <v>162</v>
      </c>
      <c r="E188" s="151" t="s">
        <v>265</v>
      </c>
      <c r="F188" s="152" t="s">
        <v>266</v>
      </c>
      <c r="G188" s="153" t="s">
        <v>207</v>
      </c>
      <c r="H188" s="154">
        <v>30.803000000000001</v>
      </c>
      <c r="I188" s="155"/>
      <c r="J188" s="156">
        <f>ROUND(I188*H188,2)</f>
        <v>0</v>
      </c>
      <c r="K188" s="157"/>
      <c r="L188" s="33"/>
      <c r="M188" s="158" t="s">
        <v>1</v>
      </c>
      <c r="N188" s="159" t="s">
        <v>38</v>
      </c>
      <c r="O188" s="58"/>
      <c r="P188" s="160">
        <f>O188*H188</f>
        <v>0</v>
      </c>
      <c r="Q188" s="160">
        <v>0</v>
      </c>
      <c r="R188" s="160">
        <f>Q188*H188</f>
        <v>0</v>
      </c>
      <c r="S188" s="160">
        <v>0</v>
      </c>
      <c r="T188" s="161">
        <f>S188*H188</f>
        <v>0</v>
      </c>
      <c r="U188" s="32"/>
      <c r="V188" s="32"/>
      <c r="W188" s="32"/>
      <c r="X188" s="32"/>
      <c r="Y188" s="32"/>
      <c r="Z188" s="32"/>
      <c r="AA188" s="32"/>
      <c r="AB188" s="32"/>
      <c r="AC188" s="32"/>
      <c r="AD188" s="32"/>
      <c r="AE188" s="32"/>
      <c r="AR188" s="162" t="s">
        <v>166</v>
      </c>
      <c r="AT188" s="162" t="s">
        <v>162</v>
      </c>
      <c r="AU188" s="162" t="s">
        <v>82</v>
      </c>
      <c r="AY188" s="17" t="s">
        <v>160</v>
      </c>
      <c r="BE188" s="163">
        <f>IF(N188="základní",J188,0)</f>
        <v>0</v>
      </c>
      <c r="BF188" s="163">
        <f>IF(N188="snížená",J188,0)</f>
        <v>0</v>
      </c>
      <c r="BG188" s="163">
        <f>IF(N188="zákl. přenesená",J188,0)</f>
        <v>0</v>
      </c>
      <c r="BH188" s="163">
        <f>IF(N188="sníž. přenesená",J188,0)</f>
        <v>0</v>
      </c>
      <c r="BI188" s="163">
        <f>IF(N188="nulová",J188,0)</f>
        <v>0</v>
      </c>
      <c r="BJ188" s="17" t="s">
        <v>80</v>
      </c>
      <c r="BK188" s="163">
        <f>ROUND(I188*H188,2)</f>
        <v>0</v>
      </c>
      <c r="BL188" s="17" t="s">
        <v>166</v>
      </c>
      <c r="BM188" s="162" t="s">
        <v>782</v>
      </c>
    </row>
    <row r="189" spans="1:65" s="13" customFormat="1">
      <c r="B189" s="164"/>
      <c r="D189" s="165" t="s">
        <v>168</v>
      </c>
      <c r="E189" s="166" t="s">
        <v>1</v>
      </c>
      <c r="F189" s="167" t="s">
        <v>773</v>
      </c>
      <c r="H189" s="168">
        <v>30.803000000000001</v>
      </c>
      <c r="I189" s="169"/>
      <c r="L189" s="164"/>
      <c r="M189" s="170"/>
      <c r="N189" s="171"/>
      <c r="O189" s="171"/>
      <c r="P189" s="171"/>
      <c r="Q189" s="171"/>
      <c r="R189" s="171"/>
      <c r="S189" s="171"/>
      <c r="T189" s="172"/>
      <c r="AT189" s="166" t="s">
        <v>168</v>
      </c>
      <c r="AU189" s="166" t="s">
        <v>82</v>
      </c>
      <c r="AV189" s="13" t="s">
        <v>82</v>
      </c>
      <c r="AW189" s="13" t="s">
        <v>30</v>
      </c>
      <c r="AX189" s="13" t="s">
        <v>73</v>
      </c>
      <c r="AY189" s="166" t="s">
        <v>160</v>
      </c>
    </row>
    <row r="190" spans="1:65" s="14" customFormat="1">
      <c r="B190" s="173"/>
      <c r="D190" s="165" t="s">
        <v>168</v>
      </c>
      <c r="E190" s="174" t="s">
        <v>1</v>
      </c>
      <c r="F190" s="175" t="s">
        <v>170</v>
      </c>
      <c r="H190" s="176">
        <v>30.803000000000001</v>
      </c>
      <c r="I190" s="177"/>
      <c r="L190" s="173"/>
      <c r="M190" s="178"/>
      <c r="N190" s="179"/>
      <c r="O190" s="179"/>
      <c r="P190" s="179"/>
      <c r="Q190" s="179"/>
      <c r="R190" s="179"/>
      <c r="S190" s="179"/>
      <c r="T190" s="180"/>
      <c r="AT190" s="174" t="s">
        <v>168</v>
      </c>
      <c r="AU190" s="174" t="s">
        <v>82</v>
      </c>
      <c r="AV190" s="14" t="s">
        <v>166</v>
      </c>
      <c r="AW190" s="14" t="s">
        <v>30</v>
      </c>
      <c r="AX190" s="14" t="s">
        <v>80</v>
      </c>
      <c r="AY190" s="174" t="s">
        <v>160</v>
      </c>
    </row>
    <row r="191" spans="1:65" s="2" customFormat="1" ht="33" customHeight="1">
      <c r="A191" s="32"/>
      <c r="B191" s="149"/>
      <c r="C191" s="150" t="s">
        <v>264</v>
      </c>
      <c r="D191" s="150" t="s">
        <v>162</v>
      </c>
      <c r="E191" s="151" t="s">
        <v>268</v>
      </c>
      <c r="F191" s="152" t="s">
        <v>269</v>
      </c>
      <c r="G191" s="153" t="s">
        <v>270</v>
      </c>
      <c r="H191" s="154">
        <v>75.683999999999997</v>
      </c>
      <c r="I191" s="155"/>
      <c r="J191" s="156">
        <f>ROUND(I191*H191,2)</f>
        <v>0</v>
      </c>
      <c r="K191" s="157"/>
      <c r="L191" s="33"/>
      <c r="M191" s="158" t="s">
        <v>1</v>
      </c>
      <c r="N191" s="159" t="s">
        <v>38</v>
      </c>
      <c r="O191" s="58"/>
      <c r="P191" s="160">
        <f>O191*H191</f>
        <v>0</v>
      </c>
      <c r="Q191" s="160">
        <v>0</v>
      </c>
      <c r="R191" s="160">
        <f>Q191*H191</f>
        <v>0</v>
      </c>
      <c r="S191" s="160">
        <v>0</v>
      </c>
      <c r="T191" s="161">
        <f>S191*H191</f>
        <v>0</v>
      </c>
      <c r="U191" s="32"/>
      <c r="V191" s="32"/>
      <c r="W191" s="32"/>
      <c r="X191" s="32"/>
      <c r="Y191" s="32"/>
      <c r="Z191" s="32"/>
      <c r="AA191" s="32"/>
      <c r="AB191" s="32"/>
      <c r="AC191" s="32"/>
      <c r="AD191" s="32"/>
      <c r="AE191" s="32"/>
      <c r="AR191" s="162" t="s">
        <v>166</v>
      </c>
      <c r="AT191" s="162" t="s">
        <v>162</v>
      </c>
      <c r="AU191" s="162" t="s">
        <v>82</v>
      </c>
      <c r="AY191" s="17" t="s">
        <v>160</v>
      </c>
      <c r="BE191" s="163">
        <f>IF(N191="základní",J191,0)</f>
        <v>0</v>
      </c>
      <c r="BF191" s="163">
        <f>IF(N191="snížená",J191,0)</f>
        <v>0</v>
      </c>
      <c r="BG191" s="163">
        <f>IF(N191="zákl. přenesená",J191,0)</f>
        <v>0</v>
      </c>
      <c r="BH191" s="163">
        <f>IF(N191="sníž. přenesená",J191,0)</f>
        <v>0</v>
      </c>
      <c r="BI191" s="163">
        <f>IF(N191="nulová",J191,0)</f>
        <v>0</v>
      </c>
      <c r="BJ191" s="17" t="s">
        <v>80</v>
      </c>
      <c r="BK191" s="163">
        <f>ROUND(I191*H191,2)</f>
        <v>0</v>
      </c>
      <c r="BL191" s="17" t="s">
        <v>166</v>
      </c>
      <c r="BM191" s="162" t="s">
        <v>783</v>
      </c>
    </row>
    <row r="192" spans="1:65" s="13" customFormat="1">
      <c r="B192" s="164"/>
      <c r="D192" s="165" t="s">
        <v>168</v>
      </c>
      <c r="E192" s="166" t="s">
        <v>1</v>
      </c>
      <c r="F192" s="167" t="s">
        <v>784</v>
      </c>
      <c r="H192" s="168">
        <v>75.683999999999997</v>
      </c>
      <c r="I192" s="169"/>
      <c r="L192" s="164"/>
      <c r="M192" s="170"/>
      <c r="N192" s="171"/>
      <c r="O192" s="171"/>
      <c r="P192" s="171"/>
      <c r="Q192" s="171"/>
      <c r="R192" s="171"/>
      <c r="S192" s="171"/>
      <c r="T192" s="172"/>
      <c r="AT192" s="166" t="s">
        <v>168</v>
      </c>
      <c r="AU192" s="166" t="s">
        <v>82</v>
      </c>
      <c r="AV192" s="13" t="s">
        <v>82</v>
      </c>
      <c r="AW192" s="13" t="s">
        <v>30</v>
      </c>
      <c r="AX192" s="13" t="s">
        <v>73</v>
      </c>
      <c r="AY192" s="166" t="s">
        <v>160</v>
      </c>
    </row>
    <row r="193" spans="1:65" s="14" customFormat="1">
      <c r="B193" s="173"/>
      <c r="D193" s="165" t="s">
        <v>168</v>
      </c>
      <c r="E193" s="174" t="s">
        <v>1</v>
      </c>
      <c r="F193" s="175" t="s">
        <v>170</v>
      </c>
      <c r="H193" s="176">
        <v>75.683999999999997</v>
      </c>
      <c r="I193" s="177"/>
      <c r="L193" s="173"/>
      <c r="M193" s="178"/>
      <c r="N193" s="179"/>
      <c r="O193" s="179"/>
      <c r="P193" s="179"/>
      <c r="Q193" s="179"/>
      <c r="R193" s="179"/>
      <c r="S193" s="179"/>
      <c r="T193" s="180"/>
      <c r="AT193" s="174" t="s">
        <v>168</v>
      </c>
      <c r="AU193" s="174" t="s">
        <v>82</v>
      </c>
      <c r="AV193" s="14" t="s">
        <v>166</v>
      </c>
      <c r="AW193" s="14" t="s">
        <v>30</v>
      </c>
      <c r="AX193" s="14" t="s">
        <v>80</v>
      </c>
      <c r="AY193" s="174" t="s">
        <v>160</v>
      </c>
    </row>
    <row r="194" spans="1:65" s="2" customFormat="1" ht="24.2" customHeight="1">
      <c r="A194" s="32"/>
      <c r="B194" s="149"/>
      <c r="C194" s="150" t="s">
        <v>7</v>
      </c>
      <c r="D194" s="150" t="s">
        <v>162</v>
      </c>
      <c r="E194" s="151" t="s">
        <v>274</v>
      </c>
      <c r="F194" s="152" t="s">
        <v>275</v>
      </c>
      <c r="G194" s="153" t="s">
        <v>207</v>
      </c>
      <c r="H194" s="154">
        <v>24.21</v>
      </c>
      <c r="I194" s="155"/>
      <c r="J194" s="156">
        <f>ROUND(I194*H194,2)</f>
        <v>0</v>
      </c>
      <c r="K194" s="157"/>
      <c r="L194" s="33"/>
      <c r="M194" s="158" t="s">
        <v>1</v>
      </c>
      <c r="N194" s="159" t="s">
        <v>38</v>
      </c>
      <c r="O194" s="58"/>
      <c r="P194" s="160">
        <f>O194*H194</f>
        <v>0</v>
      </c>
      <c r="Q194" s="160">
        <v>0</v>
      </c>
      <c r="R194" s="160">
        <f>Q194*H194</f>
        <v>0</v>
      </c>
      <c r="S194" s="160">
        <v>0</v>
      </c>
      <c r="T194" s="161">
        <f>S194*H194</f>
        <v>0</v>
      </c>
      <c r="U194" s="32"/>
      <c r="V194" s="32"/>
      <c r="W194" s="32"/>
      <c r="X194" s="32"/>
      <c r="Y194" s="32"/>
      <c r="Z194" s="32"/>
      <c r="AA194" s="32"/>
      <c r="AB194" s="32"/>
      <c r="AC194" s="32"/>
      <c r="AD194" s="32"/>
      <c r="AE194" s="32"/>
      <c r="AR194" s="162" t="s">
        <v>166</v>
      </c>
      <c r="AT194" s="162" t="s">
        <v>162</v>
      </c>
      <c r="AU194" s="162" t="s">
        <v>82</v>
      </c>
      <c r="AY194" s="17" t="s">
        <v>160</v>
      </c>
      <c r="BE194" s="163">
        <f>IF(N194="základní",J194,0)</f>
        <v>0</v>
      </c>
      <c r="BF194" s="163">
        <f>IF(N194="snížená",J194,0)</f>
        <v>0</v>
      </c>
      <c r="BG194" s="163">
        <f>IF(N194="zákl. přenesená",J194,0)</f>
        <v>0</v>
      </c>
      <c r="BH194" s="163">
        <f>IF(N194="sníž. přenesená",J194,0)</f>
        <v>0</v>
      </c>
      <c r="BI194" s="163">
        <f>IF(N194="nulová",J194,0)</f>
        <v>0</v>
      </c>
      <c r="BJ194" s="17" t="s">
        <v>80</v>
      </c>
      <c r="BK194" s="163">
        <f>ROUND(I194*H194,2)</f>
        <v>0</v>
      </c>
      <c r="BL194" s="17" t="s">
        <v>166</v>
      </c>
      <c r="BM194" s="162" t="s">
        <v>785</v>
      </c>
    </row>
    <row r="195" spans="1:65" s="13" customFormat="1">
      <c r="B195" s="164"/>
      <c r="D195" s="165" t="s">
        <v>168</v>
      </c>
      <c r="E195" s="166" t="s">
        <v>1</v>
      </c>
      <c r="F195" s="167" t="s">
        <v>786</v>
      </c>
      <c r="H195" s="168">
        <v>45.05</v>
      </c>
      <c r="I195" s="169"/>
      <c r="L195" s="164"/>
      <c r="M195" s="170"/>
      <c r="N195" s="171"/>
      <c r="O195" s="171"/>
      <c r="P195" s="171"/>
      <c r="Q195" s="171"/>
      <c r="R195" s="171"/>
      <c r="S195" s="171"/>
      <c r="T195" s="172"/>
      <c r="AT195" s="166" t="s">
        <v>168</v>
      </c>
      <c r="AU195" s="166" t="s">
        <v>82</v>
      </c>
      <c r="AV195" s="13" t="s">
        <v>82</v>
      </c>
      <c r="AW195" s="13" t="s">
        <v>30</v>
      </c>
      <c r="AX195" s="13" t="s">
        <v>73</v>
      </c>
      <c r="AY195" s="166" t="s">
        <v>160</v>
      </c>
    </row>
    <row r="196" spans="1:65" s="15" customFormat="1">
      <c r="B196" s="181"/>
      <c r="D196" s="165" t="s">
        <v>168</v>
      </c>
      <c r="E196" s="182" t="s">
        <v>1</v>
      </c>
      <c r="F196" s="183" t="s">
        <v>278</v>
      </c>
      <c r="H196" s="182" t="s">
        <v>1</v>
      </c>
      <c r="I196" s="184"/>
      <c r="L196" s="181"/>
      <c r="M196" s="185"/>
      <c r="N196" s="186"/>
      <c r="O196" s="186"/>
      <c r="P196" s="186"/>
      <c r="Q196" s="186"/>
      <c r="R196" s="186"/>
      <c r="S196" s="186"/>
      <c r="T196" s="187"/>
      <c r="AT196" s="182" t="s">
        <v>168</v>
      </c>
      <c r="AU196" s="182" t="s">
        <v>82</v>
      </c>
      <c r="AV196" s="15" t="s">
        <v>80</v>
      </c>
      <c r="AW196" s="15" t="s">
        <v>30</v>
      </c>
      <c r="AX196" s="15" t="s">
        <v>73</v>
      </c>
      <c r="AY196" s="182" t="s">
        <v>160</v>
      </c>
    </row>
    <row r="197" spans="1:65" s="13" customFormat="1">
      <c r="B197" s="164"/>
      <c r="D197" s="165" t="s">
        <v>168</v>
      </c>
      <c r="E197" s="166" t="s">
        <v>1</v>
      </c>
      <c r="F197" s="167" t="s">
        <v>787</v>
      </c>
      <c r="H197" s="168">
        <v>-12.189</v>
      </c>
      <c r="I197" s="169"/>
      <c r="L197" s="164"/>
      <c r="M197" s="170"/>
      <c r="N197" s="171"/>
      <c r="O197" s="171"/>
      <c r="P197" s="171"/>
      <c r="Q197" s="171"/>
      <c r="R197" s="171"/>
      <c r="S197" s="171"/>
      <c r="T197" s="172"/>
      <c r="AT197" s="166" t="s">
        <v>168</v>
      </c>
      <c r="AU197" s="166" t="s">
        <v>82</v>
      </c>
      <c r="AV197" s="13" t="s">
        <v>82</v>
      </c>
      <c r="AW197" s="13" t="s">
        <v>30</v>
      </c>
      <c r="AX197" s="13" t="s">
        <v>73</v>
      </c>
      <c r="AY197" s="166" t="s">
        <v>160</v>
      </c>
    </row>
    <row r="198" spans="1:65" s="13" customFormat="1">
      <c r="B198" s="164"/>
      <c r="D198" s="165" t="s">
        <v>168</v>
      </c>
      <c r="E198" s="166" t="s">
        <v>1</v>
      </c>
      <c r="F198" s="167" t="s">
        <v>788</v>
      </c>
      <c r="H198" s="168">
        <v>-8.6509999999999998</v>
      </c>
      <c r="I198" s="169"/>
      <c r="L198" s="164"/>
      <c r="M198" s="170"/>
      <c r="N198" s="171"/>
      <c r="O198" s="171"/>
      <c r="P198" s="171"/>
      <c r="Q198" s="171"/>
      <c r="R198" s="171"/>
      <c r="S198" s="171"/>
      <c r="T198" s="172"/>
      <c r="AT198" s="166" t="s">
        <v>168</v>
      </c>
      <c r="AU198" s="166" t="s">
        <v>82</v>
      </c>
      <c r="AV198" s="13" t="s">
        <v>82</v>
      </c>
      <c r="AW198" s="13" t="s">
        <v>30</v>
      </c>
      <c r="AX198" s="13" t="s">
        <v>73</v>
      </c>
      <c r="AY198" s="166" t="s">
        <v>160</v>
      </c>
    </row>
    <row r="199" spans="1:65" s="14" customFormat="1">
      <c r="B199" s="173"/>
      <c r="D199" s="165" t="s">
        <v>168</v>
      </c>
      <c r="E199" s="174" t="s">
        <v>1</v>
      </c>
      <c r="F199" s="175" t="s">
        <v>170</v>
      </c>
      <c r="H199" s="176">
        <v>24.21</v>
      </c>
      <c r="I199" s="177"/>
      <c r="L199" s="173"/>
      <c r="M199" s="178"/>
      <c r="N199" s="179"/>
      <c r="O199" s="179"/>
      <c r="P199" s="179"/>
      <c r="Q199" s="179"/>
      <c r="R199" s="179"/>
      <c r="S199" s="179"/>
      <c r="T199" s="180"/>
      <c r="AT199" s="174" t="s">
        <v>168</v>
      </c>
      <c r="AU199" s="174" t="s">
        <v>82</v>
      </c>
      <c r="AV199" s="14" t="s">
        <v>166</v>
      </c>
      <c r="AW199" s="14" t="s">
        <v>30</v>
      </c>
      <c r="AX199" s="14" t="s">
        <v>80</v>
      </c>
      <c r="AY199" s="174" t="s">
        <v>160</v>
      </c>
    </row>
    <row r="200" spans="1:65" s="2" customFormat="1" ht="16.5" customHeight="1">
      <c r="A200" s="32"/>
      <c r="B200" s="149"/>
      <c r="C200" s="188" t="s">
        <v>273</v>
      </c>
      <c r="D200" s="188" t="s">
        <v>282</v>
      </c>
      <c r="E200" s="189" t="s">
        <v>283</v>
      </c>
      <c r="F200" s="190" t="s">
        <v>284</v>
      </c>
      <c r="G200" s="191" t="s">
        <v>270</v>
      </c>
      <c r="H200" s="192">
        <v>49.73</v>
      </c>
      <c r="I200" s="193"/>
      <c r="J200" s="194">
        <f>ROUND(I200*H200,2)</f>
        <v>0</v>
      </c>
      <c r="K200" s="195"/>
      <c r="L200" s="196"/>
      <c r="M200" s="197" t="s">
        <v>1</v>
      </c>
      <c r="N200" s="198" t="s">
        <v>38</v>
      </c>
      <c r="O200" s="58"/>
      <c r="P200" s="160">
        <f>O200*H200</f>
        <v>0</v>
      </c>
      <c r="Q200" s="160">
        <v>0</v>
      </c>
      <c r="R200" s="160">
        <f>Q200*H200</f>
        <v>0</v>
      </c>
      <c r="S200" s="160">
        <v>0</v>
      </c>
      <c r="T200" s="161">
        <f>S200*H200</f>
        <v>0</v>
      </c>
      <c r="U200" s="32"/>
      <c r="V200" s="32"/>
      <c r="W200" s="32"/>
      <c r="X200" s="32"/>
      <c r="Y200" s="32"/>
      <c r="Z200" s="32"/>
      <c r="AA200" s="32"/>
      <c r="AB200" s="32"/>
      <c r="AC200" s="32"/>
      <c r="AD200" s="32"/>
      <c r="AE200" s="32"/>
      <c r="AR200" s="162" t="s">
        <v>199</v>
      </c>
      <c r="AT200" s="162" t="s">
        <v>282</v>
      </c>
      <c r="AU200" s="162" t="s">
        <v>82</v>
      </c>
      <c r="AY200" s="17" t="s">
        <v>160</v>
      </c>
      <c r="BE200" s="163">
        <f>IF(N200="základní",J200,0)</f>
        <v>0</v>
      </c>
      <c r="BF200" s="163">
        <f>IF(N200="snížená",J200,0)</f>
        <v>0</v>
      </c>
      <c r="BG200" s="163">
        <f>IF(N200="zákl. přenesená",J200,0)</f>
        <v>0</v>
      </c>
      <c r="BH200" s="163">
        <f>IF(N200="sníž. přenesená",J200,0)</f>
        <v>0</v>
      </c>
      <c r="BI200" s="163">
        <f>IF(N200="nulová",J200,0)</f>
        <v>0</v>
      </c>
      <c r="BJ200" s="17" t="s">
        <v>80</v>
      </c>
      <c r="BK200" s="163">
        <f>ROUND(I200*H200,2)</f>
        <v>0</v>
      </c>
      <c r="BL200" s="17" t="s">
        <v>166</v>
      </c>
      <c r="BM200" s="162" t="s">
        <v>789</v>
      </c>
    </row>
    <row r="201" spans="1:65" s="13" customFormat="1">
      <c r="B201" s="164"/>
      <c r="D201" s="165" t="s">
        <v>168</v>
      </c>
      <c r="E201" s="166" t="s">
        <v>1</v>
      </c>
      <c r="F201" s="167" t="s">
        <v>790</v>
      </c>
      <c r="H201" s="168">
        <v>49.73</v>
      </c>
      <c r="I201" s="169"/>
      <c r="L201" s="164"/>
      <c r="M201" s="170"/>
      <c r="N201" s="171"/>
      <c r="O201" s="171"/>
      <c r="P201" s="171"/>
      <c r="Q201" s="171"/>
      <c r="R201" s="171"/>
      <c r="S201" s="171"/>
      <c r="T201" s="172"/>
      <c r="AT201" s="166" t="s">
        <v>168</v>
      </c>
      <c r="AU201" s="166" t="s">
        <v>82</v>
      </c>
      <c r="AV201" s="13" t="s">
        <v>82</v>
      </c>
      <c r="AW201" s="13" t="s">
        <v>30</v>
      </c>
      <c r="AX201" s="13" t="s">
        <v>73</v>
      </c>
      <c r="AY201" s="166" t="s">
        <v>160</v>
      </c>
    </row>
    <row r="202" spans="1:65" s="14" customFormat="1">
      <c r="B202" s="173"/>
      <c r="D202" s="165" t="s">
        <v>168</v>
      </c>
      <c r="E202" s="174" t="s">
        <v>1</v>
      </c>
      <c r="F202" s="175" t="s">
        <v>170</v>
      </c>
      <c r="H202" s="176">
        <v>49.73</v>
      </c>
      <c r="I202" s="177"/>
      <c r="L202" s="173"/>
      <c r="M202" s="178"/>
      <c r="N202" s="179"/>
      <c r="O202" s="179"/>
      <c r="P202" s="179"/>
      <c r="Q202" s="179"/>
      <c r="R202" s="179"/>
      <c r="S202" s="179"/>
      <c r="T202" s="180"/>
      <c r="AT202" s="174" t="s">
        <v>168</v>
      </c>
      <c r="AU202" s="174" t="s">
        <v>82</v>
      </c>
      <c r="AV202" s="14" t="s">
        <v>166</v>
      </c>
      <c r="AW202" s="14" t="s">
        <v>30</v>
      </c>
      <c r="AX202" s="14" t="s">
        <v>80</v>
      </c>
      <c r="AY202" s="174" t="s">
        <v>160</v>
      </c>
    </row>
    <row r="203" spans="1:65" s="2" customFormat="1" ht="24.2" customHeight="1">
      <c r="A203" s="32"/>
      <c r="B203" s="149"/>
      <c r="C203" s="150" t="s">
        <v>281</v>
      </c>
      <c r="D203" s="150" t="s">
        <v>162</v>
      </c>
      <c r="E203" s="151" t="s">
        <v>288</v>
      </c>
      <c r="F203" s="152" t="s">
        <v>289</v>
      </c>
      <c r="G203" s="153" t="s">
        <v>207</v>
      </c>
      <c r="H203" s="154">
        <v>6.593</v>
      </c>
      <c r="I203" s="155"/>
      <c r="J203" s="156">
        <f>ROUND(I203*H203,2)</f>
        <v>0</v>
      </c>
      <c r="K203" s="157"/>
      <c r="L203" s="33"/>
      <c r="M203" s="158" t="s">
        <v>1</v>
      </c>
      <c r="N203" s="159" t="s">
        <v>38</v>
      </c>
      <c r="O203" s="58"/>
      <c r="P203" s="160">
        <f>O203*H203</f>
        <v>0</v>
      </c>
      <c r="Q203" s="160">
        <v>0</v>
      </c>
      <c r="R203" s="160">
        <f>Q203*H203</f>
        <v>0</v>
      </c>
      <c r="S203" s="160">
        <v>0</v>
      </c>
      <c r="T203" s="161">
        <f>S203*H203</f>
        <v>0</v>
      </c>
      <c r="U203" s="32"/>
      <c r="V203" s="32"/>
      <c r="W203" s="32"/>
      <c r="X203" s="32"/>
      <c r="Y203" s="32"/>
      <c r="Z203" s="32"/>
      <c r="AA203" s="32"/>
      <c r="AB203" s="32"/>
      <c r="AC203" s="32"/>
      <c r="AD203" s="32"/>
      <c r="AE203" s="32"/>
      <c r="AR203" s="162" t="s">
        <v>166</v>
      </c>
      <c r="AT203" s="162" t="s">
        <v>162</v>
      </c>
      <c r="AU203" s="162" t="s">
        <v>82</v>
      </c>
      <c r="AY203" s="17" t="s">
        <v>160</v>
      </c>
      <c r="BE203" s="163">
        <f>IF(N203="základní",J203,0)</f>
        <v>0</v>
      </c>
      <c r="BF203" s="163">
        <f>IF(N203="snížená",J203,0)</f>
        <v>0</v>
      </c>
      <c r="BG203" s="163">
        <f>IF(N203="zákl. přenesená",J203,0)</f>
        <v>0</v>
      </c>
      <c r="BH203" s="163">
        <f>IF(N203="sníž. přenesená",J203,0)</f>
        <v>0</v>
      </c>
      <c r="BI203" s="163">
        <f>IF(N203="nulová",J203,0)</f>
        <v>0</v>
      </c>
      <c r="BJ203" s="17" t="s">
        <v>80</v>
      </c>
      <c r="BK203" s="163">
        <f>ROUND(I203*H203,2)</f>
        <v>0</v>
      </c>
      <c r="BL203" s="17" t="s">
        <v>166</v>
      </c>
      <c r="BM203" s="162" t="s">
        <v>791</v>
      </c>
    </row>
    <row r="204" spans="1:65" s="15" customFormat="1">
      <c r="B204" s="181"/>
      <c r="D204" s="165" t="s">
        <v>168</v>
      </c>
      <c r="E204" s="182" t="s">
        <v>1</v>
      </c>
      <c r="F204" s="183" t="s">
        <v>291</v>
      </c>
      <c r="H204" s="182" t="s">
        <v>1</v>
      </c>
      <c r="I204" s="184"/>
      <c r="L204" s="181"/>
      <c r="M204" s="185"/>
      <c r="N204" s="186"/>
      <c r="O204" s="186"/>
      <c r="P204" s="186"/>
      <c r="Q204" s="186"/>
      <c r="R204" s="186"/>
      <c r="S204" s="186"/>
      <c r="T204" s="187"/>
      <c r="AT204" s="182" t="s">
        <v>168</v>
      </c>
      <c r="AU204" s="182" t="s">
        <v>82</v>
      </c>
      <c r="AV204" s="15" t="s">
        <v>80</v>
      </c>
      <c r="AW204" s="15" t="s">
        <v>30</v>
      </c>
      <c r="AX204" s="15" t="s">
        <v>73</v>
      </c>
      <c r="AY204" s="182" t="s">
        <v>160</v>
      </c>
    </row>
    <row r="205" spans="1:65" s="13" customFormat="1">
      <c r="B205" s="164"/>
      <c r="D205" s="165" t="s">
        <v>168</v>
      </c>
      <c r="E205" s="166" t="s">
        <v>1</v>
      </c>
      <c r="F205" s="167" t="s">
        <v>792</v>
      </c>
      <c r="H205" s="168">
        <v>6.593</v>
      </c>
      <c r="I205" s="169"/>
      <c r="L205" s="164"/>
      <c r="M205" s="170"/>
      <c r="N205" s="171"/>
      <c r="O205" s="171"/>
      <c r="P205" s="171"/>
      <c r="Q205" s="171"/>
      <c r="R205" s="171"/>
      <c r="S205" s="171"/>
      <c r="T205" s="172"/>
      <c r="AT205" s="166" t="s">
        <v>168</v>
      </c>
      <c r="AU205" s="166" t="s">
        <v>82</v>
      </c>
      <c r="AV205" s="13" t="s">
        <v>82</v>
      </c>
      <c r="AW205" s="13" t="s">
        <v>30</v>
      </c>
      <c r="AX205" s="13" t="s">
        <v>73</v>
      </c>
      <c r="AY205" s="166" t="s">
        <v>160</v>
      </c>
    </row>
    <row r="206" spans="1:65" s="14" customFormat="1">
      <c r="B206" s="173"/>
      <c r="D206" s="165" t="s">
        <v>168</v>
      </c>
      <c r="E206" s="174" t="s">
        <v>1</v>
      </c>
      <c r="F206" s="175" t="s">
        <v>170</v>
      </c>
      <c r="H206" s="176">
        <v>6.593</v>
      </c>
      <c r="I206" s="177"/>
      <c r="L206" s="173"/>
      <c r="M206" s="178"/>
      <c r="N206" s="179"/>
      <c r="O206" s="179"/>
      <c r="P206" s="179"/>
      <c r="Q206" s="179"/>
      <c r="R206" s="179"/>
      <c r="S206" s="179"/>
      <c r="T206" s="180"/>
      <c r="AT206" s="174" t="s">
        <v>168</v>
      </c>
      <c r="AU206" s="174" t="s">
        <v>82</v>
      </c>
      <c r="AV206" s="14" t="s">
        <v>166</v>
      </c>
      <c r="AW206" s="14" t="s">
        <v>30</v>
      </c>
      <c r="AX206" s="14" t="s">
        <v>80</v>
      </c>
      <c r="AY206" s="174" t="s">
        <v>160</v>
      </c>
    </row>
    <row r="207" spans="1:65" s="2" customFormat="1" ht="16.5" customHeight="1">
      <c r="A207" s="32"/>
      <c r="B207" s="149"/>
      <c r="C207" s="188" t="s">
        <v>287</v>
      </c>
      <c r="D207" s="188" t="s">
        <v>282</v>
      </c>
      <c r="E207" s="189" t="s">
        <v>294</v>
      </c>
      <c r="F207" s="190" t="s">
        <v>295</v>
      </c>
      <c r="G207" s="191" t="s">
        <v>270</v>
      </c>
      <c r="H207" s="192">
        <v>13.542999999999999</v>
      </c>
      <c r="I207" s="193"/>
      <c r="J207" s="194">
        <f>ROUND(I207*H207,2)</f>
        <v>0</v>
      </c>
      <c r="K207" s="195"/>
      <c r="L207" s="196"/>
      <c r="M207" s="197" t="s">
        <v>1</v>
      </c>
      <c r="N207" s="198" t="s">
        <v>38</v>
      </c>
      <c r="O207" s="58"/>
      <c r="P207" s="160">
        <f>O207*H207</f>
        <v>0</v>
      </c>
      <c r="Q207" s="160">
        <v>0</v>
      </c>
      <c r="R207" s="160">
        <f>Q207*H207</f>
        <v>0</v>
      </c>
      <c r="S207" s="160">
        <v>0</v>
      </c>
      <c r="T207" s="161">
        <f>S207*H207</f>
        <v>0</v>
      </c>
      <c r="U207" s="32"/>
      <c r="V207" s="32"/>
      <c r="W207" s="32"/>
      <c r="X207" s="32"/>
      <c r="Y207" s="32"/>
      <c r="Z207" s="32"/>
      <c r="AA207" s="32"/>
      <c r="AB207" s="32"/>
      <c r="AC207" s="32"/>
      <c r="AD207" s="32"/>
      <c r="AE207" s="32"/>
      <c r="AR207" s="162" t="s">
        <v>199</v>
      </c>
      <c r="AT207" s="162" t="s">
        <v>282</v>
      </c>
      <c r="AU207" s="162" t="s">
        <v>82</v>
      </c>
      <c r="AY207" s="17" t="s">
        <v>160</v>
      </c>
      <c r="BE207" s="163">
        <f>IF(N207="základní",J207,0)</f>
        <v>0</v>
      </c>
      <c r="BF207" s="163">
        <f>IF(N207="snížená",J207,0)</f>
        <v>0</v>
      </c>
      <c r="BG207" s="163">
        <f>IF(N207="zákl. přenesená",J207,0)</f>
        <v>0</v>
      </c>
      <c r="BH207" s="163">
        <f>IF(N207="sníž. přenesená",J207,0)</f>
        <v>0</v>
      </c>
      <c r="BI207" s="163">
        <f>IF(N207="nulová",J207,0)</f>
        <v>0</v>
      </c>
      <c r="BJ207" s="17" t="s">
        <v>80</v>
      </c>
      <c r="BK207" s="163">
        <f>ROUND(I207*H207,2)</f>
        <v>0</v>
      </c>
      <c r="BL207" s="17" t="s">
        <v>166</v>
      </c>
      <c r="BM207" s="162" t="s">
        <v>793</v>
      </c>
    </row>
    <row r="208" spans="1:65" s="13" customFormat="1">
      <c r="B208" s="164"/>
      <c r="D208" s="165" t="s">
        <v>168</v>
      </c>
      <c r="E208" s="166" t="s">
        <v>1</v>
      </c>
      <c r="F208" s="167" t="s">
        <v>794</v>
      </c>
      <c r="H208" s="168">
        <v>13.542999999999999</v>
      </c>
      <c r="I208" s="169"/>
      <c r="L208" s="164"/>
      <c r="M208" s="170"/>
      <c r="N208" s="171"/>
      <c r="O208" s="171"/>
      <c r="P208" s="171"/>
      <c r="Q208" s="171"/>
      <c r="R208" s="171"/>
      <c r="S208" s="171"/>
      <c r="T208" s="172"/>
      <c r="AT208" s="166" t="s">
        <v>168</v>
      </c>
      <c r="AU208" s="166" t="s">
        <v>82</v>
      </c>
      <c r="AV208" s="13" t="s">
        <v>82</v>
      </c>
      <c r="AW208" s="13" t="s">
        <v>30</v>
      </c>
      <c r="AX208" s="13" t="s">
        <v>73</v>
      </c>
      <c r="AY208" s="166" t="s">
        <v>160</v>
      </c>
    </row>
    <row r="209" spans="1:65" s="14" customFormat="1">
      <c r="B209" s="173"/>
      <c r="D209" s="165" t="s">
        <v>168</v>
      </c>
      <c r="E209" s="174" t="s">
        <v>1</v>
      </c>
      <c r="F209" s="175" t="s">
        <v>170</v>
      </c>
      <c r="H209" s="176">
        <v>13.542999999999999</v>
      </c>
      <c r="I209" s="177"/>
      <c r="L209" s="173"/>
      <c r="M209" s="178"/>
      <c r="N209" s="179"/>
      <c r="O209" s="179"/>
      <c r="P209" s="179"/>
      <c r="Q209" s="179"/>
      <c r="R209" s="179"/>
      <c r="S209" s="179"/>
      <c r="T209" s="180"/>
      <c r="AT209" s="174" t="s">
        <v>168</v>
      </c>
      <c r="AU209" s="174" t="s">
        <v>82</v>
      </c>
      <c r="AV209" s="14" t="s">
        <v>166</v>
      </c>
      <c r="AW209" s="14" t="s">
        <v>30</v>
      </c>
      <c r="AX209" s="14" t="s">
        <v>80</v>
      </c>
      <c r="AY209" s="174" t="s">
        <v>160</v>
      </c>
    </row>
    <row r="210" spans="1:65" s="2" customFormat="1" ht="24.2" customHeight="1">
      <c r="A210" s="32"/>
      <c r="B210" s="149"/>
      <c r="C210" s="150" t="s">
        <v>293</v>
      </c>
      <c r="D210" s="150" t="s">
        <v>162</v>
      </c>
      <c r="E210" s="151" t="s">
        <v>299</v>
      </c>
      <c r="F210" s="152" t="s">
        <v>300</v>
      </c>
      <c r="G210" s="153" t="s">
        <v>165</v>
      </c>
      <c r="H210" s="154">
        <v>12.311999999999999</v>
      </c>
      <c r="I210" s="155"/>
      <c r="J210" s="156">
        <f>ROUND(I210*H210,2)</f>
        <v>0</v>
      </c>
      <c r="K210" s="157"/>
      <c r="L210" s="33"/>
      <c r="M210" s="158" t="s">
        <v>1</v>
      </c>
      <c r="N210" s="159" t="s">
        <v>38</v>
      </c>
      <c r="O210" s="58"/>
      <c r="P210" s="160">
        <f>O210*H210</f>
        <v>0</v>
      </c>
      <c r="Q210" s="160">
        <v>0</v>
      </c>
      <c r="R210" s="160">
        <f>Q210*H210</f>
        <v>0</v>
      </c>
      <c r="S210" s="160">
        <v>0</v>
      </c>
      <c r="T210" s="161">
        <f>S210*H210</f>
        <v>0</v>
      </c>
      <c r="U210" s="32"/>
      <c r="V210" s="32"/>
      <c r="W210" s="32"/>
      <c r="X210" s="32"/>
      <c r="Y210" s="32"/>
      <c r="Z210" s="32"/>
      <c r="AA210" s="32"/>
      <c r="AB210" s="32"/>
      <c r="AC210" s="32"/>
      <c r="AD210" s="32"/>
      <c r="AE210" s="32"/>
      <c r="AR210" s="162" t="s">
        <v>166</v>
      </c>
      <c r="AT210" s="162" t="s">
        <v>162</v>
      </c>
      <c r="AU210" s="162" t="s">
        <v>82</v>
      </c>
      <c r="AY210" s="17" t="s">
        <v>160</v>
      </c>
      <c r="BE210" s="163">
        <f>IF(N210="základní",J210,0)</f>
        <v>0</v>
      </c>
      <c r="BF210" s="163">
        <f>IF(N210="snížená",J210,0)</f>
        <v>0</v>
      </c>
      <c r="BG210" s="163">
        <f>IF(N210="zákl. přenesená",J210,0)</f>
        <v>0</v>
      </c>
      <c r="BH210" s="163">
        <f>IF(N210="sníž. přenesená",J210,0)</f>
        <v>0</v>
      </c>
      <c r="BI210" s="163">
        <f>IF(N210="nulová",J210,0)</f>
        <v>0</v>
      </c>
      <c r="BJ210" s="17" t="s">
        <v>80</v>
      </c>
      <c r="BK210" s="163">
        <f>ROUND(I210*H210,2)</f>
        <v>0</v>
      </c>
      <c r="BL210" s="17" t="s">
        <v>166</v>
      </c>
      <c r="BM210" s="162" t="s">
        <v>795</v>
      </c>
    </row>
    <row r="211" spans="1:65" s="13" customFormat="1">
      <c r="B211" s="164"/>
      <c r="D211" s="165" t="s">
        <v>168</v>
      </c>
      <c r="E211" s="166" t="s">
        <v>1</v>
      </c>
      <c r="F211" s="167" t="s">
        <v>747</v>
      </c>
      <c r="H211" s="168">
        <v>12.311999999999999</v>
      </c>
      <c r="I211" s="169"/>
      <c r="L211" s="164"/>
      <c r="M211" s="170"/>
      <c r="N211" s="171"/>
      <c r="O211" s="171"/>
      <c r="P211" s="171"/>
      <c r="Q211" s="171"/>
      <c r="R211" s="171"/>
      <c r="S211" s="171"/>
      <c r="T211" s="172"/>
      <c r="AT211" s="166" t="s">
        <v>168</v>
      </c>
      <c r="AU211" s="166" t="s">
        <v>82</v>
      </c>
      <c r="AV211" s="13" t="s">
        <v>82</v>
      </c>
      <c r="AW211" s="13" t="s">
        <v>30</v>
      </c>
      <c r="AX211" s="13" t="s">
        <v>73</v>
      </c>
      <c r="AY211" s="166" t="s">
        <v>160</v>
      </c>
    </row>
    <row r="212" spans="1:65" s="14" customFormat="1">
      <c r="B212" s="173"/>
      <c r="D212" s="165" t="s">
        <v>168</v>
      </c>
      <c r="E212" s="174" t="s">
        <v>1</v>
      </c>
      <c r="F212" s="175" t="s">
        <v>170</v>
      </c>
      <c r="H212" s="176">
        <v>12.311999999999999</v>
      </c>
      <c r="I212" s="177"/>
      <c r="L212" s="173"/>
      <c r="M212" s="178"/>
      <c r="N212" s="179"/>
      <c r="O212" s="179"/>
      <c r="P212" s="179"/>
      <c r="Q212" s="179"/>
      <c r="R212" s="179"/>
      <c r="S212" s="179"/>
      <c r="T212" s="180"/>
      <c r="AT212" s="174" t="s">
        <v>168</v>
      </c>
      <c r="AU212" s="174" t="s">
        <v>82</v>
      </c>
      <c r="AV212" s="14" t="s">
        <v>166</v>
      </c>
      <c r="AW212" s="14" t="s">
        <v>30</v>
      </c>
      <c r="AX212" s="14" t="s">
        <v>80</v>
      </c>
      <c r="AY212" s="174" t="s">
        <v>160</v>
      </c>
    </row>
    <row r="213" spans="1:65" s="12" customFormat="1" ht="22.9" customHeight="1">
      <c r="B213" s="136"/>
      <c r="D213" s="137" t="s">
        <v>72</v>
      </c>
      <c r="E213" s="147" t="s">
        <v>82</v>
      </c>
      <c r="F213" s="147" t="s">
        <v>302</v>
      </c>
      <c r="I213" s="139"/>
      <c r="J213" s="148">
        <f>BK213</f>
        <v>0</v>
      </c>
      <c r="L213" s="136"/>
      <c r="M213" s="141"/>
      <c r="N213" s="142"/>
      <c r="O213" s="142"/>
      <c r="P213" s="143">
        <f>SUM(P214:P216)</f>
        <v>0</v>
      </c>
      <c r="Q213" s="142"/>
      <c r="R213" s="143">
        <f>SUM(R214:R216)</f>
        <v>2.1001194000000001</v>
      </c>
      <c r="S213" s="142"/>
      <c r="T213" s="144">
        <f>SUM(T214:T216)</f>
        <v>0</v>
      </c>
      <c r="AR213" s="137" t="s">
        <v>80</v>
      </c>
      <c r="AT213" s="145" t="s">
        <v>72</v>
      </c>
      <c r="AU213" s="145" t="s">
        <v>80</v>
      </c>
      <c r="AY213" s="137" t="s">
        <v>160</v>
      </c>
      <c r="BK213" s="146">
        <f>SUM(BK214:BK216)</f>
        <v>0</v>
      </c>
    </row>
    <row r="214" spans="1:65" s="2" customFormat="1" ht="37.9" customHeight="1">
      <c r="A214" s="32"/>
      <c r="B214" s="149"/>
      <c r="C214" s="150" t="s">
        <v>298</v>
      </c>
      <c r="D214" s="150" t="s">
        <v>162</v>
      </c>
      <c r="E214" s="151" t="s">
        <v>304</v>
      </c>
      <c r="F214" s="152" t="s">
        <v>305</v>
      </c>
      <c r="G214" s="153" t="s">
        <v>196</v>
      </c>
      <c r="H214" s="154">
        <v>10.26</v>
      </c>
      <c r="I214" s="155"/>
      <c r="J214" s="156">
        <f>ROUND(I214*H214,2)</f>
        <v>0</v>
      </c>
      <c r="K214" s="157"/>
      <c r="L214" s="33"/>
      <c r="M214" s="158" t="s">
        <v>1</v>
      </c>
      <c r="N214" s="159" t="s">
        <v>38</v>
      </c>
      <c r="O214" s="58"/>
      <c r="P214" s="160">
        <f>O214*H214</f>
        <v>0</v>
      </c>
      <c r="Q214" s="160">
        <v>0.20469000000000001</v>
      </c>
      <c r="R214" s="160">
        <f>Q214*H214</f>
        <v>2.1001194000000001</v>
      </c>
      <c r="S214" s="160">
        <v>0</v>
      </c>
      <c r="T214" s="161">
        <f>S214*H214</f>
        <v>0</v>
      </c>
      <c r="U214" s="32"/>
      <c r="V214" s="32"/>
      <c r="W214" s="32"/>
      <c r="X214" s="32"/>
      <c r="Y214" s="32"/>
      <c r="Z214" s="32"/>
      <c r="AA214" s="32"/>
      <c r="AB214" s="32"/>
      <c r="AC214" s="32"/>
      <c r="AD214" s="32"/>
      <c r="AE214" s="32"/>
      <c r="AR214" s="162" t="s">
        <v>166</v>
      </c>
      <c r="AT214" s="162" t="s">
        <v>162</v>
      </c>
      <c r="AU214" s="162" t="s">
        <v>82</v>
      </c>
      <c r="AY214" s="17" t="s">
        <v>160</v>
      </c>
      <c r="BE214" s="163">
        <f>IF(N214="základní",J214,0)</f>
        <v>0</v>
      </c>
      <c r="BF214" s="163">
        <f>IF(N214="snížená",J214,0)</f>
        <v>0</v>
      </c>
      <c r="BG214" s="163">
        <f>IF(N214="zákl. přenesená",J214,0)</f>
        <v>0</v>
      </c>
      <c r="BH214" s="163">
        <f>IF(N214="sníž. přenesená",J214,0)</f>
        <v>0</v>
      </c>
      <c r="BI214" s="163">
        <f>IF(N214="nulová",J214,0)</f>
        <v>0</v>
      </c>
      <c r="BJ214" s="17" t="s">
        <v>80</v>
      </c>
      <c r="BK214" s="163">
        <f>ROUND(I214*H214,2)</f>
        <v>0</v>
      </c>
      <c r="BL214" s="17" t="s">
        <v>166</v>
      </c>
      <c r="BM214" s="162" t="s">
        <v>796</v>
      </c>
    </row>
    <row r="215" spans="1:65" s="13" customFormat="1">
      <c r="B215" s="164"/>
      <c r="D215" s="165" t="s">
        <v>168</v>
      </c>
      <c r="E215" s="166" t="s">
        <v>1</v>
      </c>
      <c r="F215" s="167" t="s">
        <v>797</v>
      </c>
      <c r="H215" s="168">
        <v>10.26</v>
      </c>
      <c r="I215" s="169"/>
      <c r="L215" s="164"/>
      <c r="M215" s="170"/>
      <c r="N215" s="171"/>
      <c r="O215" s="171"/>
      <c r="P215" s="171"/>
      <c r="Q215" s="171"/>
      <c r="R215" s="171"/>
      <c r="S215" s="171"/>
      <c r="T215" s="172"/>
      <c r="AT215" s="166" t="s">
        <v>168</v>
      </c>
      <c r="AU215" s="166" t="s">
        <v>82</v>
      </c>
      <c r="AV215" s="13" t="s">
        <v>82</v>
      </c>
      <c r="AW215" s="13" t="s">
        <v>30</v>
      </c>
      <c r="AX215" s="13" t="s">
        <v>73</v>
      </c>
      <c r="AY215" s="166" t="s">
        <v>160</v>
      </c>
    </row>
    <row r="216" spans="1:65" s="14" customFormat="1">
      <c r="B216" s="173"/>
      <c r="D216" s="165" t="s">
        <v>168</v>
      </c>
      <c r="E216" s="174" t="s">
        <v>1</v>
      </c>
      <c r="F216" s="175" t="s">
        <v>170</v>
      </c>
      <c r="H216" s="176">
        <v>10.26</v>
      </c>
      <c r="I216" s="177"/>
      <c r="L216" s="173"/>
      <c r="M216" s="178"/>
      <c r="N216" s="179"/>
      <c r="O216" s="179"/>
      <c r="P216" s="179"/>
      <c r="Q216" s="179"/>
      <c r="R216" s="179"/>
      <c r="S216" s="179"/>
      <c r="T216" s="180"/>
      <c r="AT216" s="174" t="s">
        <v>168</v>
      </c>
      <c r="AU216" s="174" t="s">
        <v>82</v>
      </c>
      <c r="AV216" s="14" t="s">
        <v>166</v>
      </c>
      <c r="AW216" s="14" t="s">
        <v>30</v>
      </c>
      <c r="AX216" s="14" t="s">
        <v>80</v>
      </c>
      <c r="AY216" s="174" t="s">
        <v>160</v>
      </c>
    </row>
    <row r="217" spans="1:65" s="12" customFormat="1" ht="22.9" customHeight="1">
      <c r="B217" s="136"/>
      <c r="D217" s="137" t="s">
        <v>72</v>
      </c>
      <c r="E217" s="147" t="s">
        <v>166</v>
      </c>
      <c r="F217" s="147" t="s">
        <v>320</v>
      </c>
      <c r="I217" s="139"/>
      <c r="J217" s="148">
        <f>BK217</f>
        <v>0</v>
      </c>
      <c r="L217" s="136"/>
      <c r="M217" s="141"/>
      <c r="N217" s="142"/>
      <c r="O217" s="142"/>
      <c r="P217" s="143">
        <f>SUM(P218:P226)</f>
        <v>0</v>
      </c>
      <c r="Q217" s="142"/>
      <c r="R217" s="143">
        <f>SUM(R218:R226)</f>
        <v>9.8850674100000013</v>
      </c>
      <c r="S217" s="142"/>
      <c r="T217" s="144">
        <f>SUM(T218:T226)</f>
        <v>0</v>
      </c>
      <c r="AR217" s="137" t="s">
        <v>80</v>
      </c>
      <c r="AT217" s="145" t="s">
        <v>72</v>
      </c>
      <c r="AU217" s="145" t="s">
        <v>80</v>
      </c>
      <c r="AY217" s="137" t="s">
        <v>160</v>
      </c>
      <c r="BK217" s="146">
        <f>SUM(BK218:BK226)</f>
        <v>0</v>
      </c>
    </row>
    <row r="218" spans="1:65" s="2" customFormat="1" ht="16.5" customHeight="1">
      <c r="A218" s="32"/>
      <c r="B218" s="149"/>
      <c r="C218" s="150" t="s">
        <v>303</v>
      </c>
      <c r="D218" s="150" t="s">
        <v>162</v>
      </c>
      <c r="E218" s="151" t="s">
        <v>322</v>
      </c>
      <c r="F218" s="152" t="s">
        <v>323</v>
      </c>
      <c r="G218" s="153" t="s">
        <v>207</v>
      </c>
      <c r="H218" s="154">
        <v>3.633</v>
      </c>
      <c r="I218" s="155"/>
      <c r="J218" s="156">
        <f>ROUND(I218*H218,2)</f>
        <v>0</v>
      </c>
      <c r="K218" s="157"/>
      <c r="L218" s="33"/>
      <c r="M218" s="158" t="s">
        <v>1</v>
      </c>
      <c r="N218" s="159" t="s">
        <v>38</v>
      </c>
      <c r="O218" s="58"/>
      <c r="P218" s="160">
        <f>O218*H218</f>
        <v>0</v>
      </c>
      <c r="Q218" s="160">
        <v>1.8907700000000001</v>
      </c>
      <c r="R218" s="160">
        <f>Q218*H218</f>
        <v>6.8691674100000002</v>
      </c>
      <c r="S218" s="160">
        <v>0</v>
      </c>
      <c r="T218" s="161">
        <f>S218*H218</f>
        <v>0</v>
      </c>
      <c r="U218" s="32"/>
      <c r="V218" s="32"/>
      <c r="W218" s="32"/>
      <c r="X218" s="32"/>
      <c r="Y218" s="32"/>
      <c r="Z218" s="32"/>
      <c r="AA218" s="32"/>
      <c r="AB218" s="32"/>
      <c r="AC218" s="32"/>
      <c r="AD218" s="32"/>
      <c r="AE218" s="32"/>
      <c r="AR218" s="162" t="s">
        <v>166</v>
      </c>
      <c r="AT218" s="162" t="s">
        <v>162</v>
      </c>
      <c r="AU218" s="162" t="s">
        <v>82</v>
      </c>
      <c r="AY218" s="17" t="s">
        <v>160</v>
      </c>
      <c r="BE218" s="163">
        <f>IF(N218="základní",J218,0)</f>
        <v>0</v>
      </c>
      <c r="BF218" s="163">
        <f>IF(N218="snížená",J218,0)</f>
        <v>0</v>
      </c>
      <c r="BG218" s="163">
        <f>IF(N218="zákl. přenesená",J218,0)</f>
        <v>0</v>
      </c>
      <c r="BH218" s="163">
        <f>IF(N218="sníž. přenesená",J218,0)</f>
        <v>0</v>
      </c>
      <c r="BI218" s="163">
        <f>IF(N218="nulová",J218,0)</f>
        <v>0</v>
      </c>
      <c r="BJ218" s="17" t="s">
        <v>80</v>
      </c>
      <c r="BK218" s="163">
        <f>ROUND(I218*H218,2)</f>
        <v>0</v>
      </c>
      <c r="BL218" s="17" t="s">
        <v>166</v>
      </c>
      <c r="BM218" s="162" t="s">
        <v>798</v>
      </c>
    </row>
    <row r="219" spans="1:65" s="15" customFormat="1">
      <c r="B219" s="181"/>
      <c r="D219" s="165" t="s">
        <v>168</v>
      </c>
      <c r="E219" s="182" t="s">
        <v>1</v>
      </c>
      <c r="F219" s="183" t="s">
        <v>291</v>
      </c>
      <c r="H219" s="182" t="s">
        <v>1</v>
      </c>
      <c r="I219" s="184"/>
      <c r="L219" s="181"/>
      <c r="M219" s="185"/>
      <c r="N219" s="186"/>
      <c r="O219" s="186"/>
      <c r="P219" s="186"/>
      <c r="Q219" s="186"/>
      <c r="R219" s="186"/>
      <c r="S219" s="186"/>
      <c r="T219" s="187"/>
      <c r="AT219" s="182" t="s">
        <v>168</v>
      </c>
      <c r="AU219" s="182" t="s">
        <v>82</v>
      </c>
      <c r="AV219" s="15" t="s">
        <v>80</v>
      </c>
      <c r="AW219" s="15" t="s">
        <v>30</v>
      </c>
      <c r="AX219" s="15" t="s">
        <v>73</v>
      </c>
      <c r="AY219" s="182" t="s">
        <v>160</v>
      </c>
    </row>
    <row r="220" spans="1:65" s="13" customFormat="1">
      <c r="B220" s="164"/>
      <c r="D220" s="165" t="s">
        <v>168</v>
      </c>
      <c r="E220" s="166" t="s">
        <v>1</v>
      </c>
      <c r="F220" s="167" t="s">
        <v>799</v>
      </c>
      <c r="H220" s="168">
        <v>0.9</v>
      </c>
      <c r="I220" s="169"/>
      <c r="L220" s="164"/>
      <c r="M220" s="170"/>
      <c r="N220" s="171"/>
      <c r="O220" s="171"/>
      <c r="P220" s="171"/>
      <c r="Q220" s="171"/>
      <c r="R220" s="171"/>
      <c r="S220" s="171"/>
      <c r="T220" s="172"/>
      <c r="AT220" s="166" t="s">
        <v>168</v>
      </c>
      <c r="AU220" s="166" t="s">
        <v>82</v>
      </c>
      <c r="AV220" s="13" t="s">
        <v>82</v>
      </c>
      <c r="AW220" s="13" t="s">
        <v>30</v>
      </c>
      <c r="AX220" s="13" t="s">
        <v>73</v>
      </c>
      <c r="AY220" s="166" t="s">
        <v>160</v>
      </c>
    </row>
    <row r="221" spans="1:65" s="13" customFormat="1">
      <c r="B221" s="164"/>
      <c r="D221" s="165" t="s">
        <v>168</v>
      </c>
      <c r="E221" s="166" t="s">
        <v>1</v>
      </c>
      <c r="F221" s="167" t="s">
        <v>800</v>
      </c>
      <c r="H221" s="168">
        <v>2.7330000000000001</v>
      </c>
      <c r="I221" s="169"/>
      <c r="L221" s="164"/>
      <c r="M221" s="170"/>
      <c r="N221" s="171"/>
      <c r="O221" s="171"/>
      <c r="P221" s="171"/>
      <c r="Q221" s="171"/>
      <c r="R221" s="171"/>
      <c r="S221" s="171"/>
      <c r="T221" s="172"/>
      <c r="AT221" s="166" t="s">
        <v>168</v>
      </c>
      <c r="AU221" s="166" t="s">
        <v>82</v>
      </c>
      <c r="AV221" s="13" t="s">
        <v>82</v>
      </c>
      <c r="AW221" s="13" t="s">
        <v>30</v>
      </c>
      <c r="AX221" s="13" t="s">
        <v>73</v>
      </c>
      <c r="AY221" s="166" t="s">
        <v>160</v>
      </c>
    </row>
    <row r="222" spans="1:65" s="14" customFormat="1">
      <c r="B222" s="173"/>
      <c r="D222" s="165" t="s">
        <v>168</v>
      </c>
      <c r="E222" s="174" t="s">
        <v>1</v>
      </c>
      <c r="F222" s="175" t="s">
        <v>170</v>
      </c>
      <c r="H222" s="176">
        <v>3.633</v>
      </c>
      <c r="I222" s="177"/>
      <c r="L222" s="173"/>
      <c r="M222" s="178"/>
      <c r="N222" s="179"/>
      <c r="O222" s="179"/>
      <c r="P222" s="179"/>
      <c r="Q222" s="179"/>
      <c r="R222" s="179"/>
      <c r="S222" s="179"/>
      <c r="T222" s="180"/>
      <c r="AT222" s="174" t="s">
        <v>168</v>
      </c>
      <c r="AU222" s="174" t="s">
        <v>82</v>
      </c>
      <c r="AV222" s="14" t="s">
        <v>166</v>
      </c>
      <c r="AW222" s="14" t="s">
        <v>30</v>
      </c>
      <c r="AX222" s="14" t="s">
        <v>80</v>
      </c>
      <c r="AY222" s="174" t="s">
        <v>160</v>
      </c>
    </row>
    <row r="223" spans="1:65" s="2" customFormat="1" ht="24.2" customHeight="1">
      <c r="A223" s="32"/>
      <c r="B223" s="149"/>
      <c r="C223" s="150" t="s">
        <v>309</v>
      </c>
      <c r="D223" s="150" t="s">
        <v>162</v>
      </c>
      <c r="E223" s="151" t="s">
        <v>328</v>
      </c>
      <c r="F223" s="152" t="s">
        <v>329</v>
      </c>
      <c r="G223" s="153" t="s">
        <v>207</v>
      </c>
      <c r="H223" s="154">
        <v>1.35</v>
      </c>
      <c r="I223" s="155"/>
      <c r="J223" s="156">
        <f>ROUND(I223*H223,2)</f>
        <v>0</v>
      </c>
      <c r="K223" s="157"/>
      <c r="L223" s="33"/>
      <c r="M223" s="158" t="s">
        <v>1</v>
      </c>
      <c r="N223" s="159" t="s">
        <v>38</v>
      </c>
      <c r="O223" s="58"/>
      <c r="P223" s="160">
        <f>O223*H223</f>
        <v>0</v>
      </c>
      <c r="Q223" s="160">
        <v>2.234</v>
      </c>
      <c r="R223" s="160">
        <f>Q223*H223</f>
        <v>3.0159000000000002</v>
      </c>
      <c r="S223" s="160">
        <v>0</v>
      </c>
      <c r="T223" s="161">
        <f>S223*H223</f>
        <v>0</v>
      </c>
      <c r="U223" s="32"/>
      <c r="V223" s="32"/>
      <c r="W223" s="32"/>
      <c r="X223" s="32"/>
      <c r="Y223" s="32"/>
      <c r="Z223" s="32"/>
      <c r="AA223" s="32"/>
      <c r="AB223" s="32"/>
      <c r="AC223" s="32"/>
      <c r="AD223" s="32"/>
      <c r="AE223" s="32"/>
      <c r="AR223" s="162" t="s">
        <v>166</v>
      </c>
      <c r="AT223" s="162" t="s">
        <v>162</v>
      </c>
      <c r="AU223" s="162" t="s">
        <v>82</v>
      </c>
      <c r="AY223" s="17" t="s">
        <v>160</v>
      </c>
      <c r="BE223" s="163">
        <f>IF(N223="základní",J223,0)</f>
        <v>0</v>
      </c>
      <c r="BF223" s="163">
        <f>IF(N223="snížená",J223,0)</f>
        <v>0</v>
      </c>
      <c r="BG223" s="163">
        <f>IF(N223="zákl. přenesená",J223,0)</f>
        <v>0</v>
      </c>
      <c r="BH223" s="163">
        <f>IF(N223="sníž. přenesená",J223,0)</f>
        <v>0</v>
      </c>
      <c r="BI223" s="163">
        <f>IF(N223="nulová",J223,0)</f>
        <v>0</v>
      </c>
      <c r="BJ223" s="17" t="s">
        <v>80</v>
      </c>
      <c r="BK223" s="163">
        <f>ROUND(I223*H223,2)</f>
        <v>0</v>
      </c>
      <c r="BL223" s="17" t="s">
        <v>166</v>
      </c>
      <c r="BM223" s="162" t="s">
        <v>801</v>
      </c>
    </row>
    <row r="224" spans="1:65" s="15" customFormat="1">
      <c r="B224" s="181"/>
      <c r="D224" s="165" t="s">
        <v>168</v>
      </c>
      <c r="E224" s="182" t="s">
        <v>1</v>
      </c>
      <c r="F224" s="183" t="s">
        <v>291</v>
      </c>
      <c r="H224" s="182" t="s">
        <v>1</v>
      </c>
      <c r="I224" s="184"/>
      <c r="L224" s="181"/>
      <c r="M224" s="185"/>
      <c r="N224" s="186"/>
      <c r="O224" s="186"/>
      <c r="P224" s="186"/>
      <c r="Q224" s="186"/>
      <c r="R224" s="186"/>
      <c r="S224" s="186"/>
      <c r="T224" s="187"/>
      <c r="AT224" s="182" t="s">
        <v>168</v>
      </c>
      <c r="AU224" s="182" t="s">
        <v>82</v>
      </c>
      <c r="AV224" s="15" t="s">
        <v>80</v>
      </c>
      <c r="AW224" s="15" t="s">
        <v>30</v>
      </c>
      <c r="AX224" s="15" t="s">
        <v>73</v>
      </c>
      <c r="AY224" s="182" t="s">
        <v>160</v>
      </c>
    </row>
    <row r="225" spans="1:65" s="13" customFormat="1">
      <c r="B225" s="164"/>
      <c r="D225" s="165" t="s">
        <v>168</v>
      </c>
      <c r="E225" s="166" t="s">
        <v>1</v>
      </c>
      <c r="F225" s="167" t="s">
        <v>802</v>
      </c>
      <c r="H225" s="168">
        <v>1.35</v>
      </c>
      <c r="I225" s="169"/>
      <c r="L225" s="164"/>
      <c r="M225" s="170"/>
      <c r="N225" s="171"/>
      <c r="O225" s="171"/>
      <c r="P225" s="171"/>
      <c r="Q225" s="171"/>
      <c r="R225" s="171"/>
      <c r="S225" s="171"/>
      <c r="T225" s="172"/>
      <c r="AT225" s="166" t="s">
        <v>168</v>
      </c>
      <c r="AU225" s="166" t="s">
        <v>82</v>
      </c>
      <c r="AV225" s="13" t="s">
        <v>82</v>
      </c>
      <c r="AW225" s="13" t="s">
        <v>30</v>
      </c>
      <c r="AX225" s="13" t="s">
        <v>73</v>
      </c>
      <c r="AY225" s="166" t="s">
        <v>160</v>
      </c>
    </row>
    <row r="226" spans="1:65" s="14" customFormat="1">
      <c r="B226" s="173"/>
      <c r="D226" s="165" t="s">
        <v>168</v>
      </c>
      <c r="E226" s="174" t="s">
        <v>1</v>
      </c>
      <c r="F226" s="175" t="s">
        <v>170</v>
      </c>
      <c r="H226" s="176">
        <v>1.35</v>
      </c>
      <c r="I226" s="177"/>
      <c r="L226" s="173"/>
      <c r="M226" s="178"/>
      <c r="N226" s="179"/>
      <c r="O226" s="179"/>
      <c r="P226" s="179"/>
      <c r="Q226" s="179"/>
      <c r="R226" s="179"/>
      <c r="S226" s="179"/>
      <c r="T226" s="180"/>
      <c r="AT226" s="174" t="s">
        <v>168</v>
      </c>
      <c r="AU226" s="174" t="s">
        <v>82</v>
      </c>
      <c r="AV226" s="14" t="s">
        <v>166</v>
      </c>
      <c r="AW226" s="14" t="s">
        <v>30</v>
      </c>
      <c r="AX226" s="14" t="s">
        <v>80</v>
      </c>
      <c r="AY226" s="174" t="s">
        <v>160</v>
      </c>
    </row>
    <row r="227" spans="1:65" s="12" customFormat="1" ht="22.9" customHeight="1">
      <c r="B227" s="136"/>
      <c r="D227" s="137" t="s">
        <v>72</v>
      </c>
      <c r="E227" s="147" t="s">
        <v>182</v>
      </c>
      <c r="F227" s="147" t="s">
        <v>332</v>
      </c>
      <c r="I227" s="139"/>
      <c r="J227" s="148">
        <f>BK227</f>
        <v>0</v>
      </c>
      <c r="L227" s="136"/>
      <c r="M227" s="141"/>
      <c r="N227" s="142"/>
      <c r="O227" s="142"/>
      <c r="P227" s="143">
        <f>SUM(P228:P239)</f>
        <v>0</v>
      </c>
      <c r="Q227" s="142"/>
      <c r="R227" s="143">
        <f>SUM(R228:R239)</f>
        <v>0</v>
      </c>
      <c r="S227" s="142"/>
      <c r="T227" s="144">
        <f>SUM(T228:T239)</f>
        <v>0</v>
      </c>
      <c r="AR227" s="137" t="s">
        <v>80</v>
      </c>
      <c r="AT227" s="145" t="s">
        <v>72</v>
      </c>
      <c r="AU227" s="145" t="s">
        <v>80</v>
      </c>
      <c r="AY227" s="137" t="s">
        <v>160</v>
      </c>
      <c r="BK227" s="146">
        <f>SUM(BK228:BK239)</f>
        <v>0</v>
      </c>
    </row>
    <row r="228" spans="1:65" s="2" customFormat="1" ht="16.5" customHeight="1">
      <c r="A228" s="32"/>
      <c r="B228" s="149"/>
      <c r="C228" s="150" t="s">
        <v>315</v>
      </c>
      <c r="D228" s="150" t="s">
        <v>162</v>
      </c>
      <c r="E228" s="151" t="s">
        <v>620</v>
      </c>
      <c r="F228" s="152" t="s">
        <v>621</v>
      </c>
      <c r="G228" s="153" t="s">
        <v>165</v>
      </c>
      <c r="H228" s="154">
        <v>12.311999999999999</v>
      </c>
      <c r="I228" s="155"/>
      <c r="J228" s="156">
        <f>ROUND(I228*H228,2)</f>
        <v>0</v>
      </c>
      <c r="K228" s="157"/>
      <c r="L228" s="33"/>
      <c r="M228" s="158" t="s">
        <v>1</v>
      </c>
      <c r="N228" s="159" t="s">
        <v>38</v>
      </c>
      <c r="O228" s="58"/>
      <c r="P228" s="160">
        <f>O228*H228</f>
        <v>0</v>
      </c>
      <c r="Q228" s="160">
        <v>0</v>
      </c>
      <c r="R228" s="160">
        <f>Q228*H228</f>
        <v>0</v>
      </c>
      <c r="S228" s="160">
        <v>0</v>
      </c>
      <c r="T228" s="161">
        <f>S228*H228</f>
        <v>0</v>
      </c>
      <c r="U228" s="32"/>
      <c r="V228" s="32"/>
      <c r="W228" s="32"/>
      <c r="X228" s="32"/>
      <c r="Y228" s="32"/>
      <c r="Z228" s="32"/>
      <c r="AA228" s="32"/>
      <c r="AB228" s="32"/>
      <c r="AC228" s="32"/>
      <c r="AD228" s="32"/>
      <c r="AE228" s="32"/>
      <c r="AR228" s="162" t="s">
        <v>166</v>
      </c>
      <c r="AT228" s="162" t="s">
        <v>162</v>
      </c>
      <c r="AU228" s="162" t="s">
        <v>82</v>
      </c>
      <c r="AY228" s="17" t="s">
        <v>160</v>
      </c>
      <c r="BE228" s="163">
        <f>IF(N228="základní",J228,0)</f>
        <v>0</v>
      </c>
      <c r="BF228" s="163">
        <f>IF(N228="snížená",J228,0)</f>
        <v>0</v>
      </c>
      <c r="BG228" s="163">
        <f>IF(N228="zákl. přenesená",J228,0)</f>
        <v>0</v>
      </c>
      <c r="BH228" s="163">
        <f>IF(N228="sníž. přenesená",J228,0)</f>
        <v>0</v>
      </c>
      <c r="BI228" s="163">
        <f>IF(N228="nulová",J228,0)</f>
        <v>0</v>
      </c>
      <c r="BJ228" s="17" t="s">
        <v>80</v>
      </c>
      <c r="BK228" s="163">
        <f>ROUND(I228*H228,2)</f>
        <v>0</v>
      </c>
      <c r="BL228" s="17" t="s">
        <v>166</v>
      </c>
      <c r="BM228" s="162" t="s">
        <v>803</v>
      </c>
    </row>
    <row r="229" spans="1:65" s="13" customFormat="1">
      <c r="B229" s="164"/>
      <c r="D229" s="165" t="s">
        <v>168</v>
      </c>
      <c r="E229" s="166" t="s">
        <v>1</v>
      </c>
      <c r="F229" s="167" t="s">
        <v>747</v>
      </c>
      <c r="H229" s="168">
        <v>12.311999999999999</v>
      </c>
      <c r="I229" s="169"/>
      <c r="L229" s="164"/>
      <c r="M229" s="170"/>
      <c r="N229" s="171"/>
      <c r="O229" s="171"/>
      <c r="P229" s="171"/>
      <c r="Q229" s="171"/>
      <c r="R229" s="171"/>
      <c r="S229" s="171"/>
      <c r="T229" s="172"/>
      <c r="AT229" s="166" t="s">
        <v>168</v>
      </c>
      <c r="AU229" s="166" t="s">
        <v>82</v>
      </c>
      <c r="AV229" s="13" t="s">
        <v>82</v>
      </c>
      <c r="AW229" s="13" t="s">
        <v>30</v>
      </c>
      <c r="AX229" s="13" t="s">
        <v>73</v>
      </c>
      <c r="AY229" s="166" t="s">
        <v>160</v>
      </c>
    </row>
    <row r="230" spans="1:65" s="14" customFormat="1">
      <c r="B230" s="173"/>
      <c r="D230" s="165" t="s">
        <v>168</v>
      </c>
      <c r="E230" s="174" t="s">
        <v>1</v>
      </c>
      <c r="F230" s="175" t="s">
        <v>170</v>
      </c>
      <c r="H230" s="176">
        <v>12.311999999999999</v>
      </c>
      <c r="I230" s="177"/>
      <c r="L230" s="173"/>
      <c r="M230" s="178"/>
      <c r="N230" s="179"/>
      <c r="O230" s="179"/>
      <c r="P230" s="179"/>
      <c r="Q230" s="179"/>
      <c r="R230" s="179"/>
      <c r="S230" s="179"/>
      <c r="T230" s="180"/>
      <c r="AT230" s="174" t="s">
        <v>168</v>
      </c>
      <c r="AU230" s="174" t="s">
        <v>82</v>
      </c>
      <c r="AV230" s="14" t="s">
        <v>166</v>
      </c>
      <c r="AW230" s="14" t="s">
        <v>30</v>
      </c>
      <c r="AX230" s="14" t="s">
        <v>80</v>
      </c>
      <c r="AY230" s="174" t="s">
        <v>160</v>
      </c>
    </row>
    <row r="231" spans="1:65" s="2" customFormat="1" ht="33" customHeight="1">
      <c r="A231" s="32"/>
      <c r="B231" s="149"/>
      <c r="C231" s="150" t="s">
        <v>321</v>
      </c>
      <c r="D231" s="150" t="s">
        <v>162</v>
      </c>
      <c r="E231" s="151" t="s">
        <v>627</v>
      </c>
      <c r="F231" s="152" t="s">
        <v>628</v>
      </c>
      <c r="G231" s="153" t="s">
        <v>165</v>
      </c>
      <c r="H231" s="154">
        <v>12.311999999999999</v>
      </c>
      <c r="I231" s="155"/>
      <c r="J231" s="156">
        <f>ROUND(I231*H231,2)</f>
        <v>0</v>
      </c>
      <c r="K231" s="157"/>
      <c r="L231" s="33"/>
      <c r="M231" s="158" t="s">
        <v>1</v>
      </c>
      <c r="N231" s="159" t="s">
        <v>38</v>
      </c>
      <c r="O231" s="58"/>
      <c r="P231" s="160">
        <f>O231*H231</f>
        <v>0</v>
      </c>
      <c r="Q231" s="160">
        <v>0</v>
      </c>
      <c r="R231" s="160">
        <f>Q231*H231</f>
        <v>0</v>
      </c>
      <c r="S231" s="160">
        <v>0</v>
      </c>
      <c r="T231" s="161">
        <f>S231*H231</f>
        <v>0</v>
      </c>
      <c r="U231" s="32"/>
      <c r="V231" s="32"/>
      <c r="W231" s="32"/>
      <c r="X231" s="32"/>
      <c r="Y231" s="32"/>
      <c r="Z231" s="32"/>
      <c r="AA231" s="32"/>
      <c r="AB231" s="32"/>
      <c r="AC231" s="32"/>
      <c r="AD231" s="32"/>
      <c r="AE231" s="32"/>
      <c r="AR231" s="162" t="s">
        <v>166</v>
      </c>
      <c r="AT231" s="162" t="s">
        <v>162</v>
      </c>
      <c r="AU231" s="162" t="s">
        <v>82</v>
      </c>
      <c r="AY231" s="17" t="s">
        <v>160</v>
      </c>
      <c r="BE231" s="163">
        <f>IF(N231="základní",J231,0)</f>
        <v>0</v>
      </c>
      <c r="BF231" s="163">
        <f>IF(N231="snížená",J231,0)</f>
        <v>0</v>
      </c>
      <c r="BG231" s="163">
        <f>IF(N231="zákl. přenesená",J231,0)</f>
        <v>0</v>
      </c>
      <c r="BH231" s="163">
        <f>IF(N231="sníž. přenesená",J231,0)</f>
        <v>0</v>
      </c>
      <c r="BI231" s="163">
        <f>IF(N231="nulová",J231,0)</f>
        <v>0</v>
      </c>
      <c r="BJ231" s="17" t="s">
        <v>80</v>
      </c>
      <c r="BK231" s="163">
        <f>ROUND(I231*H231,2)</f>
        <v>0</v>
      </c>
      <c r="BL231" s="17" t="s">
        <v>166</v>
      </c>
      <c r="BM231" s="162" t="s">
        <v>804</v>
      </c>
    </row>
    <row r="232" spans="1:65" s="13" customFormat="1">
      <c r="B232" s="164"/>
      <c r="D232" s="165" t="s">
        <v>168</v>
      </c>
      <c r="E232" s="166" t="s">
        <v>1</v>
      </c>
      <c r="F232" s="167" t="s">
        <v>747</v>
      </c>
      <c r="H232" s="168">
        <v>12.311999999999999</v>
      </c>
      <c r="I232" s="169"/>
      <c r="L232" s="164"/>
      <c r="M232" s="170"/>
      <c r="N232" s="171"/>
      <c r="O232" s="171"/>
      <c r="P232" s="171"/>
      <c r="Q232" s="171"/>
      <c r="R232" s="171"/>
      <c r="S232" s="171"/>
      <c r="T232" s="172"/>
      <c r="AT232" s="166" t="s">
        <v>168</v>
      </c>
      <c r="AU232" s="166" t="s">
        <v>82</v>
      </c>
      <c r="AV232" s="13" t="s">
        <v>82</v>
      </c>
      <c r="AW232" s="13" t="s">
        <v>30</v>
      </c>
      <c r="AX232" s="13" t="s">
        <v>73</v>
      </c>
      <c r="AY232" s="166" t="s">
        <v>160</v>
      </c>
    </row>
    <row r="233" spans="1:65" s="14" customFormat="1">
      <c r="B233" s="173"/>
      <c r="D233" s="165" t="s">
        <v>168</v>
      </c>
      <c r="E233" s="174" t="s">
        <v>1</v>
      </c>
      <c r="F233" s="175" t="s">
        <v>170</v>
      </c>
      <c r="H233" s="176">
        <v>12.311999999999999</v>
      </c>
      <c r="I233" s="177"/>
      <c r="L233" s="173"/>
      <c r="M233" s="178"/>
      <c r="N233" s="179"/>
      <c r="O233" s="179"/>
      <c r="P233" s="179"/>
      <c r="Q233" s="179"/>
      <c r="R233" s="179"/>
      <c r="S233" s="179"/>
      <c r="T233" s="180"/>
      <c r="AT233" s="174" t="s">
        <v>168</v>
      </c>
      <c r="AU233" s="174" t="s">
        <v>82</v>
      </c>
      <c r="AV233" s="14" t="s">
        <v>166</v>
      </c>
      <c r="AW233" s="14" t="s">
        <v>30</v>
      </c>
      <c r="AX233" s="14" t="s">
        <v>80</v>
      </c>
      <c r="AY233" s="174" t="s">
        <v>160</v>
      </c>
    </row>
    <row r="234" spans="1:65" s="2" customFormat="1" ht="24.2" customHeight="1">
      <c r="A234" s="32"/>
      <c r="B234" s="149"/>
      <c r="C234" s="150" t="s">
        <v>327</v>
      </c>
      <c r="D234" s="150" t="s">
        <v>162</v>
      </c>
      <c r="E234" s="151" t="s">
        <v>630</v>
      </c>
      <c r="F234" s="152" t="s">
        <v>631</v>
      </c>
      <c r="G234" s="153" t="s">
        <v>165</v>
      </c>
      <c r="H234" s="154">
        <v>12.311999999999999</v>
      </c>
      <c r="I234" s="155"/>
      <c r="J234" s="156">
        <f>ROUND(I234*H234,2)</f>
        <v>0</v>
      </c>
      <c r="K234" s="157"/>
      <c r="L234" s="33"/>
      <c r="M234" s="158" t="s">
        <v>1</v>
      </c>
      <c r="N234" s="159" t="s">
        <v>38</v>
      </c>
      <c r="O234" s="58"/>
      <c r="P234" s="160">
        <f>O234*H234</f>
        <v>0</v>
      </c>
      <c r="Q234" s="160">
        <v>0</v>
      </c>
      <c r="R234" s="160">
        <f>Q234*H234</f>
        <v>0</v>
      </c>
      <c r="S234" s="160">
        <v>0</v>
      </c>
      <c r="T234" s="161">
        <f>S234*H234</f>
        <v>0</v>
      </c>
      <c r="U234" s="32"/>
      <c r="V234" s="32"/>
      <c r="W234" s="32"/>
      <c r="X234" s="32"/>
      <c r="Y234" s="32"/>
      <c r="Z234" s="32"/>
      <c r="AA234" s="32"/>
      <c r="AB234" s="32"/>
      <c r="AC234" s="32"/>
      <c r="AD234" s="32"/>
      <c r="AE234" s="32"/>
      <c r="AR234" s="162" t="s">
        <v>166</v>
      </c>
      <c r="AT234" s="162" t="s">
        <v>162</v>
      </c>
      <c r="AU234" s="162" t="s">
        <v>82</v>
      </c>
      <c r="AY234" s="17" t="s">
        <v>160</v>
      </c>
      <c r="BE234" s="163">
        <f>IF(N234="základní",J234,0)</f>
        <v>0</v>
      </c>
      <c r="BF234" s="163">
        <f>IF(N234="snížená",J234,0)</f>
        <v>0</v>
      </c>
      <c r="BG234" s="163">
        <f>IF(N234="zákl. přenesená",J234,0)</f>
        <v>0</v>
      </c>
      <c r="BH234" s="163">
        <f>IF(N234="sníž. přenesená",J234,0)</f>
        <v>0</v>
      </c>
      <c r="BI234" s="163">
        <f>IF(N234="nulová",J234,0)</f>
        <v>0</v>
      </c>
      <c r="BJ234" s="17" t="s">
        <v>80</v>
      </c>
      <c r="BK234" s="163">
        <f>ROUND(I234*H234,2)</f>
        <v>0</v>
      </c>
      <c r="BL234" s="17" t="s">
        <v>166</v>
      </c>
      <c r="BM234" s="162" t="s">
        <v>805</v>
      </c>
    </row>
    <row r="235" spans="1:65" s="13" customFormat="1">
      <c r="B235" s="164"/>
      <c r="D235" s="165" t="s">
        <v>168</v>
      </c>
      <c r="E235" s="166" t="s">
        <v>1</v>
      </c>
      <c r="F235" s="167" t="s">
        <v>747</v>
      </c>
      <c r="H235" s="168">
        <v>12.311999999999999</v>
      </c>
      <c r="I235" s="169"/>
      <c r="L235" s="164"/>
      <c r="M235" s="170"/>
      <c r="N235" s="171"/>
      <c r="O235" s="171"/>
      <c r="P235" s="171"/>
      <c r="Q235" s="171"/>
      <c r="R235" s="171"/>
      <c r="S235" s="171"/>
      <c r="T235" s="172"/>
      <c r="AT235" s="166" t="s">
        <v>168</v>
      </c>
      <c r="AU235" s="166" t="s">
        <v>82</v>
      </c>
      <c r="AV235" s="13" t="s">
        <v>82</v>
      </c>
      <c r="AW235" s="13" t="s">
        <v>30</v>
      </c>
      <c r="AX235" s="13" t="s">
        <v>73</v>
      </c>
      <c r="AY235" s="166" t="s">
        <v>160</v>
      </c>
    </row>
    <row r="236" spans="1:65" s="14" customFormat="1">
      <c r="B236" s="173"/>
      <c r="D236" s="165" t="s">
        <v>168</v>
      </c>
      <c r="E236" s="174" t="s">
        <v>1</v>
      </c>
      <c r="F236" s="175" t="s">
        <v>170</v>
      </c>
      <c r="H236" s="176">
        <v>12.311999999999999</v>
      </c>
      <c r="I236" s="177"/>
      <c r="L236" s="173"/>
      <c r="M236" s="178"/>
      <c r="N236" s="179"/>
      <c r="O236" s="179"/>
      <c r="P236" s="179"/>
      <c r="Q236" s="179"/>
      <c r="R236" s="179"/>
      <c r="S236" s="179"/>
      <c r="T236" s="180"/>
      <c r="AT236" s="174" t="s">
        <v>168</v>
      </c>
      <c r="AU236" s="174" t="s">
        <v>82</v>
      </c>
      <c r="AV236" s="14" t="s">
        <v>166</v>
      </c>
      <c r="AW236" s="14" t="s">
        <v>30</v>
      </c>
      <c r="AX236" s="14" t="s">
        <v>80</v>
      </c>
      <c r="AY236" s="174" t="s">
        <v>160</v>
      </c>
    </row>
    <row r="237" spans="1:65" s="2" customFormat="1" ht="33" customHeight="1">
      <c r="A237" s="32"/>
      <c r="B237" s="149"/>
      <c r="C237" s="150" t="s">
        <v>333</v>
      </c>
      <c r="D237" s="150" t="s">
        <v>162</v>
      </c>
      <c r="E237" s="151" t="s">
        <v>638</v>
      </c>
      <c r="F237" s="152" t="s">
        <v>639</v>
      </c>
      <c r="G237" s="153" t="s">
        <v>165</v>
      </c>
      <c r="H237" s="154">
        <v>18.468</v>
      </c>
      <c r="I237" s="155"/>
      <c r="J237" s="156">
        <f>ROUND(I237*H237,2)</f>
        <v>0</v>
      </c>
      <c r="K237" s="157"/>
      <c r="L237" s="33"/>
      <c r="M237" s="158" t="s">
        <v>1</v>
      </c>
      <c r="N237" s="159" t="s">
        <v>38</v>
      </c>
      <c r="O237" s="58"/>
      <c r="P237" s="160">
        <f>O237*H237</f>
        <v>0</v>
      </c>
      <c r="Q237" s="160">
        <v>0</v>
      </c>
      <c r="R237" s="160">
        <f>Q237*H237</f>
        <v>0</v>
      </c>
      <c r="S237" s="160">
        <v>0</v>
      </c>
      <c r="T237" s="161">
        <f>S237*H237</f>
        <v>0</v>
      </c>
      <c r="U237" s="32"/>
      <c r="V237" s="32"/>
      <c r="W237" s="32"/>
      <c r="X237" s="32"/>
      <c r="Y237" s="32"/>
      <c r="Z237" s="32"/>
      <c r="AA237" s="32"/>
      <c r="AB237" s="32"/>
      <c r="AC237" s="32"/>
      <c r="AD237" s="32"/>
      <c r="AE237" s="32"/>
      <c r="AR237" s="162" t="s">
        <v>166</v>
      </c>
      <c r="AT237" s="162" t="s">
        <v>162</v>
      </c>
      <c r="AU237" s="162" t="s">
        <v>82</v>
      </c>
      <c r="AY237" s="17" t="s">
        <v>160</v>
      </c>
      <c r="BE237" s="163">
        <f>IF(N237="základní",J237,0)</f>
        <v>0</v>
      </c>
      <c r="BF237" s="163">
        <f>IF(N237="snížená",J237,0)</f>
        <v>0</v>
      </c>
      <c r="BG237" s="163">
        <f>IF(N237="zákl. přenesená",J237,0)</f>
        <v>0</v>
      </c>
      <c r="BH237" s="163">
        <f>IF(N237="sníž. přenesená",J237,0)</f>
        <v>0</v>
      </c>
      <c r="BI237" s="163">
        <f>IF(N237="nulová",J237,0)</f>
        <v>0</v>
      </c>
      <c r="BJ237" s="17" t="s">
        <v>80</v>
      </c>
      <c r="BK237" s="163">
        <f>ROUND(I237*H237,2)</f>
        <v>0</v>
      </c>
      <c r="BL237" s="17" t="s">
        <v>166</v>
      </c>
      <c r="BM237" s="162" t="s">
        <v>806</v>
      </c>
    </row>
    <row r="238" spans="1:65" s="13" customFormat="1">
      <c r="B238" s="164"/>
      <c r="D238" s="165" t="s">
        <v>168</v>
      </c>
      <c r="E238" s="166" t="s">
        <v>1</v>
      </c>
      <c r="F238" s="167" t="s">
        <v>751</v>
      </c>
      <c r="H238" s="168">
        <v>18.468</v>
      </c>
      <c r="I238" s="169"/>
      <c r="L238" s="164"/>
      <c r="M238" s="170"/>
      <c r="N238" s="171"/>
      <c r="O238" s="171"/>
      <c r="P238" s="171"/>
      <c r="Q238" s="171"/>
      <c r="R238" s="171"/>
      <c r="S238" s="171"/>
      <c r="T238" s="172"/>
      <c r="AT238" s="166" t="s">
        <v>168</v>
      </c>
      <c r="AU238" s="166" t="s">
        <v>82</v>
      </c>
      <c r="AV238" s="13" t="s">
        <v>82</v>
      </c>
      <c r="AW238" s="13" t="s">
        <v>30</v>
      </c>
      <c r="AX238" s="13" t="s">
        <v>73</v>
      </c>
      <c r="AY238" s="166" t="s">
        <v>160</v>
      </c>
    </row>
    <row r="239" spans="1:65" s="14" customFormat="1">
      <c r="B239" s="173"/>
      <c r="D239" s="165" t="s">
        <v>168</v>
      </c>
      <c r="E239" s="174" t="s">
        <v>1</v>
      </c>
      <c r="F239" s="175" t="s">
        <v>170</v>
      </c>
      <c r="H239" s="176">
        <v>18.468</v>
      </c>
      <c r="I239" s="177"/>
      <c r="L239" s="173"/>
      <c r="M239" s="178"/>
      <c r="N239" s="179"/>
      <c r="O239" s="179"/>
      <c r="P239" s="179"/>
      <c r="Q239" s="179"/>
      <c r="R239" s="179"/>
      <c r="S239" s="179"/>
      <c r="T239" s="180"/>
      <c r="AT239" s="174" t="s">
        <v>168</v>
      </c>
      <c r="AU239" s="174" t="s">
        <v>82</v>
      </c>
      <c r="AV239" s="14" t="s">
        <v>166</v>
      </c>
      <c r="AW239" s="14" t="s">
        <v>30</v>
      </c>
      <c r="AX239" s="14" t="s">
        <v>80</v>
      </c>
      <c r="AY239" s="174" t="s">
        <v>160</v>
      </c>
    </row>
    <row r="240" spans="1:65" s="12" customFormat="1" ht="22.9" customHeight="1">
      <c r="B240" s="136"/>
      <c r="D240" s="137" t="s">
        <v>72</v>
      </c>
      <c r="E240" s="147" t="s">
        <v>199</v>
      </c>
      <c r="F240" s="147" t="s">
        <v>362</v>
      </c>
      <c r="I240" s="139"/>
      <c r="J240" s="148">
        <f>BK240</f>
        <v>0</v>
      </c>
      <c r="L240" s="136"/>
      <c r="M240" s="141"/>
      <c r="N240" s="142"/>
      <c r="O240" s="142"/>
      <c r="P240" s="143">
        <f>SUM(P241:P259)</f>
        <v>0</v>
      </c>
      <c r="Q240" s="142"/>
      <c r="R240" s="143">
        <f>SUM(R241:R259)</f>
        <v>23.454216600000002</v>
      </c>
      <c r="S240" s="142"/>
      <c r="T240" s="144">
        <f>SUM(T241:T259)</f>
        <v>0</v>
      </c>
      <c r="AR240" s="137" t="s">
        <v>80</v>
      </c>
      <c r="AT240" s="145" t="s">
        <v>72</v>
      </c>
      <c r="AU240" s="145" t="s">
        <v>80</v>
      </c>
      <c r="AY240" s="137" t="s">
        <v>160</v>
      </c>
      <c r="BK240" s="146">
        <f>SUM(BK241:BK259)</f>
        <v>0</v>
      </c>
    </row>
    <row r="241" spans="1:65" s="2" customFormat="1" ht="33" customHeight="1">
      <c r="A241" s="32"/>
      <c r="B241" s="149"/>
      <c r="C241" s="150" t="s">
        <v>337</v>
      </c>
      <c r="D241" s="150" t="s">
        <v>162</v>
      </c>
      <c r="E241" s="151" t="s">
        <v>364</v>
      </c>
      <c r="F241" s="152" t="s">
        <v>365</v>
      </c>
      <c r="G241" s="153" t="s">
        <v>196</v>
      </c>
      <c r="H241" s="154">
        <v>10.26</v>
      </c>
      <c r="I241" s="155"/>
      <c r="J241" s="156">
        <f>ROUND(I241*H241,2)</f>
        <v>0</v>
      </c>
      <c r="K241" s="157"/>
      <c r="L241" s="33"/>
      <c r="M241" s="158" t="s">
        <v>1</v>
      </c>
      <c r="N241" s="159" t="s">
        <v>38</v>
      </c>
      <c r="O241" s="58"/>
      <c r="P241" s="160">
        <f>O241*H241</f>
        <v>0</v>
      </c>
      <c r="Q241" s="160">
        <v>1.1E-4</v>
      </c>
      <c r="R241" s="160">
        <f>Q241*H241</f>
        <v>1.1286E-3</v>
      </c>
      <c r="S241" s="160">
        <v>0</v>
      </c>
      <c r="T241" s="161">
        <f>S241*H241</f>
        <v>0</v>
      </c>
      <c r="U241" s="32"/>
      <c r="V241" s="32"/>
      <c r="W241" s="32"/>
      <c r="X241" s="32"/>
      <c r="Y241" s="32"/>
      <c r="Z241" s="32"/>
      <c r="AA241" s="32"/>
      <c r="AB241" s="32"/>
      <c r="AC241" s="32"/>
      <c r="AD241" s="32"/>
      <c r="AE241" s="32"/>
      <c r="AR241" s="162" t="s">
        <v>166</v>
      </c>
      <c r="AT241" s="162" t="s">
        <v>162</v>
      </c>
      <c r="AU241" s="162" t="s">
        <v>82</v>
      </c>
      <c r="AY241" s="17" t="s">
        <v>160</v>
      </c>
      <c r="BE241" s="163">
        <f>IF(N241="základní",J241,0)</f>
        <v>0</v>
      </c>
      <c r="BF241" s="163">
        <f>IF(N241="snížená",J241,0)</f>
        <v>0</v>
      </c>
      <c r="BG241" s="163">
        <f>IF(N241="zákl. přenesená",J241,0)</f>
        <v>0</v>
      </c>
      <c r="BH241" s="163">
        <f>IF(N241="sníž. přenesená",J241,0)</f>
        <v>0</v>
      </c>
      <c r="BI241" s="163">
        <f>IF(N241="nulová",J241,0)</f>
        <v>0</v>
      </c>
      <c r="BJ241" s="17" t="s">
        <v>80</v>
      </c>
      <c r="BK241" s="163">
        <f>ROUND(I241*H241,2)</f>
        <v>0</v>
      </c>
      <c r="BL241" s="17" t="s">
        <v>166</v>
      </c>
      <c r="BM241" s="162" t="s">
        <v>807</v>
      </c>
    </row>
    <row r="242" spans="1:65" s="13" customFormat="1">
      <c r="B242" s="164"/>
      <c r="D242" s="165" t="s">
        <v>168</v>
      </c>
      <c r="E242" s="166" t="s">
        <v>1</v>
      </c>
      <c r="F242" s="167" t="s">
        <v>808</v>
      </c>
      <c r="H242" s="168">
        <v>10.26</v>
      </c>
      <c r="I242" s="169"/>
      <c r="L242" s="164"/>
      <c r="M242" s="170"/>
      <c r="N242" s="171"/>
      <c r="O242" s="171"/>
      <c r="P242" s="171"/>
      <c r="Q242" s="171"/>
      <c r="R242" s="171"/>
      <c r="S242" s="171"/>
      <c r="T242" s="172"/>
      <c r="AT242" s="166" t="s">
        <v>168</v>
      </c>
      <c r="AU242" s="166" t="s">
        <v>82</v>
      </c>
      <c r="AV242" s="13" t="s">
        <v>82</v>
      </c>
      <c r="AW242" s="13" t="s">
        <v>30</v>
      </c>
      <c r="AX242" s="13" t="s">
        <v>73</v>
      </c>
      <c r="AY242" s="166" t="s">
        <v>160</v>
      </c>
    </row>
    <row r="243" spans="1:65" s="14" customFormat="1">
      <c r="B243" s="173"/>
      <c r="D243" s="165" t="s">
        <v>168</v>
      </c>
      <c r="E243" s="174" t="s">
        <v>1</v>
      </c>
      <c r="F243" s="175" t="s">
        <v>170</v>
      </c>
      <c r="H243" s="176">
        <v>10.26</v>
      </c>
      <c r="I243" s="177"/>
      <c r="L243" s="173"/>
      <c r="M243" s="178"/>
      <c r="N243" s="179"/>
      <c r="O243" s="179"/>
      <c r="P243" s="179"/>
      <c r="Q243" s="179"/>
      <c r="R243" s="179"/>
      <c r="S243" s="179"/>
      <c r="T243" s="180"/>
      <c r="AT243" s="174" t="s">
        <v>168</v>
      </c>
      <c r="AU243" s="174" t="s">
        <v>82</v>
      </c>
      <c r="AV243" s="14" t="s">
        <v>166</v>
      </c>
      <c r="AW243" s="14" t="s">
        <v>30</v>
      </c>
      <c r="AX243" s="14" t="s">
        <v>80</v>
      </c>
      <c r="AY243" s="174" t="s">
        <v>160</v>
      </c>
    </row>
    <row r="244" spans="1:65" s="2" customFormat="1" ht="16.5" customHeight="1">
      <c r="A244" s="32"/>
      <c r="B244" s="149"/>
      <c r="C244" s="188" t="s">
        <v>342</v>
      </c>
      <c r="D244" s="188" t="s">
        <v>282</v>
      </c>
      <c r="E244" s="189" t="s">
        <v>369</v>
      </c>
      <c r="F244" s="190" t="s">
        <v>370</v>
      </c>
      <c r="G244" s="191" t="s">
        <v>196</v>
      </c>
      <c r="H244" s="192">
        <v>10.414</v>
      </c>
      <c r="I244" s="193"/>
      <c r="J244" s="194">
        <f>ROUND(I244*H244,2)</f>
        <v>0</v>
      </c>
      <c r="K244" s="195"/>
      <c r="L244" s="196"/>
      <c r="M244" s="197" t="s">
        <v>1</v>
      </c>
      <c r="N244" s="198" t="s">
        <v>38</v>
      </c>
      <c r="O244" s="58"/>
      <c r="P244" s="160">
        <f>O244*H244</f>
        <v>0</v>
      </c>
      <c r="Q244" s="160">
        <v>0.152</v>
      </c>
      <c r="R244" s="160">
        <f>Q244*H244</f>
        <v>1.5829279999999999</v>
      </c>
      <c r="S244" s="160">
        <v>0</v>
      </c>
      <c r="T244" s="161">
        <f>S244*H244</f>
        <v>0</v>
      </c>
      <c r="U244" s="32"/>
      <c r="V244" s="32"/>
      <c r="W244" s="32"/>
      <c r="X244" s="32"/>
      <c r="Y244" s="32"/>
      <c r="Z244" s="32"/>
      <c r="AA244" s="32"/>
      <c r="AB244" s="32"/>
      <c r="AC244" s="32"/>
      <c r="AD244" s="32"/>
      <c r="AE244" s="32"/>
      <c r="AR244" s="162" t="s">
        <v>199</v>
      </c>
      <c r="AT244" s="162" t="s">
        <v>282</v>
      </c>
      <c r="AU244" s="162" t="s">
        <v>82</v>
      </c>
      <c r="AY244" s="17" t="s">
        <v>160</v>
      </c>
      <c r="BE244" s="163">
        <f>IF(N244="základní",J244,0)</f>
        <v>0</v>
      </c>
      <c r="BF244" s="163">
        <f>IF(N244="snížená",J244,0)</f>
        <v>0</v>
      </c>
      <c r="BG244" s="163">
        <f>IF(N244="zákl. přenesená",J244,0)</f>
        <v>0</v>
      </c>
      <c r="BH244" s="163">
        <f>IF(N244="sníž. přenesená",J244,0)</f>
        <v>0</v>
      </c>
      <c r="BI244" s="163">
        <f>IF(N244="nulová",J244,0)</f>
        <v>0</v>
      </c>
      <c r="BJ244" s="17" t="s">
        <v>80</v>
      </c>
      <c r="BK244" s="163">
        <f>ROUND(I244*H244,2)</f>
        <v>0</v>
      </c>
      <c r="BL244" s="17" t="s">
        <v>166</v>
      </c>
      <c r="BM244" s="162" t="s">
        <v>809</v>
      </c>
    </row>
    <row r="245" spans="1:65" s="13" customFormat="1">
      <c r="B245" s="164"/>
      <c r="D245" s="165" t="s">
        <v>168</v>
      </c>
      <c r="F245" s="167" t="s">
        <v>810</v>
      </c>
      <c r="H245" s="168">
        <v>10.414</v>
      </c>
      <c r="I245" s="169"/>
      <c r="L245" s="164"/>
      <c r="M245" s="170"/>
      <c r="N245" s="171"/>
      <c r="O245" s="171"/>
      <c r="P245" s="171"/>
      <c r="Q245" s="171"/>
      <c r="R245" s="171"/>
      <c r="S245" s="171"/>
      <c r="T245" s="172"/>
      <c r="AT245" s="166" t="s">
        <v>168</v>
      </c>
      <c r="AU245" s="166" t="s">
        <v>82</v>
      </c>
      <c r="AV245" s="13" t="s">
        <v>82</v>
      </c>
      <c r="AW245" s="13" t="s">
        <v>3</v>
      </c>
      <c r="AX245" s="13" t="s">
        <v>80</v>
      </c>
      <c r="AY245" s="166" t="s">
        <v>160</v>
      </c>
    </row>
    <row r="246" spans="1:65" s="2" customFormat="1" ht="16.5" customHeight="1">
      <c r="A246" s="32"/>
      <c r="B246" s="149"/>
      <c r="C246" s="150" t="s">
        <v>346</v>
      </c>
      <c r="D246" s="150" t="s">
        <v>162</v>
      </c>
      <c r="E246" s="151" t="s">
        <v>391</v>
      </c>
      <c r="F246" s="152" t="s">
        <v>392</v>
      </c>
      <c r="G246" s="153" t="s">
        <v>196</v>
      </c>
      <c r="H246" s="154">
        <v>10.26</v>
      </c>
      <c r="I246" s="155"/>
      <c r="J246" s="156">
        <f>ROUND(I246*H246,2)</f>
        <v>0</v>
      </c>
      <c r="K246" s="157"/>
      <c r="L246" s="33"/>
      <c r="M246" s="158" t="s">
        <v>1</v>
      </c>
      <c r="N246" s="159" t="s">
        <v>38</v>
      </c>
      <c r="O246" s="58"/>
      <c r="P246" s="160">
        <f>O246*H246</f>
        <v>0</v>
      </c>
      <c r="Q246" s="160">
        <v>0</v>
      </c>
      <c r="R246" s="160">
        <f>Q246*H246</f>
        <v>0</v>
      </c>
      <c r="S246" s="160">
        <v>0</v>
      </c>
      <c r="T246" s="161">
        <f>S246*H246</f>
        <v>0</v>
      </c>
      <c r="U246" s="32"/>
      <c r="V246" s="32"/>
      <c r="W246" s="32"/>
      <c r="X246" s="32"/>
      <c r="Y246" s="32"/>
      <c r="Z246" s="32"/>
      <c r="AA246" s="32"/>
      <c r="AB246" s="32"/>
      <c r="AC246" s="32"/>
      <c r="AD246" s="32"/>
      <c r="AE246" s="32"/>
      <c r="AR246" s="162" t="s">
        <v>166</v>
      </c>
      <c r="AT246" s="162" t="s">
        <v>162</v>
      </c>
      <c r="AU246" s="162" t="s">
        <v>82</v>
      </c>
      <c r="AY246" s="17" t="s">
        <v>160</v>
      </c>
      <c r="BE246" s="163">
        <f>IF(N246="základní",J246,0)</f>
        <v>0</v>
      </c>
      <c r="BF246" s="163">
        <f>IF(N246="snížená",J246,0)</f>
        <v>0</v>
      </c>
      <c r="BG246" s="163">
        <f>IF(N246="zákl. přenesená",J246,0)</f>
        <v>0</v>
      </c>
      <c r="BH246" s="163">
        <f>IF(N246="sníž. přenesená",J246,0)</f>
        <v>0</v>
      </c>
      <c r="BI246" s="163">
        <f>IF(N246="nulová",J246,0)</f>
        <v>0</v>
      </c>
      <c r="BJ246" s="17" t="s">
        <v>80</v>
      </c>
      <c r="BK246" s="163">
        <f>ROUND(I246*H246,2)</f>
        <v>0</v>
      </c>
      <c r="BL246" s="17" t="s">
        <v>166</v>
      </c>
      <c r="BM246" s="162" t="s">
        <v>811</v>
      </c>
    </row>
    <row r="247" spans="1:65" s="13" customFormat="1">
      <c r="B247" s="164"/>
      <c r="D247" s="165" t="s">
        <v>168</v>
      </c>
      <c r="E247" s="166" t="s">
        <v>1</v>
      </c>
      <c r="F247" s="167" t="s">
        <v>812</v>
      </c>
      <c r="H247" s="168">
        <v>10.26</v>
      </c>
      <c r="I247" s="169"/>
      <c r="L247" s="164"/>
      <c r="M247" s="170"/>
      <c r="N247" s="171"/>
      <c r="O247" s="171"/>
      <c r="P247" s="171"/>
      <c r="Q247" s="171"/>
      <c r="R247" s="171"/>
      <c r="S247" s="171"/>
      <c r="T247" s="172"/>
      <c r="AT247" s="166" t="s">
        <v>168</v>
      </c>
      <c r="AU247" s="166" t="s">
        <v>82</v>
      </c>
      <c r="AV247" s="13" t="s">
        <v>82</v>
      </c>
      <c r="AW247" s="13" t="s">
        <v>30</v>
      </c>
      <c r="AX247" s="13" t="s">
        <v>73</v>
      </c>
      <c r="AY247" s="166" t="s">
        <v>160</v>
      </c>
    </row>
    <row r="248" spans="1:65" s="14" customFormat="1">
      <c r="B248" s="173"/>
      <c r="D248" s="165" t="s">
        <v>168</v>
      </c>
      <c r="E248" s="174" t="s">
        <v>1</v>
      </c>
      <c r="F248" s="175" t="s">
        <v>170</v>
      </c>
      <c r="H248" s="176">
        <v>10.26</v>
      </c>
      <c r="I248" s="177"/>
      <c r="L248" s="173"/>
      <c r="M248" s="178"/>
      <c r="N248" s="179"/>
      <c r="O248" s="179"/>
      <c r="P248" s="179"/>
      <c r="Q248" s="179"/>
      <c r="R248" s="179"/>
      <c r="S248" s="179"/>
      <c r="T248" s="180"/>
      <c r="AT248" s="174" t="s">
        <v>168</v>
      </c>
      <c r="AU248" s="174" t="s">
        <v>82</v>
      </c>
      <c r="AV248" s="14" t="s">
        <v>166</v>
      </c>
      <c r="AW248" s="14" t="s">
        <v>30</v>
      </c>
      <c r="AX248" s="14" t="s">
        <v>80</v>
      </c>
      <c r="AY248" s="174" t="s">
        <v>160</v>
      </c>
    </row>
    <row r="249" spans="1:65" s="2" customFormat="1" ht="24.2" customHeight="1">
      <c r="A249" s="32"/>
      <c r="B249" s="149"/>
      <c r="C249" s="150" t="s">
        <v>350</v>
      </c>
      <c r="D249" s="150" t="s">
        <v>162</v>
      </c>
      <c r="E249" s="151" t="s">
        <v>396</v>
      </c>
      <c r="F249" s="152" t="s">
        <v>397</v>
      </c>
      <c r="G249" s="153" t="s">
        <v>398</v>
      </c>
      <c r="H249" s="154">
        <v>4</v>
      </c>
      <c r="I249" s="155"/>
      <c r="J249" s="156">
        <f>ROUND(I249*H249,2)</f>
        <v>0</v>
      </c>
      <c r="K249" s="157"/>
      <c r="L249" s="33"/>
      <c r="M249" s="158" t="s">
        <v>1</v>
      </c>
      <c r="N249" s="159" t="s">
        <v>38</v>
      </c>
      <c r="O249" s="58"/>
      <c r="P249" s="160">
        <f>O249*H249</f>
        <v>0</v>
      </c>
      <c r="Q249" s="160">
        <v>2.5000000000000001E-4</v>
      </c>
      <c r="R249" s="160">
        <f>Q249*H249</f>
        <v>1E-3</v>
      </c>
      <c r="S249" s="160">
        <v>0</v>
      </c>
      <c r="T249" s="161">
        <f>S249*H249</f>
        <v>0</v>
      </c>
      <c r="U249" s="32"/>
      <c r="V249" s="32"/>
      <c r="W249" s="32"/>
      <c r="X249" s="32"/>
      <c r="Y249" s="32"/>
      <c r="Z249" s="32"/>
      <c r="AA249" s="32"/>
      <c r="AB249" s="32"/>
      <c r="AC249" s="32"/>
      <c r="AD249" s="32"/>
      <c r="AE249" s="32"/>
      <c r="AR249" s="162" t="s">
        <v>166</v>
      </c>
      <c r="AT249" s="162" t="s">
        <v>162</v>
      </c>
      <c r="AU249" s="162" t="s">
        <v>82</v>
      </c>
      <c r="AY249" s="17" t="s">
        <v>160</v>
      </c>
      <c r="BE249" s="163">
        <f>IF(N249="základní",J249,0)</f>
        <v>0</v>
      </c>
      <c r="BF249" s="163">
        <f>IF(N249="snížená",J249,0)</f>
        <v>0</v>
      </c>
      <c r="BG249" s="163">
        <f>IF(N249="zákl. přenesená",J249,0)</f>
        <v>0</v>
      </c>
      <c r="BH249" s="163">
        <f>IF(N249="sníž. přenesená",J249,0)</f>
        <v>0</v>
      </c>
      <c r="BI249" s="163">
        <f>IF(N249="nulová",J249,0)</f>
        <v>0</v>
      </c>
      <c r="BJ249" s="17" t="s">
        <v>80</v>
      </c>
      <c r="BK249" s="163">
        <f>ROUND(I249*H249,2)</f>
        <v>0</v>
      </c>
      <c r="BL249" s="17" t="s">
        <v>166</v>
      </c>
      <c r="BM249" s="162" t="s">
        <v>813</v>
      </c>
    </row>
    <row r="250" spans="1:65" s="2" customFormat="1" ht="24.2" customHeight="1">
      <c r="A250" s="32"/>
      <c r="B250" s="149"/>
      <c r="C250" s="150" t="s">
        <v>354</v>
      </c>
      <c r="D250" s="150" t="s">
        <v>162</v>
      </c>
      <c r="E250" s="151" t="s">
        <v>401</v>
      </c>
      <c r="F250" s="152" t="s">
        <v>402</v>
      </c>
      <c r="G250" s="153" t="s">
        <v>312</v>
      </c>
      <c r="H250" s="154">
        <v>4</v>
      </c>
      <c r="I250" s="155"/>
      <c r="J250" s="156">
        <f>ROUND(I250*H250,2)</f>
        <v>0</v>
      </c>
      <c r="K250" s="157"/>
      <c r="L250" s="33"/>
      <c r="M250" s="158" t="s">
        <v>1</v>
      </c>
      <c r="N250" s="159" t="s">
        <v>38</v>
      </c>
      <c r="O250" s="58"/>
      <c r="P250" s="160">
        <f>O250*H250</f>
        <v>0</v>
      </c>
      <c r="Q250" s="160">
        <v>2.5082</v>
      </c>
      <c r="R250" s="160">
        <f>Q250*H250</f>
        <v>10.0328</v>
      </c>
      <c r="S250" s="160">
        <v>0</v>
      </c>
      <c r="T250" s="161">
        <f>S250*H250</f>
        <v>0</v>
      </c>
      <c r="U250" s="32"/>
      <c r="V250" s="32"/>
      <c r="W250" s="32"/>
      <c r="X250" s="32"/>
      <c r="Y250" s="32"/>
      <c r="Z250" s="32"/>
      <c r="AA250" s="32"/>
      <c r="AB250" s="32"/>
      <c r="AC250" s="32"/>
      <c r="AD250" s="32"/>
      <c r="AE250" s="32"/>
      <c r="AR250" s="162" t="s">
        <v>166</v>
      </c>
      <c r="AT250" s="162" t="s">
        <v>162</v>
      </c>
      <c r="AU250" s="162" t="s">
        <v>82</v>
      </c>
      <c r="AY250" s="17" t="s">
        <v>160</v>
      </c>
      <c r="BE250" s="163">
        <f>IF(N250="základní",J250,0)</f>
        <v>0</v>
      </c>
      <c r="BF250" s="163">
        <f>IF(N250="snížená",J250,0)</f>
        <v>0</v>
      </c>
      <c r="BG250" s="163">
        <f>IF(N250="zákl. přenesená",J250,0)</f>
        <v>0</v>
      </c>
      <c r="BH250" s="163">
        <f>IF(N250="sníž. přenesená",J250,0)</f>
        <v>0</v>
      </c>
      <c r="BI250" s="163">
        <f>IF(N250="nulová",J250,0)</f>
        <v>0</v>
      </c>
      <c r="BJ250" s="17" t="s">
        <v>80</v>
      </c>
      <c r="BK250" s="163">
        <f>ROUND(I250*H250,2)</f>
        <v>0</v>
      </c>
      <c r="BL250" s="17" t="s">
        <v>166</v>
      </c>
      <c r="BM250" s="162" t="s">
        <v>814</v>
      </c>
    </row>
    <row r="251" spans="1:65" s="13" customFormat="1">
      <c r="B251" s="164"/>
      <c r="D251" s="165" t="s">
        <v>168</v>
      </c>
      <c r="E251" s="166" t="s">
        <v>1</v>
      </c>
      <c r="F251" s="167" t="s">
        <v>815</v>
      </c>
      <c r="H251" s="168">
        <v>4</v>
      </c>
      <c r="I251" s="169"/>
      <c r="L251" s="164"/>
      <c r="M251" s="170"/>
      <c r="N251" s="171"/>
      <c r="O251" s="171"/>
      <c r="P251" s="171"/>
      <c r="Q251" s="171"/>
      <c r="R251" s="171"/>
      <c r="S251" s="171"/>
      <c r="T251" s="172"/>
      <c r="AT251" s="166" t="s">
        <v>168</v>
      </c>
      <c r="AU251" s="166" t="s">
        <v>82</v>
      </c>
      <c r="AV251" s="13" t="s">
        <v>82</v>
      </c>
      <c r="AW251" s="13" t="s">
        <v>30</v>
      </c>
      <c r="AX251" s="13" t="s">
        <v>73</v>
      </c>
      <c r="AY251" s="166" t="s">
        <v>160</v>
      </c>
    </row>
    <row r="252" spans="1:65" s="14" customFormat="1">
      <c r="B252" s="173"/>
      <c r="D252" s="165" t="s">
        <v>168</v>
      </c>
      <c r="E252" s="174" t="s">
        <v>1</v>
      </c>
      <c r="F252" s="175" t="s">
        <v>170</v>
      </c>
      <c r="H252" s="176">
        <v>4</v>
      </c>
      <c r="I252" s="177"/>
      <c r="L252" s="173"/>
      <c r="M252" s="178"/>
      <c r="N252" s="179"/>
      <c r="O252" s="179"/>
      <c r="P252" s="179"/>
      <c r="Q252" s="179"/>
      <c r="R252" s="179"/>
      <c r="S252" s="179"/>
      <c r="T252" s="180"/>
      <c r="AT252" s="174" t="s">
        <v>168</v>
      </c>
      <c r="AU252" s="174" t="s">
        <v>82</v>
      </c>
      <c r="AV252" s="14" t="s">
        <v>166</v>
      </c>
      <c r="AW252" s="14" t="s">
        <v>30</v>
      </c>
      <c r="AX252" s="14" t="s">
        <v>80</v>
      </c>
      <c r="AY252" s="174" t="s">
        <v>160</v>
      </c>
    </row>
    <row r="253" spans="1:65" s="2" customFormat="1" ht="16.5" customHeight="1">
      <c r="A253" s="32"/>
      <c r="B253" s="149"/>
      <c r="C253" s="188" t="s">
        <v>358</v>
      </c>
      <c r="D253" s="188" t="s">
        <v>282</v>
      </c>
      <c r="E253" s="189" t="s">
        <v>406</v>
      </c>
      <c r="F253" s="190" t="s">
        <v>407</v>
      </c>
      <c r="G253" s="191" t="s">
        <v>312</v>
      </c>
      <c r="H253" s="192">
        <v>4</v>
      </c>
      <c r="I253" s="193"/>
      <c r="J253" s="194">
        <f t="shared" ref="J253:J259" si="0">ROUND(I253*H253,2)</f>
        <v>0</v>
      </c>
      <c r="K253" s="195"/>
      <c r="L253" s="196"/>
      <c r="M253" s="197" t="s">
        <v>1</v>
      </c>
      <c r="N253" s="198" t="s">
        <v>38</v>
      </c>
      <c r="O253" s="58"/>
      <c r="P253" s="160">
        <f t="shared" ref="P253:P259" si="1">O253*H253</f>
        <v>0</v>
      </c>
      <c r="Q253" s="160">
        <v>1.6</v>
      </c>
      <c r="R253" s="160">
        <f t="shared" ref="R253:R259" si="2">Q253*H253</f>
        <v>6.4</v>
      </c>
      <c r="S253" s="160">
        <v>0</v>
      </c>
      <c r="T253" s="161">
        <f t="shared" ref="T253:T259" si="3">S253*H253</f>
        <v>0</v>
      </c>
      <c r="U253" s="32"/>
      <c r="V253" s="32"/>
      <c r="W253" s="32"/>
      <c r="X253" s="32"/>
      <c r="Y253" s="32"/>
      <c r="Z253" s="32"/>
      <c r="AA253" s="32"/>
      <c r="AB253" s="32"/>
      <c r="AC253" s="32"/>
      <c r="AD253" s="32"/>
      <c r="AE253" s="32"/>
      <c r="AR253" s="162" t="s">
        <v>199</v>
      </c>
      <c r="AT253" s="162" t="s">
        <v>282</v>
      </c>
      <c r="AU253" s="162" t="s">
        <v>82</v>
      </c>
      <c r="AY253" s="17" t="s">
        <v>160</v>
      </c>
      <c r="BE253" s="163">
        <f t="shared" ref="BE253:BE259" si="4">IF(N253="základní",J253,0)</f>
        <v>0</v>
      </c>
      <c r="BF253" s="163">
        <f t="shared" ref="BF253:BF259" si="5">IF(N253="snížená",J253,0)</f>
        <v>0</v>
      </c>
      <c r="BG253" s="163">
        <f t="shared" ref="BG253:BG259" si="6">IF(N253="zákl. přenesená",J253,0)</f>
        <v>0</v>
      </c>
      <c r="BH253" s="163">
        <f t="shared" ref="BH253:BH259" si="7">IF(N253="sníž. přenesená",J253,0)</f>
        <v>0</v>
      </c>
      <c r="BI253" s="163">
        <f t="shared" ref="BI253:BI259" si="8">IF(N253="nulová",J253,0)</f>
        <v>0</v>
      </c>
      <c r="BJ253" s="17" t="s">
        <v>80</v>
      </c>
      <c r="BK253" s="163">
        <f t="shared" ref="BK253:BK259" si="9">ROUND(I253*H253,2)</f>
        <v>0</v>
      </c>
      <c r="BL253" s="17" t="s">
        <v>166</v>
      </c>
      <c r="BM253" s="162" t="s">
        <v>816</v>
      </c>
    </row>
    <row r="254" spans="1:65" s="2" customFormat="1" ht="24.2" customHeight="1">
      <c r="A254" s="32"/>
      <c r="B254" s="149"/>
      <c r="C254" s="188" t="s">
        <v>363</v>
      </c>
      <c r="D254" s="188" t="s">
        <v>282</v>
      </c>
      <c r="E254" s="189" t="s">
        <v>817</v>
      </c>
      <c r="F254" s="190" t="s">
        <v>818</v>
      </c>
      <c r="G254" s="191" t="s">
        <v>312</v>
      </c>
      <c r="H254" s="192">
        <v>1</v>
      </c>
      <c r="I254" s="193"/>
      <c r="J254" s="194">
        <f t="shared" si="0"/>
        <v>0</v>
      </c>
      <c r="K254" s="195"/>
      <c r="L254" s="196"/>
      <c r="M254" s="197" t="s">
        <v>1</v>
      </c>
      <c r="N254" s="198" t="s">
        <v>38</v>
      </c>
      <c r="O254" s="58"/>
      <c r="P254" s="160">
        <f t="shared" si="1"/>
        <v>0</v>
      </c>
      <c r="Q254" s="160">
        <v>5.0999999999999997E-2</v>
      </c>
      <c r="R254" s="160">
        <f t="shared" si="2"/>
        <v>5.0999999999999997E-2</v>
      </c>
      <c r="S254" s="160">
        <v>0</v>
      </c>
      <c r="T254" s="161">
        <f t="shared" si="3"/>
        <v>0</v>
      </c>
      <c r="U254" s="32"/>
      <c r="V254" s="32"/>
      <c r="W254" s="32"/>
      <c r="X254" s="32"/>
      <c r="Y254" s="32"/>
      <c r="Z254" s="32"/>
      <c r="AA254" s="32"/>
      <c r="AB254" s="32"/>
      <c r="AC254" s="32"/>
      <c r="AD254" s="32"/>
      <c r="AE254" s="32"/>
      <c r="AR254" s="162" t="s">
        <v>199</v>
      </c>
      <c r="AT254" s="162" t="s">
        <v>282</v>
      </c>
      <c r="AU254" s="162" t="s">
        <v>82</v>
      </c>
      <c r="AY254" s="17" t="s">
        <v>160</v>
      </c>
      <c r="BE254" s="163">
        <f t="shared" si="4"/>
        <v>0</v>
      </c>
      <c r="BF254" s="163">
        <f t="shared" si="5"/>
        <v>0</v>
      </c>
      <c r="BG254" s="163">
        <f t="shared" si="6"/>
        <v>0</v>
      </c>
      <c r="BH254" s="163">
        <f t="shared" si="7"/>
        <v>0</v>
      </c>
      <c r="BI254" s="163">
        <f t="shared" si="8"/>
        <v>0</v>
      </c>
      <c r="BJ254" s="17" t="s">
        <v>80</v>
      </c>
      <c r="BK254" s="163">
        <f t="shared" si="9"/>
        <v>0</v>
      </c>
      <c r="BL254" s="17" t="s">
        <v>166</v>
      </c>
      <c r="BM254" s="162" t="s">
        <v>819</v>
      </c>
    </row>
    <row r="255" spans="1:65" s="2" customFormat="1" ht="21.75" customHeight="1">
      <c r="A255" s="32"/>
      <c r="B255" s="149"/>
      <c r="C255" s="188" t="s">
        <v>368</v>
      </c>
      <c r="D255" s="188" t="s">
        <v>282</v>
      </c>
      <c r="E255" s="189" t="s">
        <v>418</v>
      </c>
      <c r="F255" s="190" t="s">
        <v>419</v>
      </c>
      <c r="G255" s="191" t="s">
        <v>312</v>
      </c>
      <c r="H255" s="192">
        <v>9</v>
      </c>
      <c r="I255" s="193"/>
      <c r="J255" s="194">
        <f t="shared" si="0"/>
        <v>0</v>
      </c>
      <c r="K255" s="195"/>
      <c r="L255" s="196"/>
      <c r="M255" s="197" t="s">
        <v>1</v>
      </c>
      <c r="N255" s="198" t="s">
        <v>38</v>
      </c>
      <c r="O255" s="58"/>
      <c r="P255" s="160">
        <f t="shared" si="1"/>
        <v>0</v>
      </c>
      <c r="Q255" s="160">
        <v>0.254</v>
      </c>
      <c r="R255" s="160">
        <f t="shared" si="2"/>
        <v>2.286</v>
      </c>
      <c r="S255" s="160">
        <v>0</v>
      </c>
      <c r="T255" s="161">
        <f t="shared" si="3"/>
        <v>0</v>
      </c>
      <c r="U255" s="32"/>
      <c r="V255" s="32"/>
      <c r="W255" s="32"/>
      <c r="X255" s="32"/>
      <c r="Y255" s="32"/>
      <c r="Z255" s="32"/>
      <c r="AA255" s="32"/>
      <c r="AB255" s="32"/>
      <c r="AC255" s="32"/>
      <c r="AD255" s="32"/>
      <c r="AE255" s="32"/>
      <c r="AR255" s="162" t="s">
        <v>199</v>
      </c>
      <c r="AT255" s="162" t="s">
        <v>282</v>
      </c>
      <c r="AU255" s="162" t="s">
        <v>82</v>
      </c>
      <c r="AY255" s="17" t="s">
        <v>160</v>
      </c>
      <c r="BE255" s="163">
        <f t="shared" si="4"/>
        <v>0</v>
      </c>
      <c r="BF255" s="163">
        <f t="shared" si="5"/>
        <v>0</v>
      </c>
      <c r="BG255" s="163">
        <f t="shared" si="6"/>
        <v>0</v>
      </c>
      <c r="BH255" s="163">
        <f t="shared" si="7"/>
        <v>0</v>
      </c>
      <c r="BI255" s="163">
        <f t="shared" si="8"/>
        <v>0</v>
      </c>
      <c r="BJ255" s="17" t="s">
        <v>80</v>
      </c>
      <c r="BK255" s="163">
        <f t="shared" si="9"/>
        <v>0</v>
      </c>
      <c r="BL255" s="17" t="s">
        <v>166</v>
      </c>
      <c r="BM255" s="162" t="s">
        <v>820</v>
      </c>
    </row>
    <row r="256" spans="1:65" s="2" customFormat="1" ht="24.2" customHeight="1">
      <c r="A256" s="32"/>
      <c r="B256" s="149"/>
      <c r="C256" s="188" t="s">
        <v>373</v>
      </c>
      <c r="D256" s="188" t="s">
        <v>282</v>
      </c>
      <c r="E256" s="189" t="s">
        <v>426</v>
      </c>
      <c r="F256" s="190" t="s">
        <v>427</v>
      </c>
      <c r="G256" s="191" t="s">
        <v>312</v>
      </c>
      <c r="H256" s="192">
        <v>4</v>
      </c>
      <c r="I256" s="193"/>
      <c r="J256" s="194">
        <f t="shared" si="0"/>
        <v>0</v>
      </c>
      <c r="K256" s="195"/>
      <c r="L256" s="196"/>
      <c r="M256" s="197" t="s">
        <v>1</v>
      </c>
      <c r="N256" s="198" t="s">
        <v>38</v>
      </c>
      <c r="O256" s="58"/>
      <c r="P256" s="160">
        <f t="shared" si="1"/>
        <v>0</v>
      </c>
      <c r="Q256" s="160">
        <v>0.44900000000000001</v>
      </c>
      <c r="R256" s="160">
        <f t="shared" si="2"/>
        <v>1.796</v>
      </c>
      <c r="S256" s="160">
        <v>0</v>
      </c>
      <c r="T256" s="161">
        <f t="shared" si="3"/>
        <v>0</v>
      </c>
      <c r="U256" s="32"/>
      <c r="V256" s="32"/>
      <c r="W256" s="32"/>
      <c r="X256" s="32"/>
      <c r="Y256" s="32"/>
      <c r="Z256" s="32"/>
      <c r="AA256" s="32"/>
      <c r="AB256" s="32"/>
      <c r="AC256" s="32"/>
      <c r="AD256" s="32"/>
      <c r="AE256" s="32"/>
      <c r="AR256" s="162" t="s">
        <v>199</v>
      </c>
      <c r="AT256" s="162" t="s">
        <v>282</v>
      </c>
      <c r="AU256" s="162" t="s">
        <v>82</v>
      </c>
      <c r="AY256" s="17" t="s">
        <v>160</v>
      </c>
      <c r="BE256" s="163">
        <f t="shared" si="4"/>
        <v>0</v>
      </c>
      <c r="BF256" s="163">
        <f t="shared" si="5"/>
        <v>0</v>
      </c>
      <c r="BG256" s="163">
        <f t="shared" si="6"/>
        <v>0</v>
      </c>
      <c r="BH256" s="163">
        <f t="shared" si="7"/>
        <v>0</v>
      </c>
      <c r="BI256" s="163">
        <f t="shared" si="8"/>
        <v>0</v>
      </c>
      <c r="BJ256" s="17" t="s">
        <v>80</v>
      </c>
      <c r="BK256" s="163">
        <f t="shared" si="9"/>
        <v>0</v>
      </c>
      <c r="BL256" s="17" t="s">
        <v>166</v>
      </c>
      <c r="BM256" s="162" t="s">
        <v>821</v>
      </c>
    </row>
    <row r="257" spans="1:65" s="2" customFormat="1" ht="24.2" customHeight="1">
      <c r="A257" s="32"/>
      <c r="B257" s="149"/>
      <c r="C257" s="188" t="s">
        <v>377</v>
      </c>
      <c r="D257" s="188" t="s">
        <v>282</v>
      </c>
      <c r="E257" s="189" t="s">
        <v>430</v>
      </c>
      <c r="F257" s="190" t="s">
        <v>431</v>
      </c>
      <c r="G257" s="191" t="s">
        <v>312</v>
      </c>
      <c r="H257" s="192">
        <v>13</v>
      </c>
      <c r="I257" s="193"/>
      <c r="J257" s="194">
        <f t="shared" si="0"/>
        <v>0</v>
      </c>
      <c r="K257" s="195"/>
      <c r="L257" s="196"/>
      <c r="M257" s="197" t="s">
        <v>1</v>
      </c>
      <c r="N257" s="198" t="s">
        <v>38</v>
      </c>
      <c r="O257" s="58"/>
      <c r="P257" s="160">
        <f t="shared" si="1"/>
        <v>0</v>
      </c>
      <c r="Q257" s="160">
        <v>2E-3</v>
      </c>
      <c r="R257" s="160">
        <f t="shared" si="2"/>
        <v>2.6000000000000002E-2</v>
      </c>
      <c r="S257" s="160">
        <v>0</v>
      </c>
      <c r="T257" s="161">
        <f t="shared" si="3"/>
        <v>0</v>
      </c>
      <c r="U257" s="32"/>
      <c r="V257" s="32"/>
      <c r="W257" s="32"/>
      <c r="X257" s="32"/>
      <c r="Y257" s="32"/>
      <c r="Z257" s="32"/>
      <c r="AA257" s="32"/>
      <c r="AB257" s="32"/>
      <c r="AC257" s="32"/>
      <c r="AD257" s="32"/>
      <c r="AE257" s="32"/>
      <c r="AR257" s="162" t="s">
        <v>199</v>
      </c>
      <c r="AT257" s="162" t="s">
        <v>282</v>
      </c>
      <c r="AU257" s="162" t="s">
        <v>82</v>
      </c>
      <c r="AY257" s="17" t="s">
        <v>160</v>
      </c>
      <c r="BE257" s="163">
        <f t="shared" si="4"/>
        <v>0</v>
      </c>
      <c r="BF257" s="163">
        <f t="shared" si="5"/>
        <v>0</v>
      </c>
      <c r="BG257" s="163">
        <f t="shared" si="6"/>
        <v>0</v>
      </c>
      <c r="BH257" s="163">
        <f t="shared" si="7"/>
        <v>0</v>
      </c>
      <c r="BI257" s="163">
        <f t="shared" si="8"/>
        <v>0</v>
      </c>
      <c r="BJ257" s="17" t="s">
        <v>80</v>
      </c>
      <c r="BK257" s="163">
        <f t="shared" si="9"/>
        <v>0</v>
      </c>
      <c r="BL257" s="17" t="s">
        <v>166</v>
      </c>
      <c r="BM257" s="162" t="s">
        <v>822</v>
      </c>
    </row>
    <row r="258" spans="1:65" s="2" customFormat="1" ht="24.2" customHeight="1">
      <c r="A258" s="32"/>
      <c r="B258" s="149"/>
      <c r="C258" s="150" t="s">
        <v>382</v>
      </c>
      <c r="D258" s="150" t="s">
        <v>162</v>
      </c>
      <c r="E258" s="151" t="s">
        <v>434</v>
      </c>
      <c r="F258" s="152" t="s">
        <v>435</v>
      </c>
      <c r="G258" s="153" t="s">
        <v>312</v>
      </c>
      <c r="H258" s="154">
        <v>4</v>
      </c>
      <c r="I258" s="155"/>
      <c r="J258" s="156">
        <f t="shared" si="0"/>
        <v>0</v>
      </c>
      <c r="K258" s="157"/>
      <c r="L258" s="33"/>
      <c r="M258" s="158" t="s">
        <v>1</v>
      </c>
      <c r="N258" s="159" t="s">
        <v>38</v>
      </c>
      <c r="O258" s="58"/>
      <c r="P258" s="160">
        <f t="shared" si="1"/>
        <v>0</v>
      </c>
      <c r="Q258" s="160">
        <v>0.21734000000000001</v>
      </c>
      <c r="R258" s="160">
        <f t="shared" si="2"/>
        <v>0.86936000000000002</v>
      </c>
      <c r="S258" s="160">
        <v>0</v>
      </c>
      <c r="T258" s="161">
        <f t="shared" si="3"/>
        <v>0</v>
      </c>
      <c r="U258" s="32"/>
      <c r="V258" s="32"/>
      <c r="W258" s="32"/>
      <c r="X258" s="32"/>
      <c r="Y258" s="32"/>
      <c r="Z258" s="32"/>
      <c r="AA258" s="32"/>
      <c r="AB258" s="32"/>
      <c r="AC258" s="32"/>
      <c r="AD258" s="32"/>
      <c r="AE258" s="32"/>
      <c r="AR258" s="162" t="s">
        <v>166</v>
      </c>
      <c r="AT258" s="162" t="s">
        <v>162</v>
      </c>
      <c r="AU258" s="162" t="s">
        <v>82</v>
      </c>
      <c r="AY258" s="17" t="s">
        <v>160</v>
      </c>
      <c r="BE258" s="163">
        <f t="shared" si="4"/>
        <v>0</v>
      </c>
      <c r="BF258" s="163">
        <f t="shared" si="5"/>
        <v>0</v>
      </c>
      <c r="BG258" s="163">
        <f t="shared" si="6"/>
        <v>0</v>
      </c>
      <c r="BH258" s="163">
        <f t="shared" si="7"/>
        <v>0</v>
      </c>
      <c r="BI258" s="163">
        <f t="shared" si="8"/>
        <v>0</v>
      </c>
      <c r="BJ258" s="17" t="s">
        <v>80</v>
      </c>
      <c r="BK258" s="163">
        <f t="shared" si="9"/>
        <v>0</v>
      </c>
      <c r="BL258" s="17" t="s">
        <v>166</v>
      </c>
      <c r="BM258" s="162" t="s">
        <v>823</v>
      </c>
    </row>
    <row r="259" spans="1:65" s="2" customFormat="1" ht="24.2" customHeight="1">
      <c r="A259" s="32"/>
      <c r="B259" s="149"/>
      <c r="C259" s="188" t="s">
        <v>386</v>
      </c>
      <c r="D259" s="188" t="s">
        <v>282</v>
      </c>
      <c r="E259" s="189" t="s">
        <v>438</v>
      </c>
      <c r="F259" s="190" t="s">
        <v>439</v>
      </c>
      <c r="G259" s="191" t="s">
        <v>312</v>
      </c>
      <c r="H259" s="192">
        <v>4</v>
      </c>
      <c r="I259" s="193"/>
      <c r="J259" s="194">
        <f t="shared" si="0"/>
        <v>0</v>
      </c>
      <c r="K259" s="195"/>
      <c r="L259" s="196"/>
      <c r="M259" s="197" t="s">
        <v>1</v>
      </c>
      <c r="N259" s="198" t="s">
        <v>38</v>
      </c>
      <c r="O259" s="58"/>
      <c r="P259" s="160">
        <f t="shared" si="1"/>
        <v>0</v>
      </c>
      <c r="Q259" s="160">
        <v>0.10199999999999999</v>
      </c>
      <c r="R259" s="160">
        <f t="shared" si="2"/>
        <v>0.40799999999999997</v>
      </c>
      <c r="S259" s="160">
        <v>0</v>
      </c>
      <c r="T259" s="161">
        <f t="shared" si="3"/>
        <v>0</v>
      </c>
      <c r="U259" s="32"/>
      <c r="V259" s="32"/>
      <c r="W259" s="32"/>
      <c r="X259" s="32"/>
      <c r="Y259" s="32"/>
      <c r="Z259" s="32"/>
      <c r="AA259" s="32"/>
      <c r="AB259" s="32"/>
      <c r="AC259" s="32"/>
      <c r="AD259" s="32"/>
      <c r="AE259" s="32"/>
      <c r="AR259" s="162" t="s">
        <v>199</v>
      </c>
      <c r="AT259" s="162" t="s">
        <v>282</v>
      </c>
      <c r="AU259" s="162" t="s">
        <v>82</v>
      </c>
      <c r="AY259" s="17" t="s">
        <v>160</v>
      </c>
      <c r="BE259" s="163">
        <f t="shared" si="4"/>
        <v>0</v>
      </c>
      <c r="BF259" s="163">
        <f t="shared" si="5"/>
        <v>0</v>
      </c>
      <c r="BG259" s="163">
        <f t="shared" si="6"/>
        <v>0</v>
      </c>
      <c r="BH259" s="163">
        <f t="shared" si="7"/>
        <v>0</v>
      </c>
      <c r="BI259" s="163">
        <f t="shared" si="8"/>
        <v>0</v>
      </c>
      <c r="BJ259" s="17" t="s">
        <v>80</v>
      </c>
      <c r="BK259" s="163">
        <f t="shared" si="9"/>
        <v>0</v>
      </c>
      <c r="BL259" s="17" t="s">
        <v>166</v>
      </c>
      <c r="BM259" s="162" t="s">
        <v>824</v>
      </c>
    </row>
    <row r="260" spans="1:65" s="12" customFormat="1" ht="22.9" customHeight="1">
      <c r="B260" s="136"/>
      <c r="D260" s="137" t="s">
        <v>72</v>
      </c>
      <c r="E260" s="147" t="s">
        <v>204</v>
      </c>
      <c r="F260" s="147" t="s">
        <v>441</v>
      </c>
      <c r="I260" s="139"/>
      <c r="J260" s="148">
        <f>BK260</f>
        <v>0</v>
      </c>
      <c r="L260" s="136"/>
      <c r="M260" s="141"/>
      <c r="N260" s="142"/>
      <c r="O260" s="142"/>
      <c r="P260" s="143">
        <f>SUM(P261:P269)</f>
        <v>0</v>
      </c>
      <c r="Q260" s="142"/>
      <c r="R260" s="143">
        <f>SUM(R261:R269)</f>
        <v>1.026E-3</v>
      </c>
      <c r="S260" s="142"/>
      <c r="T260" s="144">
        <f>SUM(T261:T269)</f>
        <v>0</v>
      </c>
      <c r="AR260" s="137" t="s">
        <v>80</v>
      </c>
      <c r="AT260" s="145" t="s">
        <v>72</v>
      </c>
      <c r="AU260" s="145" t="s">
        <v>80</v>
      </c>
      <c r="AY260" s="137" t="s">
        <v>160</v>
      </c>
      <c r="BK260" s="146">
        <f>SUM(BK261:BK269)</f>
        <v>0</v>
      </c>
    </row>
    <row r="261" spans="1:65" s="2" customFormat="1" ht="24.2" customHeight="1">
      <c r="A261" s="32"/>
      <c r="B261" s="149"/>
      <c r="C261" s="150" t="s">
        <v>390</v>
      </c>
      <c r="D261" s="150" t="s">
        <v>162</v>
      </c>
      <c r="E261" s="151" t="s">
        <v>443</v>
      </c>
      <c r="F261" s="152" t="s">
        <v>444</v>
      </c>
      <c r="G261" s="153" t="s">
        <v>196</v>
      </c>
      <c r="H261" s="154">
        <v>20.52</v>
      </c>
      <c r="I261" s="155"/>
      <c r="J261" s="156">
        <f>ROUND(I261*H261,2)</f>
        <v>0</v>
      </c>
      <c r="K261" s="157"/>
      <c r="L261" s="33"/>
      <c r="M261" s="158" t="s">
        <v>1</v>
      </c>
      <c r="N261" s="159" t="s">
        <v>38</v>
      </c>
      <c r="O261" s="58"/>
      <c r="P261" s="160">
        <f>O261*H261</f>
        <v>0</v>
      </c>
      <c r="Q261" s="160">
        <v>0</v>
      </c>
      <c r="R261" s="160">
        <f>Q261*H261</f>
        <v>0</v>
      </c>
      <c r="S261" s="160">
        <v>0</v>
      </c>
      <c r="T261" s="161">
        <f>S261*H261</f>
        <v>0</v>
      </c>
      <c r="U261" s="32"/>
      <c r="V261" s="32"/>
      <c r="W261" s="32"/>
      <c r="X261" s="32"/>
      <c r="Y261" s="32"/>
      <c r="Z261" s="32"/>
      <c r="AA261" s="32"/>
      <c r="AB261" s="32"/>
      <c r="AC261" s="32"/>
      <c r="AD261" s="32"/>
      <c r="AE261" s="32"/>
      <c r="AR261" s="162" t="s">
        <v>166</v>
      </c>
      <c r="AT261" s="162" t="s">
        <v>162</v>
      </c>
      <c r="AU261" s="162" t="s">
        <v>82</v>
      </c>
      <c r="AY261" s="17" t="s">
        <v>160</v>
      </c>
      <c r="BE261" s="163">
        <f>IF(N261="základní",J261,0)</f>
        <v>0</v>
      </c>
      <c r="BF261" s="163">
        <f>IF(N261="snížená",J261,0)</f>
        <v>0</v>
      </c>
      <c r="BG261" s="163">
        <f>IF(N261="zákl. přenesená",J261,0)</f>
        <v>0</v>
      </c>
      <c r="BH261" s="163">
        <f>IF(N261="sníž. přenesená",J261,0)</f>
        <v>0</v>
      </c>
      <c r="BI261" s="163">
        <f>IF(N261="nulová",J261,0)</f>
        <v>0</v>
      </c>
      <c r="BJ261" s="17" t="s">
        <v>80</v>
      </c>
      <c r="BK261" s="163">
        <f>ROUND(I261*H261,2)</f>
        <v>0</v>
      </c>
      <c r="BL261" s="17" t="s">
        <v>166</v>
      </c>
      <c r="BM261" s="162" t="s">
        <v>825</v>
      </c>
    </row>
    <row r="262" spans="1:65" s="13" customFormat="1">
      <c r="B262" s="164"/>
      <c r="D262" s="165" t="s">
        <v>168</v>
      </c>
      <c r="E262" s="166" t="s">
        <v>1</v>
      </c>
      <c r="F262" s="167" t="s">
        <v>826</v>
      </c>
      <c r="H262" s="168">
        <v>20.52</v>
      </c>
      <c r="I262" s="169"/>
      <c r="L262" s="164"/>
      <c r="M262" s="170"/>
      <c r="N262" s="171"/>
      <c r="O262" s="171"/>
      <c r="P262" s="171"/>
      <c r="Q262" s="171"/>
      <c r="R262" s="171"/>
      <c r="S262" s="171"/>
      <c r="T262" s="172"/>
      <c r="AT262" s="166" t="s">
        <v>168</v>
      </c>
      <c r="AU262" s="166" t="s">
        <v>82</v>
      </c>
      <c r="AV262" s="13" t="s">
        <v>82</v>
      </c>
      <c r="AW262" s="13" t="s">
        <v>30</v>
      </c>
      <c r="AX262" s="13" t="s">
        <v>73</v>
      </c>
      <c r="AY262" s="166" t="s">
        <v>160</v>
      </c>
    </row>
    <row r="263" spans="1:65" s="14" customFormat="1">
      <c r="B263" s="173"/>
      <c r="D263" s="165" t="s">
        <v>168</v>
      </c>
      <c r="E263" s="174" t="s">
        <v>1</v>
      </c>
      <c r="F263" s="175" t="s">
        <v>170</v>
      </c>
      <c r="H263" s="176">
        <v>20.52</v>
      </c>
      <c r="I263" s="177"/>
      <c r="L263" s="173"/>
      <c r="M263" s="178"/>
      <c r="N263" s="179"/>
      <c r="O263" s="179"/>
      <c r="P263" s="179"/>
      <c r="Q263" s="179"/>
      <c r="R263" s="179"/>
      <c r="S263" s="179"/>
      <c r="T263" s="180"/>
      <c r="AT263" s="174" t="s">
        <v>168</v>
      </c>
      <c r="AU263" s="174" t="s">
        <v>82</v>
      </c>
      <c r="AV263" s="14" t="s">
        <v>166</v>
      </c>
      <c r="AW263" s="14" t="s">
        <v>30</v>
      </c>
      <c r="AX263" s="14" t="s">
        <v>80</v>
      </c>
      <c r="AY263" s="174" t="s">
        <v>160</v>
      </c>
    </row>
    <row r="264" spans="1:65" s="2" customFormat="1" ht="24.2" customHeight="1">
      <c r="A264" s="32"/>
      <c r="B264" s="149"/>
      <c r="C264" s="150" t="s">
        <v>395</v>
      </c>
      <c r="D264" s="150" t="s">
        <v>162</v>
      </c>
      <c r="E264" s="151" t="s">
        <v>448</v>
      </c>
      <c r="F264" s="152" t="s">
        <v>449</v>
      </c>
      <c r="G264" s="153" t="s">
        <v>196</v>
      </c>
      <c r="H264" s="154">
        <v>20.52</v>
      </c>
      <c r="I264" s="155"/>
      <c r="J264" s="156">
        <f>ROUND(I264*H264,2)</f>
        <v>0</v>
      </c>
      <c r="K264" s="157"/>
      <c r="L264" s="33"/>
      <c r="M264" s="158" t="s">
        <v>1</v>
      </c>
      <c r="N264" s="159" t="s">
        <v>38</v>
      </c>
      <c r="O264" s="58"/>
      <c r="P264" s="160">
        <f>O264*H264</f>
        <v>0</v>
      </c>
      <c r="Q264" s="160">
        <v>5.0000000000000002E-5</v>
      </c>
      <c r="R264" s="160">
        <f>Q264*H264</f>
        <v>1.026E-3</v>
      </c>
      <c r="S264" s="160">
        <v>0</v>
      </c>
      <c r="T264" s="161">
        <f>S264*H264</f>
        <v>0</v>
      </c>
      <c r="U264" s="32"/>
      <c r="V264" s="32"/>
      <c r="W264" s="32"/>
      <c r="X264" s="32"/>
      <c r="Y264" s="32"/>
      <c r="Z264" s="32"/>
      <c r="AA264" s="32"/>
      <c r="AB264" s="32"/>
      <c r="AC264" s="32"/>
      <c r="AD264" s="32"/>
      <c r="AE264" s="32"/>
      <c r="AR264" s="162" t="s">
        <v>166</v>
      </c>
      <c r="AT264" s="162" t="s">
        <v>162</v>
      </c>
      <c r="AU264" s="162" t="s">
        <v>82</v>
      </c>
      <c r="AY264" s="17" t="s">
        <v>160</v>
      </c>
      <c r="BE264" s="163">
        <f>IF(N264="základní",J264,0)</f>
        <v>0</v>
      </c>
      <c r="BF264" s="163">
        <f>IF(N264="snížená",J264,0)</f>
        <v>0</v>
      </c>
      <c r="BG264" s="163">
        <f>IF(N264="zákl. přenesená",J264,0)</f>
        <v>0</v>
      </c>
      <c r="BH264" s="163">
        <f>IF(N264="sníž. přenesená",J264,0)</f>
        <v>0</v>
      </c>
      <c r="BI264" s="163">
        <f>IF(N264="nulová",J264,0)</f>
        <v>0</v>
      </c>
      <c r="BJ264" s="17" t="s">
        <v>80</v>
      </c>
      <c r="BK264" s="163">
        <f>ROUND(I264*H264,2)</f>
        <v>0</v>
      </c>
      <c r="BL264" s="17" t="s">
        <v>166</v>
      </c>
      <c r="BM264" s="162" t="s">
        <v>827</v>
      </c>
    </row>
    <row r="265" spans="1:65" s="13" customFormat="1">
      <c r="B265" s="164"/>
      <c r="D265" s="165" t="s">
        <v>168</v>
      </c>
      <c r="E265" s="166" t="s">
        <v>1</v>
      </c>
      <c r="F265" s="167" t="s">
        <v>826</v>
      </c>
      <c r="H265" s="168">
        <v>20.52</v>
      </c>
      <c r="I265" s="169"/>
      <c r="L265" s="164"/>
      <c r="M265" s="170"/>
      <c r="N265" s="171"/>
      <c r="O265" s="171"/>
      <c r="P265" s="171"/>
      <c r="Q265" s="171"/>
      <c r="R265" s="171"/>
      <c r="S265" s="171"/>
      <c r="T265" s="172"/>
      <c r="AT265" s="166" t="s">
        <v>168</v>
      </c>
      <c r="AU265" s="166" t="s">
        <v>82</v>
      </c>
      <c r="AV265" s="13" t="s">
        <v>82</v>
      </c>
      <c r="AW265" s="13" t="s">
        <v>30</v>
      </c>
      <c r="AX265" s="13" t="s">
        <v>73</v>
      </c>
      <c r="AY265" s="166" t="s">
        <v>160</v>
      </c>
    </row>
    <row r="266" spans="1:65" s="14" customFormat="1">
      <c r="B266" s="173"/>
      <c r="D266" s="165" t="s">
        <v>168</v>
      </c>
      <c r="E266" s="174" t="s">
        <v>1</v>
      </c>
      <c r="F266" s="175" t="s">
        <v>170</v>
      </c>
      <c r="H266" s="176">
        <v>20.52</v>
      </c>
      <c r="I266" s="177"/>
      <c r="L266" s="173"/>
      <c r="M266" s="178"/>
      <c r="N266" s="179"/>
      <c r="O266" s="179"/>
      <c r="P266" s="179"/>
      <c r="Q266" s="179"/>
      <c r="R266" s="179"/>
      <c r="S266" s="179"/>
      <c r="T266" s="180"/>
      <c r="AT266" s="174" t="s">
        <v>168</v>
      </c>
      <c r="AU266" s="174" t="s">
        <v>82</v>
      </c>
      <c r="AV266" s="14" t="s">
        <v>166</v>
      </c>
      <c r="AW266" s="14" t="s">
        <v>30</v>
      </c>
      <c r="AX266" s="14" t="s">
        <v>80</v>
      </c>
      <c r="AY266" s="174" t="s">
        <v>160</v>
      </c>
    </row>
    <row r="267" spans="1:65" s="2" customFormat="1" ht="21.75" customHeight="1">
      <c r="A267" s="32"/>
      <c r="B267" s="149"/>
      <c r="C267" s="150" t="s">
        <v>400</v>
      </c>
      <c r="D267" s="150" t="s">
        <v>162</v>
      </c>
      <c r="E267" s="151" t="s">
        <v>696</v>
      </c>
      <c r="F267" s="152" t="s">
        <v>697</v>
      </c>
      <c r="G267" s="153" t="s">
        <v>196</v>
      </c>
      <c r="H267" s="154">
        <v>20.52</v>
      </c>
      <c r="I267" s="155"/>
      <c r="J267" s="156">
        <f>ROUND(I267*H267,2)</f>
        <v>0</v>
      </c>
      <c r="K267" s="157"/>
      <c r="L267" s="33"/>
      <c r="M267" s="158" t="s">
        <v>1</v>
      </c>
      <c r="N267" s="159" t="s">
        <v>38</v>
      </c>
      <c r="O267" s="58"/>
      <c r="P267" s="160">
        <f>O267*H267</f>
        <v>0</v>
      </c>
      <c r="Q267" s="160">
        <v>0</v>
      </c>
      <c r="R267" s="160">
        <f>Q267*H267</f>
        <v>0</v>
      </c>
      <c r="S267" s="160">
        <v>0</v>
      </c>
      <c r="T267" s="161">
        <f>S267*H267</f>
        <v>0</v>
      </c>
      <c r="U267" s="32"/>
      <c r="V267" s="32"/>
      <c r="W267" s="32"/>
      <c r="X267" s="32"/>
      <c r="Y267" s="32"/>
      <c r="Z267" s="32"/>
      <c r="AA267" s="32"/>
      <c r="AB267" s="32"/>
      <c r="AC267" s="32"/>
      <c r="AD267" s="32"/>
      <c r="AE267" s="32"/>
      <c r="AR267" s="162" t="s">
        <v>166</v>
      </c>
      <c r="AT267" s="162" t="s">
        <v>162</v>
      </c>
      <c r="AU267" s="162" t="s">
        <v>82</v>
      </c>
      <c r="AY267" s="17" t="s">
        <v>160</v>
      </c>
      <c r="BE267" s="163">
        <f>IF(N267="základní",J267,0)</f>
        <v>0</v>
      </c>
      <c r="BF267" s="163">
        <f>IF(N267="snížená",J267,0)</f>
        <v>0</v>
      </c>
      <c r="BG267" s="163">
        <f>IF(N267="zákl. přenesená",J267,0)</f>
        <v>0</v>
      </c>
      <c r="BH267" s="163">
        <f>IF(N267="sníž. přenesená",J267,0)</f>
        <v>0</v>
      </c>
      <c r="BI267" s="163">
        <f>IF(N267="nulová",J267,0)</f>
        <v>0</v>
      </c>
      <c r="BJ267" s="17" t="s">
        <v>80</v>
      </c>
      <c r="BK267" s="163">
        <f>ROUND(I267*H267,2)</f>
        <v>0</v>
      </c>
      <c r="BL267" s="17" t="s">
        <v>166</v>
      </c>
      <c r="BM267" s="162" t="s">
        <v>828</v>
      </c>
    </row>
    <row r="268" spans="1:65" s="13" customFormat="1">
      <c r="B268" s="164"/>
      <c r="D268" s="165" t="s">
        <v>168</v>
      </c>
      <c r="E268" s="166" t="s">
        <v>1</v>
      </c>
      <c r="F268" s="167" t="s">
        <v>826</v>
      </c>
      <c r="H268" s="168">
        <v>20.52</v>
      </c>
      <c r="I268" s="169"/>
      <c r="L268" s="164"/>
      <c r="M268" s="170"/>
      <c r="N268" s="171"/>
      <c r="O268" s="171"/>
      <c r="P268" s="171"/>
      <c r="Q268" s="171"/>
      <c r="R268" s="171"/>
      <c r="S268" s="171"/>
      <c r="T268" s="172"/>
      <c r="AT268" s="166" t="s">
        <v>168</v>
      </c>
      <c r="AU268" s="166" t="s">
        <v>82</v>
      </c>
      <c r="AV268" s="13" t="s">
        <v>82</v>
      </c>
      <c r="AW268" s="13" t="s">
        <v>30</v>
      </c>
      <c r="AX268" s="13" t="s">
        <v>73</v>
      </c>
      <c r="AY268" s="166" t="s">
        <v>160</v>
      </c>
    </row>
    <row r="269" spans="1:65" s="14" customFormat="1">
      <c r="B269" s="173"/>
      <c r="D269" s="165" t="s">
        <v>168</v>
      </c>
      <c r="E269" s="174" t="s">
        <v>1</v>
      </c>
      <c r="F269" s="175" t="s">
        <v>170</v>
      </c>
      <c r="H269" s="176">
        <v>20.52</v>
      </c>
      <c r="I269" s="177"/>
      <c r="L269" s="173"/>
      <c r="M269" s="178"/>
      <c r="N269" s="179"/>
      <c r="O269" s="179"/>
      <c r="P269" s="179"/>
      <c r="Q269" s="179"/>
      <c r="R269" s="179"/>
      <c r="S269" s="179"/>
      <c r="T269" s="180"/>
      <c r="AT269" s="174" t="s">
        <v>168</v>
      </c>
      <c r="AU269" s="174" t="s">
        <v>82</v>
      </c>
      <c r="AV269" s="14" t="s">
        <v>166</v>
      </c>
      <c r="AW269" s="14" t="s">
        <v>30</v>
      </c>
      <c r="AX269" s="14" t="s">
        <v>80</v>
      </c>
      <c r="AY269" s="174" t="s">
        <v>160</v>
      </c>
    </row>
    <row r="270" spans="1:65" s="12" customFormat="1" ht="22.9" customHeight="1">
      <c r="B270" s="136"/>
      <c r="D270" s="137" t="s">
        <v>72</v>
      </c>
      <c r="E270" s="147" t="s">
        <v>459</v>
      </c>
      <c r="F270" s="147" t="s">
        <v>460</v>
      </c>
      <c r="I270" s="139"/>
      <c r="J270" s="148">
        <f>BK270</f>
        <v>0</v>
      </c>
      <c r="L270" s="136"/>
      <c r="M270" s="141"/>
      <c r="N270" s="142"/>
      <c r="O270" s="142"/>
      <c r="P270" s="143">
        <f>SUM(P271:P292)</f>
        <v>0</v>
      </c>
      <c r="Q270" s="142"/>
      <c r="R270" s="143">
        <f>SUM(R271:R292)</f>
        <v>0</v>
      </c>
      <c r="S270" s="142"/>
      <c r="T270" s="144">
        <f>SUM(T271:T292)</f>
        <v>0</v>
      </c>
      <c r="AR270" s="137" t="s">
        <v>80</v>
      </c>
      <c r="AT270" s="145" t="s">
        <v>72</v>
      </c>
      <c r="AU270" s="145" t="s">
        <v>80</v>
      </c>
      <c r="AY270" s="137" t="s">
        <v>160</v>
      </c>
      <c r="BK270" s="146">
        <f>SUM(BK271:BK292)</f>
        <v>0</v>
      </c>
    </row>
    <row r="271" spans="1:65" s="2" customFormat="1" ht="21.75" customHeight="1">
      <c r="A271" s="32"/>
      <c r="B271" s="149"/>
      <c r="C271" s="150" t="s">
        <v>405</v>
      </c>
      <c r="D271" s="150" t="s">
        <v>162</v>
      </c>
      <c r="E271" s="151" t="s">
        <v>462</v>
      </c>
      <c r="F271" s="152" t="s">
        <v>463</v>
      </c>
      <c r="G271" s="153" t="s">
        <v>270</v>
      </c>
      <c r="H271" s="154">
        <v>5.9340000000000002</v>
      </c>
      <c r="I271" s="155"/>
      <c r="J271" s="156">
        <f>ROUND(I271*H271,2)</f>
        <v>0</v>
      </c>
      <c r="K271" s="157"/>
      <c r="L271" s="33"/>
      <c r="M271" s="158" t="s">
        <v>1</v>
      </c>
      <c r="N271" s="159" t="s">
        <v>38</v>
      </c>
      <c r="O271" s="58"/>
      <c r="P271" s="160">
        <f>O271*H271</f>
        <v>0</v>
      </c>
      <c r="Q271" s="160">
        <v>0</v>
      </c>
      <c r="R271" s="160">
        <f>Q271*H271</f>
        <v>0</v>
      </c>
      <c r="S271" s="160">
        <v>0</v>
      </c>
      <c r="T271" s="161">
        <f>S271*H271</f>
        <v>0</v>
      </c>
      <c r="U271" s="32"/>
      <c r="V271" s="32"/>
      <c r="W271" s="32"/>
      <c r="X271" s="32"/>
      <c r="Y271" s="32"/>
      <c r="Z271" s="32"/>
      <c r="AA271" s="32"/>
      <c r="AB271" s="32"/>
      <c r="AC271" s="32"/>
      <c r="AD271" s="32"/>
      <c r="AE271" s="32"/>
      <c r="AR271" s="162" t="s">
        <v>166</v>
      </c>
      <c r="AT271" s="162" t="s">
        <v>162</v>
      </c>
      <c r="AU271" s="162" t="s">
        <v>82</v>
      </c>
      <c r="AY271" s="17" t="s">
        <v>160</v>
      </c>
      <c r="BE271" s="163">
        <f>IF(N271="základní",J271,0)</f>
        <v>0</v>
      </c>
      <c r="BF271" s="163">
        <f>IF(N271="snížená",J271,0)</f>
        <v>0</v>
      </c>
      <c r="BG271" s="163">
        <f>IF(N271="zákl. přenesená",J271,0)</f>
        <v>0</v>
      </c>
      <c r="BH271" s="163">
        <f>IF(N271="sníž. přenesená",J271,0)</f>
        <v>0</v>
      </c>
      <c r="BI271" s="163">
        <f>IF(N271="nulová",J271,0)</f>
        <v>0</v>
      </c>
      <c r="BJ271" s="17" t="s">
        <v>80</v>
      </c>
      <c r="BK271" s="163">
        <f>ROUND(I271*H271,2)</f>
        <v>0</v>
      </c>
      <c r="BL271" s="17" t="s">
        <v>166</v>
      </c>
      <c r="BM271" s="162" t="s">
        <v>829</v>
      </c>
    </row>
    <row r="272" spans="1:65" s="13" customFormat="1">
      <c r="B272" s="164"/>
      <c r="D272" s="165" t="s">
        <v>168</v>
      </c>
      <c r="E272" s="166" t="s">
        <v>1</v>
      </c>
      <c r="F272" s="167" t="s">
        <v>830</v>
      </c>
      <c r="H272" s="168">
        <v>3.57</v>
      </c>
      <c r="I272" s="169"/>
      <c r="L272" s="164"/>
      <c r="M272" s="170"/>
      <c r="N272" s="171"/>
      <c r="O272" s="171"/>
      <c r="P272" s="171"/>
      <c r="Q272" s="171"/>
      <c r="R272" s="171"/>
      <c r="S272" s="171"/>
      <c r="T272" s="172"/>
      <c r="AT272" s="166" t="s">
        <v>168</v>
      </c>
      <c r="AU272" s="166" t="s">
        <v>82</v>
      </c>
      <c r="AV272" s="13" t="s">
        <v>82</v>
      </c>
      <c r="AW272" s="13" t="s">
        <v>30</v>
      </c>
      <c r="AX272" s="13" t="s">
        <v>73</v>
      </c>
      <c r="AY272" s="166" t="s">
        <v>160</v>
      </c>
    </row>
    <row r="273" spans="1:65" s="13" customFormat="1">
      <c r="B273" s="164"/>
      <c r="D273" s="165" t="s">
        <v>168</v>
      </c>
      <c r="E273" s="166" t="s">
        <v>1</v>
      </c>
      <c r="F273" s="167" t="s">
        <v>831</v>
      </c>
      <c r="H273" s="168">
        <v>2.3639999999999999</v>
      </c>
      <c r="I273" s="169"/>
      <c r="L273" s="164"/>
      <c r="M273" s="170"/>
      <c r="N273" s="171"/>
      <c r="O273" s="171"/>
      <c r="P273" s="171"/>
      <c r="Q273" s="171"/>
      <c r="R273" s="171"/>
      <c r="S273" s="171"/>
      <c r="T273" s="172"/>
      <c r="AT273" s="166" t="s">
        <v>168</v>
      </c>
      <c r="AU273" s="166" t="s">
        <v>82</v>
      </c>
      <c r="AV273" s="13" t="s">
        <v>82</v>
      </c>
      <c r="AW273" s="13" t="s">
        <v>30</v>
      </c>
      <c r="AX273" s="13" t="s">
        <v>73</v>
      </c>
      <c r="AY273" s="166" t="s">
        <v>160</v>
      </c>
    </row>
    <row r="274" spans="1:65" s="14" customFormat="1">
      <c r="B274" s="173"/>
      <c r="D274" s="165" t="s">
        <v>168</v>
      </c>
      <c r="E274" s="174" t="s">
        <v>1</v>
      </c>
      <c r="F274" s="175" t="s">
        <v>170</v>
      </c>
      <c r="H274" s="176">
        <v>5.9340000000000002</v>
      </c>
      <c r="I274" s="177"/>
      <c r="L274" s="173"/>
      <c r="M274" s="178"/>
      <c r="N274" s="179"/>
      <c r="O274" s="179"/>
      <c r="P274" s="179"/>
      <c r="Q274" s="179"/>
      <c r="R274" s="179"/>
      <c r="S274" s="179"/>
      <c r="T274" s="180"/>
      <c r="AT274" s="174" t="s">
        <v>168</v>
      </c>
      <c r="AU274" s="174" t="s">
        <v>82</v>
      </c>
      <c r="AV274" s="14" t="s">
        <v>166</v>
      </c>
      <c r="AW274" s="14" t="s">
        <v>30</v>
      </c>
      <c r="AX274" s="14" t="s">
        <v>80</v>
      </c>
      <c r="AY274" s="174" t="s">
        <v>160</v>
      </c>
    </row>
    <row r="275" spans="1:65" s="2" customFormat="1" ht="24.2" customHeight="1">
      <c r="A275" s="32"/>
      <c r="B275" s="149"/>
      <c r="C275" s="150" t="s">
        <v>409</v>
      </c>
      <c r="D275" s="150" t="s">
        <v>162</v>
      </c>
      <c r="E275" s="151" t="s">
        <v>468</v>
      </c>
      <c r="F275" s="152" t="s">
        <v>469</v>
      </c>
      <c r="G275" s="153" t="s">
        <v>270</v>
      </c>
      <c r="H275" s="154">
        <v>77.141999999999996</v>
      </c>
      <c r="I275" s="155"/>
      <c r="J275" s="156">
        <f>ROUND(I275*H275,2)</f>
        <v>0</v>
      </c>
      <c r="K275" s="157"/>
      <c r="L275" s="33"/>
      <c r="M275" s="158" t="s">
        <v>1</v>
      </c>
      <c r="N275" s="159" t="s">
        <v>38</v>
      </c>
      <c r="O275" s="58"/>
      <c r="P275" s="160">
        <f>O275*H275</f>
        <v>0</v>
      </c>
      <c r="Q275" s="160">
        <v>0</v>
      </c>
      <c r="R275" s="160">
        <f>Q275*H275</f>
        <v>0</v>
      </c>
      <c r="S275" s="160">
        <v>0</v>
      </c>
      <c r="T275" s="161">
        <f>S275*H275</f>
        <v>0</v>
      </c>
      <c r="U275" s="32"/>
      <c r="V275" s="32"/>
      <c r="W275" s="32"/>
      <c r="X275" s="32"/>
      <c r="Y275" s="32"/>
      <c r="Z275" s="32"/>
      <c r="AA275" s="32"/>
      <c r="AB275" s="32"/>
      <c r="AC275" s="32"/>
      <c r="AD275" s="32"/>
      <c r="AE275" s="32"/>
      <c r="AR275" s="162" t="s">
        <v>166</v>
      </c>
      <c r="AT275" s="162" t="s">
        <v>162</v>
      </c>
      <c r="AU275" s="162" t="s">
        <v>82</v>
      </c>
      <c r="AY275" s="17" t="s">
        <v>160</v>
      </c>
      <c r="BE275" s="163">
        <f>IF(N275="základní",J275,0)</f>
        <v>0</v>
      </c>
      <c r="BF275" s="163">
        <f>IF(N275="snížená",J275,0)</f>
        <v>0</v>
      </c>
      <c r="BG275" s="163">
        <f>IF(N275="zákl. přenesená",J275,0)</f>
        <v>0</v>
      </c>
      <c r="BH275" s="163">
        <f>IF(N275="sníž. přenesená",J275,0)</f>
        <v>0</v>
      </c>
      <c r="BI275" s="163">
        <f>IF(N275="nulová",J275,0)</f>
        <v>0</v>
      </c>
      <c r="BJ275" s="17" t="s">
        <v>80</v>
      </c>
      <c r="BK275" s="163">
        <f>ROUND(I275*H275,2)</f>
        <v>0</v>
      </c>
      <c r="BL275" s="17" t="s">
        <v>166</v>
      </c>
      <c r="BM275" s="162" t="s">
        <v>832</v>
      </c>
    </row>
    <row r="276" spans="1:65" s="13" customFormat="1">
      <c r="B276" s="164"/>
      <c r="D276" s="165" t="s">
        <v>168</v>
      </c>
      <c r="F276" s="167" t="s">
        <v>833</v>
      </c>
      <c r="H276" s="168">
        <v>77.141999999999996</v>
      </c>
      <c r="I276" s="169"/>
      <c r="L276" s="164"/>
      <c r="M276" s="170"/>
      <c r="N276" s="171"/>
      <c r="O276" s="171"/>
      <c r="P276" s="171"/>
      <c r="Q276" s="171"/>
      <c r="R276" s="171"/>
      <c r="S276" s="171"/>
      <c r="T276" s="172"/>
      <c r="AT276" s="166" t="s">
        <v>168</v>
      </c>
      <c r="AU276" s="166" t="s">
        <v>82</v>
      </c>
      <c r="AV276" s="13" t="s">
        <v>82</v>
      </c>
      <c r="AW276" s="13" t="s">
        <v>3</v>
      </c>
      <c r="AX276" s="13" t="s">
        <v>80</v>
      </c>
      <c r="AY276" s="166" t="s">
        <v>160</v>
      </c>
    </row>
    <row r="277" spans="1:65" s="2" customFormat="1" ht="21.75" customHeight="1">
      <c r="A277" s="32"/>
      <c r="B277" s="149"/>
      <c r="C277" s="150" t="s">
        <v>413</v>
      </c>
      <c r="D277" s="150" t="s">
        <v>162</v>
      </c>
      <c r="E277" s="151" t="s">
        <v>473</v>
      </c>
      <c r="F277" s="152" t="s">
        <v>474</v>
      </c>
      <c r="G277" s="153" t="s">
        <v>270</v>
      </c>
      <c r="H277" s="154">
        <v>6.71</v>
      </c>
      <c r="I277" s="155"/>
      <c r="J277" s="156">
        <f>ROUND(I277*H277,2)</f>
        <v>0</v>
      </c>
      <c r="K277" s="157"/>
      <c r="L277" s="33"/>
      <c r="M277" s="158" t="s">
        <v>1</v>
      </c>
      <c r="N277" s="159" t="s">
        <v>38</v>
      </c>
      <c r="O277" s="58"/>
      <c r="P277" s="160">
        <f>O277*H277</f>
        <v>0</v>
      </c>
      <c r="Q277" s="160">
        <v>0</v>
      </c>
      <c r="R277" s="160">
        <f>Q277*H277</f>
        <v>0</v>
      </c>
      <c r="S277" s="160">
        <v>0</v>
      </c>
      <c r="T277" s="161">
        <f>S277*H277</f>
        <v>0</v>
      </c>
      <c r="U277" s="32"/>
      <c r="V277" s="32"/>
      <c r="W277" s="32"/>
      <c r="X277" s="32"/>
      <c r="Y277" s="32"/>
      <c r="Z277" s="32"/>
      <c r="AA277" s="32"/>
      <c r="AB277" s="32"/>
      <c r="AC277" s="32"/>
      <c r="AD277" s="32"/>
      <c r="AE277" s="32"/>
      <c r="AR277" s="162" t="s">
        <v>166</v>
      </c>
      <c r="AT277" s="162" t="s">
        <v>162</v>
      </c>
      <c r="AU277" s="162" t="s">
        <v>82</v>
      </c>
      <c r="AY277" s="17" t="s">
        <v>160</v>
      </c>
      <c r="BE277" s="163">
        <f>IF(N277="základní",J277,0)</f>
        <v>0</v>
      </c>
      <c r="BF277" s="163">
        <f>IF(N277="snížená",J277,0)</f>
        <v>0</v>
      </c>
      <c r="BG277" s="163">
        <f>IF(N277="zákl. přenesená",J277,0)</f>
        <v>0</v>
      </c>
      <c r="BH277" s="163">
        <f>IF(N277="sníž. přenesená",J277,0)</f>
        <v>0</v>
      </c>
      <c r="BI277" s="163">
        <f>IF(N277="nulová",J277,0)</f>
        <v>0</v>
      </c>
      <c r="BJ277" s="17" t="s">
        <v>80</v>
      </c>
      <c r="BK277" s="163">
        <f>ROUND(I277*H277,2)</f>
        <v>0</v>
      </c>
      <c r="BL277" s="17" t="s">
        <v>166</v>
      </c>
      <c r="BM277" s="162" t="s">
        <v>834</v>
      </c>
    </row>
    <row r="278" spans="1:65" s="13" customFormat="1">
      <c r="B278" s="164"/>
      <c r="D278" s="165" t="s">
        <v>168</v>
      </c>
      <c r="E278" s="166" t="s">
        <v>1</v>
      </c>
      <c r="F278" s="167" t="s">
        <v>835</v>
      </c>
      <c r="H278" s="168">
        <v>4.0010000000000003</v>
      </c>
      <c r="I278" s="169"/>
      <c r="L278" s="164"/>
      <c r="M278" s="170"/>
      <c r="N278" s="171"/>
      <c r="O278" s="171"/>
      <c r="P278" s="171"/>
      <c r="Q278" s="171"/>
      <c r="R278" s="171"/>
      <c r="S278" s="171"/>
      <c r="T278" s="172"/>
      <c r="AT278" s="166" t="s">
        <v>168</v>
      </c>
      <c r="AU278" s="166" t="s">
        <v>82</v>
      </c>
      <c r="AV278" s="13" t="s">
        <v>82</v>
      </c>
      <c r="AW278" s="13" t="s">
        <v>30</v>
      </c>
      <c r="AX278" s="13" t="s">
        <v>73</v>
      </c>
      <c r="AY278" s="166" t="s">
        <v>160</v>
      </c>
    </row>
    <row r="279" spans="1:65" s="13" customFormat="1">
      <c r="B279" s="164"/>
      <c r="D279" s="165" t="s">
        <v>168</v>
      </c>
      <c r="E279" s="166" t="s">
        <v>1</v>
      </c>
      <c r="F279" s="167" t="s">
        <v>836</v>
      </c>
      <c r="H279" s="168">
        <v>2.7090000000000001</v>
      </c>
      <c r="I279" s="169"/>
      <c r="L279" s="164"/>
      <c r="M279" s="170"/>
      <c r="N279" s="171"/>
      <c r="O279" s="171"/>
      <c r="P279" s="171"/>
      <c r="Q279" s="171"/>
      <c r="R279" s="171"/>
      <c r="S279" s="171"/>
      <c r="T279" s="172"/>
      <c r="AT279" s="166" t="s">
        <v>168</v>
      </c>
      <c r="AU279" s="166" t="s">
        <v>82</v>
      </c>
      <c r="AV279" s="13" t="s">
        <v>82</v>
      </c>
      <c r="AW279" s="13" t="s">
        <v>30</v>
      </c>
      <c r="AX279" s="13" t="s">
        <v>73</v>
      </c>
      <c r="AY279" s="166" t="s">
        <v>160</v>
      </c>
    </row>
    <row r="280" spans="1:65" s="14" customFormat="1">
      <c r="B280" s="173"/>
      <c r="D280" s="165" t="s">
        <v>168</v>
      </c>
      <c r="E280" s="174" t="s">
        <v>1</v>
      </c>
      <c r="F280" s="175" t="s">
        <v>170</v>
      </c>
      <c r="H280" s="176">
        <v>6.71</v>
      </c>
      <c r="I280" s="177"/>
      <c r="L280" s="173"/>
      <c r="M280" s="178"/>
      <c r="N280" s="179"/>
      <c r="O280" s="179"/>
      <c r="P280" s="179"/>
      <c r="Q280" s="179"/>
      <c r="R280" s="179"/>
      <c r="S280" s="179"/>
      <c r="T280" s="180"/>
      <c r="AT280" s="174" t="s">
        <v>168</v>
      </c>
      <c r="AU280" s="174" t="s">
        <v>82</v>
      </c>
      <c r="AV280" s="14" t="s">
        <v>166</v>
      </c>
      <c r="AW280" s="14" t="s">
        <v>30</v>
      </c>
      <c r="AX280" s="14" t="s">
        <v>80</v>
      </c>
      <c r="AY280" s="174" t="s">
        <v>160</v>
      </c>
    </row>
    <row r="281" spans="1:65" s="2" customFormat="1" ht="24.2" customHeight="1">
      <c r="A281" s="32"/>
      <c r="B281" s="149"/>
      <c r="C281" s="150" t="s">
        <v>417</v>
      </c>
      <c r="D281" s="150" t="s">
        <v>162</v>
      </c>
      <c r="E281" s="151" t="s">
        <v>479</v>
      </c>
      <c r="F281" s="152" t="s">
        <v>480</v>
      </c>
      <c r="G281" s="153" t="s">
        <v>270</v>
      </c>
      <c r="H281" s="154">
        <v>87.23</v>
      </c>
      <c r="I281" s="155"/>
      <c r="J281" s="156">
        <f>ROUND(I281*H281,2)</f>
        <v>0</v>
      </c>
      <c r="K281" s="157"/>
      <c r="L281" s="33"/>
      <c r="M281" s="158" t="s">
        <v>1</v>
      </c>
      <c r="N281" s="159" t="s">
        <v>38</v>
      </c>
      <c r="O281" s="58"/>
      <c r="P281" s="160">
        <f>O281*H281</f>
        <v>0</v>
      </c>
      <c r="Q281" s="160">
        <v>0</v>
      </c>
      <c r="R281" s="160">
        <f>Q281*H281</f>
        <v>0</v>
      </c>
      <c r="S281" s="160">
        <v>0</v>
      </c>
      <c r="T281" s="161">
        <f>S281*H281</f>
        <v>0</v>
      </c>
      <c r="U281" s="32"/>
      <c r="V281" s="32"/>
      <c r="W281" s="32"/>
      <c r="X281" s="32"/>
      <c r="Y281" s="32"/>
      <c r="Z281" s="32"/>
      <c r="AA281" s="32"/>
      <c r="AB281" s="32"/>
      <c r="AC281" s="32"/>
      <c r="AD281" s="32"/>
      <c r="AE281" s="32"/>
      <c r="AR281" s="162" t="s">
        <v>166</v>
      </c>
      <c r="AT281" s="162" t="s">
        <v>162</v>
      </c>
      <c r="AU281" s="162" t="s">
        <v>82</v>
      </c>
      <c r="AY281" s="17" t="s">
        <v>160</v>
      </c>
      <c r="BE281" s="163">
        <f>IF(N281="základní",J281,0)</f>
        <v>0</v>
      </c>
      <c r="BF281" s="163">
        <f>IF(N281="snížená",J281,0)</f>
        <v>0</v>
      </c>
      <c r="BG281" s="163">
        <f>IF(N281="zákl. přenesená",J281,0)</f>
        <v>0</v>
      </c>
      <c r="BH281" s="163">
        <f>IF(N281="sníž. přenesená",J281,0)</f>
        <v>0</v>
      </c>
      <c r="BI281" s="163">
        <f>IF(N281="nulová",J281,0)</f>
        <v>0</v>
      </c>
      <c r="BJ281" s="17" t="s">
        <v>80</v>
      </c>
      <c r="BK281" s="163">
        <f>ROUND(I281*H281,2)</f>
        <v>0</v>
      </c>
      <c r="BL281" s="17" t="s">
        <v>166</v>
      </c>
      <c r="BM281" s="162" t="s">
        <v>837</v>
      </c>
    </row>
    <row r="282" spans="1:65" s="13" customFormat="1">
      <c r="B282" s="164"/>
      <c r="D282" s="165" t="s">
        <v>168</v>
      </c>
      <c r="F282" s="167" t="s">
        <v>838</v>
      </c>
      <c r="H282" s="168">
        <v>87.23</v>
      </c>
      <c r="I282" s="169"/>
      <c r="L282" s="164"/>
      <c r="M282" s="170"/>
      <c r="N282" s="171"/>
      <c r="O282" s="171"/>
      <c r="P282" s="171"/>
      <c r="Q282" s="171"/>
      <c r="R282" s="171"/>
      <c r="S282" s="171"/>
      <c r="T282" s="172"/>
      <c r="AT282" s="166" t="s">
        <v>168</v>
      </c>
      <c r="AU282" s="166" t="s">
        <v>82</v>
      </c>
      <c r="AV282" s="13" t="s">
        <v>82</v>
      </c>
      <c r="AW282" s="13" t="s">
        <v>3</v>
      </c>
      <c r="AX282" s="13" t="s">
        <v>80</v>
      </c>
      <c r="AY282" s="166" t="s">
        <v>160</v>
      </c>
    </row>
    <row r="283" spans="1:65" s="2" customFormat="1" ht="37.9" customHeight="1">
      <c r="A283" s="32"/>
      <c r="B283" s="149"/>
      <c r="C283" s="150" t="s">
        <v>421</v>
      </c>
      <c r="D283" s="150" t="s">
        <v>162</v>
      </c>
      <c r="E283" s="151" t="s">
        <v>484</v>
      </c>
      <c r="F283" s="152" t="s">
        <v>485</v>
      </c>
      <c r="G283" s="153" t="s">
        <v>270</v>
      </c>
      <c r="H283" s="154">
        <v>4.0010000000000003</v>
      </c>
      <c r="I283" s="155"/>
      <c r="J283" s="156">
        <f>ROUND(I283*H283,2)</f>
        <v>0</v>
      </c>
      <c r="K283" s="157"/>
      <c r="L283" s="33"/>
      <c r="M283" s="158" t="s">
        <v>1</v>
      </c>
      <c r="N283" s="159" t="s">
        <v>38</v>
      </c>
      <c r="O283" s="58"/>
      <c r="P283" s="160">
        <f>O283*H283</f>
        <v>0</v>
      </c>
      <c r="Q283" s="160">
        <v>0</v>
      </c>
      <c r="R283" s="160">
        <f>Q283*H283</f>
        <v>0</v>
      </c>
      <c r="S283" s="160">
        <v>0</v>
      </c>
      <c r="T283" s="161">
        <f>S283*H283</f>
        <v>0</v>
      </c>
      <c r="U283" s="32"/>
      <c r="V283" s="32"/>
      <c r="W283" s="32"/>
      <c r="X283" s="32"/>
      <c r="Y283" s="32"/>
      <c r="Z283" s="32"/>
      <c r="AA283" s="32"/>
      <c r="AB283" s="32"/>
      <c r="AC283" s="32"/>
      <c r="AD283" s="32"/>
      <c r="AE283" s="32"/>
      <c r="AR283" s="162" t="s">
        <v>166</v>
      </c>
      <c r="AT283" s="162" t="s">
        <v>162</v>
      </c>
      <c r="AU283" s="162" t="s">
        <v>82</v>
      </c>
      <c r="AY283" s="17" t="s">
        <v>160</v>
      </c>
      <c r="BE283" s="163">
        <f>IF(N283="základní",J283,0)</f>
        <v>0</v>
      </c>
      <c r="BF283" s="163">
        <f>IF(N283="snížená",J283,0)</f>
        <v>0</v>
      </c>
      <c r="BG283" s="163">
        <f>IF(N283="zákl. přenesená",J283,0)</f>
        <v>0</v>
      </c>
      <c r="BH283" s="163">
        <f>IF(N283="sníž. přenesená",J283,0)</f>
        <v>0</v>
      </c>
      <c r="BI283" s="163">
        <f>IF(N283="nulová",J283,0)</f>
        <v>0</v>
      </c>
      <c r="BJ283" s="17" t="s">
        <v>80</v>
      </c>
      <c r="BK283" s="163">
        <f>ROUND(I283*H283,2)</f>
        <v>0</v>
      </c>
      <c r="BL283" s="17" t="s">
        <v>166</v>
      </c>
      <c r="BM283" s="162" t="s">
        <v>839</v>
      </c>
    </row>
    <row r="284" spans="1:65" s="13" customFormat="1">
      <c r="B284" s="164"/>
      <c r="D284" s="165" t="s">
        <v>168</v>
      </c>
      <c r="E284" s="166" t="s">
        <v>1</v>
      </c>
      <c r="F284" s="167" t="s">
        <v>835</v>
      </c>
      <c r="H284" s="168">
        <v>4.0010000000000003</v>
      </c>
      <c r="I284" s="169"/>
      <c r="L284" s="164"/>
      <c r="M284" s="170"/>
      <c r="N284" s="171"/>
      <c r="O284" s="171"/>
      <c r="P284" s="171"/>
      <c r="Q284" s="171"/>
      <c r="R284" s="171"/>
      <c r="S284" s="171"/>
      <c r="T284" s="172"/>
      <c r="AT284" s="166" t="s">
        <v>168</v>
      </c>
      <c r="AU284" s="166" t="s">
        <v>82</v>
      </c>
      <c r="AV284" s="13" t="s">
        <v>82</v>
      </c>
      <c r="AW284" s="13" t="s">
        <v>30</v>
      </c>
      <c r="AX284" s="13" t="s">
        <v>73</v>
      </c>
      <c r="AY284" s="166" t="s">
        <v>160</v>
      </c>
    </row>
    <row r="285" spans="1:65" s="14" customFormat="1">
      <c r="B285" s="173"/>
      <c r="D285" s="165" t="s">
        <v>168</v>
      </c>
      <c r="E285" s="174" t="s">
        <v>1</v>
      </c>
      <c r="F285" s="175" t="s">
        <v>170</v>
      </c>
      <c r="H285" s="176">
        <v>4.0010000000000003</v>
      </c>
      <c r="I285" s="177"/>
      <c r="L285" s="173"/>
      <c r="M285" s="178"/>
      <c r="N285" s="179"/>
      <c r="O285" s="179"/>
      <c r="P285" s="179"/>
      <c r="Q285" s="179"/>
      <c r="R285" s="179"/>
      <c r="S285" s="179"/>
      <c r="T285" s="180"/>
      <c r="AT285" s="174" t="s">
        <v>168</v>
      </c>
      <c r="AU285" s="174" t="s">
        <v>82</v>
      </c>
      <c r="AV285" s="14" t="s">
        <v>166</v>
      </c>
      <c r="AW285" s="14" t="s">
        <v>30</v>
      </c>
      <c r="AX285" s="14" t="s">
        <v>80</v>
      </c>
      <c r="AY285" s="174" t="s">
        <v>160</v>
      </c>
    </row>
    <row r="286" spans="1:65" s="2" customFormat="1" ht="44.25" customHeight="1">
      <c r="A286" s="32"/>
      <c r="B286" s="149"/>
      <c r="C286" s="150" t="s">
        <v>425</v>
      </c>
      <c r="D286" s="150" t="s">
        <v>162</v>
      </c>
      <c r="E286" s="151" t="s">
        <v>488</v>
      </c>
      <c r="F286" s="152" t="s">
        <v>489</v>
      </c>
      <c r="G286" s="153" t="s">
        <v>270</v>
      </c>
      <c r="H286" s="154">
        <v>3.57</v>
      </c>
      <c r="I286" s="155"/>
      <c r="J286" s="156">
        <f>ROUND(I286*H286,2)</f>
        <v>0</v>
      </c>
      <c r="K286" s="157"/>
      <c r="L286" s="33"/>
      <c r="M286" s="158" t="s">
        <v>1</v>
      </c>
      <c r="N286" s="159" t="s">
        <v>38</v>
      </c>
      <c r="O286" s="58"/>
      <c r="P286" s="160">
        <f>O286*H286</f>
        <v>0</v>
      </c>
      <c r="Q286" s="160">
        <v>0</v>
      </c>
      <c r="R286" s="160">
        <f>Q286*H286</f>
        <v>0</v>
      </c>
      <c r="S286" s="160">
        <v>0</v>
      </c>
      <c r="T286" s="161">
        <f>S286*H286</f>
        <v>0</v>
      </c>
      <c r="U286" s="32"/>
      <c r="V286" s="32"/>
      <c r="W286" s="32"/>
      <c r="X286" s="32"/>
      <c r="Y286" s="32"/>
      <c r="Z286" s="32"/>
      <c r="AA286" s="32"/>
      <c r="AB286" s="32"/>
      <c r="AC286" s="32"/>
      <c r="AD286" s="32"/>
      <c r="AE286" s="32"/>
      <c r="AR286" s="162" t="s">
        <v>166</v>
      </c>
      <c r="AT286" s="162" t="s">
        <v>162</v>
      </c>
      <c r="AU286" s="162" t="s">
        <v>82</v>
      </c>
      <c r="AY286" s="17" t="s">
        <v>160</v>
      </c>
      <c r="BE286" s="163">
        <f>IF(N286="základní",J286,0)</f>
        <v>0</v>
      </c>
      <c r="BF286" s="163">
        <f>IF(N286="snížená",J286,0)</f>
        <v>0</v>
      </c>
      <c r="BG286" s="163">
        <f>IF(N286="zákl. přenesená",J286,0)</f>
        <v>0</v>
      </c>
      <c r="BH286" s="163">
        <f>IF(N286="sníž. přenesená",J286,0)</f>
        <v>0</v>
      </c>
      <c r="BI286" s="163">
        <f>IF(N286="nulová",J286,0)</f>
        <v>0</v>
      </c>
      <c r="BJ286" s="17" t="s">
        <v>80</v>
      </c>
      <c r="BK286" s="163">
        <f>ROUND(I286*H286,2)</f>
        <v>0</v>
      </c>
      <c r="BL286" s="17" t="s">
        <v>166</v>
      </c>
      <c r="BM286" s="162" t="s">
        <v>840</v>
      </c>
    </row>
    <row r="287" spans="1:65" s="13" customFormat="1">
      <c r="B287" s="164"/>
      <c r="D287" s="165" t="s">
        <v>168</v>
      </c>
      <c r="E287" s="166" t="s">
        <v>1</v>
      </c>
      <c r="F287" s="167" t="s">
        <v>830</v>
      </c>
      <c r="H287" s="168">
        <v>3.57</v>
      </c>
      <c r="I287" s="169"/>
      <c r="L287" s="164"/>
      <c r="M287" s="170"/>
      <c r="N287" s="171"/>
      <c r="O287" s="171"/>
      <c r="P287" s="171"/>
      <c r="Q287" s="171"/>
      <c r="R287" s="171"/>
      <c r="S287" s="171"/>
      <c r="T287" s="172"/>
      <c r="AT287" s="166" t="s">
        <v>168</v>
      </c>
      <c r="AU287" s="166" t="s">
        <v>82</v>
      </c>
      <c r="AV287" s="13" t="s">
        <v>82</v>
      </c>
      <c r="AW287" s="13" t="s">
        <v>30</v>
      </c>
      <c r="AX287" s="13" t="s">
        <v>73</v>
      </c>
      <c r="AY287" s="166" t="s">
        <v>160</v>
      </c>
    </row>
    <row r="288" spans="1:65" s="14" customFormat="1">
      <c r="B288" s="173"/>
      <c r="D288" s="165" t="s">
        <v>168</v>
      </c>
      <c r="E288" s="174" t="s">
        <v>1</v>
      </c>
      <c r="F288" s="175" t="s">
        <v>170</v>
      </c>
      <c r="H288" s="176">
        <v>3.57</v>
      </c>
      <c r="I288" s="177"/>
      <c r="L288" s="173"/>
      <c r="M288" s="178"/>
      <c r="N288" s="179"/>
      <c r="O288" s="179"/>
      <c r="P288" s="179"/>
      <c r="Q288" s="179"/>
      <c r="R288" s="179"/>
      <c r="S288" s="179"/>
      <c r="T288" s="180"/>
      <c r="AT288" s="174" t="s">
        <v>168</v>
      </c>
      <c r="AU288" s="174" t="s">
        <v>82</v>
      </c>
      <c r="AV288" s="14" t="s">
        <v>166</v>
      </c>
      <c r="AW288" s="14" t="s">
        <v>30</v>
      </c>
      <c r="AX288" s="14" t="s">
        <v>80</v>
      </c>
      <c r="AY288" s="174" t="s">
        <v>160</v>
      </c>
    </row>
    <row r="289" spans="1:65" s="2" customFormat="1" ht="44.25" customHeight="1">
      <c r="A289" s="32"/>
      <c r="B289" s="149"/>
      <c r="C289" s="150" t="s">
        <v>429</v>
      </c>
      <c r="D289" s="150" t="s">
        <v>162</v>
      </c>
      <c r="E289" s="151" t="s">
        <v>492</v>
      </c>
      <c r="F289" s="152" t="s">
        <v>493</v>
      </c>
      <c r="G289" s="153" t="s">
        <v>270</v>
      </c>
      <c r="H289" s="154">
        <v>5.0730000000000004</v>
      </c>
      <c r="I289" s="155"/>
      <c r="J289" s="156">
        <f>ROUND(I289*H289,2)</f>
        <v>0</v>
      </c>
      <c r="K289" s="157"/>
      <c r="L289" s="33"/>
      <c r="M289" s="158" t="s">
        <v>1</v>
      </c>
      <c r="N289" s="159" t="s">
        <v>38</v>
      </c>
      <c r="O289" s="58"/>
      <c r="P289" s="160">
        <f>O289*H289</f>
        <v>0</v>
      </c>
      <c r="Q289" s="160">
        <v>0</v>
      </c>
      <c r="R289" s="160">
        <f>Q289*H289</f>
        <v>0</v>
      </c>
      <c r="S289" s="160">
        <v>0</v>
      </c>
      <c r="T289" s="161">
        <f>S289*H289</f>
        <v>0</v>
      </c>
      <c r="U289" s="32"/>
      <c r="V289" s="32"/>
      <c r="W289" s="32"/>
      <c r="X289" s="32"/>
      <c r="Y289" s="32"/>
      <c r="Z289" s="32"/>
      <c r="AA289" s="32"/>
      <c r="AB289" s="32"/>
      <c r="AC289" s="32"/>
      <c r="AD289" s="32"/>
      <c r="AE289" s="32"/>
      <c r="AR289" s="162" t="s">
        <v>166</v>
      </c>
      <c r="AT289" s="162" t="s">
        <v>162</v>
      </c>
      <c r="AU289" s="162" t="s">
        <v>82</v>
      </c>
      <c r="AY289" s="17" t="s">
        <v>160</v>
      </c>
      <c r="BE289" s="163">
        <f>IF(N289="základní",J289,0)</f>
        <v>0</v>
      </c>
      <c r="BF289" s="163">
        <f>IF(N289="snížená",J289,0)</f>
        <v>0</v>
      </c>
      <c r="BG289" s="163">
        <f>IF(N289="zákl. přenesená",J289,0)</f>
        <v>0</v>
      </c>
      <c r="BH289" s="163">
        <f>IF(N289="sníž. přenesená",J289,0)</f>
        <v>0</v>
      </c>
      <c r="BI289" s="163">
        <f>IF(N289="nulová",J289,0)</f>
        <v>0</v>
      </c>
      <c r="BJ289" s="17" t="s">
        <v>80</v>
      </c>
      <c r="BK289" s="163">
        <f>ROUND(I289*H289,2)</f>
        <v>0</v>
      </c>
      <c r="BL289" s="17" t="s">
        <v>166</v>
      </c>
      <c r="BM289" s="162" t="s">
        <v>841</v>
      </c>
    </row>
    <row r="290" spans="1:65" s="13" customFormat="1">
      <c r="B290" s="164"/>
      <c r="D290" s="165" t="s">
        <v>168</v>
      </c>
      <c r="E290" s="166" t="s">
        <v>1</v>
      </c>
      <c r="F290" s="167" t="s">
        <v>831</v>
      </c>
      <c r="H290" s="168">
        <v>2.3639999999999999</v>
      </c>
      <c r="I290" s="169"/>
      <c r="L290" s="164"/>
      <c r="M290" s="170"/>
      <c r="N290" s="171"/>
      <c r="O290" s="171"/>
      <c r="P290" s="171"/>
      <c r="Q290" s="171"/>
      <c r="R290" s="171"/>
      <c r="S290" s="171"/>
      <c r="T290" s="172"/>
      <c r="AT290" s="166" t="s">
        <v>168</v>
      </c>
      <c r="AU290" s="166" t="s">
        <v>82</v>
      </c>
      <c r="AV290" s="13" t="s">
        <v>82</v>
      </c>
      <c r="AW290" s="13" t="s">
        <v>30</v>
      </c>
      <c r="AX290" s="13" t="s">
        <v>73</v>
      </c>
      <c r="AY290" s="166" t="s">
        <v>160</v>
      </c>
    </row>
    <row r="291" spans="1:65" s="13" customFormat="1">
      <c r="B291" s="164"/>
      <c r="D291" s="165" t="s">
        <v>168</v>
      </c>
      <c r="E291" s="166" t="s">
        <v>1</v>
      </c>
      <c r="F291" s="167" t="s">
        <v>836</v>
      </c>
      <c r="H291" s="168">
        <v>2.7090000000000001</v>
      </c>
      <c r="I291" s="169"/>
      <c r="L291" s="164"/>
      <c r="M291" s="170"/>
      <c r="N291" s="171"/>
      <c r="O291" s="171"/>
      <c r="P291" s="171"/>
      <c r="Q291" s="171"/>
      <c r="R291" s="171"/>
      <c r="S291" s="171"/>
      <c r="T291" s="172"/>
      <c r="AT291" s="166" t="s">
        <v>168</v>
      </c>
      <c r="AU291" s="166" t="s">
        <v>82</v>
      </c>
      <c r="AV291" s="13" t="s">
        <v>82</v>
      </c>
      <c r="AW291" s="13" t="s">
        <v>30</v>
      </c>
      <c r="AX291" s="13" t="s">
        <v>73</v>
      </c>
      <c r="AY291" s="166" t="s">
        <v>160</v>
      </c>
    </row>
    <row r="292" spans="1:65" s="14" customFormat="1">
      <c r="B292" s="173"/>
      <c r="D292" s="165" t="s">
        <v>168</v>
      </c>
      <c r="E292" s="174" t="s">
        <v>1</v>
      </c>
      <c r="F292" s="175" t="s">
        <v>170</v>
      </c>
      <c r="H292" s="176">
        <v>5.0730000000000004</v>
      </c>
      <c r="I292" s="177"/>
      <c r="L292" s="173"/>
      <c r="M292" s="178"/>
      <c r="N292" s="179"/>
      <c r="O292" s="179"/>
      <c r="P292" s="179"/>
      <c r="Q292" s="179"/>
      <c r="R292" s="179"/>
      <c r="S292" s="179"/>
      <c r="T292" s="180"/>
      <c r="AT292" s="174" t="s">
        <v>168</v>
      </c>
      <c r="AU292" s="174" t="s">
        <v>82</v>
      </c>
      <c r="AV292" s="14" t="s">
        <v>166</v>
      </c>
      <c r="AW292" s="14" t="s">
        <v>30</v>
      </c>
      <c r="AX292" s="14" t="s">
        <v>80</v>
      </c>
      <c r="AY292" s="174" t="s">
        <v>160</v>
      </c>
    </row>
    <row r="293" spans="1:65" s="12" customFormat="1" ht="22.9" customHeight="1">
      <c r="B293" s="136"/>
      <c r="D293" s="137" t="s">
        <v>72</v>
      </c>
      <c r="E293" s="147" t="s">
        <v>495</v>
      </c>
      <c r="F293" s="147" t="s">
        <v>496</v>
      </c>
      <c r="I293" s="139"/>
      <c r="J293" s="148">
        <f>BK293</f>
        <v>0</v>
      </c>
      <c r="L293" s="136"/>
      <c r="M293" s="141"/>
      <c r="N293" s="142"/>
      <c r="O293" s="142"/>
      <c r="P293" s="143">
        <f>P294</f>
        <v>0</v>
      </c>
      <c r="Q293" s="142"/>
      <c r="R293" s="143">
        <f>R294</f>
        <v>0</v>
      </c>
      <c r="S293" s="142"/>
      <c r="T293" s="144">
        <f>T294</f>
        <v>0</v>
      </c>
      <c r="AR293" s="137" t="s">
        <v>80</v>
      </c>
      <c r="AT293" s="145" t="s">
        <v>72</v>
      </c>
      <c r="AU293" s="145" t="s">
        <v>80</v>
      </c>
      <c r="AY293" s="137" t="s">
        <v>160</v>
      </c>
      <c r="BK293" s="146">
        <f>BK294</f>
        <v>0</v>
      </c>
    </row>
    <row r="294" spans="1:65" s="2" customFormat="1" ht="24.2" customHeight="1">
      <c r="A294" s="32"/>
      <c r="B294" s="149"/>
      <c r="C294" s="150" t="s">
        <v>433</v>
      </c>
      <c r="D294" s="150" t="s">
        <v>162</v>
      </c>
      <c r="E294" s="151" t="s">
        <v>498</v>
      </c>
      <c r="F294" s="152" t="s">
        <v>499</v>
      </c>
      <c r="G294" s="153" t="s">
        <v>270</v>
      </c>
      <c r="H294" s="154">
        <v>35.506999999999998</v>
      </c>
      <c r="I294" s="155"/>
      <c r="J294" s="156">
        <f>ROUND(I294*H294,2)</f>
        <v>0</v>
      </c>
      <c r="K294" s="157"/>
      <c r="L294" s="33"/>
      <c r="M294" s="199" t="s">
        <v>1</v>
      </c>
      <c r="N294" s="200" t="s">
        <v>38</v>
      </c>
      <c r="O294" s="201"/>
      <c r="P294" s="202">
        <f>O294*H294</f>
        <v>0</v>
      </c>
      <c r="Q294" s="202">
        <v>0</v>
      </c>
      <c r="R294" s="202">
        <f>Q294*H294</f>
        <v>0</v>
      </c>
      <c r="S294" s="202">
        <v>0</v>
      </c>
      <c r="T294" s="203">
        <f>S294*H294</f>
        <v>0</v>
      </c>
      <c r="U294" s="32"/>
      <c r="V294" s="32"/>
      <c r="W294" s="32"/>
      <c r="X294" s="32"/>
      <c r="Y294" s="32"/>
      <c r="Z294" s="32"/>
      <c r="AA294" s="32"/>
      <c r="AB294" s="32"/>
      <c r="AC294" s="32"/>
      <c r="AD294" s="32"/>
      <c r="AE294" s="32"/>
      <c r="AR294" s="162" t="s">
        <v>166</v>
      </c>
      <c r="AT294" s="162" t="s">
        <v>162</v>
      </c>
      <c r="AU294" s="162" t="s">
        <v>82</v>
      </c>
      <c r="AY294" s="17" t="s">
        <v>160</v>
      </c>
      <c r="BE294" s="163">
        <f>IF(N294="základní",J294,0)</f>
        <v>0</v>
      </c>
      <c r="BF294" s="163">
        <f>IF(N294="snížená",J294,0)</f>
        <v>0</v>
      </c>
      <c r="BG294" s="163">
        <f>IF(N294="zákl. přenesená",J294,0)</f>
        <v>0</v>
      </c>
      <c r="BH294" s="163">
        <f>IF(N294="sníž. přenesená",J294,0)</f>
        <v>0</v>
      </c>
      <c r="BI294" s="163">
        <f>IF(N294="nulová",J294,0)</f>
        <v>0</v>
      </c>
      <c r="BJ294" s="17" t="s">
        <v>80</v>
      </c>
      <c r="BK294" s="163">
        <f>ROUND(I294*H294,2)</f>
        <v>0</v>
      </c>
      <c r="BL294" s="17" t="s">
        <v>166</v>
      </c>
      <c r="BM294" s="162" t="s">
        <v>842</v>
      </c>
    </row>
    <row r="295" spans="1:65" s="2" customFormat="1" ht="6.95" customHeight="1">
      <c r="A295" s="32"/>
      <c r="B295" s="47"/>
      <c r="C295" s="48"/>
      <c r="D295" s="48"/>
      <c r="E295" s="48"/>
      <c r="F295" s="48"/>
      <c r="G295" s="48"/>
      <c r="H295" s="48"/>
      <c r="I295" s="48"/>
      <c r="J295" s="48"/>
      <c r="K295" s="48"/>
      <c r="L295" s="33"/>
      <c r="M295" s="32"/>
      <c r="O295" s="32"/>
      <c r="P295" s="32"/>
      <c r="Q295" s="32"/>
      <c r="R295" s="32"/>
      <c r="S295" s="32"/>
      <c r="T295" s="32"/>
      <c r="U295" s="32"/>
      <c r="V295" s="32"/>
      <c r="W295" s="32"/>
      <c r="X295" s="32"/>
      <c r="Y295" s="32"/>
      <c r="Z295" s="32"/>
      <c r="AA295" s="32"/>
      <c r="AB295" s="32"/>
      <c r="AC295" s="32"/>
      <c r="AD295" s="32"/>
      <c r="AE295" s="32"/>
    </row>
  </sheetData>
  <autoFilter ref="C128:K294" xr:uid="{00000000-0009-0000-0000-000003000000}"/>
  <mergeCells count="12">
    <mergeCell ref="E121:H121"/>
    <mergeCell ref="L2:V2"/>
    <mergeCell ref="E85:H85"/>
    <mergeCell ref="E87:H87"/>
    <mergeCell ref="E89:H89"/>
    <mergeCell ref="E117:H117"/>
    <mergeCell ref="E119:H119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2:BM316"/>
  <sheetViews>
    <sheetView showGridLines="0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13" t="s">
        <v>5</v>
      </c>
      <c r="M2" s="214"/>
      <c r="N2" s="214"/>
      <c r="O2" s="214"/>
      <c r="P2" s="214"/>
      <c r="Q2" s="214"/>
      <c r="R2" s="214"/>
      <c r="S2" s="214"/>
      <c r="T2" s="214"/>
      <c r="U2" s="214"/>
      <c r="V2" s="214"/>
      <c r="AT2" s="17" t="s">
        <v>96</v>
      </c>
    </row>
    <row r="3" spans="1:46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82</v>
      </c>
    </row>
    <row r="4" spans="1:46" s="1" customFormat="1" ht="24.95" customHeight="1">
      <c r="B4" s="20"/>
      <c r="D4" s="21" t="s">
        <v>125</v>
      </c>
      <c r="L4" s="20"/>
      <c r="M4" s="98" t="s">
        <v>10</v>
      </c>
      <c r="AT4" s="17" t="s">
        <v>3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27" t="s">
        <v>16</v>
      </c>
      <c r="L6" s="20"/>
    </row>
    <row r="7" spans="1:46" s="1" customFormat="1" ht="16.5" customHeight="1">
      <c r="B7" s="20"/>
      <c r="E7" s="248" t="str">
        <f>'Rekapitulace stavby'!K6</f>
        <v>Kanalizace Beroun - Zavadilka</v>
      </c>
      <c r="F7" s="249"/>
      <c r="G7" s="249"/>
      <c r="H7" s="249"/>
      <c r="L7" s="20"/>
    </row>
    <row r="8" spans="1:46" s="1" customFormat="1" ht="12" customHeight="1">
      <c r="B8" s="20"/>
      <c r="D8" s="27" t="s">
        <v>126</v>
      </c>
      <c r="L8" s="20"/>
    </row>
    <row r="9" spans="1:46" s="2" customFormat="1" ht="16.5" customHeight="1">
      <c r="A9" s="32"/>
      <c r="B9" s="33"/>
      <c r="C9" s="32"/>
      <c r="D9" s="32"/>
      <c r="E9" s="248" t="s">
        <v>127</v>
      </c>
      <c r="F9" s="247"/>
      <c r="G9" s="247"/>
      <c r="H9" s="247"/>
      <c r="I9" s="32"/>
      <c r="J9" s="32"/>
      <c r="K9" s="32"/>
      <c r="L9" s="4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2" customHeight="1">
      <c r="A10" s="32"/>
      <c r="B10" s="33"/>
      <c r="C10" s="32"/>
      <c r="D10" s="27" t="s">
        <v>128</v>
      </c>
      <c r="E10" s="32"/>
      <c r="F10" s="32"/>
      <c r="G10" s="32"/>
      <c r="H10" s="32"/>
      <c r="I10" s="32"/>
      <c r="J10" s="32"/>
      <c r="K10" s="32"/>
      <c r="L10" s="4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6.5" customHeight="1">
      <c r="A11" s="32"/>
      <c r="B11" s="33"/>
      <c r="C11" s="32"/>
      <c r="D11" s="32"/>
      <c r="E11" s="241" t="s">
        <v>843</v>
      </c>
      <c r="F11" s="247"/>
      <c r="G11" s="247"/>
      <c r="H11" s="247"/>
      <c r="I11" s="32"/>
      <c r="J11" s="32"/>
      <c r="K11" s="32"/>
      <c r="L11" s="4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>
      <c r="A12" s="32"/>
      <c r="B12" s="33"/>
      <c r="C12" s="32"/>
      <c r="D12" s="32"/>
      <c r="E12" s="32"/>
      <c r="F12" s="32"/>
      <c r="G12" s="32"/>
      <c r="H12" s="32"/>
      <c r="I12" s="32"/>
      <c r="J12" s="32"/>
      <c r="K12" s="32"/>
      <c r="L12" s="4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2" customHeight="1">
      <c r="A13" s="32"/>
      <c r="B13" s="33"/>
      <c r="C13" s="32"/>
      <c r="D13" s="27" t="s">
        <v>18</v>
      </c>
      <c r="E13" s="32"/>
      <c r="F13" s="25" t="s">
        <v>1</v>
      </c>
      <c r="G13" s="32"/>
      <c r="H13" s="32"/>
      <c r="I13" s="27" t="s">
        <v>19</v>
      </c>
      <c r="J13" s="25" t="s">
        <v>1</v>
      </c>
      <c r="K13" s="32"/>
      <c r="L13" s="4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3"/>
      <c r="C14" s="32"/>
      <c r="D14" s="27" t="s">
        <v>20</v>
      </c>
      <c r="E14" s="32"/>
      <c r="F14" s="25" t="s">
        <v>21</v>
      </c>
      <c r="G14" s="32"/>
      <c r="H14" s="32"/>
      <c r="I14" s="27" t="s">
        <v>22</v>
      </c>
      <c r="J14" s="55" t="str">
        <f>'Rekapitulace stavby'!AN8</f>
        <v>21. 4. 2022</v>
      </c>
      <c r="K14" s="32"/>
      <c r="L14" s="4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0.9" customHeight="1">
      <c r="A15" s="32"/>
      <c r="B15" s="33"/>
      <c r="C15" s="32"/>
      <c r="D15" s="32"/>
      <c r="E15" s="32"/>
      <c r="F15" s="32"/>
      <c r="G15" s="32"/>
      <c r="H15" s="32"/>
      <c r="I15" s="32"/>
      <c r="J15" s="32"/>
      <c r="K15" s="32"/>
      <c r="L15" s="4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12" customHeight="1">
      <c r="A16" s="32"/>
      <c r="B16" s="33"/>
      <c r="C16" s="32"/>
      <c r="D16" s="27" t="s">
        <v>24</v>
      </c>
      <c r="E16" s="32"/>
      <c r="F16" s="32"/>
      <c r="G16" s="32"/>
      <c r="H16" s="32"/>
      <c r="I16" s="27" t="s">
        <v>25</v>
      </c>
      <c r="J16" s="25" t="str">
        <f>IF('Rekapitulace stavby'!AN10="","",'Rekapitulace stavby'!AN10)</f>
        <v/>
      </c>
      <c r="K16" s="32"/>
      <c r="L16" s="4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8" customHeight="1">
      <c r="A17" s="32"/>
      <c r="B17" s="33"/>
      <c r="C17" s="32"/>
      <c r="D17" s="32"/>
      <c r="E17" s="25" t="str">
        <f>IF('Rekapitulace stavby'!E11="","",'Rekapitulace stavby'!E11)</f>
        <v xml:space="preserve"> </v>
      </c>
      <c r="F17" s="32"/>
      <c r="G17" s="32"/>
      <c r="H17" s="32"/>
      <c r="I17" s="27" t="s">
        <v>26</v>
      </c>
      <c r="J17" s="25" t="str">
        <f>IF('Rekapitulace stavby'!AN11="","",'Rekapitulace stavby'!AN11)</f>
        <v/>
      </c>
      <c r="K17" s="32"/>
      <c r="L17" s="4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6.95" customHeight="1">
      <c r="A18" s="32"/>
      <c r="B18" s="33"/>
      <c r="C18" s="32"/>
      <c r="D18" s="32"/>
      <c r="E18" s="32"/>
      <c r="F18" s="32"/>
      <c r="G18" s="32"/>
      <c r="H18" s="32"/>
      <c r="I18" s="32"/>
      <c r="J18" s="32"/>
      <c r="K18" s="32"/>
      <c r="L18" s="4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12" customHeight="1">
      <c r="A19" s="32"/>
      <c r="B19" s="33"/>
      <c r="C19" s="32"/>
      <c r="D19" s="27" t="s">
        <v>27</v>
      </c>
      <c r="E19" s="32"/>
      <c r="F19" s="32"/>
      <c r="G19" s="32"/>
      <c r="H19" s="32"/>
      <c r="I19" s="27" t="s">
        <v>25</v>
      </c>
      <c r="J19" s="28" t="str">
        <f>'Rekapitulace stavby'!AN13</f>
        <v>Vyplň údaj</v>
      </c>
      <c r="K19" s="32"/>
      <c r="L19" s="4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8" customHeight="1">
      <c r="A20" s="32"/>
      <c r="B20" s="33"/>
      <c r="C20" s="32"/>
      <c r="D20" s="32"/>
      <c r="E20" s="250" t="str">
        <f>'Rekapitulace stavby'!E14</f>
        <v>Vyplň údaj</v>
      </c>
      <c r="F20" s="231"/>
      <c r="G20" s="231"/>
      <c r="H20" s="231"/>
      <c r="I20" s="27" t="s">
        <v>26</v>
      </c>
      <c r="J20" s="28" t="str">
        <f>'Rekapitulace stavby'!AN14</f>
        <v>Vyplň údaj</v>
      </c>
      <c r="K20" s="32"/>
      <c r="L20" s="4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6.95" customHeight="1">
      <c r="A21" s="32"/>
      <c r="B21" s="33"/>
      <c r="C21" s="32"/>
      <c r="D21" s="32"/>
      <c r="E21" s="32"/>
      <c r="F21" s="32"/>
      <c r="G21" s="32"/>
      <c r="H21" s="32"/>
      <c r="I21" s="32"/>
      <c r="J21" s="32"/>
      <c r="K21" s="32"/>
      <c r="L21" s="4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12" customHeight="1">
      <c r="A22" s="32"/>
      <c r="B22" s="33"/>
      <c r="C22" s="32"/>
      <c r="D22" s="27" t="s">
        <v>29</v>
      </c>
      <c r="E22" s="32"/>
      <c r="F22" s="32"/>
      <c r="G22" s="32"/>
      <c r="H22" s="32"/>
      <c r="I22" s="27" t="s">
        <v>25</v>
      </c>
      <c r="J22" s="25" t="str">
        <f>IF('Rekapitulace stavby'!AN16="","",'Rekapitulace stavby'!AN16)</f>
        <v/>
      </c>
      <c r="K22" s="32"/>
      <c r="L22" s="4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8" customHeight="1">
      <c r="A23" s="32"/>
      <c r="B23" s="33"/>
      <c r="C23" s="32"/>
      <c r="D23" s="32"/>
      <c r="E23" s="25" t="str">
        <f>IF('Rekapitulace stavby'!E17="","",'Rekapitulace stavby'!E17)</f>
        <v xml:space="preserve"> </v>
      </c>
      <c r="F23" s="32"/>
      <c r="G23" s="32"/>
      <c r="H23" s="32"/>
      <c r="I23" s="27" t="s">
        <v>26</v>
      </c>
      <c r="J23" s="25" t="str">
        <f>IF('Rekapitulace stavby'!AN17="","",'Rekapitulace stavby'!AN17)</f>
        <v/>
      </c>
      <c r="K23" s="32"/>
      <c r="L23" s="4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6.95" customHeight="1">
      <c r="A24" s="32"/>
      <c r="B24" s="33"/>
      <c r="C24" s="32"/>
      <c r="D24" s="32"/>
      <c r="E24" s="32"/>
      <c r="F24" s="32"/>
      <c r="G24" s="32"/>
      <c r="H24" s="32"/>
      <c r="I24" s="32"/>
      <c r="J24" s="32"/>
      <c r="K24" s="32"/>
      <c r="L24" s="4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12" customHeight="1">
      <c r="A25" s="32"/>
      <c r="B25" s="33"/>
      <c r="C25" s="32"/>
      <c r="D25" s="27" t="s">
        <v>31</v>
      </c>
      <c r="E25" s="32"/>
      <c r="F25" s="32"/>
      <c r="G25" s="32"/>
      <c r="H25" s="32"/>
      <c r="I25" s="27" t="s">
        <v>25</v>
      </c>
      <c r="J25" s="25" t="str">
        <f>IF('Rekapitulace stavby'!AN19="","",'Rekapitulace stavby'!AN19)</f>
        <v/>
      </c>
      <c r="K25" s="32"/>
      <c r="L25" s="4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8" customHeight="1">
      <c r="A26" s="32"/>
      <c r="B26" s="33"/>
      <c r="C26" s="32"/>
      <c r="D26" s="32"/>
      <c r="E26" s="25" t="str">
        <f>IF('Rekapitulace stavby'!E20="","",'Rekapitulace stavby'!E20)</f>
        <v xml:space="preserve"> </v>
      </c>
      <c r="F26" s="32"/>
      <c r="G26" s="32"/>
      <c r="H26" s="32"/>
      <c r="I26" s="27" t="s">
        <v>26</v>
      </c>
      <c r="J26" s="25" t="str">
        <f>IF('Rekapitulace stavby'!AN20="","",'Rekapitulace stavby'!AN20)</f>
        <v/>
      </c>
      <c r="K26" s="32"/>
      <c r="L26" s="4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2" customFormat="1" ht="6.95" customHeight="1">
      <c r="A27" s="32"/>
      <c r="B27" s="33"/>
      <c r="C27" s="32"/>
      <c r="D27" s="32"/>
      <c r="E27" s="32"/>
      <c r="F27" s="32"/>
      <c r="G27" s="32"/>
      <c r="H27" s="32"/>
      <c r="I27" s="32"/>
      <c r="J27" s="32"/>
      <c r="K27" s="32"/>
      <c r="L27" s="4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</row>
    <row r="28" spans="1:31" s="2" customFormat="1" ht="12" customHeight="1">
      <c r="A28" s="32"/>
      <c r="B28" s="33"/>
      <c r="C28" s="32"/>
      <c r="D28" s="27" t="s">
        <v>32</v>
      </c>
      <c r="E28" s="32"/>
      <c r="F28" s="32"/>
      <c r="G28" s="32"/>
      <c r="H28" s="32"/>
      <c r="I28" s="32"/>
      <c r="J28" s="32"/>
      <c r="K28" s="32"/>
      <c r="L28" s="4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8" customFormat="1" ht="16.5" customHeight="1">
      <c r="A29" s="99"/>
      <c r="B29" s="100"/>
      <c r="C29" s="99"/>
      <c r="D29" s="99"/>
      <c r="E29" s="235" t="s">
        <v>1</v>
      </c>
      <c r="F29" s="235"/>
      <c r="G29" s="235"/>
      <c r="H29" s="235"/>
      <c r="I29" s="99"/>
      <c r="J29" s="99"/>
      <c r="K29" s="99"/>
      <c r="L29" s="101"/>
      <c r="S29" s="99"/>
      <c r="T29" s="99"/>
      <c r="U29" s="99"/>
      <c r="V29" s="99"/>
      <c r="W29" s="99"/>
      <c r="X29" s="99"/>
      <c r="Y29" s="99"/>
      <c r="Z29" s="99"/>
      <c r="AA29" s="99"/>
      <c r="AB29" s="99"/>
      <c r="AC29" s="99"/>
      <c r="AD29" s="99"/>
      <c r="AE29" s="99"/>
    </row>
    <row r="30" spans="1:31" s="2" customFormat="1" ht="6.95" customHeight="1">
      <c r="A30" s="32"/>
      <c r="B30" s="33"/>
      <c r="C30" s="32"/>
      <c r="D30" s="32"/>
      <c r="E30" s="32"/>
      <c r="F30" s="32"/>
      <c r="G30" s="32"/>
      <c r="H30" s="32"/>
      <c r="I30" s="32"/>
      <c r="J30" s="32"/>
      <c r="K30" s="32"/>
      <c r="L30" s="4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5" customHeight="1">
      <c r="A31" s="32"/>
      <c r="B31" s="33"/>
      <c r="C31" s="32"/>
      <c r="D31" s="66"/>
      <c r="E31" s="66"/>
      <c r="F31" s="66"/>
      <c r="G31" s="66"/>
      <c r="H31" s="66"/>
      <c r="I31" s="66"/>
      <c r="J31" s="66"/>
      <c r="K31" s="66"/>
      <c r="L31" s="4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25.35" customHeight="1">
      <c r="A32" s="32"/>
      <c r="B32" s="33"/>
      <c r="C32" s="32"/>
      <c r="D32" s="102" t="s">
        <v>33</v>
      </c>
      <c r="E32" s="32"/>
      <c r="F32" s="32"/>
      <c r="G32" s="32"/>
      <c r="H32" s="32"/>
      <c r="I32" s="32"/>
      <c r="J32" s="71">
        <f>ROUND(J130, 2)</f>
        <v>0</v>
      </c>
      <c r="K32" s="32"/>
      <c r="L32" s="42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6.95" customHeight="1">
      <c r="A33" s="32"/>
      <c r="B33" s="33"/>
      <c r="C33" s="32"/>
      <c r="D33" s="66"/>
      <c r="E33" s="66"/>
      <c r="F33" s="66"/>
      <c r="G33" s="66"/>
      <c r="H33" s="66"/>
      <c r="I33" s="66"/>
      <c r="J33" s="66"/>
      <c r="K33" s="66"/>
      <c r="L33" s="42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>
      <c r="A34" s="32"/>
      <c r="B34" s="33"/>
      <c r="C34" s="32"/>
      <c r="D34" s="32"/>
      <c r="E34" s="32"/>
      <c r="F34" s="36" t="s">
        <v>35</v>
      </c>
      <c r="G34" s="32"/>
      <c r="H34" s="32"/>
      <c r="I34" s="36" t="s">
        <v>34</v>
      </c>
      <c r="J34" s="36" t="s">
        <v>36</v>
      </c>
      <c r="K34" s="32"/>
      <c r="L34" s="4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customHeight="1">
      <c r="A35" s="32"/>
      <c r="B35" s="33"/>
      <c r="C35" s="32"/>
      <c r="D35" s="103" t="s">
        <v>37</v>
      </c>
      <c r="E35" s="27" t="s">
        <v>38</v>
      </c>
      <c r="F35" s="104">
        <f>ROUND((SUM(BE130:BE315)),  2)</f>
        <v>0</v>
      </c>
      <c r="G35" s="32"/>
      <c r="H35" s="32"/>
      <c r="I35" s="105">
        <v>0.21</v>
      </c>
      <c r="J35" s="104">
        <f>ROUND(((SUM(BE130:BE315))*I35),  2)</f>
        <v>0</v>
      </c>
      <c r="K35" s="32"/>
      <c r="L35" s="42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customHeight="1">
      <c r="A36" s="32"/>
      <c r="B36" s="33"/>
      <c r="C36" s="32"/>
      <c r="D36" s="32"/>
      <c r="E36" s="27" t="s">
        <v>39</v>
      </c>
      <c r="F36" s="104">
        <f>ROUND((SUM(BF130:BF315)),  2)</f>
        <v>0</v>
      </c>
      <c r="G36" s="32"/>
      <c r="H36" s="32"/>
      <c r="I36" s="105">
        <v>0.15</v>
      </c>
      <c r="J36" s="104">
        <f>ROUND(((SUM(BF130:BF315))*I36),  2)</f>
        <v>0</v>
      </c>
      <c r="K36" s="32"/>
      <c r="L36" s="4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>
      <c r="A37" s="32"/>
      <c r="B37" s="33"/>
      <c r="C37" s="32"/>
      <c r="D37" s="32"/>
      <c r="E37" s="27" t="s">
        <v>40</v>
      </c>
      <c r="F37" s="104">
        <f>ROUND((SUM(BG130:BG315)),  2)</f>
        <v>0</v>
      </c>
      <c r="G37" s="32"/>
      <c r="H37" s="32"/>
      <c r="I37" s="105">
        <v>0.21</v>
      </c>
      <c r="J37" s="104">
        <f>0</f>
        <v>0</v>
      </c>
      <c r="K37" s="32"/>
      <c r="L37" s="4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14.45" hidden="1" customHeight="1">
      <c r="A38" s="32"/>
      <c r="B38" s="33"/>
      <c r="C38" s="32"/>
      <c r="D38" s="32"/>
      <c r="E38" s="27" t="s">
        <v>41</v>
      </c>
      <c r="F38" s="104">
        <f>ROUND((SUM(BH130:BH315)),  2)</f>
        <v>0</v>
      </c>
      <c r="G38" s="32"/>
      <c r="H38" s="32"/>
      <c r="I38" s="105">
        <v>0.15</v>
      </c>
      <c r="J38" s="104">
        <f>0</f>
        <v>0</v>
      </c>
      <c r="K38" s="32"/>
      <c r="L38" s="4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14.45" hidden="1" customHeight="1">
      <c r="A39" s="32"/>
      <c r="B39" s="33"/>
      <c r="C39" s="32"/>
      <c r="D39" s="32"/>
      <c r="E39" s="27" t="s">
        <v>42</v>
      </c>
      <c r="F39" s="104">
        <f>ROUND((SUM(BI130:BI315)),  2)</f>
        <v>0</v>
      </c>
      <c r="G39" s="32"/>
      <c r="H39" s="32"/>
      <c r="I39" s="105">
        <v>0</v>
      </c>
      <c r="J39" s="104">
        <f>0</f>
        <v>0</v>
      </c>
      <c r="K39" s="32"/>
      <c r="L39" s="42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6.95" customHeight="1">
      <c r="A40" s="32"/>
      <c r="B40" s="33"/>
      <c r="C40" s="32"/>
      <c r="D40" s="32"/>
      <c r="E40" s="32"/>
      <c r="F40" s="32"/>
      <c r="G40" s="32"/>
      <c r="H40" s="32"/>
      <c r="I40" s="32"/>
      <c r="J40" s="32"/>
      <c r="K40" s="32"/>
      <c r="L40" s="42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2" customFormat="1" ht="25.35" customHeight="1">
      <c r="A41" s="32"/>
      <c r="B41" s="33"/>
      <c r="C41" s="106"/>
      <c r="D41" s="107" t="s">
        <v>43</v>
      </c>
      <c r="E41" s="60"/>
      <c r="F41" s="60"/>
      <c r="G41" s="108" t="s">
        <v>44</v>
      </c>
      <c r="H41" s="109" t="s">
        <v>45</v>
      </c>
      <c r="I41" s="60"/>
      <c r="J41" s="110">
        <f>SUM(J32:J39)</f>
        <v>0</v>
      </c>
      <c r="K41" s="111"/>
      <c r="L41" s="42"/>
      <c r="S41" s="32"/>
      <c r="T41" s="32"/>
      <c r="U41" s="32"/>
      <c r="V41" s="32"/>
      <c r="W41" s="32"/>
      <c r="X41" s="32"/>
      <c r="Y41" s="32"/>
      <c r="Z41" s="32"/>
      <c r="AA41" s="32"/>
      <c r="AB41" s="32"/>
      <c r="AC41" s="32"/>
      <c r="AD41" s="32"/>
      <c r="AE41" s="32"/>
    </row>
    <row r="42" spans="1:31" s="2" customFormat="1" ht="14.45" customHeight="1">
      <c r="A42" s="32"/>
      <c r="B42" s="33"/>
      <c r="C42" s="32"/>
      <c r="D42" s="32"/>
      <c r="E42" s="32"/>
      <c r="F42" s="32"/>
      <c r="G42" s="32"/>
      <c r="H42" s="32"/>
      <c r="I42" s="32"/>
      <c r="J42" s="32"/>
      <c r="K42" s="32"/>
      <c r="L42" s="42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42"/>
      <c r="D50" s="43" t="s">
        <v>46</v>
      </c>
      <c r="E50" s="44"/>
      <c r="F50" s="44"/>
      <c r="G50" s="43" t="s">
        <v>47</v>
      </c>
      <c r="H50" s="44"/>
      <c r="I50" s="44"/>
      <c r="J50" s="44"/>
      <c r="K50" s="44"/>
      <c r="L50" s="42"/>
    </row>
    <row r="51" spans="1:31">
      <c r="B51" s="20"/>
      <c r="L51" s="20"/>
    </row>
    <row r="52" spans="1:31">
      <c r="B52" s="20"/>
      <c r="L52" s="20"/>
    </row>
    <row r="53" spans="1:31">
      <c r="B53" s="20"/>
      <c r="L53" s="20"/>
    </row>
    <row r="54" spans="1:31">
      <c r="B54" s="20"/>
      <c r="L54" s="20"/>
    </row>
    <row r="55" spans="1:31">
      <c r="B55" s="20"/>
      <c r="L55" s="20"/>
    </row>
    <row r="56" spans="1:31">
      <c r="B56" s="20"/>
      <c r="L56" s="20"/>
    </row>
    <row r="57" spans="1:31">
      <c r="B57" s="20"/>
      <c r="L57" s="20"/>
    </row>
    <row r="58" spans="1:31">
      <c r="B58" s="20"/>
      <c r="L58" s="20"/>
    </row>
    <row r="59" spans="1:31">
      <c r="B59" s="20"/>
      <c r="L59" s="20"/>
    </row>
    <row r="60" spans="1:31">
      <c r="B60" s="20"/>
      <c r="L60" s="20"/>
    </row>
    <row r="61" spans="1:31" s="2" customFormat="1" ht="12.75">
      <c r="A61" s="32"/>
      <c r="B61" s="33"/>
      <c r="C61" s="32"/>
      <c r="D61" s="45" t="s">
        <v>48</v>
      </c>
      <c r="E61" s="35"/>
      <c r="F61" s="112" t="s">
        <v>49</v>
      </c>
      <c r="G61" s="45" t="s">
        <v>48</v>
      </c>
      <c r="H61" s="35"/>
      <c r="I61" s="35"/>
      <c r="J61" s="113" t="s">
        <v>49</v>
      </c>
      <c r="K61" s="35"/>
      <c r="L61" s="42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>
      <c r="B62" s="20"/>
      <c r="L62" s="20"/>
    </row>
    <row r="63" spans="1:31">
      <c r="B63" s="20"/>
      <c r="L63" s="20"/>
    </row>
    <row r="64" spans="1:31">
      <c r="B64" s="20"/>
      <c r="L64" s="20"/>
    </row>
    <row r="65" spans="1:31" s="2" customFormat="1" ht="12.75">
      <c r="A65" s="32"/>
      <c r="B65" s="33"/>
      <c r="C65" s="32"/>
      <c r="D65" s="43" t="s">
        <v>50</v>
      </c>
      <c r="E65" s="46"/>
      <c r="F65" s="46"/>
      <c r="G65" s="43" t="s">
        <v>51</v>
      </c>
      <c r="H65" s="46"/>
      <c r="I65" s="46"/>
      <c r="J65" s="46"/>
      <c r="K65" s="46"/>
      <c r="L65" s="42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>
      <c r="B66" s="20"/>
      <c r="L66" s="20"/>
    </row>
    <row r="67" spans="1:31">
      <c r="B67" s="20"/>
      <c r="L67" s="20"/>
    </row>
    <row r="68" spans="1:31">
      <c r="B68" s="20"/>
      <c r="L68" s="20"/>
    </row>
    <row r="69" spans="1:31">
      <c r="B69" s="20"/>
      <c r="L69" s="20"/>
    </row>
    <row r="70" spans="1:31">
      <c r="B70" s="20"/>
      <c r="L70" s="20"/>
    </row>
    <row r="71" spans="1:31">
      <c r="B71" s="20"/>
      <c r="L71" s="20"/>
    </row>
    <row r="72" spans="1:31">
      <c r="B72" s="20"/>
      <c r="L72" s="20"/>
    </row>
    <row r="73" spans="1:31">
      <c r="B73" s="20"/>
      <c r="L73" s="20"/>
    </row>
    <row r="74" spans="1:31">
      <c r="B74" s="20"/>
      <c r="L74" s="20"/>
    </row>
    <row r="75" spans="1:31">
      <c r="B75" s="20"/>
      <c r="L75" s="20"/>
    </row>
    <row r="76" spans="1:31" s="2" customFormat="1" ht="12.75">
      <c r="A76" s="32"/>
      <c r="B76" s="33"/>
      <c r="C76" s="32"/>
      <c r="D76" s="45" t="s">
        <v>48</v>
      </c>
      <c r="E76" s="35"/>
      <c r="F76" s="112" t="s">
        <v>49</v>
      </c>
      <c r="G76" s="45" t="s">
        <v>48</v>
      </c>
      <c r="H76" s="35"/>
      <c r="I76" s="35"/>
      <c r="J76" s="113" t="s">
        <v>49</v>
      </c>
      <c r="K76" s="35"/>
      <c r="L76" s="4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45" customHeight="1">
      <c r="A77" s="32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2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31" s="2" customFormat="1" ht="6.95" customHeight="1">
      <c r="A81" s="32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42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31" s="2" customFormat="1" ht="24.95" customHeight="1">
      <c r="A82" s="32"/>
      <c r="B82" s="33"/>
      <c r="C82" s="21" t="s">
        <v>130</v>
      </c>
      <c r="D82" s="32"/>
      <c r="E82" s="32"/>
      <c r="F82" s="32"/>
      <c r="G82" s="32"/>
      <c r="H82" s="32"/>
      <c r="I82" s="32"/>
      <c r="J82" s="32"/>
      <c r="K82" s="32"/>
      <c r="L82" s="4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31" s="2" customFormat="1" ht="6.95" customHeight="1">
      <c r="A83" s="32"/>
      <c r="B83" s="33"/>
      <c r="C83" s="32"/>
      <c r="D83" s="32"/>
      <c r="E83" s="32"/>
      <c r="F83" s="32"/>
      <c r="G83" s="32"/>
      <c r="H83" s="32"/>
      <c r="I83" s="32"/>
      <c r="J83" s="32"/>
      <c r="K83" s="32"/>
      <c r="L83" s="4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31" s="2" customFormat="1" ht="12" customHeight="1">
      <c r="A84" s="32"/>
      <c r="B84" s="33"/>
      <c r="C84" s="27" t="s">
        <v>16</v>
      </c>
      <c r="D84" s="32"/>
      <c r="E84" s="32"/>
      <c r="F84" s="32"/>
      <c r="G84" s="32"/>
      <c r="H84" s="32"/>
      <c r="I84" s="32"/>
      <c r="J84" s="32"/>
      <c r="K84" s="32"/>
      <c r="L84" s="42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31" s="2" customFormat="1" ht="16.5" customHeight="1">
      <c r="A85" s="32"/>
      <c r="B85" s="33"/>
      <c r="C85" s="32"/>
      <c r="D85" s="32"/>
      <c r="E85" s="248" t="str">
        <f>E7</f>
        <v>Kanalizace Beroun - Zavadilka</v>
      </c>
      <c r="F85" s="249"/>
      <c r="G85" s="249"/>
      <c r="H85" s="249"/>
      <c r="I85" s="32"/>
      <c r="J85" s="32"/>
      <c r="K85" s="32"/>
      <c r="L85" s="42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31" s="1" customFormat="1" ht="12" customHeight="1">
      <c r="B86" s="20"/>
      <c r="C86" s="27" t="s">
        <v>126</v>
      </c>
      <c r="L86" s="20"/>
    </row>
    <row r="87" spans="1:31" s="2" customFormat="1" ht="16.5" customHeight="1">
      <c r="A87" s="32"/>
      <c r="B87" s="33"/>
      <c r="C87" s="32"/>
      <c r="D87" s="32"/>
      <c r="E87" s="248" t="s">
        <v>127</v>
      </c>
      <c r="F87" s="247"/>
      <c r="G87" s="247"/>
      <c r="H87" s="247"/>
      <c r="I87" s="32"/>
      <c r="J87" s="32"/>
      <c r="K87" s="32"/>
      <c r="L87" s="4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31" s="2" customFormat="1" ht="12" customHeight="1">
      <c r="A88" s="32"/>
      <c r="B88" s="33"/>
      <c r="C88" s="27" t="s">
        <v>128</v>
      </c>
      <c r="D88" s="32"/>
      <c r="E88" s="32"/>
      <c r="F88" s="32"/>
      <c r="G88" s="32"/>
      <c r="H88" s="32"/>
      <c r="I88" s="32"/>
      <c r="J88" s="32"/>
      <c r="K88" s="32"/>
      <c r="L88" s="4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31" s="2" customFormat="1" ht="16.5" customHeight="1">
      <c r="A89" s="32"/>
      <c r="B89" s="33"/>
      <c r="C89" s="32"/>
      <c r="D89" s="32"/>
      <c r="E89" s="241" t="str">
        <f>E11</f>
        <v>01.12 - SO 01.12 stoka IG 1-A-1</v>
      </c>
      <c r="F89" s="247"/>
      <c r="G89" s="247"/>
      <c r="H89" s="247"/>
      <c r="I89" s="32"/>
      <c r="J89" s="32"/>
      <c r="K89" s="32"/>
      <c r="L89" s="4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31" s="2" customFormat="1" ht="6.95" customHeight="1">
      <c r="A90" s="32"/>
      <c r="B90" s="33"/>
      <c r="C90" s="32"/>
      <c r="D90" s="32"/>
      <c r="E90" s="32"/>
      <c r="F90" s="32"/>
      <c r="G90" s="32"/>
      <c r="H90" s="32"/>
      <c r="I90" s="32"/>
      <c r="J90" s="32"/>
      <c r="K90" s="32"/>
      <c r="L90" s="4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31" s="2" customFormat="1" ht="12" customHeight="1">
      <c r="A91" s="32"/>
      <c r="B91" s="33"/>
      <c r="C91" s="27" t="s">
        <v>20</v>
      </c>
      <c r="D91" s="32"/>
      <c r="E91" s="32"/>
      <c r="F91" s="25" t="str">
        <f>F14</f>
        <v xml:space="preserve"> </v>
      </c>
      <c r="G91" s="32"/>
      <c r="H91" s="32"/>
      <c r="I91" s="27" t="s">
        <v>22</v>
      </c>
      <c r="J91" s="55" t="str">
        <f>IF(J14="","",J14)</f>
        <v>21. 4. 2022</v>
      </c>
      <c r="K91" s="32"/>
      <c r="L91" s="4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31" s="2" customFormat="1" ht="6.95" customHeight="1">
      <c r="A92" s="32"/>
      <c r="B92" s="33"/>
      <c r="C92" s="32"/>
      <c r="D92" s="32"/>
      <c r="E92" s="32"/>
      <c r="F92" s="32"/>
      <c r="G92" s="32"/>
      <c r="H92" s="32"/>
      <c r="I92" s="32"/>
      <c r="J92" s="32"/>
      <c r="K92" s="32"/>
      <c r="L92" s="42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31" s="2" customFormat="1" ht="15.2" customHeight="1">
      <c r="A93" s="32"/>
      <c r="B93" s="33"/>
      <c r="C93" s="27" t="s">
        <v>24</v>
      </c>
      <c r="D93" s="32"/>
      <c r="E93" s="32"/>
      <c r="F93" s="25" t="str">
        <f>E17</f>
        <v xml:space="preserve"> </v>
      </c>
      <c r="G93" s="32"/>
      <c r="H93" s="32"/>
      <c r="I93" s="27" t="s">
        <v>29</v>
      </c>
      <c r="J93" s="30" t="str">
        <f>E23</f>
        <v xml:space="preserve"> </v>
      </c>
      <c r="K93" s="32"/>
      <c r="L93" s="4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31" s="2" customFormat="1" ht="15.2" customHeight="1">
      <c r="A94" s="32"/>
      <c r="B94" s="33"/>
      <c r="C94" s="27" t="s">
        <v>27</v>
      </c>
      <c r="D94" s="32"/>
      <c r="E94" s="32"/>
      <c r="F94" s="25" t="str">
        <f>IF(E20="","",E20)</f>
        <v>Vyplň údaj</v>
      </c>
      <c r="G94" s="32"/>
      <c r="H94" s="32"/>
      <c r="I94" s="27" t="s">
        <v>31</v>
      </c>
      <c r="J94" s="30" t="str">
        <f>E26</f>
        <v xml:space="preserve"> </v>
      </c>
      <c r="K94" s="32"/>
      <c r="L94" s="42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31" s="2" customFormat="1" ht="10.35" customHeight="1">
      <c r="A95" s="32"/>
      <c r="B95" s="33"/>
      <c r="C95" s="32"/>
      <c r="D95" s="32"/>
      <c r="E95" s="32"/>
      <c r="F95" s="32"/>
      <c r="G95" s="32"/>
      <c r="H95" s="32"/>
      <c r="I95" s="32"/>
      <c r="J95" s="32"/>
      <c r="K95" s="32"/>
      <c r="L95" s="42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31" s="2" customFormat="1" ht="29.25" customHeight="1">
      <c r="A96" s="32"/>
      <c r="B96" s="33"/>
      <c r="C96" s="114" t="s">
        <v>131</v>
      </c>
      <c r="D96" s="106"/>
      <c r="E96" s="106"/>
      <c r="F96" s="106"/>
      <c r="G96" s="106"/>
      <c r="H96" s="106"/>
      <c r="I96" s="106"/>
      <c r="J96" s="115" t="s">
        <v>132</v>
      </c>
      <c r="K96" s="106"/>
      <c r="L96" s="42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</row>
    <row r="97" spans="1:47" s="2" customFormat="1" ht="10.35" customHeight="1">
      <c r="A97" s="32"/>
      <c r="B97" s="33"/>
      <c r="C97" s="32"/>
      <c r="D97" s="32"/>
      <c r="E97" s="32"/>
      <c r="F97" s="32"/>
      <c r="G97" s="32"/>
      <c r="H97" s="32"/>
      <c r="I97" s="32"/>
      <c r="J97" s="32"/>
      <c r="K97" s="32"/>
      <c r="L97" s="42"/>
      <c r="S97" s="32"/>
      <c r="T97" s="32"/>
      <c r="U97" s="32"/>
      <c r="V97" s="32"/>
      <c r="W97" s="32"/>
      <c r="X97" s="32"/>
      <c r="Y97" s="32"/>
      <c r="Z97" s="32"/>
      <c r="AA97" s="32"/>
      <c r="AB97" s="32"/>
      <c r="AC97" s="32"/>
      <c r="AD97" s="32"/>
      <c r="AE97" s="32"/>
    </row>
    <row r="98" spans="1:47" s="2" customFormat="1" ht="22.9" customHeight="1">
      <c r="A98" s="32"/>
      <c r="B98" s="33"/>
      <c r="C98" s="116" t="s">
        <v>133</v>
      </c>
      <c r="D98" s="32"/>
      <c r="E98" s="32"/>
      <c r="F98" s="32"/>
      <c r="G98" s="32"/>
      <c r="H98" s="32"/>
      <c r="I98" s="32"/>
      <c r="J98" s="71">
        <f>J130</f>
        <v>0</v>
      </c>
      <c r="K98" s="32"/>
      <c r="L98" s="42"/>
      <c r="S98" s="32"/>
      <c r="T98" s="32"/>
      <c r="U98" s="32"/>
      <c r="V98" s="32"/>
      <c r="W98" s="32"/>
      <c r="X98" s="32"/>
      <c r="Y98" s="32"/>
      <c r="Z98" s="32"/>
      <c r="AA98" s="32"/>
      <c r="AB98" s="32"/>
      <c r="AC98" s="32"/>
      <c r="AD98" s="32"/>
      <c r="AE98" s="32"/>
      <c r="AU98" s="17" t="s">
        <v>134</v>
      </c>
    </row>
    <row r="99" spans="1:47" s="9" customFormat="1" ht="24.95" customHeight="1">
      <c r="B99" s="117"/>
      <c r="D99" s="118" t="s">
        <v>135</v>
      </c>
      <c r="E99" s="119"/>
      <c r="F99" s="119"/>
      <c r="G99" s="119"/>
      <c r="H99" s="119"/>
      <c r="I99" s="119"/>
      <c r="J99" s="120">
        <f>J131</f>
        <v>0</v>
      </c>
      <c r="L99" s="117"/>
    </row>
    <row r="100" spans="1:47" s="10" customFormat="1" ht="19.899999999999999" customHeight="1">
      <c r="B100" s="121"/>
      <c r="D100" s="122" t="s">
        <v>136</v>
      </c>
      <c r="E100" s="123"/>
      <c r="F100" s="123"/>
      <c r="G100" s="123"/>
      <c r="H100" s="123"/>
      <c r="I100" s="123"/>
      <c r="J100" s="124">
        <f>J132</f>
        <v>0</v>
      </c>
      <c r="L100" s="121"/>
    </row>
    <row r="101" spans="1:47" s="10" customFormat="1" ht="19.899999999999999" customHeight="1">
      <c r="B101" s="121"/>
      <c r="D101" s="122" t="s">
        <v>137</v>
      </c>
      <c r="E101" s="123"/>
      <c r="F101" s="123"/>
      <c r="G101" s="123"/>
      <c r="H101" s="123"/>
      <c r="I101" s="123"/>
      <c r="J101" s="124">
        <f>J217</f>
        <v>0</v>
      </c>
      <c r="L101" s="121"/>
    </row>
    <row r="102" spans="1:47" s="10" customFormat="1" ht="19.899999999999999" customHeight="1">
      <c r="B102" s="121"/>
      <c r="D102" s="122" t="s">
        <v>138</v>
      </c>
      <c r="E102" s="123"/>
      <c r="F102" s="123"/>
      <c r="G102" s="123"/>
      <c r="H102" s="123"/>
      <c r="I102" s="123"/>
      <c r="J102" s="124">
        <f>J221</f>
        <v>0</v>
      </c>
      <c r="L102" s="121"/>
    </row>
    <row r="103" spans="1:47" s="10" customFormat="1" ht="19.899999999999999" customHeight="1">
      <c r="B103" s="121"/>
      <c r="D103" s="122" t="s">
        <v>139</v>
      </c>
      <c r="E103" s="123"/>
      <c r="F103" s="123"/>
      <c r="G103" s="123"/>
      <c r="H103" s="123"/>
      <c r="I103" s="123"/>
      <c r="J103" s="124">
        <f>J228</f>
        <v>0</v>
      </c>
      <c r="L103" s="121"/>
    </row>
    <row r="104" spans="1:47" s="10" customFormat="1" ht="19.899999999999999" customHeight="1">
      <c r="B104" s="121"/>
      <c r="D104" s="122" t="s">
        <v>140</v>
      </c>
      <c r="E104" s="123"/>
      <c r="F104" s="123"/>
      <c r="G104" s="123"/>
      <c r="H104" s="123"/>
      <c r="I104" s="123"/>
      <c r="J104" s="124">
        <f>J238</f>
        <v>0</v>
      </c>
      <c r="L104" s="121"/>
    </row>
    <row r="105" spans="1:47" s="10" customFormat="1" ht="19.899999999999999" customHeight="1">
      <c r="B105" s="121"/>
      <c r="D105" s="122" t="s">
        <v>141</v>
      </c>
      <c r="E105" s="123"/>
      <c r="F105" s="123"/>
      <c r="G105" s="123"/>
      <c r="H105" s="123"/>
      <c r="I105" s="123"/>
      <c r="J105" s="124">
        <f>J251</f>
        <v>0</v>
      </c>
      <c r="L105" s="121"/>
    </row>
    <row r="106" spans="1:47" s="10" customFormat="1" ht="19.899999999999999" customHeight="1">
      <c r="B106" s="121"/>
      <c r="D106" s="122" t="s">
        <v>142</v>
      </c>
      <c r="E106" s="123"/>
      <c r="F106" s="123"/>
      <c r="G106" s="123"/>
      <c r="H106" s="123"/>
      <c r="I106" s="123"/>
      <c r="J106" s="124">
        <f>J281</f>
        <v>0</v>
      </c>
      <c r="L106" s="121"/>
    </row>
    <row r="107" spans="1:47" s="10" customFormat="1" ht="19.899999999999999" customHeight="1">
      <c r="B107" s="121"/>
      <c r="D107" s="122" t="s">
        <v>143</v>
      </c>
      <c r="E107" s="123"/>
      <c r="F107" s="123"/>
      <c r="G107" s="123"/>
      <c r="H107" s="123"/>
      <c r="I107" s="123"/>
      <c r="J107" s="124">
        <f>J291</f>
        <v>0</v>
      </c>
      <c r="L107" s="121"/>
    </row>
    <row r="108" spans="1:47" s="10" customFormat="1" ht="19.899999999999999" customHeight="1">
      <c r="B108" s="121"/>
      <c r="D108" s="122" t="s">
        <v>144</v>
      </c>
      <c r="E108" s="123"/>
      <c r="F108" s="123"/>
      <c r="G108" s="123"/>
      <c r="H108" s="123"/>
      <c r="I108" s="123"/>
      <c r="J108" s="124">
        <f>J314</f>
        <v>0</v>
      </c>
      <c r="L108" s="121"/>
    </row>
    <row r="109" spans="1:47" s="2" customFormat="1" ht="21.75" customHeight="1">
      <c r="A109" s="32"/>
      <c r="B109" s="33"/>
      <c r="C109" s="32"/>
      <c r="D109" s="32"/>
      <c r="E109" s="32"/>
      <c r="F109" s="32"/>
      <c r="G109" s="32"/>
      <c r="H109" s="32"/>
      <c r="I109" s="32"/>
      <c r="J109" s="32"/>
      <c r="K109" s="32"/>
      <c r="L109" s="42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</row>
    <row r="110" spans="1:47" s="2" customFormat="1" ht="6.95" customHeight="1">
      <c r="A110" s="32"/>
      <c r="B110" s="47"/>
      <c r="C110" s="48"/>
      <c r="D110" s="48"/>
      <c r="E110" s="48"/>
      <c r="F110" s="48"/>
      <c r="G110" s="48"/>
      <c r="H110" s="48"/>
      <c r="I110" s="48"/>
      <c r="J110" s="48"/>
      <c r="K110" s="48"/>
      <c r="L110" s="42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</row>
    <row r="114" spans="1:31" s="2" customFormat="1" ht="6.95" customHeight="1">
      <c r="A114" s="32"/>
      <c r="B114" s="49"/>
      <c r="C114" s="50"/>
      <c r="D114" s="50"/>
      <c r="E114" s="50"/>
      <c r="F114" s="50"/>
      <c r="G114" s="50"/>
      <c r="H114" s="50"/>
      <c r="I114" s="50"/>
      <c r="J114" s="50"/>
      <c r="K114" s="50"/>
      <c r="L114" s="42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pans="1:31" s="2" customFormat="1" ht="24.95" customHeight="1">
      <c r="A115" s="32"/>
      <c r="B115" s="33"/>
      <c r="C115" s="21" t="s">
        <v>145</v>
      </c>
      <c r="D115" s="32"/>
      <c r="E115" s="32"/>
      <c r="F115" s="32"/>
      <c r="G115" s="32"/>
      <c r="H115" s="32"/>
      <c r="I115" s="32"/>
      <c r="J115" s="32"/>
      <c r="K115" s="32"/>
      <c r="L115" s="42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</row>
    <row r="116" spans="1:31" s="2" customFormat="1" ht="6.95" customHeight="1">
      <c r="A116" s="32"/>
      <c r="B116" s="33"/>
      <c r="C116" s="32"/>
      <c r="D116" s="32"/>
      <c r="E116" s="32"/>
      <c r="F116" s="32"/>
      <c r="G116" s="32"/>
      <c r="H116" s="32"/>
      <c r="I116" s="32"/>
      <c r="J116" s="32"/>
      <c r="K116" s="32"/>
      <c r="L116" s="42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</row>
    <row r="117" spans="1:31" s="2" customFormat="1" ht="12" customHeight="1">
      <c r="A117" s="32"/>
      <c r="B117" s="33"/>
      <c r="C117" s="27" t="s">
        <v>16</v>
      </c>
      <c r="D117" s="32"/>
      <c r="E117" s="32"/>
      <c r="F117" s="32"/>
      <c r="G117" s="32"/>
      <c r="H117" s="32"/>
      <c r="I117" s="32"/>
      <c r="J117" s="32"/>
      <c r="K117" s="32"/>
      <c r="L117" s="42"/>
      <c r="S117" s="32"/>
      <c r="T117" s="32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</row>
    <row r="118" spans="1:31" s="2" customFormat="1" ht="16.5" customHeight="1">
      <c r="A118" s="32"/>
      <c r="B118" s="33"/>
      <c r="C118" s="32"/>
      <c r="D118" s="32"/>
      <c r="E118" s="248" t="str">
        <f>E7</f>
        <v>Kanalizace Beroun - Zavadilka</v>
      </c>
      <c r="F118" s="249"/>
      <c r="G118" s="249"/>
      <c r="H118" s="249"/>
      <c r="I118" s="32"/>
      <c r="J118" s="32"/>
      <c r="K118" s="32"/>
      <c r="L118" s="42"/>
      <c r="S118" s="32"/>
      <c r="T118" s="32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</row>
    <row r="119" spans="1:31" s="1" customFormat="1" ht="12" customHeight="1">
      <c r="B119" s="20"/>
      <c r="C119" s="27" t="s">
        <v>126</v>
      </c>
      <c r="L119" s="20"/>
    </row>
    <row r="120" spans="1:31" s="2" customFormat="1" ht="16.5" customHeight="1">
      <c r="A120" s="32"/>
      <c r="B120" s="33"/>
      <c r="C120" s="32"/>
      <c r="D120" s="32"/>
      <c r="E120" s="248" t="s">
        <v>127</v>
      </c>
      <c r="F120" s="247"/>
      <c r="G120" s="247"/>
      <c r="H120" s="247"/>
      <c r="I120" s="32"/>
      <c r="J120" s="32"/>
      <c r="K120" s="32"/>
      <c r="L120" s="42"/>
      <c r="S120" s="32"/>
      <c r="T120" s="32"/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</row>
    <row r="121" spans="1:31" s="2" customFormat="1" ht="12" customHeight="1">
      <c r="A121" s="32"/>
      <c r="B121" s="33"/>
      <c r="C121" s="27" t="s">
        <v>128</v>
      </c>
      <c r="D121" s="32"/>
      <c r="E121" s="32"/>
      <c r="F121" s="32"/>
      <c r="G121" s="32"/>
      <c r="H121" s="32"/>
      <c r="I121" s="32"/>
      <c r="J121" s="32"/>
      <c r="K121" s="32"/>
      <c r="L121" s="42"/>
      <c r="S121" s="32"/>
      <c r="T121" s="32"/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</row>
    <row r="122" spans="1:31" s="2" customFormat="1" ht="16.5" customHeight="1">
      <c r="A122" s="32"/>
      <c r="B122" s="33"/>
      <c r="C122" s="32"/>
      <c r="D122" s="32"/>
      <c r="E122" s="241" t="str">
        <f>E11</f>
        <v>01.12 - SO 01.12 stoka IG 1-A-1</v>
      </c>
      <c r="F122" s="247"/>
      <c r="G122" s="247"/>
      <c r="H122" s="247"/>
      <c r="I122" s="32"/>
      <c r="J122" s="32"/>
      <c r="K122" s="32"/>
      <c r="L122" s="42"/>
      <c r="S122" s="32"/>
      <c r="T122" s="32"/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</row>
    <row r="123" spans="1:31" s="2" customFormat="1" ht="6.95" customHeight="1">
      <c r="A123" s="32"/>
      <c r="B123" s="33"/>
      <c r="C123" s="32"/>
      <c r="D123" s="32"/>
      <c r="E123" s="32"/>
      <c r="F123" s="32"/>
      <c r="G123" s="32"/>
      <c r="H123" s="32"/>
      <c r="I123" s="32"/>
      <c r="J123" s="32"/>
      <c r="K123" s="32"/>
      <c r="L123" s="42"/>
      <c r="S123" s="32"/>
      <c r="T123" s="32"/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</row>
    <row r="124" spans="1:31" s="2" customFormat="1" ht="12" customHeight="1">
      <c r="A124" s="32"/>
      <c r="B124" s="33"/>
      <c r="C124" s="27" t="s">
        <v>20</v>
      </c>
      <c r="D124" s="32"/>
      <c r="E124" s="32"/>
      <c r="F124" s="25" t="str">
        <f>F14</f>
        <v xml:space="preserve"> </v>
      </c>
      <c r="G124" s="32"/>
      <c r="H124" s="32"/>
      <c r="I124" s="27" t="s">
        <v>22</v>
      </c>
      <c r="J124" s="55" t="str">
        <f>IF(J14="","",J14)</f>
        <v>21. 4. 2022</v>
      </c>
      <c r="K124" s="32"/>
      <c r="L124" s="42"/>
      <c r="S124" s="32"/>
      <c r="T124" s="32"/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</row>
    <row r="125" spans="1:31" s="2" customFormat="1" ht="6.95" customHeight="1">
      <c r="A125" s="32"/>
      <c r="B125" s="33"/>
      <c r="C125" s="32"/>
      <c r="D125" s="32"/>
      <c r="E125" s="32"/>
      <c r="F125" s="32"/>
      <c r="G125" s="32"/>
      <c r="H125" s="32"/>
      <c r="I125" s="32"/>
      <c r="J125" s="32"/>
      <c r="K125" s="32"/>
      <c r="L125" s="42"/>
      <c r="S125" s="32"/>
      <c r="T125" s="32"/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</row>
    <row r="126" spans="1:31" s="2" customFormat="1" ht="15.2" customHeight="1">
      <c r="A126" s="32"/>
      <c r="B126" s="33"/>
      <c r="C126" s="27" t="s">
        <v>24</v>
      </c>
      <c r="D126" s="32"/>
      <c r="E126" s="32"/>
      <c r="F126" s="25" t="str">
        <f>E17</f>
        <v xml:space="preserve"> </v>
      </c>
      <c r="G126" s="32"/>
      <c r="H126" s="32"/>
      <c r="I126" s="27" t="s">
        <v>29</v>
      </c>
      <c r="J126" s="30" t="str">
        <f>E23</f>
        <v xml:space="preserve"> </v>
      </c>
      <c r="K126" s="32"/>
      <c r="L126" s="42"/>
      <c r="S126" s="32"/>
      <c r="T126" s="32"/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</row>
    <row r="127" spans="1:31" s="2" customFormat="1" ht="15.2" customHeight="1">
      <c r="A127" s="32"/>
      <c r="B127" s="33"/>
      <c r="C127" s="27" t="s">
        <v>27</v>
      </c>
      <c r="D127" s="32"/>
      <c r="E127" s="32"/>
      <c r="F127" s="25" t="str">
        <f>IF(E20="","",E20)</f>
        <v>Vyplň údaj</v>
      </c>
      <c r="G127" s="32"/>
      <c r="H127" s="32"/>
      <c r="I127" s="27" t="s">
        <v>31</v>
      </c>
      <c r="J127" s="30" t="str">
        <f>E26</f>
        <v xml:space="preserve"> </v>
      </c>
      <c r="K127" s="32"/>
      <c r="L127" s="42"/>
      <c r="S127" s="32"/>
      <c r="T127" s="32"/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</row>
    <row r="128" spans="1:31" s="2" customFormat="1" ht="10.35" customHeight="1">
      <c r="A128" s="32"/>
      <c r="B128" s="33"/>
      <c r="C128" s="32"/>
      <c r="D128" s="32"/>
      <c r="E128" s="32"/>
      <c r="F128" s="32"/>
      <c r="G128" s="32"/>
      <c r="H128" s="32"/>
      <c r="I128" s="32"/>
      <c r="J128" s="32"/>
      <c r="K128" s="32"/>
      <c r="L128" s="42"/>
      <c r="S128" s="32"/>
      <c r="T128" s="32"/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</row>
    <row r="129" spans="1:65" s="11" customFormat="1" ht="29.25" customHeight="1">
      <c r="A129" s="125"/>
      <c r="B129" s="126"/>
      <c r="C129" s="127" t="s">
        <v>146</v>
      </c>
      <c r="D129" s="128" t="s">
        <v>58</v>
      </c>
      <c r="E129" s="128" t="s">
        <v>54</v>
      </c>
      <c r="F129" s="128" t="s">
        <v>55</v>
      </c>
      <c r="G129" s="128" t="s">
        <v>147</v>
      </c>
      <c r="H129" s="128" t="s">
        <v>148</v>
      </c>
      <c r="I129" s="128" t="s">
        <v>149</v>
      </c>
      <c r="J129" s="129" t="s">
        <v>132</v>
      </c>
      <c r="K129" s="130" t="s">
        <v>150</v>
      </c>
      <c r="L129" s="131"/>
      <c r="M129" s="62" t="s">
        <v>1</v>
      </c>
      <c r="N129" s="63" t="s">
        <v>37</v>
      </c>
      <c r="O129" s="63" t="s">
        <v>151</v>
      </c>
      <c r="P129" s="63" t="s">
        <v>152</v>
      </c>
      <c r="Q129" s="63" t="s">
        <v>153</v>
      </c>
      <c r="R129" s="63" t="s">
        <v>154</v>
      </c>
      <c r="S129" s="63" t="s">
        <v>155</v>
      </c>
      <c r="T129" s="64" t="s">
        <v>156</v>
      </c>
      <c r="U129" s="125"/>
      <c r="V129" s="125"/>
      <c r="W129" s="125"/>
      <c r="X129" s="125"/>
      <c r="Y129" s="125"/>
      <c r="Z129" s="125"/>
      <c r="AA129" s="125"/>
      <c r="AB129" s="125"/>
      <c r="AC129" s="125"/>
      <c r="AD129" s="125"/>
      <c r="AE129" s="125"/>
    </row>
    <row r="130" spans="1:65" s="2" customFormat="1" ht="22.9" customHeight="1">
      <c r="A130" s="32"/>
      <c r="B130" s="33"/>
      <c r="C130" s="69" t="s">
        <v>157</v>
      </c>
      <c r="D130" s="32"/>
      <c r="E130" s="32"/>
      <c r="F130" s="32"/>
      <c r="G130" s="32"/>
      <c r="H130" s="32"/>
      <c r="I130" s="32"/>
      <c r="J130" s="132">
        <f>BK130</f>
        <v>0</v>
      </c>
      <c r="K130" s="32"/>
      <c r="L130" s="33"/>
      <c r="M130" s="65"/>
      <c r="N130" s="56"/>
      <c r="O130" s="66"/>
      <c r="P130" s="133">
        <f>P131</f>
        <v>0</v>
      </c>
      <c r="Q130" s="66"/>
      <c r="R130" s="133">
        <f>R131</f>
        <v>179.48660105999997</v>
      </c>
      <c r="S130" s="66"/>
      <c r="T130" s="134">
        <f>T131</f>
        <v>197.178</v>
      </c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  <c r="AT130" s="17" t="s">
        <v>72</v>
      </c>
      <c r="AU130" s="17" t="s">
        <v>134</v>
      </c>
      <c r="BK130" s="135">
        <f>BK131</f>
        <v>0</v>
      </c>
    </row>
    <row r="131" spans="1:65" s="12" customFormat="1" ht="25.9" customHeight="1">
      <c r="B131" s="136"/>
      <c r="D131" s="137" t="s">
        <v>72</v>
      </c>
      <c r="E131" s="138" t="s">
        <v>158</v>
      </c>
      <c r="F131" s="138" t="s">
        <v>159</v>
      </c>
      <c r="I131" s="139"/>
      <c r="J131" s="140">
        <f>BK131</f>
        <v>0</v>
      </c>
      <c r="L131" s="136"/>
      <c r="M131" s="141"/>
      <c r="N131" s="142"/>
      <c r="O131" s="142"/>
      <c r="P131" s="143">
        <f>P132+P217+P221+P228+P238+P251+P281+P291+P314</f>
        <v>0</v>
      </c>
      <c r="Q131" s="142"/>
      <c r="R131" s="143">
        <f>R132+R217+R221+R228+R238+R251+R281+R291+R314</f>
        <v>179.48660105999997</v>
      </c>
      <c r="S131" s="142"/>
      <c r="T131" s="144">
        <f>T132+T217+T221+T228+T238+T251+T281+T291+T314</f>
        <v>197.178</v>
      </c>
      <c r="AR131" s="137" t="s">
        <v>80</v>
      </c>
      <c r="AT131" s="145" t="s">
        <v>72</v>
      </c>
      <c r="AU131" s="145" t="s">
        <v>73</v>
      </c>
      <c r="AY131" s="137" t="s">
        <v>160</v>
      </c>
      <c r="BK131" s="146">
        <f>BK132+BK217+BK221+BK228+BK238+BK251+BK281+BK291+BK314</f>
        <v>0</v>
      </c>
    </row>
    <row r="132" spans="1:65" s="12" customFormat="1" ht="22.9" customHeight="1">
      <c r="B132" s="136"/>
      <c r="D132" s="137" t="s">
        <v>72</v>
      </c>
      <c r="E132" s="147" t="s">
        <v>80</v>
      </c>
      <c r="F132" s="147" t="s">
        <v>161</v>
      </c>
      <c r="I132" s="139"/>
      <c r="J132" s="148">
        <f>BK132</f>
        <v>0</v>
      </c>
      <c r="L132" s="136"/>
      <c r="M132" s="141"/>
      <c r="N132" s="142"/>
      <c r="O132" s="142"/>
      <c r="P132" s="143">
        <f>SUM(P133:P216)</f>
        <v>0</v>
      </c>
      <c r="Q132" s="142"/>
      <c r="R132" s="143">
        <f>SUM(R133:R216)</f>
        <v>1.1005506</v>
      </c>
      <c r="S132" s="142"/>
      <c r="T132" s="144">
        <f>SUM(T133:T216)</f>
        <v>197.178</v>
      </c>
      <c r="AR132" s="137" t="s">
        <v>80</v>
      </c>
      <c r="AT132" s="145" t="s">
        <v>72</v>
      </c>
      <c r="AU132" s="145" t="s">
        <v>80</v>
      </c>
      <c r="AY132" s="137" t="s">
        <v>160</v>
      </c>
      <c r="BK132" s="146">
        <f>SUM(BK133:BK216)</f>
        <v>0</v>
      </c>
    </row>
    <row r="133" spans="1:65" s="2" customFormat="1" ht="24.2" customHeight="1">
      <c r="A133" s="32"/>
      <c r="B133" s="149"/>
      <c r="C133" s="150" t="s">
        <v>80</v>
      </c>
      <c r="D133" s="150" t="s">
        <v>162</v>
      </c>
      <c r="E133" s="151" t="s">
        <v>502</v>
      </c>
      <c r="F133" s="152" t="s">
        <v>503</v>
      </c>
      <c r="G133" s="153" t="s">
        <v>165</v>
      </c>
      <c r="H133" s="154">
        <v>194.7</v>
      </c>
      <c r="I133" s="155"/>
      <c r="J133" s="156">
        <f>ROUND(I133*H133,2)</f>
        <v>0</v>
      </c>
      <c r="K133" s="157"/>
      <c r="L133" s="33"/>
      <c r="M133" s="158" t="s">
        <v>1</v>
      </c>
      <c r="N133" s="159" t="s">
        <v>38</v>
      </c>
      <c r="O133" s="58"/>
      <c r="P133" s="160">
        <f>O133*H133</f>
        <v>0</v>
      </c>
      <c r="Q133" s="160">
        <v>0</v>
      </c>
      <c r="R133" s="160">
        <f>Q133*H133</f>
        <v>0</v>
      </c>
      <c r="S133" s="160">
        <v>0.28999999999999998</v>
      </c>
      <c r="T133" s="161">
        <f>S133*H133</f>
        <v>56.462999999999994</v>
      </c>
      <c r="U133" s="32"/>
      <c r="V133" s="32"/>
      <c r="W133" s="32"/>
      <c r="X133" s="32"/>
      <c r="Y133" s="32"/>
      <c r="Z133" s="32"/>
      <c r="AA133" s="32"/>
      <c r="AB133" s="32"/>
      <c r="AC133" s="32"/>
      <c r="AD133" s="32"/>
      <c r="AE133" s="32"/>
      <c r="AR133" s="162" t="s">
        <v>166</v>
      </c>
      <c r="AT133" s="162" t="s">
        <v>162</v>
      </c>
      <c r="AU133" s="162" t="s">
        <v>82</v>
      </c>
      <c r="AY133" s="17" t="s">
        <v>160</v>
      </c>
      <c r="BE133" s="163">
        <f>IF(N133="základní",J133,0)</f>
        <v>0</v>
      </c>
      <c r="BF133" s="163">
        <f>IF(N133="snížená",J133,0)</f>
        <v>0</v>
      </c>
      <c r="BG133" s="163">
        <f>IF(N133="zákl. přenesená",J133,0)</f>
        <v>0</v>
      </c>
      <c r="BH133" s="163">
        <f>IF(N133="sníž. přenesená",J133,0)</f>
        <v>0</v>
      </c>
      <c r="BI133" s="163">
        <f>IF(N133="nulová",J133,0)</f>
        <v>0</v>
      </c>
      <c r="BJ133" s="17" t="s">
        <v>80</v>
      </c>
      <c r="BK133" s="163">
        <f>ROUND(I133*H133,2)</f>
        <v>0</v>
      </c>
      <c r="BL133" s="17" t="s">
        <v>166</v>
      </c>
      <c r="BM133" s="162" t="s">
        <v>844</v>
      </c>
    </row>
    <row r="134" spans="1:65" s="13" customFormat="1">
      <c r="B134" s="164"/>
      <c r="D134" s="165" t="s">
        <v>168</v>
      </c>
      <c r="E134" s="166" t="s">
        <v>1</v>
      </c>
      <c r="F134" s="167" t="s">
        <v>845</v>
      </c>
      <c r="H134" s="168">
        <v>194.7</v>
      </c>
      <c r="I134" s="169"/>
      <c r="L134" s="164"/>
      <c r="M134" s="170"/>
      <c r="N134" s="171"/>
      <c r="O134" s="171"/>
      <c r="P134" s="171"/>
      <c r="Q134" s="171"/>
      <c r="R134" s="171"/>
      <c r="S134" s="171"/>
      <c r="T134" s="172"/>
      <c r="AT134" s="166" t="s">
        <v>168</v>
      </c>
      <c r="AU134" s="166" t="s">
        <v>82</v>
      </c>
      <c r="AV134" s="13" t="s">
        <v>82</v>
      </c>
      <c r="AW134" s="13" t="s">
        <v>30</v>
      </c>
      <c r="AX134" s="13" t="s">
        <v>73</v>
      </c>
      <c r="AY134" s="166" t="s">
        <v>160</v>
      </c>
    </row>
    <row r="135" spans="1:65" s="14" customFormat="1">
      <c r="B135" s="173"/>
      <c r="D135" s="165" t="s">
        <v>168</v>
      </c>
      <c r="E135" s="174" t="s">
        <v>1</v>
      </c>
      <c r="F135" s="175" t="s">
        <v>170</v>
      </c>
      <c r="H135" s="176">
        <v>194.7</v>
      </c>
      <c r="I135" s="177"/>
      <c r="L135" s="173"/>
      <c r="M135" s="178"/>
      <c r="N135" s="179"/>
      <c r="O135" s="179"/>
      <c r="P135" s="179"/>
      <c r="Q135" s="179"/>
      <c r="R135" s="179"/>
      <c r="S135" s="179"/>
      <c r="T135" s="180"/>
      <c r="AT135" s="174" t="s">
        <v>168</v>
      </c>
      <c r="AU135" s="174" t="s">
        <v>82</v>
      </c>
      <c r="AV135" s="14" t="s">
        <v>166</v>
      </c>
      <c r="AW135" s="14" t="s">
        <v>30</v>
      </c>
      <c r="AX135" s="14" t="s">
        <v>80</v>
      </c>
      <c r="AY135" s="174" t="s">
        <v>160</v>
      </c>
    </row>
    <row r="136" spans="1:65" s="2" customFormat="1" ht="24.2" customHeight="1">
      <c r="A136" s="32"/>
      <c r="B136" s="149"/>
      <c r="C136" s="150" t="s">
        <v>82</v>
      </c>
      <c r="D136" s="150" t="s">
        <v>162</v>
      </c>
      <c r="E136" s="151" t="s">
        <v>509</v>
      </c>
      <c r="F136" s="152" t="s">
        <v>510</v>
      </c>
      <c r="G136" s="153" t="s">
        <v>165</v>
      </c>
      <c r="H136" s="154">
        <v>194.7</v>
      </c>
      <c r="I136" s="155"/>
      <c r="J136" s="156">
        <f>ROUND(I136*H136,2)</f>
        <v>0</v>
      </c>
      <c r="K136" s="157"/>
      <c r="L136" s="33"/>
      <c r="M136" s="158" t="s">
        <v>1</v>
      </c>
      <c r="N136" s="159" t="s">
        <v>38</v>
      </c>
      <c r="O136" s="58"/>
      <c r="P136" s="160">
        <f>O136*H136</f>
        <v>0</v>
      </c>
      <c r="Q136" s="160">
        <v>0</v>
      </c>
      <c r="R136" s="160">
        <f>Q136*H136</f>
        <v>0</v>
      </c>
      <c r="S136" s="160">
        <v>0.32500000000000001</v>
      </c>
      <c r="T136" s="161">
        <f>S136*H136</f>
        <v>63.277499999999996</v>
      </c>
      <c r="U136" s="32"/>
      <c r="V136" s="32"/>
      <c r="W136" s="32"/>
      <c r="X136" s="32"/>
      <c r="Y136" s="32"/>
      <c r="Z136" s="32"/>
      <c r="AA136" s="32"/>
      <c r="AB136" s="32"/>
      <c r="AC136" s="32"/>
      <c r="AD136" s="32"/>
      <c r="AE136" s="32"/>
      <c r="AR136" s="162" t="s">
        <v>166</v>
      </c>
      <c r="AT136" s="162" t="s">
        <v>162</v>
      </c>
      <c r="AU136" s="162" t="s">
        <v>82</v>
      </c>
      <c r="AY136" s="17" t="s">
        <v>160</v>
      </c>
      <c r="BE136" s="163">
        <f>IF(N136="základní",J136,0)</f>
        <v>0</v>
      </c>
      <c r="BF136" s="163">
        <f>IF(N136="snížená",J136,0)</f>
        <v>0</v>
      </c>
      <c r="BG136" s="163">
        <f>IF(N136="zákl. přenesená",J136,0)</f>
        <v>0</v>
      </c>
      <c r="BH136" s="163">
        <f>IF(N136="sníž. přenesená",J136,0)</f>
        <v>0</v>
      </c>
      <c r="BI136" s="163">
        <f>IF(N136="nulová",J136,0)</f>
        <v>0</v>
      </c>
      <c r="BJ136" s="17" t="s">
        <v>80</v>
      </c>
      <c r="BK136" s="163">
        <f>ROUND(I136*H136,2)</f>
        <v>0</v>
      </c>
      <c r="BL136" s="17" t="s">
        <v>166</v>
      </c>
      <c r="BM136" s="162" t="s">
        <v>846</v>
      </c>
    </row>
    <row r="137" spans="1:65" s="13" customFormat="1">
      <c r="B137" s="164"/>
      <c r="D137" s="165" t="s">
        <v>168</v>
      </c>
      <c r="E137" s="166" t="s">
        <v>1</v>
      </c>
      <c r="F137" s="167" t="s">
        <v>845</v>
      </c>
      <c r="H137" s="168">
        <v>194.7</v>
      </c>
      <c r="I137" s="169"/>
      <c r="L137" s="164"/>
      <c r="M137" s="170"/>
      <c r="N137" s="171"/>
      <c r="O137" s="171"/>
      <c r="P137" s="171"/>
      <c r="Q137" s="171"/>
      <c r="R137" s="171"/>
      <c r="S137" s="171"/>
      <c r="T137" s="172"/>
      <c r="AT137" s="166" t="s">
        <v>168</v>
      </c>
      <c r="AU137" s="166" t="s">
        <v>82</v>
      </c>
      <c r="AV137" s="13" t="s">
        <v>82</v>
      </c>
      <c r="AW137" s="13" t="s">
        <v>30</v>
      </c>
      <c r="AX137" s="13" t="s">
        <v>73</v>
      </c>
      <c r="AY137" s="166" t="s">
        <v>160</v>
      </c>
    </row>
    <row r="138" spans="1:65" s="14" customFormat="1">
      <c r="B138" s="173"/>
      <c r="D138" s="165" t="s">
        <v>168</v>
      </c>
      <c r="E138" s="174" t="s">
        <v>1</v>
      </c>
      <c r="F138" s="175" t="s">
        <v>170</v>
      </c>
      <c r="H138" s="176">
        <v>194.7</v>
      </c>
      <c r="I138" s="177"/>
      <c r="L138" s="173"/>
      <c r="M138" s="178"/>
      <c r="N138" s="179"/>
      <c r="O138" s="179"/>
      <c r="P138" s="179"/>
      <c r="Q138" s="179"/>
      <c r="R138" s="179"/>
      <c r="S138" s="179"/>
      <c r="T138" s="180"/>
      <c r="AT138" s="174" t="s">
        <v>168</v>
      </c>
      <c r="AU138" s="174" t="s">
        <v>82</v>
      </c>
      <c r="AV138" s="14" t="s">
        <v>166</v>
      </c>
      <c r="AW138" s="14" t="s">
        <v>30</v>
      </c>
      <c r="AX138" s="14" t="s">
        <v>80</v>
      </c>
      <c r="AY138" s="174" t="s">
        <v>160</v>
      </c>
    </row>
    <row r="139" spans="1:65" s="2" customFormat="1" ht="24.2" customHeight="1">
      <c r="A139" s="32"/>
      <c r="B139" s="149"/>
      <c r="C139" s="150" t="s">
        <v>174</v>
      </c>
      <c r="D139" s="150" t="s">
        <v>162</v>
      </c>
      <c r="E139" s="151" t="s">
        <v>175</v>
      </c>
      <c r="F139" s="152" t="s">
        <v>176</v>
      </c>
      <c r="G139" s="153" t="s">
        <v>165</v>
      </c>
      <c r="H139" s="154">
        <v>194.7</v>
      </c>
      <c r="I139" s="155"/>
      <c r="J139" s="156">
        <f>ROUND(I139*H139,2)</f>
        <v>0</v>
      </c>
      <c r="K139" s="157"/>
      <c r="L139" s="33"/>
      <c r="M139" s="158" t="s">
        <v>1</v>
      </c>
      <c r="N139" s="159" t="s">
        <v>38</v>
      </c>
      <c r="O139" s="58"/>
      <c r="P139" s="160">
        <f>O139*H139</f>
        <v>0</v>
      </c>
      <c r="Q139" s="160">
        <v>0</v>
      </c>
      <c r="R139" s="160">
        <f>Q139*H139</f>
        <v>0</v>
      </c>
      <c r="S139" s="160">
        <v>0.22</v>
      </c>
      <c r="T139" s="161">
        <f>S139*H139</f>
        <v>42.833999999999996</v>
      </c>
      <c r="U139" s="32"/>
      <c r="V139" s="32"/>
      <c r="W139" s="32"/>
      <c r="X139" s="32"/>
      <c r="Y139" s="32"/>
      <c r="Z139" s="32"/>
      <c r="AA139" s="32"/>
      <c r="AB139" s="32"/>
      <c r="AC139" s="32"/>
      <c r="AD139" s="32"/>
      <c r="AE139" s="32"/>
      <c r="AR139" s="162" t="s">
        <v>166</v>
      </c>
      <c r="AT139" s="162" t="s">
        <v>162</v>
      </c>
      <c r="AU139" s="162" t="s">
        <v>82</v>
      </c>
      <c r="AY139" s="17" t="s">
        <v>160</v>
      </c>
      <c r="BE139" s="163">
        <f>IF(N139="základní",J139,0)</f>
        <v>0</v>
      </c>
      <c r="BF139" s="163">
        <f>IF(N139="snížená",J139,0)</f>
        <v>0</v>
      </c>
      <c r="BG139" s="163">
        <f>IF(N139="zákl. přenesená",J139,0)</f>
        <v>0</v>
      </c>
      <c r="BH139" s="163">
        <f>IF(N139="sníž. přenesená",J139,0)</f>
        <v>0</v>
      </c>
      <c r="BI139" s="163">
        <f>IF(N139="nulová",J139,0)</f>
        <v>0</v>
      </c>
      <c r="BJ139" s="17" t="s">
        <v>80</v>
      </c>
      <c r="BK139" s="163">
        <f>ROUND(I139*H139,2)</f>
        <v>0</v>
      </c>
      <c r="BL139" s="17" t="s">
        <v>166</v>
      </c>
      <c r="BM139" s="162" t="s">
        <v>847</v>
      </c>
    </row>
    <row r="140" spans="1:65" s="13" customFormat="1">
      <c r="B140" s="164"/>
      <c r="D140" s="165" t="s">
        <v>168</v>
      </c>
      <c r="E140" s="166" t="s">
        <v>1</v>
      </c>
      <c r="F140" s="167" t="s">
        <v>845</v>
      </c>
      <c r="H140" s="168">
        <v>194.7</v>
      </c>
      <c r="I140" s="169"/>
      <c r="L140" s="164"/>
      <c r="M140" s="170"/>
      <c r="N140" s="171"/>
      <c r="O140" s="171"/>
      <c r="P140" s="171"/>
      <c r="Q140" s="171"/>
      <c r="R140" s="171"/>
      <c r="S140" s="171"/>
      <c r="T140" s="172"/>
      <c r="AT140" s="166" t="s">
        <v>168</v>
      </c>
      <c r="AU140" s="166" t="s">
        <v>82</v>
      </c>
      <c r="AV140" s="13" t="s">
        <v>82</v>
      </c>
      <c r="AW140" s="13" t="s">
        <v>30</v>
      </c>
      <c r="AX140" s="13" t="s">
        <v>73</v>
      </c>
      <c r="AY140" s="166" t="s">
        <v>160</v>
      </c>
    </row>
    <row r="141" spans="1:65" s="14" customFormat="1">
      <c r="B141" s="173"/>
      <c r="D141" s="165" t="s">
        <v>168</v>
      </c>
      <c r="E141" s="174" t="s">
        <v>1</v>
      </c>
      <c r="F141" s="175" t="s">
        <v>170</v>
      </c>
      <c r="H141" s="176">
        <v>194.7</v>
      </c>
      <c r="I141" s="177"/>
      <c r="L141" s="173"/>
      <c r="M141" s="178"/>
      <c r="N141" s="179"/>
      <c r="O141" s="179"/>
      <c r="P141" s="179"/>
      <c r="Q141" s="179"/>
      <c r="R141" s="179"/>
      <c r="S141" s="179"/>
      <c r="T141" s="180"/>
      <c r="AT141" s="174" t="s">
        <v>168</v>
      </c>
      <c r="AU141" s="174" t="s">
        <v>82</v>
      </c>
      <c r="AV141" s="14" t="s">
        <v>166</v>
      </c>
      <c r="AW141" s="14" t="s">
        <v>30</v>
      </c>
      <c r="AX141" s="14" t="s">
        <v>80</v>
      </c>
      <c r="AY141" s="174" t="s">
        <v>160</v>
      </c>
    </row>
    <row r="142" spans="1:65" s="2" customFormat="1" ht="24.2" customHeight="1">
      <c r="A142" s="32"/>
      <c r="B142" s="149"/>
      <c r="C142" s="150" t="s">
        <v>166</v>
      </c>
      <c r="D142" s="150" t="s">
        <v>162</v>
      </c>
      <c r="E142" s="151" t="s">
        <v>513</v>
      </c>
      <c r="F142" s="152" t="s">
        <v>514</v>
      </c>
      <c r="G142" s="153" t="s">
        <v>165</v>
      </c>
      <c r="H142" s="154">
        <v>300.89999999999998</v>
      </c>
      <c r="I142" s="155"/>
      <c r="J142" s="156">
        <f>ROUND(I142*H142,2)</f>
        <v>0</v>
      </c>
      <c r="K142" s="157"/>
      <c r="L142" s="33"/>
      <c r="M142" s="158" t="s">
        <v>1</v>
      </c>
      <c r="N142" s="159" t="s">
        <v>38</v>
      </c>
      <c r="O142" s="58"/>
      <c r="P142" s="160">
        <f>O142*H142</f>
        <v>0</v>
      </c>
      <c r="Q142" s="160">
        <v>6.9999999999999994E-5</v>
      </c>
      <c r="R142" s="160">
        <f>Q142*H142</f>
        <v>2.1062999999999995E-2</v>
      </c>
      <c r="S142" s="160">
        <v>0.115</v>
      </c>
      <c r="T142" s="161">
        <f>S142*H142</f>
        <v>34.603499999999997</v>
      </c>
      <c r="U142" s="32"/>
      <c r="V142" s="32"/>
      <c r="W142" s="32"/>
      <c r="X142" s="32"/>
      <c r="Y142" s="32"/>
      <c r="Z142" s="32"/>
      <c r="AA142" s="32"/>
      <c r="AB142" s="32"/>
      <c r="AC142" s="32"/>
      <c r="AD142" s="32"/>
      <c r="AE142" s="32"/>
      <c r="AR142" s="162" t="s">
        <v>166</v>
      </c>
      <c r="AT142" s="162" t="s">
        <v>162</v>
      </c>
      <c r="AU142" s="162" t="s">
        <v>82</v>
      </c>
      <c r="AY142" s="17" t="s">
        <v>160</v>
      </c>
      <c r="BE142" s="163">
        <f>IF(N142="základní",J142,0)</f>
        <v>0</v>
      </c>
      <c r="BF142" s="163">
        <f>IF(N142="snížená",J142,0)</f>
        <v>0</v>
      </c>
      <c r="BG142" s="163">
        <f>IF(N142="zákl. přenesená",J142,0)</f>
        <v>0</v>
      </c>
      <c r="BH142" s="163">
        <f>IF(N142="sníž. přenesená",J142,0)</f>
        <v>0</v>
      </c>
      <c r="BI142" s="163">
        <f>IF(N142="nulová",J142,0)</f>
        <v>0</v>
      </c>
      <c r="BJ142" s="17" t="s">
        <v>80</v>
      </c>
      <c r="BK142" s="163">
        <f>ROUND(I142*H142,2)</f>
        <v>0</v>
      </c>
      <c r="BL142" s="17" t="s">
        <v>166</v>
      </c>
      <c r="BM142" s="162" t="s">
        <v>848</v>
      </c>
    </row>
    <row r="143" spans="1:65" s="13" customFormat="1">
      <c r="B143" s="164"/>
      <c r="D143" s="165" t="s">
        <v>168</v>
      </c>
      <c r="E143" s="166" t="s">
        <v>1</v>
      </c>
      <c r="F143" s="167" t="s">
        <v>849</v>
      </c>
      <c r="H143" s="168">
        <v>300.89999999999998</v>
      </c>
      <c r="I143" s="169"/>
      <c r="L143" s="164"/>
      <c r="M143" s="170"/>
      <c r="N143" s="171"/>
      <c r="O143" s="171"/>
      <c r="P143" s="171"/>
      <c r="Q143" s="171"/>
      <c r="R143" s="171"/>
      <c r="S143" s="171"/>
      <c r="T143" s="172"/>
      <c r="AT143" s="166" t="s">
        <v>168</v>
      </c>
      <c r="AU143" s="166" t="s">
        <v>82</v>
      </c>
      <c r="AV143" s="13" t="s">
        <v>82</v>
      </c>
      <c r="AW143" s="13" t="s">
        <v>30</v>
      </c>
      <c r="AX143" s="13" t="s">
        <v>73</v>
      </c>
      <c r="AY143" s="166" t="s">
        <v>160</v>
      </c>
    </row>
    <row r="144" spans="1:65" s="14" customFormat="1">
      <c r="B144" s="173"/>
      <c r="D144" s="165" t="s">
        <v>168</v>
      </c>
      <c r="E144" s="174" t="s">
        <v>1</v>
      </c>
      <c r="F144" s="175" t="s">
        <v>170</v>
      </c>
      <c r="H144" s="176">
        <v>300.89999999999998</v>
      </c>
      <c r="I144" s="177"/>
      <c r="L144" s="173"/>
      <c r="M144" s="178"/>
      <c r="N144" s="179"/>
      <c r="O144" s="179"/>
      <c r="P144" s="179"/>
      <c r="Q144" s="179"/>
      <c r="R144" s="179"/>
      <c r="S144" s="179"/>
      <c r="T144" s="180"/>
      <c r="AT144" s="174" t="s">
        <v>168</v>
      </c>
      <c r="AU144" s="174" t="s">
        <v>82</v>
      </c>
      <c r="AV144" s="14" t="s">
        <v>166</v>
      </c>
      <c r="AW144" s="14" t="s">
        <v>30</v>
      </c>
      <c r="AX144" s="14" t="s">
        <v>80</v>
      </c>
      <c r="AY144" s="174" t="s">
        <v>160</v>
      </c>
    </row>
    <row r="145" spans="1:65" s="2" customFormat="1" ht="24.2" customHeight="1">
      <c r="A145" s="32"/>
      <c r="B145" s="149"/>
      <c r="C145" s="150" t="s">
        <v>182</v>
      </c>
      <c r="D145" s="150" t="s">
        <v>162</v>
      </c>
      <c r="E145" s="151" t="s">
        <v>183</v>
      </c>
      <c r="F145" s="152" t="s">
        <v>184</v>
      </c>
      <c r="G145" s="153" t="s">
        <v>185</v>
      </c>
      <c r="H145" s="154">
        <v>144</v>
      </c>
      <c r="I145" s="155"/>
      <c r="J145" s="156">
        <f>ROUND(I145*H145,2)</f>
        <v>0</v>
      </c>
      <c r="K145" s="157"/>
      <c r="L145" s="33"/>
      <c r="M145" s="158" t="s">
        <v>1</v>
      </c>
      <c r="N145" s="159" t="s">
        <v>38</v>
      </c>
      <c r="O145" s="58"/>
      <c r="P145" s="160">
        <f>O145*H145</f>
        <v>0</v>
      </c>
      <c r="Q145" s="160">
        <v>3.0000000000000001E-5</v>
      </c>
      <c r="R145" s="160">
        <f>Q145*H145</f>
        <v>4.3200000000000001E-3</v>
      </c>
      <c r="S145" s="160">
        <v>0</v>
      </c>
      <c r="T145" s="161">
        <f>S145*H145</f>
        <v>0</v>
      </c>
      <c r="U145" s="32"/>
      <c r="V145" s="32"/>
      <c r="W145" s="32"/>
      <c r="X145" s="32"/>
      <c r="Y145" s="32"/>
      <c r="Z145" s="32"/>
      <c r="AA145" s="32"/>
      <c r="AB145" s="32"/>
      <c r="AC145" s="32"/>
      <c r="AD145" s="32"/>
      <c r="AE145" s="32"/>
      <c r="AR145" s="162" t="s">
        <v>166</v>
      </c>
      <c r="AT145" s="162" t="s">
        <v>162</v>
      </c>
      <c r="AU145" s="162" t="s">
        <v>82</v>
      </c>
      <c r="AY145" s="17" t="s">
        <v>160</v>
      </c>
      <c r="BE145" s="163">
        <f>IF(N145="základní",J145,0)</f>
        <v>0</v>
      </c>
      <c r="BF145" s="163">
        <f>IF(N145="snížená",J145,0)</f>
        <v>0</v>
      </c>
      <c r="BG145" s="163">
        <f>IF(N145="zákl. přenesená",J145,0)</f>
        <v>0</v>
      </c>
      <c r="BH145" s="163">
        <f>IF(N145="sníž. přenesená",J145,0)</f>
        <v>0</v>
      </c>
      <c r="BI145" s="163">
        <f>IF(N145="nulová",J145,0)</f>
        <v>0</v>
      </c>
      <c r="BJ145" s="17" t="s">
        <v>80</v>
      </c>
      <c r="BK145" s="163">
        <f>ROUND(I145*H145,2)</f>
        <v>0</v>
      </c>
      <c r="BL145" s="17" t="s">
        <v>166</v>
      </c>
      <c r="BM145" s="162" t="s">
        <v>850</v>
      </c>
    </row>
    <row r="146" spans="1:65" s="13" customFormat="1">
      <c r="B146" s="164"/>
      <c r="D146" s="165" t="s">
        <v>168</v>
      </c>
      <c r="E146" s="166" t="s">
        <v>1</v>
      </c>
      <c r="F146" s="167" t="s">
        <v>851</v>
      </c>
      <c r="H146" s="168">
        <v>144</v>
      </c>
      <c r="I146" s="169"/>
      <c r="L146" s="164"/>
      <c r="M146" s="170"/>
      <c r="N146" s="171"/>
      <c r="O146" s="171"/>
      <c r="P146" s="171"/>
      <c r="Q146" s="171"/>
      <c r="R146" s="171"/>
      <c r="S146" s="171"/>
      <c r="T146" s="172"/>
      <c r="AT146" s="166" t="s">
        <v>168</v>
      </c>
      <c r="AU146" s="166" t="s">
        <v>82</v>
      </c>
      <c r="AV146" s="13" t="s">
        <v>82</v>
      </c>
      <c r="AW146" s="13" t="s">
        <v>30</v>
      </c>
      <c r="AX146" s="13" t="s">
        <v>73</v>
      </c>
      <c r="AY146" s="166" t="s">
        <v>160</v>
      </c>
    </row>
    <row r="147" spans="1:65" s="14" customFormat="1">
      <c r="B147" s="173"/>
      <c r="D147" s="165" t="s">
        <v>168</v>
      </c>
      <c r="E147" s="174" t="s">
        <v>1</v>
      </c>
      <c r="F147" s="175" t="s">
        <v>170</v>
      </c>
      <c r="H147" s="176">
        <v>144</v>
      </c>
      <c r="I147" s="177"/>
      <c r="L147" s="173"/>
      <c r="M147" s="178"/>
      <c r="N147" s="179"/>
      <c r="O147" s="179"/>
      <c r="P147" s="179"/>
      <c r="Q147" s="179"/>
      <c r="R147" s="179"/>
      <c r="S147" s="179"/>
      <c r="T147" s="180"/>
      <c r="AT147" s="174" t="s">
        <v>168</v>
      </c>
      <c r="AU147" s="174" t="s">
        <v>82</v>
      </c>
      <c r="AV147" s="14" t="s">
        <v>166</v>
      </c>
      <c r="AW147" s="14" t="s">
        <v>30</v>
      </c>
      <c r="AX147" s="14" t="s">
        <v>80</v>
      </c>
      <c r="AY147" s="174" t="s">
        <v>160</v>
      </c>
    </row>
    <row r="148" spans="1:65" s="2" customFormat="1" ht="24.2" customHeight="1">
      <c r="A148" s="32"/>
      <c r="B148" s="149"/>
      <c r="C148" s="150" t="s">
        <v>188</v>
      </c>
      <c r="D148" s="150" t="s">
        <v>162</v>
      </c>
      <c r="E148" s="151" t="s">
        <v>189</v>
      </c>
      <c r="F148" s="152" t="s">
        <v>190</v>
      </c>
      <c r="G148" s="153" t="s">
        <v>191</v>
      </c>
      <c r="H148" s="154">
        <v>6</v>
      </c>
      <c r="I148" s="155"/>
      <c r="J148" s="156">
        <f>ROUND(I148*H148,2)</f>
        <v>0</v>
      </c>
      <c r="K148" s="157"/>
      <c r="L148" s="33"/>
      <c r="M148" s="158" t="s">
        <v>1</v>
      </c>
      <c r="N148" s="159" t="s">
        <v>38</v>
      </c>
      <c r="O148" s="58"/>
      <c r="P148" s="160">
        <f>O148*H148</f>
        <v>0</v>
      </c>
      <c r="Q148" s="160">
        <v>0</v>
      </c>
      <c r="R148" s="160">
        <f>Q148*H148</f>
        <v>0</v>
      </c>
      <c r="S148" s="160">
        <v>0</v>
      </c>
      <c r="T148" s="161">
        <f>S148*H148</f>
        <v>0</v>
      </c>
      <c r="U148" s="32"/>
      <c r="V148" s="32"/>
      <c r="W148" s="32"/>
      <c r="X148" s="32"/>
      <c r="Y148" s="32"/>
      <c r="Z148" s="32"/>
      <c r="AA148" s="32"/>
      <c r="AB148" s="32"/>
      <c r="AC148" s="32"/>
      <c r="AD148" s="32"/>
      <c r="AE148" s="32"/>
      <c r="AR148" s="162" t="s">
        <v>166</v>
      </c>
      <c r="AT148" s="162" t="s">
        <v>162</v>
      </c>
      <c r="AU148" s="162" t="s">
        <v>82</v>
      </c>
      <c r="AY148" s="17" t="s">
        <v>160</v>
      </c>
      <c r="BE148" s="163">
        <f>IF(N148="základní",J148,0)</f>
        <v>0</v>
      </c>
      <c r="BF148" s="163">
        <f>IF(N148="snížená",J148,0)</f>
        <v>0</v>
      </c>
      <c r="BG148" s="163">
        <f>IF(N148="zákl. přenesená",J148,0)</f>
        <v>0</v>
      </c>
      <c r="BH148" s="163">
        <f>IF(N148="sníž. přenesená",J148,0)</f>
        <v>0</v>
      </c>
      <c r="BI148" s="163">
        <f>IF(N148="nulová",J148,0)</f>
        <v>0</v>
      </c>
      <c r="BJ148" s="17" t="s">
        <v>80</v>
      </c>
      <c r="BK148" s="163">
        <f>ROUND(I148*H148,2)</f>
        <v>0</v>
      </c>
      <c r="BL148" s="17" t="s">
        <v>166</v>
      </c>
      <c r="BM148" s="162" t="s">
        <v>852</v>
      </c>
    </row>
    <row r="149" spans="1:65" s="13" customFormat="1">
      <c r="B149" s="164"/>
      <c r="D149" s="165" t="s">
        <v>168</v>
      </c>
      <c r="E149" s="166" t="s">
        <v>1</v>
      </c>
      <c r="F149" s="167" t="s">
        <v>188</v>
      </c>
      <c r="H149" s="168">
        <v>6</v>
      </c>
      <c r="I149" s="169"/>
      <c r="L149" s="164"/>
      <c r="M149" s="170"/>
      <c r="N149" s="171"/>
      <c r="O149" s="171"/>
      <c r="P149" s="171"/>
      <c r="Q149" s="171"/>
      <c r="R149" s="171"/>
      <c r="S149" s="171"/>
      <c r="T149" s="172"/>
      <c r="AT149" s="166" t="s">
        <v>168</v>
      </c>
      <c r="AU149" s="166" t="s">
        <v>82</v>
      </c>
      <c r="AV149" s="13" t="s">
        <v>82</v>
      </c>
      <c r="AW149" s="13" t="s">
        <v>30</v>
      </c>
      <c r="AX149" s="13" t="s">
        <v>73</v>
      </c>
      <c r="AY149" s="166" t="s">
        <v>160</v>
      </c>
    </row>
    <row r="150" spans="1:65" s="14" customFormat="1">
      <c r="B150" s="173"/>
      <c r="D150" s="165" t="s">
        <v>168</v>
      </c>
      <c r="E150" s="174" t="s">
        <v>1</v>
      </c>
      <c r="F150" s="175" t="s">
        <v>170</v>
      </c>
      <c r="H150" s="176">
        <v>6</v>
      </c>
      <c r="I150" s="177"/>
      <c r="L150" s="173"/>
      <c r="M150" s="178"/>
      <c r="N150" s="179"/>
      <c r="O150" s="179"/>
      <c r="P150" s="179"/>
      <c r="Q150" s="179"/>
      <c r="R150" s="179"/>
      <c r="S150" s="179"/>
      <c r="T150" s="180"/>
      <c r="AT150" s="174" t="s">
        <v>168</v>
      </c>
      <c r="AU150" s="174" t="s">
        <v>82</v>
      </c>
      <c r="AV150" s="14" t="s">
        <v>166</v>
      </c>
      <c r="AW150" s="14" t="s">
        <v>30</v>
      </c>
      <c r="AX150" s="14" t="s">
        <v>80</v>
      </c>
      <c r="AY150" s="174" t="s">
        <v>160</v>
      </c>
    </row>
    <row r="151" spans="1:65" s="2" customFormat="1" ht="24.2" customHeight="1">
      <c r="A151" s="32"/>
      <c r="B151" s="149"/>
      <c r="C151" s="150" t="s">
        <v>193</v>
      </c>
      <c r="D151" s="150" t="s">
        <v>162</v>
      </c>
      <c r="E151" s="151" t="s">
        <v>194</v>
      </c>
      <c r="F151" s="152" t="s">
        <v>195</v>
      </c>
      <c r="G151" s="153" t="s">
        <v>196</v>
      </c>
      <c r="H151" s="154">
        <v>13.2</v>
      </c>
      <c r="I151" s="155"/>
      <c r="J151" s="156">
        <f>ROUND(I151*H151,2)</f>
        <v>0</v>
      </c>
      <c r="K151" s="157"/>
      <c r="L151" s="33"/>
      <c r="M151" s="158" t="s">
        <v>1</v>
      </c>
      <c r="N151" s="159" t="s">
        <v>38</v>
      </c>
      <c r="O151" s="58"/>
      <c r="P151" s="160">
        <f>O151*H151</f>
        <v>0</v>
      </c>
      <c r="Q151" s="160">
        <v>8.6800000000000002E-3</v>
      </c>
      <c r="R151" s="160">
        <f>Q151*H151</f>
        <v>0.114576</v>
      </c>
      <c r="S151" s="160">
        <v>0</v>
      </c>
      <c r="T151" s="161">
        <f>S151*H151</f>
        <v>0</v>
      </c>
      <c r="U151" s="32"/>
      <c r="V151" s="32"/>
      <c r="W151" s="32"/>
      <c r="X151" s="32"/>
      <c r="Y151" s="32"/>
      <c r="Z151" s="32"/>
      <c r="AA151" s="32"/>
      <c r="AB151" s="32"/>
      <c r="AC151" s="32"/>
      <c r="AD151" s="32"/>
      <c r="AE151" s="32"/>
      <c r="AR151" s="162" t="s">
        <v>166</v>
      </c>
      <c r="AT151" s="162" t="s">
        <v>162</v>
      </c>
      <c r="AU151" s="162" t="s">
        <v>82</v>
      </c>
      <c r="AY151" s="17" t="s">
        <v>160</v>
      </c>
      <c r="BE151" s="163">
        <f>IF(N151="základní",J151,0)</f>
        <v>0</v>
      </c>
      <c r="BF151" s="163">
        <f>IF(N151="snížená",J151,0)</f>
        <v>0</v>
      </c>
      <c r="BG151" s="163">
        <f>IF(N151="zákl. přenesená",J151,0)</f>
        <v>0</v>
      </c>
      <c r="BH151" s="163">
        <f>IF(N151="sníž. přenesená",J151,0)</f>
        <v>0</v>
      </c>
      <c r="BI151" s="163">
        <f>IF(N151="nulová",J151,0)</f>
        <v>0</v>
      </c>
      <c r="BJ151" s="17" t="s">
        <v>80</v>
      </c>
      <c r="BK151" s="163">
        <f>ROUND(I151*H151,2)</f>
        <v>0</v>
      </c>
      <c r="BL151" s="17" t="s">
        <v>166</v>
      </c>
      <c r="BM151" s="162" t="s">
        <v>853</v>
      </c>
    </row>
    <row r="152" spans="1:65" s="13" customFormat="1">
      <c r="B152" s="164"/>
      <c r="D152" s="165" t="s">
        <v>168</v>
      </c>
      <c r="E152" s="166" t="s">
        <v>1</v>
      </c>
      <c r="F152" s="167" t="s">
        <v>854</v>
      </c>
      <c r="H152" s="168">
        <v>13.2</v>
      </c>
      <c r="I152" s="169"/>
      <c r="L152" s="164"/>
      <c r="M152" s="170"/>
      <c r="N152" s="171"/>
      <c r="O152" s="171"/>
      <c r="P152" s="171"/>
      <c r="Q152" s="171"/>
      <c r="R152" s="171"/>
      <c r="S152" s="171"/>
      <c r="T152" s="172"/>
      <c r="AT152" s="166" t="s">
        <v>168</v>
      </c>
      <c r="AU152" s="166" t="s">
        <v>82</v>
      </c>
      <c r="AV152" s="13" t="s">
        <v>82</v>
      </c>
      <c r="AW152" s="13" t="s">
        <v>30</v>
      </c>
      <c r="AX152" s="13" t="s">
        <v>73</v>
      </c>
      <c r="AY152" s="166" t="s">
        <v>160</v>
      </c>
    </row>
    <row r="153" spans="1:65" s="14" customFormat="1">
      <c r="B153" s="173"/>
      <c r="D153" s="165" t="s">
        <v>168</v>
      </c>
      <c r="E153" s="174" t="s">
        <v>1</v>
      </c>
      <c r="F153" s="175" t="s">
        <v>170</v>
      </c>
      <c r="H153" s="176">
        <v>13.2</v>
      </c>
      <c r="I153" s="177"/>
      <c r="L153" s="173"/>
      <c r="M153" s="178"/>
      <c r="N153" s="179"/>
      <c r="O153" s="179"/>
      <c r="P153" s="179"/>
      <c r="Q153" s="179"/>
      <c r="R153" s="179"/>
      <c r="S153" s="179"/>
      <c r="T153" s="180"/>
      <c r="AT153" s="174" t="s">
        <v>168</v>
      </c>
      <c r="AU153" s="174" t="s">
        <v>82</v>
      </c>
      <c r="AV153" s="14" t="s">
        <v>166</v>
      </c>
      <c r="AW153" s="14" t="s">
        <v>30</v>
      </c>
      <c r="AX153" s="14" t="s">
        <v>80</v>
      </c>
      <c r="AY153" s="174" t="s">
        <v>160</v>
      </c>
    </row>
    <row r="154" spans="1:65" s="2" customFormat="1" ht="24.2" customHeight="1">
      <c r="A154" s="32"/>
      <c r="B154" s="149"/>
      <c r="C154" s="150" t="s">
        <v>199</v>
      </c>
      <c r="D154" s="150" t="s">
        <v>162</v>
      </c>
      <c r="E154" s="151" t="s">
        <v>200</v>
      </c>
      <c r="F154" s="152" t="s">
        <v>201</v>
      </c>
      <c r="G154" s="153" t="s">
        <v>196</v>
      </c>
      <c r="H154" s="154">
        <v>4.4000000000000004</v>
      </c>
      <c r="I154" s="155"/>
      <c r="J154" s="156">
        <f>ROUND(I154*H154,2)</f>
        <v>0</v>
      </c>
      <c r="K154" s="157"/>
      <c r="L154" s="33"/>
      <c r="M154" s="158" t="s">
        <v>1</v>
      </c>
      <c r="N154" s="159" t="s">
        <v>38</v>
      </c>
      <c r="O154" s="58"/>
      <c r="P154" s="160">
        <f>O154*H154</f>
        <v>0</v>
      </c>
      <c r="Q154" s="160">
        <v>3.6900000000000002E-2</v>
      </c>
      <c r="R154" s="160">
        <f>Q154*H154</f>
        <v>0.16236000000000003</v>
      </c>
      <c r="S154" s="160">
        <v>0</v>
      </c>
      <c r="T154" s="161">
        <f>S154*H154</f>
        <v>0</v>
      </c>
      <c r="U154" s="32"/>
      <c r="V154" s="32"/>
      <c r="W154" s="32"/>
      <c r="X154" s="32"/>
      <c r="Y154" s="32"/>
      <c r="Z154" s="32"/>
      <c r="AA154" s="32"/>
      <c r="AB154" s="32"/>
      <c r="AC154" s="32"/>
      <c r="AD154" s="32"/>
      <c r="AE154" s="32"/>
      <c r="AR154" s="162" t="s">
        <v>166</v>
      </c>
      <c r="AT154" s="162" t="s">
        <v>162</v>
      </c>
      <c r="AU154" s="162" t="s">
        <v>82</v>
      </c>
      <c r="AY154" s="17" t="s">
        <v>160</v>
      </c>
      <c r="BE154" s="163">
        <f>IF(N154="základní",J154,0)</f>
        <v>0</v>
      </c>
      <c r="BF154" s="163">
        <f>IF(N154="snížená",J154,0)</f>
        <v>0</v>
      </c>
      <c r="BG154" s="163">
        <f>IF(N154="zákl. přenesená",J154,0)</f>
        <v>0</v>
      </c>
      <c r="BH154" s="163">
        <f>IF(N154="sníž. přenesená",J154,0)</f>
        <v>0</v>
      </c>
      <c r="BI154" s="163">
        <f>IF(N154="nulová",J154,0)</f>
        <v>0</v>
      </c>
      <c r="BJ154" s="17" t="s">
        <v>80</v>
      </c>
      <c r="BK154" s="163">
        <f>ROUND(I154*H154,2)</f>
        <v>0</v>
      </c>
      <c r="BL154" s="17" t="s">
        <v>166</v>
      </c>
      <c r="BM154" s="162" t="s">
        <v>855</v>
      </c>
    </row>
    <row r="155" spans="1:65" s="13" customFormat="1">
      <c r="B155" s="164"/>
      <c r="D155" s="165" t="s">
        <v>168</v>
      </c>
      <c r="E155" s="166" t="s">
        <v>1</v>
      </c>
      <c r="F155" s="167" t="s">
        <v>856</v>
      </c>
      <c r="H155" s="168">
        <v>4.4000000000000004</v>
      </c>
      <c r="I155" s="169"/>
      <c r="L155" s="164"/>
      <c r="M155" s="170"/>
      <c r="N155" s="171"/>
      <c r="O155" s="171"/>
      <c r="P155" s="171"/>
      <c r="Q155" s="171"/>
      <c r="R155" s="171"/>
      <c r="S155" s="171"/>
      <c r="T155" s="172"/>
      <c r="AT155" s="166" t="s">
        <v>168</v>
      </c>
      <c r="AU155" s="166" t="s">
        <v>82</v>
      </c>
      <c r="AV155" s="13" t="s">
        <v>82</v>
      </c>
      <c r="AW155" s="13" t="s">
        <v>30</v>
      </c>
      <c r="AX155" s="13" t="s">
        <v>73</v>
      </c>
      <c r="AY155" s="166" t="s">
        <v>160</v>
      </c>
    </row>
    <row r="156" spans="1:65" s="14" customFormat="1">
      <c r="B156" s="173"/>
      <c r="D156" s="165" t="s">
        <v>168</v>
      </c>
      <c r="E156" s="174" t="s">
        <v>1</v>
      </c>
      <c r="F156" s="175" t="s">
        <v>170</v>
      </c>
      <c r="H156" s="176">
        <v>4.4000000000000004</v>
      </c>
      <c r="I156" s="177"/>
      <c r="L156" s="173"/>
      <c r="M156" s="178"/>
      <c r="N156" s="179"/>
      <c r="O156" s="179"/>
      <c r="P156" s="179"/>
      <c r="Q156" s="179"/>
      <c r="R156" s="179"/>
      <c r="S156" s="179"/>
      <c r="T156" s="180"/>
      <c r="AT156" s="174" t="s">
        <v>168</v>
      </c>
      <c r="AU156" s="174" t="s">
        <v>82</v>
      </c>
      <c r="AV156" s="14" t="s">
        <v>166</v>
      </c>
      <c r="AW156" s="14" t="s">
        <v>30</v>
      </c>
      <c r="AX156" s="14" t="s">
        <v>80</v>
      </c>
      <c r="AY156" s="174" t="s">
        <v>160</v>
      </c>
    </row>
    <row r="157" spans="1:65" s="2" customFormat="1" ht="24.2" customHeight="1">
      <c r="A157" s="32"/>
      <c r="B157" s="149"/>
      <c r="C157" s="150" t="s">
        <v>204</v>
      </c>
      <c r="D157" s="150" t="s">
        <v>162</v>
      </c>
      <c r="E157" s="151" t="s">
        <v>205</v>
      </c>
      <c r="F157" s="152" t="s">
        <v>206</v>
      </c>
      <c r="G157" s="153" t="s">
        <v>207</v>
      </c>
      <c r="H157" s="154">
        <v>34.671999999999997</v>
      </c>
      <c r="I157" s="155"/>
      <c r="J157" s="156">
        <f>ROUND(I157*H157,2)</f>
        <v>0</v>
      </c>
      <c r="K157" s="157"/>
      <c r="L157" s="33"/>
      <c r="M157" s="158" t="s">
        <v>1</v>
      </c>
      <c r="N157" s="159" t="s">
        <v>38</v>
      </c>
      <c r="O157" s="58"/>
      <c r="P157" s="160">
        <f>O157*H157</f>
        <v>0</v>
      </c>
      <c r="Q157" s="160">
        <v>0</v>
      </c>
      <c r="R157" s="160">
        <f>Q157*H157</f>
        <v>0</v>
      </c>
      <c r="S157" s="160">
        <v>0</v>
      </c>
      <c r="T157" s="161">
        <f>S157*H157</f>
        <v>0</v>
      </c>
      <c r="U157" s="32"/>
      <c r="V157" s="32"/>
      <c r="W157" s="32"/>
      <c r="X157" s="32"/>
      <c r="Y157" s="32"/>
      <c r="Z157" s="32"/>
      <c r="AA157" s="32"/>
      <c r="AB157" s="32"/>
      <c r="AC157" s="32"/>
      <c r="AD157" s="32"/>
      <c r="AE157" s="32"/>
      <c r="AR157" s="162" t="s">
        <v>166</v>
      </c>
      <c r="AT157" s="162" t="s">
        <v>162</v>
      </c>
      <c r="AU157" s="162" t="s">
        <v>82</v>
      </c>
      <c r="AY157" s="17" t="s">
        <v>160</v>
      </c>
      <c r="BE157" s="163">
        <f>IF(N157="základní",J157,0)</f>
        <v>0</v>
      </c>
      <c r="BF157" s="163">
        <f>IF(N157="snížená",J157,0)</f>
        <v>0</v>
      </c>
      <c r="BG157" s="163">
        <f>IF(N157="zákl. přenesená",J157,0)</f>
        <v>0</v>
      </c>
      <c r="BH157" s="163">
        <f>IF(N157="sníž. přenesená",J157,0)</f>
        <v>0</v>
      </c>
      <c r="BI157" s="163">
        <f>IF(N157="nulová",J157,0)</f>
        <v>0</v>
      </c>
      <c r="BJ157" s="17" t="s">
        <v>80</v>
      </c>
      <c r="BK157" s="163">
        <f>ROUND(I157*H157,2)</f>
        <v>0</v>
      </c>
      <c r="BL157" s="17" t="s">
        <v>166</v>
      </c>
      <c r="BM157" s="162" t="s">
        <v>857</v>
      </c>
    </row>
    <row r="158" spans="1:65" s="13" customFormat="1">
      <c r="B158" s="164"/>
      <c r="D158" s="165" t="s">
        <v>168</v>
      </c>
      <c r="E158" s="166" t="s">
        <v>1</v>
      </c>
      <c r="F158" s="167" t="s">
        <v>858</v>
      </c>
      <c r="H158" s="168">
        <v>34.671999999999997</v>
      </c>
      <c r="I158" s="169"/>
      <c r="L158" s="164"/>
      <c r="M158" s="170"/>
      <c r="N158" s="171"/>
      <c r="O158" s="171"/>
      <c r="P158" s="171"/>
      <c r="Q158" s="171"/>
      <c r="R158" s="171"/>
      <c r="S158" s="171"/>
      <c r="T158" s="172"/>
      <c r="AT158" s="166" t="s">
        <v>168</v>
      </c>
      <c r="AU158" s="166" t="s">
        <v>82</v>
      </c>
      <c r="AV158" s="13" t="s">
        <v>82</v>
      </c>
      <c r="AW158" s="13" t="s">
        <v>30</v>
      </c>
      <c r="AX158" s="13" t="s">
        <v>73</v>
      </c>
      <c r="AY158" s="166" t="s">
        <v>160</v>
      </c>
    </row>
    <row r="159" spans="1:65" s="14" customFormat="1">
      <c r="B159" s="173"/>
      <c r="D159" s="165" t="s">
        <v>168</v>
      </c>
      <c r="E159" s="174" t="s">
        <v>1</v>
      </c>
      <c r="F159" s="175" t="s">
        <v>170</v>
      </c>
      <c r="H159" s="176">
        <v>34.671999999999997</v>
      </c>
      <c r="I159" s="177"/>
      <c r="L159" s="173"/>
      <c r="M159" s="178"/>
      <c r="N159" s="179"/>
      <c r="O159" s="179"/>
      <c r="P159" s="179"/>
      <c r="Q159" s="179"/>
      <c r="R159" s="179"/>
      <c r="S159" s="179"/>
      <c r="T159" s="180"/>
      <c r="AT159" s="174" t="s">
        <v>168</v>
      </c>
      <c r="AU159" s="174" t="s">
        <v>82</v>
      </c>
      <c r="AV159" s="14" t="s">
        <v>166</v>
      </c>
      <c r="AW159" s="14" t="s">
        <v>30</v>
      </c>
      <c r="AX159" s="14" t="s">
        <v>80</v>
      </c>
      <c r="AY159" s="174" t="s">
        <v>160</v>
      </c>
    </row>
    <row r="160" spans="1:65" s="2" customFormat="1" ht="33" customHeight="1">
      <c r="A160" s="32"/>
      <c r="B160" s="149"/>
      <c r="C160" s="150" t="s">
        <v>210</v>
      </c>
      <c r="D160" s="150" t="s">
        <v>162</v>
      </c>
      <c r="E160" s="151" t="s">
        <v>211</v>
      </c>
      <c r="F160" s="152" t="s">
        <v>212</v>
      </c>
      <c r="G160" s="153" t="s">
        <v>207</v>
      </c>
      <c r="H160" s="154">
        <v>278.88499999999999</v>
      </c>
      <c r="I160" s="155"/>
      <c r="J160" s="156">
        <f>ROUND(I160*H160,2)</f>
        <v>0</v>
      </c>
      <c r="K160" s="157"/>
      <c r="L160" s="33"/>
      <c r="M160" s="158" t="s">
        <v>1</v>
      </c>
      <c r="N160" s="159" t="s">
        <v>38</v>
      </c>
      <c r="O160" s="58"/>
      <c r="P160" s="160">
        <f>O160*H160</f>
        <v>0</v>
      </c>
      <c r="Q160" s="160">
        <v>0</v>
      </c>
      <c r="R160" s="160">
        <f>Q160*H160</f>
        <v>0</v>
      </c>
      <c r="S160" s="160">
        <v>0</v>
      </c>
      <c r="T160" s="161">
        <f>S160*H160</f>
        <v>0</v>
      </c>
      <c r="U160" s="32"/>
      <c r="V160" s="32"/>
      <c r="W160" s="32"/>
      <c r="X160" s="32"/>
      <c r="Y160" s="32"/>
      <c r="Z160" s="32"/>
      <c r="AA160" s="32"/>
      <c r="AB160" s="32"/>
      <c r="AC160" s="32"/>
      <c r="AD160" s="32"/>
      <c r="AE160" s="32"/>
      <c r="AR160" s="162" t="s">
        <v>166</v>
      </c>
      <c r="AT160" s="162" t="s">
        <v>162</v>
      </c>
      <c r="AU160" s="162" t="s">
        <v>82</v>
      </c>
      <c r="AY160" s="17" t="s">
        <v>160</v>
      </c>
      <c r="BE160" s="163">
        <f>IF(N160="základní",J160,0)</f>
        <v>0</v>
      </c>
      <c r="BF160" s="163">
        <f>IF(N160="snížená",J160,0)</f>
        <v>0</v>
      </c>
      <c r="BG160" s="163">
        <f>IF(N160="zákl. přenesená",J160,0)</f>
        <v>0</v>
      </c>
      <c r="BH160" s="163">
        <f>IF(N160="sníž. přenesená",J160,0)</f>
        <v>0</v>
      </c>
      <c r="BI160" s="163">
        <f>IF(N160="nulová",J160,0)</f>
        <v>0</v>
      </c>
      <c r="BJ160" s="17" t="s">
        <v>80</v>
      </c>
      <c r="BK160" s="163">
        <f>ROUND(I160*H160,2)</f>
        <v>0</v>
      </c>
      <c r="BL160" s="17" t="s">
        <v>166</v>
      </c>
      <c r="BM160" s="162" t="s">
        <v>859</v>
      </c>
    </row>
    <row r="161" spans="1:65" s="15" customFormat="1">
      <c r="B161" s="181"/>
      <c r="D161" s="165" t="s">
        <v>168</v>
      </c>
      <c r="E161" s="182" t="s">
        <v>1</v>
      </c>
      <c r="F161" s="183" t="s">
        <v>214</v>
      </c>
      <c r="H161" s="182" t="s">
        <v>1</v>
      </c>
      <c r="I161" s="184"/>
      <c r="L161" s="181"/>
      <c r="M161" s="185"/>
      <c r="N161" s="186"/>
      <c r="O161" s="186"/>
      <c r="P161" s="186"/>
      <c r="Q161" s="186"/>
      <c r="R161" s="186"/>
      <c r="S161" s="186"/>
      <c r="T161" s="187"/>
      <c r="AT161" s="182" t="s">
        <v>168</v>
      </c>
      <c r="AU161" s="182" t="s">
        <v>82</v>
      </c>
      <c r="AV161" s="15" t="s">
        <v>80</v>
      </c>
      <c r="AW161" s="15" t="s">
        <v>30</v>
      </c>
      <c r="AX161" s="15" t="s">
        <v>73</v>
      </c>
      <c r="AY161" s="182" t="s">
        <v>160</v>
      </c>
    </row>
    <row r="162" spans="1:65" s="13" customFormat="1">
      <c r="B162" s="164"/>
      <c r="D162" s="165" t="s">
        <v>168</v>
      </c>
      <c r="E162" s="166" t="s">
        <v>1</v>
      </c>
      <c r="F162" s="167" t="s">
        <v>860</v>
      </c>
      <c r="H162" s="168">
        <v>486.75</v>
      </c>
      <c r="I162" s="169"/>
      <c r="L162" s="164"/>
      <c r="M162" s="170"/>
      <c r="N162" s="171"/>
      <c r="O162" s="171"/>
      <c r="P162" s="171"/>
      <c r="Q162" s="171"/>
      <c r="R162" s="171"/>
      <c r="S162" s="171"/>
      <c r="T162" s="172"/>
      <c r="AT162" s="166" t="s">
        <v>168</v>
      </c>
      <c r="AU162" s="166" t="s">
        <v>82</v>
      </c>
      <c r="AV162" s="13" t="s">
        <v>82</v>
      </c>
      <c r="AW162" s="13" t="s">
        <v>30</v>
      </c>
      <c r="AX162" s="13" t="s">
        <v>73</v>
      </c>
      <c r="AY162" s="166" t="s">
        <v>160</v>
      </c>
    </row>
    <row r="163" spans="1:65" s="13" customFormat="1">
      <c r="B163" s="164"/>
      <c r="D163" s="165" t="s">
        <v>168</v>
      </c>
      <c r="E163" s="166" t="s">
        <v>1</v>
      </c>
      <c r="F163" s="167" t="s">
        <v>861</v>
      </c>
      <c r="H163" s="168">
        <v>67.62</v>
      </c>
      <c r="I163" s="169"/>
      <c r="L163" s="164"/>
      <c r="M163" s="170"/>
      <c r="N163" s="171"/>
      <c r="O163" s="171"/>
      <c r="P163" s="171"/>
      <c r="Q163" s="171"/>
      <c r="R163" s="171"/>
      <c r="S163" s="171"/>
      <c r="T163" s="172"/>
      <c r="AT163" s="166" t="s">
        <v>168</v>
      </c>
      <c r="AU163" s="166" t="s">
        <v>82</v>
      </c>
      <c r="AV163" s="13" t="s">
        <v>82</v>
      </c>
      <c r="AW163" s="13" t="s">
        <v>30</v>
      </c>
      <c r="AX163" s="13" t="s">
        <v>73</v>
      </c>
      <c r="AY163" s="166" t="s">
        <v>160</v>
      </c>
    </row>
    <row r="164" spans="1:65" s="13" customFormat="1">
      <c r="B164" s="164"/>
      <c r="D164" s="165" t="s">
        <v>168</v>
      </c>
      <c r="E164" s="166" t="s">
        <v>1</v>
      </c>
      <c r="F164" s="167" t="s">
        <v>862</v>
      </c>
      <c r="H164" s="168">
        <v>-89.561999999999998</v>
      </c>
      <c r="I164" s="169"/>
      <c r="L164" s="164"/>
      <c r="M164" s="170"/>
      <c r="N164" s="171"/>
      <c r="O164" s="171"/>
      <c r="P164" s="171"/>
      <c r="Q164" s="171"/>
      <c r="R164" s="171"/>
      <c r="S164" s="171"/>
      <c r="T164" s="172"/>
      <c r="AT164" s="166" t="s">
        <v>168</v>
      </c>
      <c r="AU164" s="166" t="s">
        <v>82</v>
      </c>
      <c r="AV164" s="13" t="s">
        <v>82</v>
      </c>
      <c r="AW164" s="13" t="s">
        <v>30</v>
      </c>
      <c r="AX164" s="13" t="s">
        <v>73</v>
      </c>
      <c r="AY164" s="166" t="s">
        <v>160</v>
      </c>
    </row>
    <row r="165" spans="1:65" s="14" customFormat="1">
      <c r="B165" s="173"/>
      <c r="D165" s="165" t="s">
        <v>168</v>
      </c>
      <c r="E165" s="174" t="s">
        <v>1</v>
      </c>
      <c r="F165" s="175" t="s">
        <v>218</v>
      </c>
      <c r="H165" s="176">
        <v>464.80799999999999</v>
      </c>
      <c r="I165" s="177"/>
      <c r="L165" s="173"/>
      <c r="M165" s="178"/>
      <c r="N165" s="179"/>
      <c r="O165" s="179"/>
      <c r="P165" s="179"/>
      <c r="Q165" s="179"/>
      <c r="R165" s="179"/>
      <c r="S165" s="179"/>
      <c r="T165" s="180"/>
      <c r="AT165" s="174" t="s">
        <v>168</v>
      </c>
      <c r="AU165" s="174" t="s">
        <v>82</v>
      </c>
      <c r="AV165" s="14" t="s">
        <v>166</v>
      </c>
      <c r="AW165" s="14" t="s">
        <v>30</v>
      </c>
      <c r="AX165" s="14" t="s">
        <v>73</v>
      </c>
      <c r="AY165" s="174" t="s">
        <v>160</v>
      </c>
    </row>
    <row r="166" spans="1:65" s="13" customFormat="1">
      <c r="B166" s="164"/>
      <c r="D166" s="165" t="s">
        <v>168</v>
      </c>
      <c r="E166" s="166" t="s">
        <v>1</v>
      </c>
      <c r="F166" s="167" t="s">
        <v>863</v>
      </c>
      <c r="H166" s="168">
        <v>278.88499999999999</v>
      </c>
      <c r="I166" s="169"/>
      <c r="L166" s="164"/>
      <c r="M166" s="170"/>
      <c r="N166" s="171"/>
      <c r="O166" s="171"/>
      <c r="P166" s="171"/>
      <c r="Q166" s="171"/>
      <c r="R166" s="171"/>
      <c r="S166" s="171"/>
      <c r="T166" s="172"/>
      <c r="AT166" s="166" t="s">
        <v>168</v>
      </c>
      <c r="AU166" s="166" t="s">
        <v>82</v>
      </c>
      <c r="AV166" s="13" t="s">
        <v>82</v>
      </c>
      <c r="AW166" s="13" t="s">
        <v>30</v>
      </c>
      <c r="AX166" s="13" t="s">
        <v>80</v>
      </c>
      <c r="AY166" s="166" t="s">
        <v>160</v>
      </c>
    </row>
    <row r="167" spans="1:65" s="2" customFormat="1" ht="33" customHeight="1">
      <c r="A167" s="32"/>
      <c r="B167" s="149"/>
      <c r="C167" s="150" t="s">
        <v>220</v>
      </c>
      <c r="D167" s="150" t="s">
        <v>162</v>
      </c>
      <c r="E167" s="151" t="s">
        <v>221</v>
      </c>
      <c r="F167" s="152" t="s">
        <v>222</v>
      </c>
      <c r="G167" s="153" t="s">
        <v>207</v>
      </c>
      <c r="H167" s="154">
        <v>139.44200000000001</v>
      </c>
      <c r="I167" s="155"/>
      <c r="J167" s="156">
        <f>ROUND(I167*H167,2)</f>
        <v>0</v>
      </c>
      <c r="K167" s="157"/>
      <c r="L167" s="33"/>
      <c r="M167" s="158" t="s">
        <v>1</v>
      </c>
      <c r="N167" s="159" t="s">
        <v>38</v>
      </c>
      <c r="O167" s="58"/>
      <c r="P167" s="160">
        <f>O167*H167</f>
        <v>0</v>
      </c>
      <c r="Q167" s="160">
        <v>0</v>
      </c>
      <c r="R167" s="160">
        <f>Q167*H167</f>
        <v>0</v>
      </c>
      <c r="S167" s="160">
        <v>0</v>
      </c>
      <c r="T167" s="161">
        <f>S167*H167</f>
        <v>0</v>
      </c>
      <c r="U167" s="32"/>
      <c r="V167" s="32"/>
      <c r="W167" s="32"/>
      <c r="X167" s="32"/>
      <c r="Y167" s="32"/>
      <c r="Z167" s="32"/>
      <c r="AA167" s="32"/>
      <c r="AB167" s="32"/>
      <c r="AC167" s="32"/>
      <c r="AD167" s="32"/>
      <c r="AE167" s="32"/>
      <c r="AR167" s="162" t="s">
        <v>166</v>
      </c>
      <c r="AT167" s="162" t="s">
        <v>162</v>
      </c>
      <c r="AU167" s="162" t="s">
        <v>82</v>
      </c>
      <c r="AY167" s="17" t="s">
        <v>160</v>
      </c>
      <c r="BE167" s="163">
        <f>IF(N167="základní",J167,0)</f>
        <v>0</v>
      </c>
      <c r="BF167" s="163">
        <f>IF(N167="snížená",J167,0)</f>
        <v>0</v>
      </c>
      <c r="BG167" s="163">
        <f>IF(N167="zákl. přenesená",J167,0)</f>
        <v>0</v>
      </c>
      <c r="BH167" s="163">
        <f>IF(N167="sníž. přenesená",J167,0)</f>
        <v>0</v>
      </c>
      <c r="BI167" s="163">
        <f>IF(N167="nulová",J167,0)</f>
        <v>0</v>
      </c>
      <c r="BJ167" s="17" t="s">
        <v>80</v>
      </c>
      <c r="BK167" s="163">
        <f>ROUND(I167*H167,2)</f>
        <v>0</v>
      </c>
      <c r="BL167" s="17" t="s">
        <v>166</v>
      </c>
      <c r="BM167" s="162" t="s">
        <v>864</v>
      </c>
    </row>
    <row r="168" spans="1:65" s="13" customFormat="1">
      <c r="B168" s="164"/>
      <c r="D168" s="165" t="s">
        <v>168</v>
      </c>
      <c r="E168" s="166" t="s">
        <v>1</v>
      </c>
      <c r="F168" s="167" t="s">
        <v>865</v>
      </c>
      <c r="H168" s="168">
        <v>139.44200000000001</v>
      </c>
      <c r="I168" s="169"/>
      <c r="L168" s="164"/>
      <c r="M168" s="170"/>
      <c r="N168" s="171"/>
      <c r="O168" s="171"/>
      <c r="P168" s="171"/>
      <c r="Q168" s="171"/>
      <c r="R168" s="171"/>
      <c r="S168" s="171"/>
      <c r="T168" s="172"/>
      <c r="AT168" s="166" t="s">
        <v>168</v>
      </c>
      <c r="AU168" s="166" t="s">
        <v>82</v>
      </c>
      <c r="AV168" s="13" t="s">
        <v>82</v>
      </c>
      <c r="AW168" s="13" t="s">
        <v>30</v>
      </c>
      <c r="AX168" s="13" t="s">
        <v>73</v>
      </c>
      <c r="AY168" s="166" t="s">
        <v>160</v>
      </c>
    </row>
    <row r="169" spans="1:65" s="14" customFormat="1">
      <c r="B169" s="173"/>
      <c r="D169" s="165" t="s">
        <v>168</v>
      </c>
      <c r="E169" s="174" t="s">
        <v>1</v>
      </c>
      <c r="F169" s="175" t="s">
        <v>170</v>
      </c>
      <c r="H169" s="176">
        <v>139.44200000000001</v>
      </c>
      <c r="I169" s="177"/>
      <c r="L169" s="173"/>
      <c r="M169" s="178"/>
      <c r="N169" s="179"/>
      <c r="O169" s="179"/>
      <c r="P169" s="179"/>
      <c r="Q169" s="179"/>
      <c r="R169" s="179"/>
      <c r="S169" s="179"/>
      <c r="T169" s="180"/>
      <c r="AT169" s="174" t="s">
        <v>168</v>
      </c>
      <c r="AU169" s="174" t="s">
        <v>82</v>
      </c>
      <c r="AV169" s="14" t="s">
        <v>166</v>
      </c>
      <c r="AW169" s="14" t="s">
        <v>30</v>
      </c>
      <c r="AX169" s="14" t="s">
        <v>80</v>
      </c>
      <c r="AY169" s="174" t="s">
        <v>160</v>
      </c>
    </row>
    <row r="170" spans="1:65" s="2" customFormat="1" ht="33" customHeight="1">
      <c r="A170" s="32"/>
      <c r="B170" s="149"/>
      <c r="C170" s="150" t="s">
        <v>225</v>
      </c>
      <c r="D170" s="150" t="s">
        <v>162</v>
      </c>
      <c r="E170" s="151" t="s">
        <v>226</v>
      </c>
      <c r="F170" s="152" t="s">
        <v>227</v>
      </c>
      <c r="G170" s="153" t="s">
        <v>207</v>
      </c>
      <c r="H170" s="154">
        <v>46.481000000000002</v>
      </c>
      <c r="I170" s="155"/>
      <c r="J170" s="156">
        <f>ROUND(I170*H170,2)</f>
        <v>0</v>
      </c>
      <c r="K170" s="157"/>
      <c r="L170" s="33"/>
      <c r="M170" s="158" t="s">
        <v>1</v>
      </c>
      <c r="N170" s="159" t="s">
        <v>38</v>
      </c>
      <c r="O170" s="58"/>
      <c r="P170" s="160">
        <f>O170*H170</f>
        <v>0</v>
      </c>
      <c r="Q170" s="160">
        <v>0</v>
      </c>
      <c r="R170" s="160">
        <f>Q170*H170</f>
        <v>0</v>
      </c>
      <c r="S170" s="160">
        <v>0</v>
      </c>
      <c r="T170" s="161">
        <f>S170*H170</f>
        <v>0</v>
      </c>
      <c r="U170" s="32"/>
      <c r="V170" s="32"/>
      <c r="W170" s="32"/>
      <c r="X170" s="32"/>
      <c r="Y170" s="32"/>
      <c r="Z170" s="32"/>
      <c r="AA170" s="32"/>
      <c r="AB170" s="32"/>
      <c r="AC170" s="32"/>
      <c r="AD170" s="32"/>
      <c r="AE170" s="32"/>
      <c r="AR170" s="162" t="s">
        <v>166</v>
      </c>
      <c r="AT170" s="162" t="s">
        <v>162</v>
      </c>
      <c r="AU170" s="162" t="s">
        <v>82</v>
      </c>
      <c r="AY170" s="17" t="s">
        <v>160</v>
      </c>
      <c r="BE170" s="163">
        <f>IF(N170="základní",J170,0)</f>
        <v>0</v>
      </c>
      <c r="BF170" s="163">
        <f>IF(N170="snížená",J170,0)</f>
        <v>0</v>
      </c>
      <c r="BG170" s="163">
        <f>IF(N170="zákl. přenesená",J170,0)</f>
        <v>0</v>
      </c>
      <c r="BH170" s="163">
        <f>IF(N170="sníž. přenesená",J170,0)</f>
        <v>0</v>
      </c>
      <c r="BI170" s="163">
        <f>IF(N170="nulová",J170,0)</f>
        <v>0</v>
      </c>
      <c r="BJ170" s="17" t="s">
        <v>80</v>
      </c>
      <c r="BK170" s="163">
        <f>ROUND(I170*H170,2)</f>
        <v>0</v>
      </c>
      <c r="BL170" s="17" t="s">
        <v>166</v>
      </c>
      <c r="BM170" s="162" t="s">
        <v>866</v>
      </c>
    </row>
    <row r="171" spans="1:65" s="13" customFormat="1">
      <c r="B171" s="164"/>
      <c r="D171" s="165" t="s">
        <v>168</v>
      </c>
      <c r="E171" s="166" t="s">
        <v>1</v>
      </c>
      <c r="F171" s="167" t="s">
        <v>867</v>
      </c>
      <c r="H171" s="168">
        <v>46.481000000000002</v>
      </c>
      <c r="I171" s="169"/>
      <c r="L171" s="164"/>
      <c r="M171" s="170"/>
      <c r="N171" s="171"/>
      <c r="O171" s="171"/>
      <c r="P171" s="171"/>
      <c r="Q171" s="171"/>
      <c r="R171" s="171"/>
      <c r="S171" s="171"/>
      <c r="T171" s="172"/>
      <c r="AT171" s="166" t="s">
        <v>168</v>
      </c>
      <c r="AU171" s="166" t="s">
        <v>82</v>
      </c>
      <c r="AV171" s="13" t="s">
        <v>82</v>
      </c>
      <c r="AW171" s="13" t="s">
        <v>30</v>
      </c>
      <c r="AX171" s="13" t="s">
        <v>73</v>
      </c>
      <c r="AY171" s="166" t="s">
        <v>160</v>
      </c>
    </row>
    <row r="172" spans="1:65" s="14" customFormat="1">
      <c r="B172" s="173"/>
      <c r="D172" s="165" t="s">
        <v>168</v>
      </c>
      <c r="E172" s="174" t="s">
        <v>1</v>
      </c>
      <c r="F172" s="175" t="s">
        <v>170</v>
      </c>
      <c r="H172" s="176">
        <v>46.481000000000002</v>
      </c>
      <c r="I172" s="177"/>
      <c r="L172" s="173"/>
      <c r="M172" s="178"/>
      <c r="N172" s="179"/>
      <c r="O172" s="179"/>
      <c r="P172" s="179"/>
      <c r="Q172" s="179"/>
      <c r="R172" s="179"/>
      <c r="S172" s="179"/>
      <c r="T172" s="180"/>
      <c r="AT172" s="174" t="s">
        <v>168</v>
      </c>
      <c r="AU172" s="174" t="s">
        <v>82</v>
      </c>
      <c r="AV172" s="14" t="s">
        <v>166</v>
      </c>
      <c r="AW172" s="14" t="s">
        <v>30</v>
      </c>
      <c r="AX172" s="14" t="s">
        <v>80</v>
      </c>
      <c r="AY172" s="174" t="s">
        <v>160</v>
      </c>
    </row>
    <row r="173" spans="1:65" s="2" customFormat="1" ht="21.75" customHeight="1">
      <c r="A173" s="32"/>
      <c r="B173" s="149"/>
      <c r="C173" s="150" t="s">
        <v>230</v>
      </c>
      <c r="D173" s="150" t="s">
        <v>162</v>
      </c>
      <c r="E173" s="151" t="s">
        <v>231</v>
      </c>
      <c r="F173" s="152" t="s">
        <v>232</v>
      </c>
      <c r="G173" s="153" t="s">
        <v>165</v>
      </c>
      <c r="H173" s="154">
        <v>939.096</v>
      </c>
      <c r="I173" s="155"/>
      <c r="J173" s="156">
        <f>ROUND(I173*H173,2)</f>
        <v>0</v>
      </c>
      <c r="K173" s="157"/>
      <c r="L173" s="33"/>
      <c r="M173" s="158" t="s">
        <v>1</v>
      </c>
      <c r="N173" s="159" t="s">
        <v>38</v>
      </c>
      <c r="O173" s="58"/>
      <c r="P173" s="160">
        <f>O173*H173</f>
        <v>0</v>
      </c>
      <c r="Q173" s="160">
        <v>8.4999999999999995E-4</v>
      </c>
      <c r="R173" s="160">
        <f>Q173*H173</f>
        <v>0.79823159999999993</v>
      </c>
      <c r="S173" s="160">
        <v>0</v>
      </c>
      <c r="T173" s="161">
        <f>S173*H173</f>
        <v>0</v>
      </c>
      <c r="U173" s="32"/>
      <c r="V173" s="32"/>
      <c r="W173" s="32"/>
      <c r="X173" s="32"/>
      <c r="Y173" s="32"/>
      <c r="Z173" s="32"/>
      <c r="AA173" s="32"/>
      <c r="AB173" s="32"/>
      <c r="AC173" s="32"/>
      <c r="AD173" s="32"/>
      <c r="AE173" s="32"/>
      <c r="AR173" s="162" t="s">
        <v>166</v>
      </c>
      <c r="AT173" s="162" t="s">
        <v>162</v>
      </c>
      <c r="AU173" s="162" t="s">
        <v>82</v>
      </c>
      <c r="AY173" s="17" t="s">
        <v>160</v>
      </c>
      <c r="BE173" s="163">
        <f>IF(N173="základní",J173,0)</f>
        <v>0</v>
      </c>
      <c r="BF173" s="163">
        <f>IF(N173="snížená",J173,0)</f>
        <v>0</v>
      </c>
      <c r="BG173" s="163">
        <f>IF(N173="zákl. přenesená",J173,0)</f>
        <v>0</v>
      </c>
      <c r="BH173" s="163">
        <f>IF(N173="sníž. přenesená",J173,0)</f>
        <v>0</v>
      </c>
      <c r="BI173" s="163">
        <f>IF(N173="nulová",J173,0)</f>
        <v>0</v>
      </c>
      <c r="BJ173" s="17" t="s">
        <v>80</v>
      </c>
      <c r="BK173" s="163">
        <f>ROUND(I173*H173,2)</f>
        <v>0</v>
      </c>
      <c r="BL173" s="17" t="s">
        <v>166</v>
      </c>
      <c r="BM173" s="162" t="s">
        <v>868</v>
      </c>
    </row>
    <row r="174" spans="1:65" s="15" customFormat="1">
      <c r="B174" s="181"/>
      <c r="D174" s="165" t="s">
        <v>168</v>
      </c>
      <c r="E174" s="182" t="s">
        <v>1</v>
      </c>
      <c r="F174" s="183" t="s">
        <v>214</v>
      </c>
      <c r="H174" s="182" t="s">
        <v>1</v>
      </c>
      <c r="I174" s="184"/>
      <c r="L174" s="181"/>
      <c r="M174" s="185"/>
      <c r="N174" s="186"/>
      <c r="O174" s="186"/>
      <c r="P174" s="186"/>
      <c r="Q174" s="186"/>
      <c r="R174" s="186"/>
      <c r="S174" s="186"/>
      <c r="T174" s="187"/>
      <c r="AT174" s="182" t="s">
        <v>168</v>
      </c>
      <c r="AU174" s="182" t="s">
        <v>82</v>
      </c>
      <c r="AV174" s="15" t="s">
        <v>80</v>
      </c>
      <c r="AW174" s="15" t="s">
        <v>30</v>
      </c>
      <c r="AX174" s="15" t="s">
        <v>73</v>
      </c>
      <c r="AY174" s="182" t="s">
        <v>160</v>
      </c>
    </row>
    <row r="175" spans="1:65" s="13" customFormat="1">
      <c r="B175" s="164"/>
      <c r="D175" s="165" t="s">
        <v>168</v>
      </c>
      <c r="E175" s="166" t="s">
        <v>1</v>
      </c>
      <c r="F175" s="167" t="s">
        <v>869</v>
      </c>
      <c r="H175" s="168">
        <v>885</v>
      </c>
      <c r="I175" s="169"/>
      <c r="L175" s="164"/>
      <c r="M175" s="170"/>
      <c r="N175" s="171"/>
      <c r="O175" s="171"/>
      <c r="P175" s="171"/>
      <c r="Q175" s="171"/>
      <c r="R175" s="171"/>
      <c r="S175" s="171"/>
      <c r="T175" s="172"/>
      <c r="AT175" s="166" t="s">
        <v>168</v>
      </c>
      <c r="AU175" s="166" t="s">
        <v>82</v>
      </c>
      <c r="AV175" s="13" t="s">
        <v>82</v>
      </c>
      <c r="AW175" s="13" t="s">
        <v>30</v>
      </c>
      <c r="AX175" s="13" t="s">
        <v>73</v>
      </c>
      <c r="AY175" s="166" t="s">
        <v>160</v>
      </c>
    </row>
    <row r="176" spans="1:65" s="13" customFormat="1">
      <c r="B176" s="164"/>
      <c r="D176" s="165" t="s">
        <v>168</v>
      </c>
      <c r="E176" s="166" t="s">
        <v>1</v>
      </c>
      <c r="F176" s="167" t="s">
        <v>870</v>
      </c>
      <c r="H176" s="168">
        <v>54.095999999999997</v>
      </c>
      <c r="I176" s="169"/>
      <c r="L176" s="164"/>
      <c r="M176" s="170"/>
      <c r="N176" s="171"/>
      <c r="O176" s="171"/>
      <c r="P176" s="171"/>
      <c r="Q176" s="171"/>
      <c r="R176" s="171"/>
      <c r="S176" s="171"/>
      <c r="T176" s="172"/>
      <c r="AT176" s="166" t="s">
        <v>168</v>
      </c>
      <c r="AU176" s="166" t="s">
        <v>82</v>
      </c>
      <c r="AV176" s="13" t="s">
        <v>82</v>
      </c>
      <c r="AW176" s="13" t="s">
        <v>30</v>
      </c>
      <c r="AX176" s="13" t="s">
        <v>73</v>
      </c>
      <c r="AY176" s="166" t="s">
        <v>160</v>
      </c>
    </row>
    <row r="177" spans="1:65" s="14" customFormat="1">
      <c r="B177" s="173"/>
      <c r="D177" s="165" t="s">
        <v>168</v>
      </c>
      <c r="E177" s="174" t="s">
        <v>1</v>
      </c>
      <c r="F177" s="175" t="s">
        <v>170</v>
      </c>
      <c r="H177" s="176">
        <v>939.096</v>
      </c>
      <c r="I177" s="177"/>
      <c r="L177" s="173"/>
      <c r="M177" s="178"/>
      <c r="N177" s="179"/>
      <c r="O177" s="179"/>
      <c r="P177" s="179"/>
      <c r="Q177" s="179"/>
      <c r="R177" s="179"/>
      <c r="S177" s="179"/>
      <c r="T177" s="180"/>
      <c r="AT177" s="174" t="s">
        <v>168</v>
      </c>
      <c r="AU177" s="174" t="s">
        <v>82</v>
      </c>
      <c r="AV177" s="14" t="s">
        <v>166</v>
      </c>
      <c r="AW177" s="14" t="s">
        <v>30</v>
      </c>
      <c r="AX177" s="14" t="s">
        <v>80</v>
      </c>
      <c r="AY177" s="174" t="s">
        <v>160</v>
      </c>
    </row>
    <row r="178" spans="1:65" s="2" customFormat="1" ht="24.2" customHeight="1">
      <c r="A178" s="32"/>
      <c r="B178" s="149"/>
      <c r="C178" s="150" t="s">
        <v>236</v>
      </c>
      <c r="D178" s="150" t="s">
        <v>162</v>
      </c>
      <c r="E178" s="151" t="s">
        <v>237</v>
      </c>
      <c r="F178" s="152" t="s">
        <v>238</v>
      </c>
      <c r="G178" s="153" t="s">
        <v>165</v>
      </c>
      <c r="H178" s="154">
        <v>939.096</v>
      </c>
      <c r="I178" s="155"/>
      <c r="J178" s="156">
        <f>ROUND(I178*H178,2)</f>
        <v>0</v>
      </c>
      <c r="K178" s="157"/>
      <c r="L178" s="33"/>
      <c r="M178" s="158" t="s">
        <v>1</v>
      </c>
      <c r="N178" s="159" t="s">
        <v>38</v>
      </c>
      <c r="O178" s="58"/>
      <c r="P178" s="160">
        <f>O178*H178</f>
        <v>0</v>
      </c>
      <c r="Q178" s="160">
        <v>0</v>
      </c>
      <c r="R178" s="160">
        <f>Q178*H178</f>
        <v>0</v>
      </c>
      <c r="S178" s="160">
        <v>0</v>
      </c>
      <c r="T178" s="161">
        <f>S178*H178</f>
        <v>0</v>
      </c>
      <c r="U178" s="32"/>
      <c r="V178" s="32"/>
      <c r="W178" s="32"/>
      <c r="X178" s="32"/>
      <c r="Y178" s="32"/>
      <c r="Z178" s="32"/>
      <c r="AA178" s="32"/>
      <c r="AB178" s="32"/>
      <c r="AC178" s="32"/>
      <c r="AD178" s="32"/>
      <c r="AE178" s="32"/>
      <c r="AR178" s="162" t="s">
        <v>166</v>
      </c>
      <c r="AT178" s="162" t="s">
        <v>162</v>
      </c>
      <c r="AU178" s="162" t="s">
        <v>82</v>
      </c>
      <c r="AY178" s="17" t="s">
        <v>160</v>
      </c>
      <c r="BE178" s="163">
        <f>IF(N178="základní",J178,0)</f>
        <v>0</v>
      </c>
      <c r="BF178" s="163">
        <f>IF(N178="snížená",J178,0)</f>
        <v>0</v>
      </c>
      <c r="BG178" s="163">
        <f>IF(N178="zákl. přenesená",J178,0)</f>
        <v>0</v>
      </c>
      <c r="BH178" s="163">
        <f>IF(N178="sníž. přenesená",J178,0)</f>
        <v>0</v>
      </c>
      <c r="BI178" s="163">
        <f>IF(N178="nulová",J178,0)</f>
        <v>0</v>
      </c>
      <c r="BJ178" s="17" t="s">
        <v>80</v>
      </c>
      <c r="BK178" s="163">
        <f>ROUND(I178*H178,2)</f>
        <v>0</v>
      </c>
      <c r="BL178" s="17" t="s">
        <v>166</v>
      </c>
      <c r="BM178" s="162" t="s">
        <v>871</v>
      </c>
    </row>
    <row r="179" spans="1:65" s="2" customFormat="1" ht="33" customHeight="1">
      <c r="A179" s="32"/>
      <c r="B179" s="149"/>
      <c r="C179" s="150" t="s">
        <v>8</v>
      </c>
      <c r="D179" s="150" t="s">
        <v>162</v>
      </c>
      <c r="E179" s="151" t="s">
        <v>240</v>
      </c>
      <c r="F179" s="152" t="s">
        <v>241</v>
      </c>
      <c r="G179" s="153" t="s">
        <v>207</v>
      </c>
      <c r="H179" s="154">
        <v>368.55599999999998</v>
      </c>
      <c r="I179" s="155"/>
      <c r="J179" s="156">
        <f>ROUND(I179*H179,2)</f>
        <v>0</v>
      </c>
      <c r="K179" s="157"/>
      <c r="L179" s="33"/>
      <c r="M179" s="158" t="s">
        <v>1</v>
      </c>
      <c r="N179" s="159" t="s">
        <v>38</v>
      </c>
      <c r="O179" s="58"/>
      <c r="P179" s="160">
        <f>O179*H179</f>
        <v>0</v>
      </c>
      <c r="Q179" s="160">
        <v>0</v>
      </c>
      <c r="R179" s="160">
        <f>Q179*H179</f>
        <v>0</v>
      </c>
      <c r="S179" s="160">
        <v>0</v>
      </c>
      <c r="T179" s="161">
        <f>S179*H179</f>
        <v>0</v>
      </c>
      <c r="U179" s="32"/>
      <c r="V179" s="32"/>
      <c r="W179" s="32"/>
      <c r="X179" s="32"/>
      <c r="Y179" s="32"/>
      <c r="Z179" s="32"/>
      <c r="AA179" s="32"/>
      <c r="AB179" s="32"/>
      <c r="AC179" s="32"/>
      <c r="AD179" s="32"/>
      <c r="AE179" s="32"/>
      <c r="AR179" s="162" t="s">
        <v>166</v>
      </c>
      <c r="AT179" s="162" t="s">
        <v>162</v>
      </c>
      <c r="AU179" s="162" t="s">
        <v>82</v>
      </c>
      <c r="AY179" s="17" t="s">
        <v>160</v>
      </c>
      <c r="BE179" s="163">
        <f>IF(N179="základní",J179,0)</f>
        <v>0</v>
      </c>
      <c r="BF179" s="163">
        <f>IF(N179="snížená",J179,0)</f>
        <v>0</v>
      </c>
      <c r="BG179" s="163">
        <f>IF(N179="zákl. přenesená",J179,0)</f>
        <v>0</v>
      </c>
      <c r="BH179" s="163">
        <f>IF(N179="sníž. přenesená",J179,0)</f>
        <v>0</v>
      </c>
      <c r="BI179" s="163">
        <f>IF(N179="nulová",J179,0)</f>
        <v>0</v>
      </c>
      <c r="BJ179" s="17" t="s">
        <v>80</v>
      </c>
      <c r="BK179" s="163">
        <f>ROUND(I179*H179,2)</f>
        <v>0</v>
      </c>
      <c r="BL179" s="17" t="s">
        <v>166</v>
      </c>
      <c r="BM179" s="162" t="s">
        <v>872</v>
      </c>
    </row>
    <row r="180" spans="1:65" s="13" customFormat="1">
      <c r="B180" s="164"/>
      <c r="D180" s="165" t="s">
        <v>168</v>
      </c>
      <c r="E180" s="166" t="s">
        <v>1</v>
      </c>
      <c r="F180" s="167" t="s">
        <v>873</v>
      </c>
      <c r="H180" s="168">
        <v>368.55599999999998</v>
      </c>
      <c r="I180" s="169"/>
      <c r="L180" s="164"/>
      <c r="M180" s="170"/>
      <c r="N180" s="171"/>
      <c r="O180" s="171"/>
      <c r="P180" s="171"/>
      <c r="Q180" s="171"/>
      <c r="R180" s="171"/>
      <c r="S180" s="171"/>
      <c r="T180" s="172"/>
      <c r="AT180" s="166" t="s">
        <v>168</v>
      </c>
      <c r="AU180" s="166" t="s">
        <v>82</v>
      </c>
      <c r="AV180" s="13" t="s">
        <v>82</v>
      </c>
      <c r="AW180" s="13" t="s">
        <v>30</v>
      </c>
      <c r="AX180" s="13" t="s">
        <v>73</v>
      </c>
      <c r="AY180" s="166" t="s">
        <v>160</v>
      </c>
    </row>
    <row r="181" spans="1:65" s="14" customFormat="1">
      <c r="B181" s="173"/>
      <c r="D181" s="165" t="s">
        <v>168</v>
      </c>
      <c r="E181" s="174" t="s">
        <v>1</v>
      </c>
      <c r="F181" s="175" t="s">
        <v>170</v>
      </c>
      <c r="H181" s="176">
        <v>368.55599999999998</v>
      </c>
      <c r="I181" s="177"/>
      <c r="L181" s="173"/>
      <c r="M181" s="178"/>
      <c r="N181" s="179"/>
      <c r="O181" s="179"/>
      <c r="P181" s="179"/>
      <c r="Q181" s="179"/>
      <c r="R181" s="179"/>
      <c r="S181" s="179"/>
      <c r="T181" s="180"/>
      <c r="AT181" s="174" t="s">
        <v>168</v>
      </c>
      <c r="AU181" s="174" t="s">
        <v>82</v>
      </c>
      <c r="AV181" s="14" t="s">
        <v>166</v>
      </c>
      <c r="AW181" s="14" t="s">
        <v>30</v>
      </c>
      <c r="AX181" s="14" t="s">
        <v>80</v>
      </c>
      <c r="AY181" s="174" t="s">
        <v>160</v>
      </c>
    </row>
    <row r="182" spans="1:65" s="2" customFormat="1" ht="33" customHeight="1">
      <c r="A182" s="32"/>
      <c r="B182" s="149"/>
      <c r="C182" s="150" t="s">
        <v>244</v>
      </c>
      <c r="D182" s="150" t="s">
        <v>162</v>
      </c>
      <c r="E182" s="151" t="s">
        <v>245</v>
      </c>
      <c r="F182" s="152" t="s">
        <v>246</v>
      </c>
      <c r="G182" s="153" t="s">
        <v>207</v>
      </c>
      <c r="H182" s="154">
        <v>278.88499999999999</v>
      </c>
      <c r="I182" s="155"/>
      <c r="J182" s="156">
        <f>ROUND(I182*H182,2)</f>
        <v>0</v>
      </c>
      <c r="K182" s="157"/>
      <c r="L182" s="33"/>
      <c r="M182" s="158" t="s">
        <v>1</v>
      </c>
      <c r="N182" s="159" t="s">
        <v>38</v>
      </c>
      <c r="O182" s="58"/>
      <c r="P182" s="160">
        <f>O182*H182</f>
        <v>0</v>
      </c>
      <c r="Q182" s="160">
        <v>0</v>
      </c>
      <c r="R182" s="160">
        <f>Q182*H182</f>
        <v>0</v>
      </c>
      <c r="S182" s="160">
        <v>0</v>
      </c>
      <c r="T182" s="161">
        <f>S182*H182</f>
        <v>0</v>
      </c>
      <c r="U182" s="32"/>
      <c r="V182" s="32"/>
      <c r="W182" s="32"/>
      <c r="X182" s="32"/>
      <c r="Y182" s="32"/>
      <c r="Z182" s="32"/>
      <c r="AA182" s="32"/>
      <c r="AB182" s="32"/>
      <c r="AC182" s="32"/>
      <c r="AD182" s="32"/>
      <c r="AE182" s="32"/>
      <c r="AR182" s="162" t="s">
        <v>166</v>
      </c>
      <c r="AT182" s="162" t="s">
        <v>162</v>
      </c>
      <c r="AU182" s="162" t="s">
        <v>82</v>
      </c>
      <c r="AY182" s="17" t="s">
        <v>160</v>
      </c>
      <c r="BE182" s="163">
        <f>IF(N182="základní",J182,0)</f>
        <v>0</v>
      </c>
      <c r="BF182" s="163">
        <f>IF(N182="snížená",J182,0)</f>
        <v>0</v>
      </c>
      <c r="BG182" s="163">
        <f>IF(N182="zákl. přenesená",J182,0)</f>
        <v>0</v>
      </c>
      <c r="BH182" s="163">
        <f>IF(N182="sníž. přenesená",J182,0)</f>
        <v>0</v>
      </c>
      <c r="BI182" s="163">
        <f>IF(N182="nulová",J182,0)</f>
        <v>0</v>
      </c>
      <c r="BJ182" s="17" t="s">
        <v>80</v>
      </c>
      <c r="BK182" s="163">
        <f>ROUND(I182*H182,2)</f>
        <v>0</v>
      </c>
      <c r="BL182" s="17" t="s">
        <v>166</v>
      </c>
      <c r="BM182" s="162" t="s">
        <v>874</v>
      </c>
    </row>
    <row r="183" spans="1:65" s="13" customFormat="1">
      <c r="B183" s="164"/>
      <c r="D183" s="165" t="s">
        <v>168</v>
      </c>
      <c r="E183" s="166" t="s">
        <v>1</v>
      </c>
      <c r="F183" s="167" t="s">
        <v>875</v>
      </c>
      <c r="H183" s="168">
        <v>278.88499999999999</v>
      </c>
      <c r="I183" s="169"/>
      <c r="L183" s="164"/>
      <c r="M183" s="170"/>
      <c r="N183" s="171"/>
      <c r="O183" s="171"/>
      <c r="P183" s="171"/>
      <c r="Q183" s="171"/>
      <c r="R183" s="171"/>
      <c r="S183" s="171"/>
      <c r="T183" s="172"/>
      <c r="AT183" s="166" t="s">
        <v>168</v>
      </c>
      <c r="AU183" s="166" t="s">
        <v>82</v>
      </c>
      <c r="AV183" s="13" t="s">
        <v>82</v>
      </c>
      <c r="AW183" s="13" t="s">
        <v>30</v>
      </c>
      <c r="AX183" s="13" t="s">
        <v>73</v>
      </c>
      <c r="AY183" s="166" t="s">
        <v>160</v>
      </c>
    </row>
    <row r="184" spans="1:65" s="14" customFormat="1">
      <c r="B184" s="173"/>
      <c r="D184" s="165" t="s">
        <v>168</v>
      </c>
      <c r="E184" s="174" t="s">
        <v>1</v>
      </c>
      <c r="F184" s="175" t="s">
        <v>170</v>
      </c>
      <c r="H184" s="176">
        <v>278.88499999999999</v>
      </c>
      <c r="I184" s="177"/>
      <c r="L184" s="173"/>
      <c r="M184" s="178"/>
      <c r="N184" s="179"/>
      <c r="O184" s="179"/>
      <c r="P184" s="179"/>
      <c r="Q184" s="179"/>
      <c r="R184" s="179"/>
      <c r="S184" s="179"/>
      <c r="T184" s="180"/>
      <c r="AT184" s="174" t="s">
        <v>168</v>
      </c>
      <c r="AU184" s="174" t="s">
        <v>82</v>
      </c>
      <c r="AV184" s="14" t="s">
        <v>166</v>
      </c>
      <c r="AW184" s="14" t="s">
        <v>30</v>
      </c>
      <c r="AX184" s="14" t="s">
        <v>80</v>
      </c>
      <c r="AY184" s="174" t="s">
        <v>160</v>
      </c>
    </row>
    <row r="185" spans="1:65" s="2" customFormat="1" ht="37.9" customHeight="1">
      <c r="A185" s="32"/>
      <c r="B185" s="149"/>
      <c r="C185" s="150" t="s">
        <v>249</v>
      </c>
      <c r="D185" s="150" t="s">
        <v>162</v>
      </c>
      <c r="E185" s="151" t="s">
        <v>250</v>
      </c>
      <c r="F185" s="152" t="s">
        <v>251</v>
      </c>
      <c r="G185" s="153" t="s">
        <v>207</v>
      </c>
      <c r="H185" s="154">
        <v>1115.54</v>
      </c>
      <c r="I185" s="155"/>
      <c r="J185" s="156">
        <f>ROUND(I185*H185,2)</f>
        <v>0</v>
      </c>
      <c r="K185" s="157"/>
      <c r="L185" s="33"/>
      <c r="M185" s="158" t="s">
        <v>1</v>
      </c>
      <c r="N185" s="159" t="s">
        <v>38</v>
      </c>
      <c r="O185" s="58"/>
      <c r="P185" s="160">
        <f>O185*H185</f>
        <v>0</v>
      </c>
      <c r="Q185" s="160">
        <v>0</v>
      </c>
      <c r="R185" s="160">
        <f>Q185*H185</f>
        <v>0</v>
      </c>
      <c r="S185" s="160">
        <v>0</v>
      </c>
      <c r="T185" s="161">
        <f>S185*H185</f>
        <v>0</v>
      </c>
      <c r="U185" s="32"/>
      <c r="V185" s="32"/>
      <c r="W185" s="32"/>
      <c r="X185" s="32"/>
      <c r="Y185" s="32"/>
      <c r="Z185" s="32"/>
      <c r="AA185" s="32"/>
      <c r="AB185" s="32"/>
      <c r="AC185" s="32"/>
      <c r="AD185" s="32"/>
      <c r="AE185" s="32"/>
      <c r="AR185" s="162" t="s">
        <v>166</v>
      </c>
      <c r="AT185" s="162" t="s">
        <v>162</v>
      </c>
      <c r="AU185" s="162" t="s">
        <v>82</v>
      </c>
      <c r="AY185" s="17" t="s">
        <v>160</v>
      </c>
      <c r="BE185" s="163">
        <f>IF(N185="základní",J185,0)</f>
        <v>0</v>
      </c>
      <c r="BF185" s="163">
        <f>IF(N185="snížená",J185,0)</f>
        <v>0</v>
      </c>
      <c r="BG185" s="163">
        <f>IF(N185="zákl. přenesená",J185,0)</f>
        <v>0</v>
      </c>
      <c r="BH185" s="163">
        <f>IF(N185="sníž. přenesená",J185,0)</f>
        <v>0</v>
      </c>
      <c r="BI185" s="163">
        <f>IF(N185="nulová",J185,0)</f>
        <v>0</v>
      </c>
      <c r="BJ185" s="17" t="s">
        <v>80</v>
      </c>
      <c r="BK185" s="163">
        <f>ROUND(I185*H185,2)</f>
        <v>0</v>
      </c>
      <c r="BL185" s="17" t="s">
        <v>166</v>
      </c>
      <c r="BM185" s="162" t="s">
        <v>876</v>
      </c>
    </row>
    <row r="186" spans="1:65" s="13" customFormat="1">
      <c r="B186" s="164"/>
      <c r="D186" s="165" t="s">
        <v>168</v>
      </c>
      <c r="F186" s="167" t="s">
        <v>877</v>
      </c>
      <c r="H186" s="168">
        <v>1115.54</v>
      </c>
      <c r="I186" s="169"/>
      <c r="L186" s="164"/>
      <c r="M186" s="170"/>
      <c r="N186" s="171"/>
      <c r="O186" s="171"/>
      <c r="P186" s="171"/>
      <c r="Q186" s="171"/>
      <c r="R186" s="171"/>
      <c r="S186" s="171"/>
      <c r="T186" s="172"/>
      <c r="AT186" s="166" t="s">
        <v>168</v>
      </c>
      <c r="AU186" s="166" t="s">
        <v>82</v>
      </c>
      <c r="AV186" s="13" t="s">
        <v>82</v>
      </c>
      <c r="AW186" s="13" t="s">
        <v>3</v>
      </c>
      <c r="AX186" s="13" t="s">
        <v>80</v>
      </c>
      <c r="AY186" s="166" t="s">
        <v>160</v>
      </c>
    </row>
    <row r="187" spans="1:65" s="2" customFormat="1" ht="33" customHeight="1">
      <c r="A187" s="32"/>
      <c r="B187" s="149"/>
      <c r="C187" s="150" t="s">
        <v>254</v>
      </c>
      <c r="D187" s="150" t="s">
        <v>162</v>
      </c>
      <c r="E187" s="151" t="s">
        <v>255</v>
      </c>
      <c r="F187" s="152" t="s">
        <v>256</v>
      </c>
      <c r="G187" s="153" t="s">
        <v>207</v>
      </c>
      <c r="H187" s="154">
        <v>185.923</v>
      </c>
      <c r="I187" s="155"/>
      <c r="J187" s="156">
        <f>ROUND(I187*H187,2)</f>
        <v>0</v>
      </c>
      <c r="K187" s="157"/>
      <c r="L187" s="33"/>
      <c r="M187" s="158" t="s">
        <v>1</v>
      </c>
      <c r="N187" s="159" t="s">
        <v>38</v>
      </c>
      <c r="O187" s="58"/>
      <c r="P187" s="160">
        <f>O187*H187</f>
        <v>0</v>
      </c>
      <c r="Q187" s="160">
        <v>0</v>
      </c>
      <c r="R187" s="160">
        <f>Q187*H187</f>
        <v>0</v>
      </c>
      <c r="S187" s="160">
        <v>0</v>
      </c>
      <c r="T187" s="161">
        <f>S187*H187</f>
        <v>0</v>
      </c>
      <c r="U187" s="32"/>
      <c r="V187" s="32"/>
      <c r="W187" s="32"/>
      <c r="X187" s="32"/>
      <c r="Y187" s="32"/>
      <c r="Z187" s="32"/>
      <c r="AA187" s="32"/>
      <c r="AB187" s="32"/>
      <c r="AC187" s="32"/>
      <c r="AD187" s="32"/>
      <c r="AE187" s="32"/>
      <c r="AR187" s="162" t="s">
        <v>166</v>
      </c>
      <c r="AT187" s="162" t="s">
        <v>162</v>
      </c>
      <c r="AU187" s="162" t="s">
        <v>82</v>
      </c>
      <c r="AY187" s="17" t="s">
        <v>160</v>
      </c>
      <c r="BE187" s="163">
        <f>IF(N187="základní",J187,0)</f>
        <v>0</v>
      </c>
      <c r="BF187" s="163">
        <f>IF(N187="snížená",J187,0)</f>
        <v>0</v>
      </c>
      <c r="BG187" s="163">
        <f>IF(N187="zákl. přenesená",J187,0)</f>
        <v>0</v>
      </c>
      <c r="BH187" s="163">
        <f>IF(N187="sníž. přenesená",J187,0)</f>
        <v>0</v>
      </c>
      <c r="BI187" s="163">
        <f>IF(N187="nulová",J187,0)</f>
        <v>0</v>
      </c>
      <c r="BJ187" s="17" t="s">
        <v>80</v>
      </c>
      <c r="BK187" s="163">
        <f>ROUND(I187*H187,2)</f>
        <v>0</v>
      </c>
      <c r="BL187" s="17" t="s">
        <v>166</v>
      </c>
      <c r="BM187" s="162" t="s">
        <v>878</v>
      </c>
    </row>
    <row r="188" spans="1:65" s="13" customFormat="1">
      <c r="B188" s="164"/>
      <c r="D188" s="165" t="s">
        <v>168</v>
      </c>
      <c r="E188" s="166" t="s">
        <v>1</v>
      </c>
      <c r="F188" s="167" t="s">
        <v>879</v>
      </c>
      <c r="H188" s="168">
        <v>185.923</v>
      </c>
      <c r="I188" s="169"/>
      <c r="L188" s="164"/>
      <c r="M188" s="170"/>
      <c r="N188" s="171"/>
      <c r="O188" s="171"/>
      <c r="P188" s="171"/>
      <c r="Q188" s="171"/>
      <c r="R188" s="171"/>
      <c r="S188" s="171"/>
      <c r="T188" s="172"/>
      <c r="AT188" s="166" t="s">
        <v>168</v>
      </c>
      <c r="AU188" s="166" t="s">
        <v>82</v>
      </c>
      <c r="AV188" s="13" t="s">
        <v>82</v>
      </c>
      <c r="AW188" s="13" t="s">
        <v>30</v>
      </c>
      <c r="AX188" s="13" t="s">
        <v>73</v>
      </c>
      <c r="AY188" s="166" t="s">
        <v>160</v>
      </c>
    </row>
    <row r="189" spans="1:65" s="14" customFormat="1">
      <c r="B189" s="173"/>
      <c r="D189" s="165" t="s">
        <v>168</v>
      </c>
      <c r="E189" s="174" t="s">
        <v>1</v>
      </c>
      <c r="F189" s="175" t="s">
        <v>170</v>
      </c>
      <c r="H189" s="176">
        <v>185.923</v>
      </c>
      <c r="I189" s="177"/>
      <c r="L189" s="173"/>
      <c r="M189" s="178"/>
      <c r="N189" s="179"/>
      <c r="O189" s="179"/>
      <c r="P189" s="179"/>
      <c r="Q189" s="179"/>
      <c r="R189" s="179"/>
      <c r="S189" s="179"/>
      <c r="T189" s="180"/>
      <c r="AT189" s="174" t="s">
        <v>168</v>
      </c>
      <c r="AU189" s="174" t="s">
        <v>82</v>
      </c>
      <c r="AV189" s="14" t="s">
        <v>166</v>
      </c>
      <c r="AW189" s="14" t="s">
        <v>30</v>
      </c>
      <c r="AX189" s="14" t="s">
        <v>80</v>
      </c>
      <c r="AY189" s="174" t="s">
        <v>160</v>
      </c>
    </row>
    <row r="190" spans="1:65" s="2" customFormat="1" ht="37.9" customHeight="1">
      <c r="A190" s="32"/>
      <c r="B190" s="149"/>
      <c r="C190" s="150" t="s">
        <v>259</v>
      </c>
      <c r="D190" s="150" t="s">
        <v>162</v>
      </c>
      <c r="E190" s="151" t="s">
        <v>260</v>
      </c>
      <c r="F190" s="152" t="s">
        <v>261</v>
      </c>
      <c r="G190" s="153" t="s">
        <v>207</v>
      </c>
      <c r="H190" s="154">
        <v>743.69200000000001</v>
      </c>
      <c r="I190" s="155"/>
      <c r="J190" s="156">
        <f>ROUND(I190*H190,2)</f>
        <v>0</v>
      </c>
      <c r="K190" s="157"/>
      <c r="L190" s="33"/>
      <c r="M190" s="158" t="s">
        <v>1</v>
      </c>
      <c r="N190" s="159" t="s">
        <v>38</v>
      </c>
      <c r="O190" s="58"/>
      <c r="P190" s="160">
        <f>O190*H190</f>
        <v>0</v>
      </c>
      <c r="Q190" s="160">
        <v>0</v>
      </c>
      <c r="R190" s="160">
        <f>Q190*H190</f>
        <v>0</v>
      </c>
      <c r="S190" s="160">
        <v>0</v>
      </c>
      <c r="T190" s="161">
        <f>S190*H190</f>
        <v>0</v>
      </c>
      <c r="U190" s="32"/>
      <c r="V190" s="32"/>
      <c r="W190" s="32"/>
      <c r="X190" s="32"/>
      <c r="Y190" s="32"/>
      <c r="Z190" s="32"/>
      <c r="AA190" s="32"/>
      <c r="AB190" s="32"/>
      <c r="AC190" s="32"/>
      <c r="AD190" s="32"/>
      <c r="AE190" s="32"/>
      <c r="AR190" s="162" t="s">
        <v>166</v>
      </c>
      <c r="AT190" s="162" t="s">
        <v>162</v>
      </c>
      <c r="AU190" s="162" t="s">
        <v>82</v>
      </c>
      <c r="AY190" s="17" t="s">
        <v>160</v>
      </c>
      <c r="BE190" s="163">
        <f>IF(N190="základní",J190,0)</f>
        <v>0</v>
      </c>
      <c r="BF190" s="163">
        <f>IF(N190="snížená",J190,0)</f>
        <v>0</v>
      </c>
      <c r="BG190" s="163">
        <f>IF(N190="zákl. přenesená",J190,0)</f>
        <v>0</v>
      </c>
      <c r="BH190" s="163">
        <f>IF(N190="sníž. přenesená",J190,0)</f>
        <v>0</v>
      </c>
      <c r="BI190" s="163">
        <f>IF(N190="nulová",J190,0)</f>
        <v>0</v>
      </c>
      <c r="BJ190" s="17" t="s">
        <v>80</v>
      </c>
      <c r="BK190" s="163">
        <f>ROUND(I190*H190,2)</f>
        <v>0</v>
      </c>
      <c r="BL190" s="17" t="s">
        <v>166</v>
      </c>
      <c r="BM190" s="162" t="s">
        <v>880</v>
      </c>
    </row>
    <row r="191" spans="1:65" s="13" customFormat="1">
      <c r="B191" s="164"/>
      <c r="D191" s="165" t="s">
        <v>168</v>
      </c>
      <c r="F191" s="167" t="s">
        <v>881</v>
      </c>
      <c r="H191" s="168">
        <v>743.69200000000001</v>
      </c>
      <c r="I191" s="169"/>
      <c r="L191" s="164"/>
      <c r="M191" s="170"/>
      <c r="N191" s="171"/>
      <c r="O191" s="171"/>
      <c r="P191" s="171"/>
      <c r="Q191" s="171"/>
      <c r="R191" s="171"/>
      <c r="S191" s="171"/>
      <c r="T191" s="172"/>
      <c r="AT191" s="166" t="s">
        <v>168</v>
      </c>
      <c r="AU191" s="166" t="s">
        <v>82</v>
      </c>
      <c r="AV191" s="13" t="s">
        <v>82</v>
      </c>
      <c r="AW191" s="13" t="s">
        <v>3</v>
      </c>
      <c r="AX191" s="13" t="s">
        <v>80</v>
      </c>
      <c r="AY191" s="166" t="s">
        <v>160</v>
      </c>
    </row>
    <row r="192" spans="1:65" s="2" customFormat="1" ht="24.2" customHeight="1">
      <c r="A192" s="32"/>
      <c r="B192" s="149"/>
      <c r="C192" s="150" t="s">
        <v>264</v>
      </c>
      <c r="D192" s="150" t="s">
        <v>162</v>
      </c>
      <c r="E192" s="151" t="s">
        <v>265</v>
      </c>
      <c r="F192" s="152" t="s">
        <v>266</v>
      </c>
      <c r="G192" s="153" t="s">
        <v>207</v>
      </c>
      <c r="H192" s="154">
        <v>368.55599999999998</v>
      </c>
      <c r="I192" s="155"/>
      <c r="J192" s="156">
        <f>ROUND(I192*H192,2)</f>
        <v>0</v>
      </c>
      <c r="K192" s="157"/>
      <c r="L192" s="33"/>
      <c r="M192" s="158" t="s">
        <v>1</v>
      </c>
      <c r="N192" s="159" t="s">
        <v>38</v>
      </c>
      <c r="O192" s="58"/>
      <c r="P192" s="160">
        <f>O192*H192</f>
        <v>0</v>
      </c>
      <c r="Q192" s="160">
        <v>0</v>
      </c>
      <c r="R192" s="160">
        <f>Q192*H192</f>
        <v>0</v>
      </c>
      <c r="S192" s="160">
        <v>0</v>
      </c>
      <c r="T192" s="161">
        <f>S192*H192</f>
        <v>0</v>
      </c>
      <c r="U192" s="32"/>
      <c r="V192" s="32"/>
      <c r="W192" s="32"/>
      <c r="X192" s="32"/>
      <c r="Y192" s="32"/>
      <c r="Z192" s="32"/>
      <c r="AA192" s="32"/>
      <c r="AB192" s="32"/>
      <c r="AC192" s="32"/>
      <c r="AD192" s="32"/>
      <c r="AE192" s="32"/>
      <c r="AR192" s="162" t="s">
        <v>166</v>
      </c>
      <c r="AT192" s="162" t="s">
        <v>162</v>
      </c>
      <c r="AU192" s="162" t="s">
        <v>82</v>
      </c>
      <c r="AY192" s="17" t="s">
        <v>160</v>
      </c>
      <c r="BE192" s="163">
        <f>IF(N192="základní",J192,0)</f>
        <v>0</v>
      </c>
      <c r="BF192" s="163">
        <f>IF(N192="snížená",J192,0)</f>
        <v>0</v>
      </c>
      <c r="BG192" s="163">
        <f>IF(N192="zákl. přenesená",J192,0)</f>
        <v>0</v>
      </c>
      <c r="BH192" s="163">
        <f>IF(N192="sníž. přenesená",J192,0)</f>
        <v>0</v>
      </c>
      <c r="BI192" s="163">
        <f>IF(N192="nulová",J192,0)</f>
        <v>0</v>
      </c>
      <c r="BJ192" s="17" t="s">
        <v>80</v>
      </c>
      <c r="BK192" s="163">
        <f>ROUND(I192*H192,2)</f>
        <v>0</v>
      </c>
      <c r="BL192" s="17" t="s">
        <v>166</v>
      </c>
      <c r="BM192" s="162" t="s">
        <v>882</v>
      </c>
    </row>
    <row r="193" spans="1:65" s="13" customFormat="1">
      <c r="B193" s="164"/>
      <c r="D193" s="165" t="s">
        <v>168</v>
      </c>
      <c r="E193" s="166" t="s">
        <v>1</v>
      </c>
      <c r="F193" s="167" t="s">
        <v>873</v>
      </c>
      <c r="H193" s="168">
        <v>368.55599999999998</v>
      </c>
      <c r="I193" s="169"/>
      <c r="L193" s="164"/>
      <c r="M193" s="170"/>
      <c r="N193" s="171"/>
      <c r="O193" s="171"/>
      <c r="P193" s="171"/>
      <c r="Q193" s="171"/>
      <c r="R193" s="171"/>
      <c r="S193" s="171"/>
      <c r="T193" s="172"/>
      <c r="AT193" s="166" t="s">
        <v>168</v>
      </c>
      <c r="AU193" s="166" t="s">
        <v>82</v>
      </c>
      <c r="AV193" s="13" t="s">
        <v>82</v>
      </c>
      <c r="AW193" s="13" t="s">
        <v>30</v>
      </c>
      <c r="AX193" s="13" t="s">
        <v>73</v>
      </c>
      <c r="AY193" s="166" t="s">
        <v>160</v>
      </c>
    </row>
    <row r="194" spans="1:65" s="14" customFormat="1">
      <c r="B194" s="173"/>
      <c r="D194" s="165" t="s">
        <v>168</v>
      </c>
      <c r="E194" s="174" t="s">
        <v>1</v>
      </c>
      <c r="F194" s="175" t="s">
        <v>170</v>
      </c>
      <c r="H194" s="176">
        <v>368.55599999999998</v>
      </c>
      <c r="I194" s="177"/>
      <c r="L194" s="173"/>
      <c r="M194" s="178"/>
      <c r="N194" s="179"/>
      <c r="O194" s="179"/>
      <c r="P194" s="179"/>
      <c r="Q194" s="179"/>
      <c r="R194" s="179"/>
      <c r="S194" s="179"/>
      <c r="T194" s="180"/>
      <c r="AT194" s="174" t="s">
        <v>168</v>
      </c>
      <c r="AU194" s="174" t="s">
        <v>82</v>
      </c>
      <c r="AV194" s="14" t="s">
        <v>166</v>
      </c>
      <c r="AW194" s="14" t="s">
        <v>30</v>
      </c>
      <c r="AX194" s="14" t="s">
        <v>80</v>
      </c>
      <c r="AY194" s="174" t="s">
        <v>160</v>
      </c>
    </row>
    <row r="195" spans="1:65" s="2" customFormat="1" ht="33" customHeight="1">
      <c r="A195" s="32"/>
      <c r="B195" s="149"/>
      <c r="C195" s="150" t="s">
        <v>7</v>
      </c>
      <c r="D195" s="150" t="s">
        <v>162</v>
      </c>
      <c r="E195" s="151" t="s">
        <v>268</v>
      </c>
      <c r="F195" s="152" t="s">
        <v>269</v>
      </c>
      <c r="G195" s="153" t="s">
        <v>270</v>
      </c>
      <c r="H195" s="154">
        <v>752.98900000000003</v>
      </c>
      <c r="I195" s="155"/>
      <c r="J195" s="156">
        <f>ROUND(I195*H195,2)</f>
        <v>0</v>
      </c>
      <c r="K195" s="157"/>
      <c r="L195" s="33"/>
      <c r="M195" s="158" t="s">
        <v>1</v>
      </c>
      <c r="N195" s="159" t="s">
        <v>38</v>
      </c>
      <c r="O195" s="58"/>
      <c r="P195" s="160">
        <f>O195*H195</f>
        <v>0</v>
      </c>
      <c r="Q195" s="160">
        <v>0</v>
      </c>
      <c r="R195" s="160">
        <f>Q195*H195</f>
        <v>0</v>
      </c>
      <c r="S195" s="160">
        <v>0</v>
      </c>
      <c r="T195" s="161">
        <f>S195*H195</f>
        <v>0</v>
      </c>
      <c r="U195" s="32"/>
      <c r="V195" s="32"/>
      <c r="W195" s="32"/>
      <c r="X195" s="32"/>
      <c r="Y195" s="32"/>
      <c r="Z195" s="32"/>
      <c r="AA195" s="32"/>
      <c r="AB195" s="32"/>
      <c r="AC195" s="32"/>
      <c r="AD195" s="32"/>
      <c r="AE195" s="32"/>
      <c r="AR195" s="162" t="s">
        <v>166</v>
      </c>
      <c r="AT195" s="162" t="s">
        <v>162</v>
      </c>
      <c r="AU195" s="162" t="s">
        <v>82</v>
      </c>
      <c r="AY195" s="17" t="s">
        <v>160</v>
      </c>
      <c r="BE195" s="163">
        <f>IF(N195="základní",J195,0)</f>
        <v>0</v>
      </c>
      <c r="BF195" s="163">
        <f>IF(N195="snížená",J195,0)</f>
        <v>0</v>
      </c>
      <c r="BG195" s="163">
        <f>IF(N195="zákl. přenesená",J195,0)</f>
        <v>0</v>
      </c>
      <c r="BH195" s="163">
        <f>IF(N195="sníž. přenesená",J195,0)</f>
        <v>0</v>
      </c>
      <c r="BI195" s="163">
        <f>IF(N195="nulová",J195,0)</f>
        <v>0</v>
      </c>
      <c r="BJ195" s="17" t="s">
        <v>80</v>
      </c>
      <c r="BK195" s="163">
        <f>ROUND(I195*H195,2)</f>
        <v>0</v>
      </c>
      <c r="BL195" s="17" t="s">
        <v>166</v>
      </c>
      <c r="BM195" s="162" t="s">
        <v>883</v>
      </c>
    </row>
    <row r="196" spans="1:65" s="13" customFormat="1">
      <c r="B196" s="164"/>
      <c r="D196" s="165" t="s">
        <v>168</v>
      </c>
      <c r="E196" s="166" t="s">
        <v>1</v>
      </c>
      <c r="F196" s="167" t="s">
        <v>884</v>
      </c>
      <c r="H196" s="168">
        <v>752.98900000000003</v>
      </c>
      <c r="I196" s="169"/>
      <c r="L196" s="164"/>
      <c r="M196" s="170"/>
      <c r="N196" s="171"/>
      <c r="O196" s="171"/>
      <c r="P196" s="171"/>
      <c r="Q196" s="171"/>
      <c r="R196" s="171"/>
      <c r="S196" s="171"/>
      <c r="T196" s="172"/>
      <c r="AT196" s="166" t="s">
        <v>168</v>
      </c>
      <c r="AU196" s="166" t="s">
        <v>82</v>
      </c>
      <c r="AV196" s="13" t="s">
        <v>82</v>
      </c>
      <c r="AW196" s="13" t="s">
        <v>30</v>
      </c>
      <c r="AX196" s="13" t="s">
        <v>73</v>
      </c>
      <c r="AY196" s="166" t="s">
        <v>160</v>
      </c>
    </row>
    <row r="197" spans="1:65" s="14" customFormat="1">
      <c r="B197" s="173"/>
      <c r="D197" s="165" t="s">
        <v>168</v>
      </c>
      <c r="E197" s="174" t="s">
        <v>1</v>
      </c>
      <c r="F197" s="175" t="s">
        <v>170</v>
      </c>
      <c r="H197" s="176">
        <v>752.98900000000003</v>
      </c>
      <c r="I197" s="177"/>
      <c r="L197" s="173"/>
      <c r="M197" s="178"/>
      <c r="N197" s="179"/>
      <c r="O197" s="179"/>
      <c r="P197" s="179"/>
      <c r="Q197" s="179"/>
      <c r="R197" s="179"/>
      <c r="S197" s="179"/>
      <c r="T197" s="180"/>
      <c r="AT197" s="174" t="s">
        <v>168</v>
      </c>
      <c r="AU197" s="174" t="s">
        <v>82</v>
      </c>
      <c r="AV197" s="14" t="s">
        <v>166</v>
      </c>
      <c r="AW197" s="14" t="s">
        <v>30</v>
      </c>
      <c r="AX197" s="14" t="s">
        <v>80</v>
      </c>
      <c r="AY197" s="174" t="s">
        <v>160</v>
      </c>
    </row>
    <row r="198" spans="1:65" s="2" customFormat="1" ht="24.2" customHeight="1">
      <c r="A198" s="32"/>
      <c r="B198" s="149"/>
      <c r="C198" s="150" t="s">
        <v>273</v>
      </c>
      <c r="D198" s="150" t="s">
        <v>162</v>
      </c>
      <c r="E198" s="151" t="s">
        <v>274</v>
      </c>
      <c r="F198" s="152" t="s">
        <v>275</v>
      </c>
      <c r="G198" s="153" t="s">
        <v>207</v>
      </c>
      <c r="H198" s="154">
        <v>275.34800000000001</v>
      </c>
      <c r="I198" s="155"/>
      <c r="J198" s="156">
        <f>ROUND(I198*H198,2)</f>
        <v>0</v>
      </c>
      <c r="K198" s="157"/>
      <c r="L198" s="33"/>
      <c r="M198" s="158" t="s">
        <v>1</v>
      </c>
      <c r="N198" s="159" t="s">
        <v>38</v>
      </c>
      <c r="O198" s="58"/>
      <c r="P198" s="160">
        <f>O198*H198</f>
        <v>0</v>
      </c>
      <c r="Q198" s="160">
        <v>0</v>
      </c>
      <c r="R198" s="160">
        <f>Q198*H198</f>
        <v>0</v>
      </c>
      <c r="S198" s="160">
        <v>0</v>
      </c>
      <c r="T198" s="161">
        <f>S198*H198</f>
        <v>0</v>
      </c>
      <c r="U198" s="32"/>
      <c r="V198" s="32"/>
      <c r="W198" s="32"/>
      <c r="X198" s="32"/>
      <c r="Y198" s="32"/>
      <c r="Z198" s="32"/>
      <c r="AA198" s="32"/>
      <c r="AB198" s="32"/>
      <c r="AC198" s="32"/>
      <c r="AD198" s="32"/>
      <c r="AE198" s="32"/>
      <c r="AR198" s="162" t="s">
        <v>166</v>
      </c>
      <c r="AT198" s="162" t="s">
        <v>162</v>
      </c>
      <c r="AU198" s="162" t="s">
        <v>82</v>
      </c>
      <c r="AY198" s="17" t="s">
        <v>160</v>
      </c>
      <c r="BE198" s="163">
        <f>IF(N198="základní",J198,0)</f>
        <v>0</v>
      </c>
      <c r="BF198" s="163">
        <f>IF(N198="snížená",J198,0)</f>
        <v>0</v>
      </c>
      <c r="BG198" s="163">
        <f>IF(N198="zákl. přenesená",J198,0)</f>
        <v>0</v>
      </c>
      <c r="BH198" s="163">
        <f>IF(N198="sníž. přenesená",J198,0)</f>
        <v>0</v>
      </c>
      <c r="BI198" s="163">
        <f>IF(N198="nulová",J198,0)</f>
        <v>0</v>
      </c>
      <c r="BJ198" s="17" t="s">
        <v>80</v>
      </c>
      <c r="BK198" s="163">
        <f>ROUND(I198*H198,2)</f>
        <v>0</v>
      </c>
      <c r="BL198" s="17" t="s">
        <v>166</v>
      </c>
      <c r="BM198" s="162" t="s">
        <v>885</v>
      </c>
    </row>
    <row r="199" spans="1:65" s="13" customFormat="1">
      <c r="B199" s="164"/>
      <c r="D199" s="165" t="s">
        <v>168</v>
      </c>
      <c r="E199" s="166" t="s">
        <v>1</v>
      </c>
      <c r="F199" s="167" t="s">
        <v>886</v>
      </c>
      <c r="H199" s="168">
        <v>464.80799999999999</v>
      </c>
      <c r="I199" s="169"/>
      <c r="L199" s="164"/>
      <c r="M199" s="170"/>
      <c r="N199" s="171"/>
      <c r="O199" s="171"/>
      <c r="P199" s="171"/>
      <c r="Q199" s="171"/>
      <c r="R199" s="171"/>
      <c r="S199" s="171"/>
      <c r="T199" s="172"/>
      <c r="AT199" s="166" t="s">
        <v>168</v>
      </c>
      <c r="AU199" s="166" t="s">
        <v>82</v>
      </c>
      <c r="AV199" s="13" t="s">
        <v>82</v>
      </c>
      <c r="AW199" s="13" t="s">
        <v>30</v>
      </c>
      <c r="AX199" s="13" t="s">
        <v>73</v>
      </c>
      <c r="AY199" s="166" t="s">
        <v>160</v>
      </c>
    </row>
    <row r="200" spans="1:65" s="15" customFormat="1">
      <c r="B200" s="181"/>
      <c r="D200" s="165" t="s">
        <v>168</v>
      </c>
      <c r="E200" s="182" t="s">
        <v>1</v>
      </c>
      <c r="F200" s="183" t="s">
        <v>278</v>
      </c>
      <c r="H200" s="182" t="s">
        <v>1</v>
      </c>
      <c r="I200" s="184"/>
      <c r="L200" s="181"/>
      <c r="M200" s="185"/>
      <c r="N200" s="186"/>
      <c r="O200" s="186"/>
      <c r="P200" s="186"/>
      <c r="Q200" s="186"/>
      <c r="R200" s="186"/>
      <c r="S200" s="186"/>
      <c r="T200" s="187"/>
      <c r="AT200" s="182" t="s">
        <v>168</v>
      </c>
      <c r="AU200" s="182" t="s">
        <v>82</v>
      </c>
      <c r="AV200" s="15" t="s">
        <v>80</v>
      </c>
      <c r="AW200" s="15" t="s">
        <v>30</v>
      </c>
      <c r="AX200" s="15" t="s">
        <v>73</v>
      </c>
      <c r="AY200" s="182" t="s">
        <v>160</v>
      </c>
    </row>
    <row r="201" spans="1:65" s="13" customFormat="1">
      <c r="B201" s="164"/>
      <c r="D201" s="165" t="s">
        <v>168</v>
      </c>
      <c r="E201" s="166" t="s">
        <v>1</v>
      </c>
      <c r="F201" s="167" t="s">
        <v>887</v>
      </c>
      <c r="H201" s="168">
        <v>-166.46899999999999</v>
      </c>
      <c r="I201" s="169"/>
      <c r="L201" s="164"/>
      <c r="M201" s="170"/>
      <c r="N201" s="171"/>
      <c r="O201" s="171"/>
      <c r="P201" s="171"/>
      <c r="Q201" s="171"/>
      <c r="R201" s="171"/>
      <c r="S201" s="171"/>
      <c r="T201" s="172"/>
      <c r="AT201" s="166" t="s">
        <v>168</v>
      </c>
      <c r="AU201" s="166" t="s">
        <v>82</v>
      </c>
      <c r="AV201" s="13" t="s">
        <v>82</v>
      </c>
      <c r="AW201" s="13" t="s">
        <v>30</v>
      </c>
      <c r="AX201" s="13" t="s">
        <v>73</v>
      </c>
      <c r="AY201" s="166" t="s">
        <v>160</v>
      </c>
    </row>
    <row r="202" spans="1:65" s="13" customFormat="1">
      <c r="B202" s="164"/>
      <c r="D202" s="165" t="s">
        <v>168</v>
      </c>
      <c r="E202" s="166" t="s">
        <v>1</v>
      </c>
      <c r="F202" s="167" t="s">
        <v>888</v>
      </c>
      <c r="H202" s="168">
        <v>-22.991</v>
      </c>
      <c r="I202" s="169"/>
      <c r="L202" s="164"/>
      <c r="M202" s="170"/>
      <c r="N202" s="171"/>
      <c r="O202" s="171"/>
      <c r="P202" s="171"/>
      <c r="Q202" s="171"/>
      <c r="R202" s="171"/>
      <c r="S202" s="171"/>
      <c r="T202" s="172"/>
      <c r="AT202" s="166" t="s">
        <v>168</v>
      </c>
      <c r="AU202" s="166" t="s">
        <v>82</v>
      </c>
      <c r="AV202" s="13" t="s">
        <v>82</v>
      </c>
      <c r="AW202" s="13" t="s">
        <v>30</v>
      </c>
      <c r="AX202" s="13" t="s">
        <v>73</v>
      </c>
      <c r="AY202" s="166" t="s">
        <v>160</v>
      </c>
    </row>
    <row r="203" spans="1:65" s="14" customFormat="1">
      <c r="B203" s="173"/>
      <c r="D203" s="165" t="s">
        <v>168</v>
      </c>
      <c r="E203" s="174" t="s">
        <v>1</v>
      </c>
      <c r="F203" s="175" t="s">
        <v>170</v>
      </c>
      <c r="H203" s="176">
        <v>275.34800000000001</v>
      </c>
      <c r="I203" s="177"/>
      <c r="L203" s="173"/>
      <c r="M203" s="178"/>
      <c r="N203" s="179"/>
      <c r="O203" s="179"/>
      <c r="P203" s="179"/>
      <c r="Q203" s="179"/>
      <c r="R203" s="179"/>
      <c r="S203" s="179"/>
      <c r="T203" s="180"/>
      <c r="AT203" s="174" t="s">
        <v>168</v>
      </c>
      <c r="AU203" s="174" t="s">
        <v>82</v>
      </c>
      <c r="AV203" s="14" t="s">
        <v>166</v>
      </c>
      <c r="AW203" s="14" t="s">
        <v>30</v>
      </c>
      <c r="AX203" s="14" t="s">
        <v>80</v>
      </c>
      <c r="AY203" s="174" t="s">
        <v>160</v>
      </c>
    </row>
    <row r="204" spans="1:65" s="2" customFormat="1" ht="16.5" customHeight="1">
      <c r="A204" s="32"/>
      <c r="B204" s="149"/>
      <c r="C204" s="188" t="s">
        <v>281</v>
      </c>
      <c r="D204" s="188" t="s">
        <v>282</v>
      </c>
      <c r="E204" s="189" t="s">
        <v>283</v>
      </c>
      <c r="F204" s="190" t="s">
        <v>284</v>
      </c>
      <c r="G204" s="191" t="s">
        <v>270</v>
      </c>
      <c r="H204" s="192">
        <v>565.59199999999998</v>
      </c>
      <c r="I204" s="193"/>
      <c r="J204" s="194">
        <f>ROUND(I204*H204,2)</f>
        <v>0</v>
      </c>
      <c r="K204" s="195"/>
      <c r="L204" s="196"/>
      <c r="M204" s="197" t="s">
        <v>1</v>
      </c>
      <c r="N204" s="198" t="s">
        <v>38</v>
      </c>
      <c r="O204" s="58"/>
      <c r="P204" s="160">
        <f>O204*H204</f>
        <v>0</v>
      </c>
      <c r="Q204" s="160">
        <v>0</v>
      </c>
      <c r="R204" s="160">
        <f>Q204*H204</f>
        <v>0</v>
      </c>
      <c r="S204" s="160">
        <v>0</v>
      </c>
      <c r="T204" s="161">
        <f>S204*H204</f>
        <v>0</v>
      </c>
      <c r="U204" s="32"/>
      <c r="V204" s="32"/>
      <c r="W204" s="32"/>
      <c r="X204" s="32"/>
      <c r="Y204" s="32"/>
      <c r="Z204" s="32"/>
      <c r="AA204" s="32"/>
      <c r="AB204" s="32"/>
      <c r="AC204" s="32"/>
      <c r="AD204" s="32"/>
      <c r="AE204" s="32"/>
      <c r="AR204" s="162" t="s">
        <v>199</v>
      </c>
      <c r="AT204" s="162" t="s">
        <v>282</v>
      </c>
      <c r="AU204" s="162" t="s">
        <v>82</v>
      </c>
      <c r="AY204" s="17" t="s">
        <v>160</v>
      </c>
      <c r="BE204" s="163">
        <f>IF(N204="základní",J204,0)</f>
        <v>0</v>
      </c>
      <c r="BF204" s="163">
        <f>IF(N204="snížená",J204,0)</f>
        <v>0</v>
      </c>
      <c r="BG204" s="163">
        <f>IF(N204="zákl. přenesená",J204,0)</f>
        <v>0</v>
      </c>
      <c r="BH204" s="163">
        <f>IF(N204="sníž. přenesená",J204,0)</f>
        <v>0</v>
      </c>
      <c r="BI204" s="163">
        <f>IF(N204="nulová",J204,0)</f>
        <v>0</v>
      </c>
      <c r="BJ204" s="17" t="s">
        <v>80</v>
      </c>
      <c r="BK204" s="163">
        <f>ROUND(I204*H204,2)</f>
        <v>0</v>
      </c>
      <c r="BL204" s="17" t="s">
        <v>166</v>
      </c>
      <c r="BM204" s="162" t="s">
        <v>889</v>
      </c>
    </row>
    <row r="205" spans="1:65" s="13" customFormat="1">
      <c r="B205" s="164"/>
      <c r="D205" s="165" t="s">
        <v>168</v>
      </c>
      <c r="E205" s="166" t="s">
        <v>1</v>
      </c>
      <c r="F205" s="167" t="s">
        <v>890</v>
      </c>
      <c r="H205" s="168">
        <v>565.59199999999998</v>
      </c>
      <c r="I205" s="169"/>
      <c r="L205" s="164"/>
      <c r="M205" s="170"/>
      <c r="N205" s="171"/>
      <c r="O205" s="171"/>
      <c r="P205" s="171"/>
      <c r="Q205" s="171"/>
      <c r="R205" s="171"/>
      <c r="S205" s="171"/>
      <c r="T205" s="172"/>
      <c r="AT205" s="166" t="s">
        <v>168</v>
      </c>
      <c r="AU205" s="166" t="s">
        <v>82</v>
      </c>
      <c r="AV205" s="13" t="s">
        <v>82</v>
      </c>
      <c r="AW205" s="13" t="s">
        <v>30</v>
      </c>
      <c r="AX205" s="13" t="s">
        <v>73</v>
      </c>
      <c r="AY205" s="166" t="s">
        <v>160</v>
      </c>
    </row>
    <row r="206" spans="1:65" s="14" customFormat="1">
      <c r="B206" s="173"/>
      <c r="D206" s="165" t="s">
        <v>168</v>
      </c>
      <c r="E206" s="174" t="s">
        <v>1</v>
      </c>
      <c r="F206" s="175" t="s">
        <v>170</v>
      </c>
      <c r="H206" s="176">
        <v>565.59199999999998</v>
      </c>
      <c r="I206" s="177"/>
      <c r="L206" s="173"/>
      <c r="M206" s="178"/>
      <c r="N206" s="179"/>
      <c r="O206" s="179"/>
      <c r="P206" s="179"/>
      <c r="Q206" s="179"/>
      <c r="R206" s="179"/>
      <c r="S206" s="179"/>
      <c r="T206" s="180"/>
      <c r="AT206" s="174" t="s">
        <v>168</v>
      </c>
      <c r="AU206" s="174" t="s">
        <v>82</v>
      </c>
      <c r="AV206" s="14" t="s">
        <v>166</v>
      </c>
      <c r="AW206" s="14" t="s">
        <v>30</v>
      </c>
      <c r="AX206" s="14" t="s">
        <v>80</v>
      </c>
      <c r="AY206" s="174" t="s">
        <v>160</v>
      </c>
    </row>
    <row r="207" spans="1:65" s="2" customFormat="1" ht="24.2" customHeight="1">
      <c r="A207" s="32"/>
      <c r="B207" s="149"/>
      <c r="C207" s="150" t="s">
        <v>287</v>
      </c>
      <c r="D207" s="150" t="s">
        <v>162</v>
      </c>
      <c r="E207" s="151" t="s">
        <v>288</v>
      </c>
      <c r="F207" s="152" t="s">
        <v>289</v>
      </c>
      <c r="G207" s="153" t="s">
        <v>207</v>
      </c>
      <c r="H207" s="154">
        <v>93.207999999999998</v>
      </c>
      <c r="I207" s="155"/>
      <c r="J207" s="156">
        <f>ROUND(I207*H207,2)</f>
        <v>0</v>
      </c>
      <c r="K207" s="157"/>
      <c r="L207" s="33"/>
      <c r="M207" s="158" t="s">
        <v>1</v>
      </c>
      <c r="N207" s="159" t="s">
        <v>38</v>
      </c>
      <c r="O207" s="58"/>
      <c r="P207" s="160">
        <f>O207*H207</f>
        <v>0</v>
      </c>
      <c r="Q207" s="160">
        <v>0</v>
      </c>
      <c r="R207" s="160">
        <f>Q207*H207</f>
        <v>0</v>
      </c>
      <c r="S207" s="160">
        <v>0</v>
      </c>
      <c r="T207" s="161">
        <f>S207*H207</f>
        <v>0</v>
      </c>
      <c r="U207" s="32"/>
      <c r="V207" s="32"/>
      <c r="W207" s="32"/>
      <c r="X207" s="32"/>
      <c r="Y207" s="32"/>
      <c r="Z207" s="32"/>
      <c r="AA207" s="32"/>
      <c r="AB207" s="32"/>
      <c r="AC207" s="32"/>
      <c r="AD207" s="32"/>
      <c r="AE207" s="32"/>
      <c r="AR207" s="162" t="s">
        <v>166</v>
      </c>
      <c r="AT207" s="162" t="s">
        <v>162</v>
      </c>
      <c r="AU207" s="162" t="s">
        <v>82</v>
      </c>
      <c r="AY207" s="17" t="s">
        <v>160</v>
      </c>
      <c r="BE207" s="163">
        <f>IF(N207="základní",J207,0)</f>
        <v>0</v>
      </c>
      <c r="BF207" s="163">
        <f>IF(N207="snížená",J207,0)</f>
        <v>0</v>
      </c>
      <c r="BG207" s="163">
        <f>IF(N207="zákl. přenesená",J207,0)</f>
        <v>0</v>
      </c>
      <c r="BH207" s="163">
        <f>IF(N207="sníž. přenesená",J207,0)</f>
        <v>0</v>
      </c>
      <c r="BI207" s="163">
        <f>IF(N207="nulová",J207,0)</f>
        <v>0</v>
      </c>
      <c r="BJ207" s="17" t="s">
        <v>80</v>
      </c>
      <c r="BK207" s="163">
        <f>ROUND(I207*H207,2)</f>
        <v>0</v>
      </c>
      <c r="BL207" s="17" t="s">
        <v>166</v>
      </c>
      <c r="BM207" s="162" t="s">
        <v>891</v>
      </c>
    </row>
    <row r="208" spans="1:65" s="15" customFormat="1">
      <c r="B208" s="181"/>
      <c r="D208" s="165" t="s">
        <v>168</v>
      </c>
      <c r="E208" s="182" t="s">
        <v>1</v>
      </c>
      <c r="F208" s="183" t="s">
        <v>291</v>
      </c>
      <c r="H208" s="182" t="s">
        <v>1</v>
      </c>
      <c r="I208" s="184"/>
      <c r="L208" s="181"/>
      <c r="M208" s="185"/>
      <c r="N208" s="186"/>
      <c r="O208" s="186"/>
      <c r="P208" s="186"/>
      <c r="Q208" s="186"/>
      <c r="R208" s="186"/>
      <c r="S208" s="186"/>
      <c r="T208" s="187"/>
      <c r="AT208" s="182" t="s">
        <v>168</v>
      </c>
      <c r="AU208" s="182" t="s">
        <v>82</v>
      </c>
      <c r="AV208" s="15" t="s">
        <v>80</v>
      </c>
      <c r="AW208" s="15" t="s">
        <v>30</v>
      </c>
      <c r="AX208" s="15" t="s">
        <v>73</v>
      </c>
      <c r="AY208" s="182" t="s">
        <v>160</v>
      </c>
    </row>
    <row r="209" spans="1:65" s="13" customFormat="1">
      <c r="B209" s="164"/>
      <c r="D209" s="165" t="s">
        <v>168</v>
      </c>
      <c r="E209" s="166" t="s">
        <v>1</v>
      </c>
      <c r="F209" s="167" t="s">
        <v>892</v>
      </c>
      <c r="H209" s="168">
        <v>93.207999999999998</v>
      </c>
      <c r="I209" s="169"/>
      <c r="L209" s="164"/>
      <c r="M209" s="170"/>
      <c r="N209" s="171"/>
      <c r="O209" s="171"/>
      <c r="P209" s="171"/>
      <c r="Q209" s="171"/>
      <c r="R209" s="171"/>
      <c r="S209" s="171"/>
      <c r="T209" s="172"/>
      <c r="AT209" s="166" t="s">
        <v>168</v>
      </c>
      <c r="AU209" s="166" t="s">
        <v>82</v>
      </c>
      <c r="AV209" s="13" t="s">
        <v>82</v>
      </c>
      <c r="AW209" s="13" t="s">
        <v>30</v>
      </c>
      <c r="AX209" s="13" t="s">
        <v>73</v>
      </c>
      <c r="AY209" s="166" t="s">
        <v>160</v>
      </c>
    </row>
    <row r="210" spans="1:65" s="14" customFormat="1">
      <c r="B210" s="173"/>
      <c r="D210" s="165" t="s">
        <v>168</v>
      </c>
      <c r="E210" s="174" t="s">
        <v>1</v>
      </c>
      <c r="F210" s="175" t="s">
        <v>170</v>
      </c>
      <c r="H210" s="176">
        <v>93.207999999999998</v>
      </c>
      <c r="I210" s="177"/>
      <c r="L210" s="173"/>
      <c r="M210" s="178"/>
      <c r="N210" s="179"/>
      <c r="O210" s="179"/>
      <c r="P210" s="179"/>
      <c r="Q210" s="179"/>
      <c r="R210" s="179"/>
      <c r="S210" s="179"/>
      <c r="T210" s="180"/>
      <c r="AT210" s="174" t="s">
        <v>168</v>
      </c>
      <c r="AU210" s="174" t="s">
        <v>82</v>
      </c>
      <c r="AV210" s="14" t="s">
        <v>166</v>
      </c>
      <c r="AW210" s="14" t="s">
        <v>30</v>
      </c>
      <c r="AX210" s="14" t="s">
        <v>80</v>
      </c>
      <c r="AY210" s="174" t="s">
        <v>160</v>
      </c>
    </row>
    <row r="211" spans="1:65" s="2" customFormat="1" ht="16.5" customHeight="1">
      <c r="A211" s="32"/>
      <c r="B211" s="149"/>
      <c r="C211" s="188" t="s">
        <v>293</v>
      </c>
      <c r="D211" s="188" t="s">
        <v>282</v>
      </c>
      <c r="E211" s="189" t="s">
        <v>294</v>
      </c>
      <c r="F211" s="190" t="s">
        <v>295</v>
      </c>
      <c r="G211" s="191" t="s">
        <v>270</v>
      </c>
      <c r="H211" s="192">
        <v>191.459</v>
      </c>
      <c r="I211" s="193"/>
      <c r="J211" s="194">
        <f>ROUND(I211*H211,2)</f>
        <v>0</v>
      </c>
      <c r="K211" s="195"/>
      <c r="L211" s="196"/>
      <c r="M211" s="197" t="s">
        <v>1</v>
      </c>
      <c r="N211" s="198" t="s">
        <v>38</v>
      </c>
      <c r="O211" s="58"/>
      <c r="P211" s="160">
        <f>O211*H211</f>
        <v>0</v>
      </c>
      <c r="Q211" s="160">
        <v>0</v>
      </c>
      <c r="R211" s="160">
        <f>Q211*H211</f>
        <v>0</v>
      </c>
      <c r="S211" s="160">
        <v>0</v>
      </c>
      <c r="T211" s="161">
        <f>S211*H211</f>
        <v>0</v>
      </c>
      <c r="U211" s="32"/>
      <c r="V211" s="32"/>
      <c r="W211" s="32"/>
      <c r="X211" s="32"/>
      <c r="Y211" s="32"/>
      <c r="Z211" s="32"/>
      <c r="AA211" s="32"/>
      <c r="AB211" s="32"/>
      <c r="AC211" s="32"/>
      <c r="AD211" s="32"/>
      <c r="AE211" s="32"/>
      <c r="AR211" s="162" t="s">
        <v>199</v>
      </c>
      <c r="AT211" s="162" t="s">
        <v>282</v>
      </c>
      <c r="AU211" s="162" t="s">
        <v>82</v>
      </c>
      <c r="AY211" s="17" t="s">
        <v>160</v>
      </c>
      <c r="BE211" s="163">
        <f>IF(N211="základní",J211,0)</f>
        <v>0</v>
      </c>
      <c r="BF211" s="163">
        <f>IF(N211="snížená",J211,0)</f>
        <v>0</v>
      </c>
      <c r="BG211" s="163">
        <f>IF(N211="zákl. přenesená",J211,0)</f>
        <v>0</v>
      </c>
      <c r="BH211" s="163">
        <f>IF(N211="sníž. přenesená",J211,0)</f>
        <v>0</v>
      </c>
      <c r="BI211" s="163">
        <f>IF(N211="nulová",J211,0)</f>
        <v>0</v>
      </c>
      <c r="BJ211" s="17" t="s">
        <v>80</v>
      </c>
      <c r="BK211" s="163">
        <f>ROUND(I211*H211,2)</f>
        <v>0</v>
      </c>
      <c r="BL211" s="17" t="s">
        <v>166</v>
      </c>
      <c r="BM211" s="162" t="s">
        <v>893</v>
      </c>
    </row>
    <row r="212" spans="1:65" s="13" customFormat="1">
      <c r="B212" s="164"/>
      <c r="D212" s="165" t="s">
        <v>168</v>
      </c>
      <c r="E212" s="166" t="s">
        <v>1</v>
      </c>
      <c r="F212" s="167" t="s">
        <v>894</v>
      </c>
      <c r="H212" s="168">
        <v>191.459</v>
      </c>
      <c r="I212" s="169"/>
      <c r="L212" s="164"/>
      <c r="M212" s="170"/>
      <c r="N212" s="171"/>
      <c r="O212" s="171"/>
      <c r="P212" s="171"/>
      <c r="Q212" s="171"/>
      <c r="R212" s="171"/>
      <c r="S212" s="171"/>
      <c r="T212" s="172"/>
      <c r="AT212" s="166" t="s">
        <v>168</v>
      </c>
      <c r="AU212" s="166" t="s">
        <v>82</v>
      </c>
      <c r="AV212" s="13" t="s">
        <v>82</v>
      </c>
      <c r="AW212" s="13" t="s">
        <v>30</v>
      </c>
      <c r="AX212" s="13" t="s">
        <v>73</v>
      </c>
      <c r="AY212" s="166" t="s">
        <v>160</v>
      </c>
    </row>
    <row r="213" spans="1:65" s="14" customFormat="1">
      <c r="B213" s="173"/>
      <c r="D213" s="165" t="s">
        <v>168</v>
      </c>
      <c r="E213" s="174" t="s">
        <v>1</v>
      </c>
      <c r="F213" s="175" t="s">
        <v>170</v>
      </c>
      <c r="H213" s="176">
        <v>191.459</v>
      </c>
      <c r="I213" s="177"/>
      <c r="L213" s="173"/>
      <c r="M213" s="178"/>
      <c r="N213" s="179"/>
      <c r="O213" s="179"/>
      <c r="P213" s="179"/>
      <c r="Q213" s="179"/>
      <c r="R213" s="179"/>
      <c r="S213" s="179"/>
      <c r="T213" s="180"/>
      <c r="AT213" s="174" t="s">
        <v>168</v>
      </c>
      <c r="AU213" s="174" t="s">
        <v>82</v>
      </c>
      <c r="AV213" s="14" t="s">
        <v>166</v>
      </c>
      <c r="AW213" s="14" t="s">
        <v>30</v>
      </c>
      <c r="AX213" s="14" t="s">
        <v>80</v>
      </c>
      <c r="AY213" s="174" t="s">
        <v>160</v>
      </c>
    </row>
    <row r="214" spans="1:65" s="2" customFormat="1" ht="24.2" customHeight="1">
      <c r="A214" s="32"/>
      <c r="B214" s="149"/>
      <c r="C214" s="150" t="s">
        <v>298</v>
      </c>
      <c r="D214" s="150" t="s">
        <v>162</v>
      </c>
      <c r="E214" s="151" t="s">
        <v>299</v>
      </c>
      <c r="F214" s="152" t="s">
        <v>300</v>
      </c>
      <c r="G214" s="153" t="s">
        <v>165</v>
      </c>
      <c r="H214" s="154">
        <v>194.7</v>
      </c>
      <c r="I214" s="155"/>
      <c r="J214" s="156">
        <f>ROUND(I214*H214,2)</f>
        <v>0</v>
      </c>
      <c r="K214" s="157"/>
      <c r="L214" s="33"/>
      <c r="M214" s="158" t="s">
        <v>1</v>
      </c>
      <c r="N214" s="159" t="s">
        <v>38</v>
      </c>
      <c r="O214" s="58"/>
      <c r="P214" s="160">
        <f>O214*H214</f>
        <v>0</v>
      </c>
      <c r="Q214" s="160">
        <v>0</v>
      </c>
      <c r="R214" s="160">
        <f>Q214*H214</f>
        <v>0</v>
      </c>
      <c r="S214" s="160">
        <v>0</v>
      </c>
      <c r="T214" s="161">
        <f>S214*H214</f>
        <v>0</v>
      </c>
      <c r="U214" s="32"/>
      <c r="V214" s="32"/>
      <c r="W214" s="32"/>
      <c r="X214" s="32"/>
      <c r="Y214" s="32"/>
      <c r="Z214" s="32"/>
      <c r="AA214" s="32"/>
      <c r="AB214" s="32"/>
      <c r="AC214" s="32"/>
      <c r="AD214" s="32"/>
      <c r="AE214" s="32"/>
      <c r="AR214" s="162" t="s">
        <v>166</v>
      </c>
      <c r="AT214" s="162" t="s">
        <v>162</v>
      </c>
      <c r="AU214" s="162" t="s">
        <v>82</v>
      </c>
      <c r="AY214" s="17" t="s">
        <v>160</v>
      </c>
      <c r="BE214" s="163">
        <f>IF(N214="základní",J214,0)</f>
        <v>0</v>
      </c>
      <c r="BF214" s="163">
        <f>IF(N214="snížená",J214,0)</f>
        <v>0</v>
      </c>
      <c r="BG214" s="163">
        <f>IF(N214="zákl. přenesená",J214,0)</f>
        <v>0</v>
      </c>
      <c r="BH214" s="163">
        <f>IF(N214="sníž. přenesená",J214,0)</f>
        <v>0</v>
      </c>
      <c r="BI214" s="163">
        <f>IF(N214="nulová",J214,0)</f>
        <v>0</v>
      </c>
      <c r="BJ214" s="17" t="s">
        <v>80</v>
      </c>
      <c r="BK214" s="163">
        <f>ROUND(I214*H214,2)</f>
        <v>0</v>
      </c>
      <c r="BL214" s="17" t="s">
        <v>166</v>
      </c>
      <c r="BM214" s="162" t="s">
        <v>895</v>
      </c>
    </row>
    <row r="215" spans="1:65" s="13" customFormat="1">
      <c r="B215" s="164"/>
      <c r="D215" s="165" t="s">
        <v>168</v>
      </c>
      <c r="E215" s="166" t="s">
        <v>1</v>
      </c>
      <c r="F215" s="167" t="s">
        <v>845</v>
      </c>
      <c r="H215" s="168">
        <v>194.7</v>
      </c>
      <c r="I215" s="169"/>
      <c r="L215" s="164"/>
      <c r="M215" s="170"/>
      <c r="N215" s="171"/>
      <c r="O215" s="171"/>
      <c r="P215" s="171"/>
      <c r="Q215" s="171"/>
      <c r="R215" s="171"/>
      <c r="S215" s="171"/>
      <c r="T215" s="172"/>
      <c r="AT215" s="166" t="s">
        <v>168</v>
      </c>
      <c r="AU215" s="166" t="s">
        <v>82</v>
      </c>
      <c r="AV215" s="13" t="s">
        <v>82</v>
      </c>
      <c r="AW215" s="13" t="s">
        <v>30</v>
      </c>
      <c r="AX215" s="13" t="s">
        <v>73</v>
      </c>
      <c r="AY215" s="166" t="s">
        <v>160</v>
      </c>
    </row>
    <row r="216" spans="1:65" s="14" customFormat="1">
      <c r="B216" s="173"/>
      <c r="D216" s="165" t="s">
        <v>168</v>
      </c>
      <c r="E216" s="174" t="s">
        <v>1</v>
      </c>
      <c r="F216" s="175" t="s">
        <v>170</v>
      </c>
      <c r="H216" s="176">
        <v>194.7</v>
      </c>
      <c r="I216" s="177"/>
      <c r="L216" s="173"/>
      <c r="M216" s="178"/>
      <c r="N216" s="179"/>
      <c r="O216" s="179"/>
      <c r="P216" s="179"/>
      <c r="Q216" s="179"/>
      <c r="R216" s="179"/>
      <c r="S216" s="179"/>
      <c r="T216" s="180"/>
      <c r="AT216" s="174" t="s">
        <v>168</v>
      </c>
      <c r="AU216" s="174" t="s">
        <v>82</v>
      </c>
      <c r="AV216" s="14" t="s">
        <v>166</v>
      </c>
      <c r="AW216" s="14" t="s">
        <v>30</v>
      </c>
      <c r="AX216" s="14" t="s">
        <v>80</v>
      </c>
      <c r="AY216" s="174" t="s">
        <v>160</v>
      </c>
    </row>
    <row r="217" spans="1:65" s="12" customFormat="1" ht="22.9" customHeight="1">
      <c r="B217" s="136"/>
      <c r="D217" s="137" t="s">
        <v>72</v>
      </c>
      <c r="E217" s="147" t="s">
        <v>82</v>
      </c>
      <c r="F217" s="147" t="s">
        <v>302</v>
      </c>
      <c r="I217" s="139"/>
      <c r="J217" s="148">
        <f>BK217</f>
        <v>0</v>
      </c>
      <c r="L217" s="136"/>
      <c r="M217" s="141"/>
      <c r="N217" s="142"/>
      <c r="O217" s="142"/>
      <c r="P217" s="143">
        <f>SUM(P218:P220)</f>
        <v>0</v>
      </c>
      <c r="Q217" s="142"/>
      <c r="R217" s="143">
        <f>SUM(R218:R220)</f>
        <v>36.230130000000003</v>
      </c>
      <c r="S217" s="142"/>
      <c r="T217" s="144">
        <f>SUM(T218:T220)</f>
        <v>0</v>
      </c>
      <c r="AR217" s="137" t="s">
        <v>80</v>
      </c>
      <c r="AT217" s="145" t="s">
        <v>72</v>
      </c>
      <c r="AU217" s="145" t="s">
        <v>80</v>
      </c>
      <c r="AY217" s="137" t="s">
        <v>160</v>
      </c>
      <c r="BK217" s="146">
        <f>SUM(BK218:BK220)</f>
        <v>0</v>
      </c>
    </row>
    <row r="218" spans="1:65" s="2" customFormat="1" ht="37.9" customHeight="1">
      <c r="A218" s="32"/>
      <c r="B218" s="149"/>
      <c r="C218" s="150" t="s">
        <v>303</v>
      </c>
      <c r="D218" s="150" t="s">
        <v>162</v>
      </c>
      <c r="E218" s="151" t="s">
        <v>304</v>
      </c>
      <c r="F218" s="152" t="s">
        <v>305</v>
      </c>
      <c r="G218" s="153" t="s">
        <v>196</v>
      </c>
      <c r="H218" s="154">
        <v>177</v>
      </c>
      <c r="I218" s="155"/>
      <c r="J218" s="156">
        <f>ROUND(I218*H218,2)</f>
        <v>0</v>
      </c>
      <c r="K218" s="157"/>
      <c r="L218" s="33"/>
      <c r="M218" s="158" t="s">
        <v>1</v>
      </c>
      <c r="N218" s="159" t="s">
        <v>38</v>
      </c>
      <c r="O218" s="58"/>
      <c r="P218" s="160">
        <f>O218*H218</f>
        <v>0</v>
      </c>
      <c r="Q218" s="160">
        <v>0.20469000000000001</v>
      </c>
      <c r="R218" s="160">
        <f>Q218*H218</f>
        <v>36.230130000000003</v>
      </c>
      <c r="S218" s="160">
        <v>0</v>
      </c>
      <c r="T218" s="161">
        <f>S218*H218</f>
        <v>0</v>
      </c>
      <c r="U218" s="32"/>
      <c r="V218" s="32"/>
      <c r="W218" s="32"/>
      <c r="X218" s="32"/>
      <c r="Y218" s="32"/>
      <c r="Z218" s="32"/>
      <c r="AA218" s="32"/>
      <c r="AB218" s="32"/>
      <c r="AC218" s="32"/>
      <c r="AD218" s="32"/>
      <c r="AE218" s="32"/>
      <c r="AR218" s="162" t="s">
        <v>166</v>
      </c>
      <c r="AT218" s="162" t="s">
        <v>162</v>
      </c>
      <c r="AU218" s="162" t="s">
        <v>82</v>
      </c>
      <c r="AY218" s="17" t="s">
        <v>160</v>
      </c>
      <c r="BE218" s="163">
        <f>IF(N218="základní",J218,0)</f>
        <v>0</v>
      </c>
      <c r="BF218" s="163">
        <f>IF(N218="snížená",J218,0)</f>
        <v>0</v>
      </c>
      <c r="BG218" s="163">
        <f>IF(N218="zákl. přenesená",J218,0)</f>
        <v>0</v>
      </c>
      <c r="BH218" s="163">
        <f>IF(N218="sníž. přenesená",J218,0)</f>
        <v>0</v>
      </c>
      <c r="BI218" s="163">
        <f>IF(N218="nulová",J218,0)</f>
        <v>0</v>
      </c>
      <c r="BJ218" s="17" t="s">
        <v>80</v>
      </c>
      <c r="BK218" s="163">
        <f>ROUND(I218*H218,2)</f>
        <v>0</v>
      </c>
      <c r="BL218" s="17" t="s">
        <v>166</v>
      </c>
      <c r="BM218" s="162" t="s">
        <v>896</v>
      </c>
    </row>
    <row r="219" spans="1:65" s="13" customFormat="1">
      <c r="B219" s="164"/>
      <c r="D219" s="165" t="s">
        <v>168</v>
      </c>
      <c r="E219" s="166" t="s">
        <v>1</v>
      </c>
      <c r="F219" s="167" t="s">
        <v>897</v>
      </c>
      <c r="H219" s="168">
        <v>177</v>
      </c>
      <c r="I219" s="169"/>
      <c r="L219" s="164"/>
      <c r="M219" s="170"/>
      <c r="N219" s="171"/>
      <c r="O219" s="171"/>
      <c r="P219" s="171"/>
      <c r="Q219" s="171"/>
      <c r="R219" s="171"/>
      <c r="S219" s="171"/>
      <c r="T219" s="172"/>
      <c r="AT219" s="166" t="s">
        <v>168</v>
      </c>
      <c r="AU219" s="166" t="s">
        <v>82</v>
      </c>
      <c r="AV219" s="13" t="s">
        <v>82</v>
      </c>
      <c r="AW219" s="13" t="s">
        <v>30</v>
      </c>
      <c r="AX219" s="13" t="s">
        <v>73</v>
      </c>
      <c r="AY219" s="166" t="s">
        <v>160</v>
      </c>
    </row>
    <row r="220" spans="1:65" s="14" customFormat="1">
      <c r="B220" s="173"/>
      <c r="D220" s="165" t="s">
        <v>168</v>
      </c>
      <c r="E220" s="174" t="s">
        <v>1</v>
      </c>
      <c r="F220" s="175" t="s">
        <v>170</v>
      </c>
      <c r="H220" s="176">
        <v>177</v>
      </c>
      <c r="I220" s="177"/>
      <c r="L220" s="173"/>
      <c r="M220" s="178"/>
      <c r="N220" s="179"/>
      <c r="O220" s="179"/>
      <c r="P220" s="179"/>
      <c r="Q220" s="179"/>
      <c r="R220" s="179"/>
      <c r="S220" s="179"/>
      <c r="T220" s="180"/>
      <c r="AT220" s="174" t="s">
        <v>168</v>
      </c>
      <c r="AU220" s="174" t="s">
        <v>82</v>
      </c>
      <c r="AV220" s="14" t="s">
        <v>166</v>
      </c>
      <c r="AW220" s="14" t="s">
        <v>30</v>
      </c>
      <c r="AX220" s="14" t="s">
        <v>80</v>
      </c>
      <c r="AY220" s="174" t="s">
        <v>160</v>
      </c>
    </row>
    <row r="221" spans="1:65" s="12" customFormat="1" ht="22.9" customHeight="1">
      <c r="B221" s="136"/>
      <c r="D221" s="137" t="s">
        <v>72</v>
      </c>
      <c r="E221" s="147" t="s">
        <v>174</v>
      </c>
      <c r="F221" s="147" t="s">
        <v>308</v>
      </c>
      <c r="I221" s="139"/>
      <c r="J221" s="148">
        <f>BK221</f>
        <v>0</v>
      </c>
      <c r="L221" s="136"/>
      <c r="M221" s="141"/>
      <c r="N221" s="142"/>
      <c r="O221" s="142"/>
      <c r="P221" s="143">
        <f>SUM(P222:P227)</f>
        <v>0</v>
      </c>
      <c r="Q221" s="142"/>
      <c r="R221" s="143">
        <f>SUM(R222:R227)</f>
        <v>0</v>
      </c>
      <c r="S221" s="142"/>
      <c r="T221" s="144">
        <f>SUM(T222:T227)</f>
        <v>0</v>
      </c>
      <c r="AR221" s="137" t="s">
        <v>80</v>
      </c>
      <c r="AT221" s="145" t="s">
        <v>72</v>
      </c>
      <c r="AU221" s="145" t="s">
        <v>80</v>
      </c>
      <c r="AY221" s="137" t="s">
        <v>160</v>
      </c>
      <c r="BK221" s="146">
        <f>SUM(BK222:BK227)</f>
        <v>0</v>
      </c>
    </row>
    <row r="222" spans="1:65" s="2" customFormat="1" ht="37.9" customHeight="1">
      <c r="A222" s="32"/>
      <c r="B222" s="149"/>
      <c r="C222" s="150" t="s">
        <v>309</v>
      </c>
      <c r="D222" s="150" t="s">
        <v>162</v>
      </c>
      <c r="E222" s="151" t="s">
        <v>310</v>
      </c>
      <c r="F222" s="152" t="s">
        <v>311</v>
      </c>
      <c r="G222" s="153" t="s">
        <v>312</v>
      </c>
      <c r="H222" s="154">
        <v>2</v>
      </c>
      <c r="I222" s="155"/>
      <c r="J222" s="156">
        <f>ROUND(I222*H222,2)</f>
        <v>0</v>
      </c>
      <c r="K222" s="157"/>
      <c r="L222" s="33"/>
      <c r="M222" s="158" t="s">
        <v>1</v>
      </c>
      <c r="N222" s="159" t="s">
        <v>38</v>
      </c>
      <c r="O222" s="58"/>
      <c r="P222" s="160">
        <f>O222*H222</f>
        <v>0</v>
      </c>
      <c r="Q222" s="160">
        <v>0</v>
      </c>
      <c r="R222" s="160">
        <f>Q222*H222</f>
        <v>0</v>
      </c>
      <c r="S222" s="160">
        <v>0</v>
      </c>
      <c r="T222" s="161">
        <f>S222*H222</f>
        <v>0</v>
      </c>
      <c r="U222" s="32"/>
      <c r="V222" s="32"/>
      <c r="W222" s="32"/>
      <c r="X222" s="32"/>
      <c r="Y222" s="32"/>
      <c r="Z222" s="32"/>
      <c r="AA222" s="32"/>
      <c r="AB222" s="32"/>
      <c r="AC222" s="32"/>
      <c r="AD222" s="32"/>
      <c r="AE222" s="32"/>
      <c r="AR222" s="162" t="s">
        <v>166</v>
      </c>
      <c r="AT222" s="162" t="s">
        <v>162</v>
      </c>
      <c r="AU222" s="162" t="s">
        <v>82</v>
      </c>
      <c r="AY222" s="17" t="s">
        <v>160</v>
      </c>
      <c r="BE222" s="163">
        <f>IF(N222="základní",J222,0)</f>
        <v>0</v>
      </c>
      <c r="BF222" s="163">
        <f>IF(N222="snížená",J222,0)</f>
        <v>0</v>
      </c>
      <c r="BG222" s="163">
        <f>IF(N222="zákl. přenesená",J222,0)</f>
        <v>0</v>
      </c>
      <c r="BH222" s="163">
        <f>IF(N222="sníž. přenesená",J222,0)</f>
        <v>0</v>
      </c>
      <c r="BI222" s="163">
        <f>IF(N222="nulová",J222,0)</f>
        <v>0</v>
      </c>
      <c r="BJ222" s="17" t="s">
        <v>80</v>
      </c>
      <c r="BK222" s="163">
        <f>ROUND(I222*H222,2)</f>
        <v>0</v>
      </c>
      <c r="BL222" s="17" t="s">
        <v>166</v>
      </c>
      <c r="BM222" s="162" t="s">
        <v>898</v>
      </c>
    </row>
    <row r="223" spans="1:65" s="13" customFormat="1">
      <c r="B223" s="164"/>
      <c r="D223" s="165" t="s">
        <v>168</v>
      </c>
      <c r="E223" s="166" t="s">
        <v>1</v>
      </c>
      <c r="F223" s="167" t="s">
        <v>314</v>
      </c>
      <c r="H223" s="168">
        <v>2</v>
      </c>
      <c r="I223" s="169"/>
      <c r="L223" s="164"/>
      <c r="M223" s="170"/>
      <c r="N223" s="171"/>
      <c r="O223" s="171"/>
      <c r="P223" s="171"/>
      <c r="Q223" s="171"/>
      <c r="R223" s="171"/>
      <c r="S223" s="171"/>
      <c r="T223" s="172"/>
      <c r="AT223" s="166" t="s">
        <v>168</v>
      </c>
      <c r="AU223" s="166" t="s">
        <v>82</v>
      </c>
      <c r="AV223" s="13" t="s">
        <v>82</v>
      </c>
      <c r="AW223" s="13" t="s">
        <v>30</v>
      </c>
      <c r="AX223" s="13" t="s">
        <v>73</v>
      </c>
      <c r="AY223" s="166" t="s">
        <v>160</v>
      </c>
    </row>
    <row r="224" spans="1:65" s="14" customFormat="1">
      <c r="B224" s="173"/>
      <c r="D224" s="165" t="s">
        <v>168</v>
      </c>
      <c r="E224" s="174" t="s">
        <v>1</v>
      </c>
      <c r="F224" s="175" t="s">
        <v>170</v>
      </c>
      <c r="H224" s="176">
        <v>2</v>
      </c>
      <c r="I224" s="177"/>
      <c r="L224" s="173"/>
      <c r="M224" s="178"/>
      <c r="N224" s="179"/>
      <c r="O224" s="179"/>
      <c r="P224" s="179"/>
      <c r="Q224" s="179"/>
      <c r="R224" s="179"/>
      <c r="S224" s="179"/>
      <c r="T224" s="180"/>
      <c r="AT224" s="174" t="s">
        <v>168</v>
      </c>
      <c r="AU224" s="174" t="s">
        <v>82</v>
      </c>
      <c r="AV224" s="14" t="s">
        <v>166</v>
      </c>
      <c r="AW224" s="14" t="s">
        <v>30</v>
      </c>
      <c r="AX224" s="14" t="s">
        <v>80</v>
      </c>
      <c r="AY224" s="174" t="s">
        <v>160</v>
      </c>
    </row>
    <row r="225" spans="1:65" s="2" customFormat="1" ht="21.75" customHeight="1">
      <c r="A225" s="32"/>
      <c r="B225" s="149"/>
      <c r="C225" s="150" t="s">
        <v>315</v>
      </c>
      <c r="D225" s="150" t="s">
        <v>162</v>
      </c>
      <c r="E225" s="151" t="s">
        <v>316</v>
      </c>
      <c r="F225" s="152" t="s">
        <v>317</v>
      </c>
      <c r="G225" s="153" t="s">
        <v>207</v>
      </c>
      <c r="H225" s="154">
        <v>15.574</v>
      </c>
      <c r="I225" s="155"/>
      <c r="J225" s="156">
        <f>ROUND(I225*H225,2)</f>
        <v>0</v>
      </c>
      <c r="K225" s="157"/>
      <c r="L225" s="33"/>
      <c r="M225" s="158" t="s">
        <v>1</v>
      </c>
      <c r="N225" s="159" t="s">
        <v>38</v>
      </c>
      <c r="O225" s="58"/>
      <c r="P225" s="160">
        <f>O225*H225</f>
        <v>0</v>
      </c>
      <c r="Q225" s="160">
        <v>0</v>
      </c>
      <c r="R225" s="160">
        <f>Q225*H225</f>
        <v>0</v>
      </c>
      <c r="S225" s="160">
        <v>0</v>
      </c>
      <c r="T225" s="161">
        <f>S225*H225</f>
        <v>0</v>
      </c>
      <c r="U225" s="32"/>
      <c r="V225" s="32"/>
      <c r="W225" s="32"/>
      <c r="X225" s="32"/>
      <c r="Y225" s="32"/>
      <c r="Z225" s="32"/>
      <c r="AA225" s="32"/>
      <c r="AB225" s="32"/>
      <c r="AC225" s="32"/>
      <c r="AD225" s="32"/>
      <c r="AE225" s="32"/>
      <c r="AR225" s="162" t="s">
        <v>166</v>
      </c>
      <c r="AT225" s="162" t="s">
        <v>162</v>
      </c>
      <c r="AU225" s="162" t="s">
        <v>82</v>
      </c>
      <c r="AY225" s="17" t="s">
        <v>160</v>
      </c>
      <c r="BE225" s="163">
        <f>IF(N225="základní",J225,0)</f>
        <v>0</v>
      </c>
      <c r="BF225" s="163">
        <f>IF(N225="snížená",J225,0)</f>
        <v>0</v>
      </c>
      <c r="BG225" s="163">
        <f>IF(N225="zákl. přenesená",J225,0)</f>
        <v>0</v>
      </c>
      <c r="BH225" s="163">
        <f>IF(N225="sníž. přenesená",J225,0)</f>
        <v>0</v>
      </c>
      <c r="BI225" s="163">
        <f>IF(N225="nulová",J225,0)</f>
        <v>0</v>
      </c>
      <c r="BJ225" s="17" t="s">
        <v>80</v>
      </c>
      <c r="BK225" s="163">
        <f>ROUND(I225*H225,2)</f>
        <v>0</v>
      </c>
      <c r="BL225" s="17" t="s">
        <v>166</v>
      </c>
      <c r="BM225" s="162" t="s">
        <v>899</v>
      </c>
    </row>
    <row r="226" spans="1:65" s="13" customFormat="1">
      <c r="B226" s="164"/>
      <c r="D226" s="165" t="s">
        <v>168</v>
      </c>
      <c r="E226" s="166" t="s">
        <v>1</v>
      </c>
      <c r="F226" s="167" t="s">
        <v>900</v>
      </c>
      <c r="H226" s="168">
        <v>15.574</v>
      </c>
      <c r="I226" s="169"/>
      <c r="L226" s="164"/>
      <c r="M226" s="170"/>
      <c r="N226" s="171"/>
      <c r="O226" s="171"/>
      <c r="P226" s="171"/>
      <c r="Q226" s="171"/>
      <c r="R226" s="171"/>
      <c r="S226" s="171"/>
      <c r="T226" s="172"/>
      <c r="AT226" s="166" t="s">
        <v>168</v>
      </c>
      <c r="AU226" s="166" t="s">
        <v>82</v>
      </c>
      <c r="AV226" s="13" t="s">
        <v>82</v>
      </c>
      <c r="AW226" s="13" t="s">
        <v>30</v>
      </c>
      <c r="AX226" s="13" t="s">
        <v>73</v>
      </c>
      <c r="AY226" s="166" t="s">
        <v>160</v>
      </c>
    </row>
    <row r="227" spans="1:65" s="14" customFormat="1">
      <c r="B227" s="173"/>
      <c r="D227" s="165" t="s">
        <v>168</v>
      </c>
      <c r="E227" s="174" t="s">
        <v>1</v>
      </c>
      <c r="F227" s="175" t="s">
        <v>170</v>
      </c>
      <c r="H227" s="176">
        <v>15.574</v>
      </c>
      <c r="I227" s="177"/>
      <c r="L227" s="173"/>
      <c r="M227" s="178"/>
      <c r="N227" s="179"/>
      <c r="O227" s="179"/>
      <c r="P227" s="179"/>
      <c r="Q227" s="179"/>
      <c r="R227" s="179"/>
      <c r="S227" s="179"/>
      <c r="T227" s="180"/>
      <c r="AT227" s="174" t="s">
        <v>168</v>
      </c>
      <c r="AU227" s="174" t="s">
        <v>82</v>
      </c>
      <c r="AV227" s="14" t="s">
        <v>166</v>
      </c>
      <c r="AW227" s="14" t="s">
        <v>30</v>
      </c>
      <c r="AX227" s="14" t="s">
        <v>80</v>
      </c>
      <c r="AY227" s="174" t="s">
        <v>160</v>
      </c>
    </row>
    <row r="228" spans="1:65" s="12" customFormat="1" ht="22.9" customHeight="1">
      <c r="B228" s="136"/>
      <c r="D228" s="137" t="s">
        <v>72</v>
      </c>
      <c r="E228" s="147" t="s">
        <v>166</v>
      </c>
      <c r="F228" s="147" t="s">
        <v>320</v>
      </c>
      <c r="I228" s="139"/>
      <c r="J228" s="148">
        <f>BK228</f>
        <v>0</v>
      </c>
      <c r="L228" s="136"/>
      <c r="M228" s="141"/>
      <c r="N228" s="142"/>
      <c r="O228" s="142"/>
      <c r="P228" s="143">
        <f>SUM(P229:P237)</f>
        <v>0</v>
      </c>
      <c r="Q228" s="142"/>
      <c r="R228" s="143">
        <f>SUM(R229:R237)</f>
        <v>79.011740459999999</v>
      </c>
      <c r="S228" s="142"/>
      <c r="T228" s="144">
        <f>SUM(T229:T237)</f>
        <v>0</v>
      </c>
      <c r="AR228" s="137" t="s">
        <v>80</v>
      </c>
      <c r="AT228" s="145" t="s">
        <v>72</v>
      </c>
      <c r="AU228" s="145" t="s">
        <v>80</v>
      </c>
      <c r="AY228" s="137" t="s">
        <v>160</v>
      </c>
      <c r="BK228" s="146">
        <f>SUM(BK229:BK237)</f>
        <v>0</v>
      </c>
    </row>
    <row r="229" spans="1:65" s="2" customFormat="1" ht="16.5" customHeight="1">
      <c r="A229" s="32"/>
      <c r="B229" s="149"/>
      <c r="C229" s="150" t="s">
        <v>321</v>
      </c>
      <c r="D229" s="150" t="s">
        <v>162</v>
      </c>
      <c r="E229" s="151" t="s">
        <v>322</v>
      </c>
      <c r="F229" s="152" t="s">
        <v>323</v>
      </c>
      <c r="G229" s="153" t="s">
        <v>207</v>
      </c>
      <c r="H229" s="154">
        <v>38.597999999999999</v>
      </c>
      <c r="I229" s="155"/>
      <c r="J229" s="156">
        <f>ROUND(I229*H229,2)</f>
        <v>0</v>
      </c>
      <c r="K229" s="157"/>
      <c r="L229" s="33"/>
      <c r="M229" s="158" t="s">
        <v>1</v>
      </c>
      <c r="N229" s="159" t="s">
        <v>38</v>
      </c>
      <c r="O229" s="58"/>
      <c r="P229" s="160">
        <f>O229*H229</f>
        <v>0</v>
      </c>
      <c r="Q229" s="160">
        <v>1.8907700000000001</v>
      </c>
      <c r="R229" s="160">
        <f>Q229*H229</f>
        <v>72.979940459999995</v>
      </c>
      <c r="S229" s="160">
        <v>0</v>
      </c>
      <c r="T229" s="161">
        <f>S229*H229</f>
        <v>0</v>
      </c>
      <c r="U229" s="32"/>
      <c r="V229" s="32"/>
      <c r="W229" s="32"/>
      <c r="X229" s="32"/>
      <c r="Y229" s="32"/>
      <c r="Z229" s="32"/>
      <c r="AA229" s="32"/>
      <c r="AB229" s="32"/>
      <c r="AC229" s="32"/>
      <c r="AD229" s="32"/>
      <c r="AE229" s="32"/>
      <c r="AR229" s="162" t="s">
        <v>166</v>
      </c>
      <c r="AT229" s="162" t="s">
        <v>162</v>
      </c>
      <c r="AU229" s="162" t="s">
        <v>82</v>
      </c>
      <c r="AY229" s="17" t="s">
        <v>160</v>
      </c>
      <c r="BE229" s="163">
        <f>IF(N229="základní",J229,0)</f>
        <v>0</v>
      </c>
      <c r="BF229" s="163">
        <f>IF(N229="snížená",J229,0)</f>
        <v>0</v>
      </c>
      <c r="BG229" s="163">
        <f>IF(N229="zákl. přenesená",J229,0)</f>
        <v>0</v>
      </c>
      <c r="BH229" s="163">
        <f>IF(N229="sníž. přenesená",J229,0)</f>
        <v>0</v>
      </c>
      <c r="BI229" s="163">
        <f>IF(N229="nulová",J229,0)</f>
        <v>0</v>
      </c>
      <c r="BJ229" s="17" t="s">
        <v>80</v>
      </c>
      <c r="BK229" s="163">
        <f>ROUND(I229*H229,2)</f>
        <v>0</v>
      </c>
      <c r="BL229" s="17" t="s">
        <v>166</v>
      </c>
      <c r="BM229" s="162" t="s">
        <v>901</v>
      </c>
    </row>
    <row r="230" spans="1:65" s="15" customFormat="1">
      <c r="B230" s="181"/>
      <c r="D230" s="165" t="s">
        <v>168</v>
      </c>
      <c r="E230" s="182" t="s">
        <v>1</v>
      </c>
      <c r="F230" s="183" t="s">
        <v>291</v>
      </c>
      <c r="H230" s="182" t="s">
        <v>1</v>
      </c>
      <c r="I230" s="184"/>
      <c r="L230" s="181"/>
      <c r="M230" s="185"/>
      <c r="N230" s="186"/>
      <c r="O230" s="186"/>
      <c r="P230" s="186"/>
      <c r="Q230" s="186"/>
      <c r="R230" s="186"/>
      <c r="S230" s="186"/>
      <c r="T230" s="187"/>
      <c r="AT230" s="182" t="s">
        <v>168</v>
      </c>
      <c r="AU230" s="182" t="s">
        <v>82</v>
      </c>
      <c r="AV230" s="15" t="s">
        <v>80</v>
      </c>
      <c r="AW230" s="15" t="s">
        <v>30</v>
      </c>
      <c r="AX230" s="15" t="s">
        <v>73</v>
      </c>
      <c r="AY230" s="182" t="s">
        <v>160</v>
      </c>
    </row>
    <row r="231" spans="1:65" s="13" customFormat="1">
      <c r="B231" s="164"/>
      <c r="D231" s="165" t="s">
        <v>168</v>
      </c>
      <c r="E231" s="166" t="s">
        <v>1</v>
      </c>
      <c r="F231" s="167" t="s">
        <v>902</v>
      </c>
      <c r="H231" s="168">
        <v>36.798000000000002</v>
      </c>
      <c r="I231" s="169"/>
      <c r="L231" s="164"/>
      <c r="M231" s="170"/>
      <c r="N231" s="171"/>
      <c r="O231" s="171"/>
      <c r="P231" s="171"/>
      <c r="Q231" s="171"/>
      <c r="R231" s="171"/>
      <c r="S231" s="171"/>
      <c r="T231" s="172"/>
      <c r="AT231" s="166" t="s">
        <v>168</v>
      </c>
      <c r="AU231" s="166" t="s">
        <v>82</v>
      </c>
      <c r="AV231" s="13" t="s">
        <v>82</v>
      </c>
      <c r="AW231" s="13" t="s">
        <v>30</v>
      </c>
      <c r="AX231" s="13" t="s">
        <v>73</v>
      </c>
      <c r="AY231" s="166" t="s">
        <v>160</v>
      </c>
    </row>
    <row r="232" spans="1:65" s="13" customFormat="1">
      <c r="B232" s="164"/>
      <c r="D232" s="165" t="s">
        <v>168</v>
      </c>
      <c r="E232" s="166" t="s">
        <v>1</v>
      </c>
      <c r="F232" s="167" t="s">
        <v>903</v>
      </c>
      <c r="H232" s="168">
        <v>1.8</v>
      </c>
      <c r="I232" s="169"/>
      <c r="L232" s="164"/>
      <c r="M232" s="170"/>
      <c r="N232" s="171"/>
      <c r="O232" s="171"/>
      <c r="P232" s="171"/>
      <c r="Q232" s="171"/>
      <c r="R232" s="171"/>
      <c r="S232" s="171"/>
      <c r="T232" s="172"/>
      <c r="AT232" s="166" t="s">
        <v>168</v>
      </c>
      <c r="AU232" s="166" t="s">
        <v>82</v>
      </c>
      <c r="AV232" s="13" t="s">
        <v>82</v>
      </c>
      <c r="AW232" s="13" t="s">
        <v>30</v>
      </c>
      <c r="AX232" s="13" t="s">
        <v>73</v>
      </c>
      <c r="AY232" s="166" t="s">
        <v>160</v>
      </c>
    </row>
    <row r="233" spans="1:65" s="14" customFormat="1">
      <c r="B233" s="173"/>
      <c r="D233" s="165" t="s">
        <v>168</v>
      </c>
      <c r="E233" s="174" t="s">
        <v>1</v>
      </c>
      <c r="F233" s="175" t="s">
        <v>170</v>
      </c>
      <c r="H233" s="176">
        <v>38.597999999999999</v>
      </c>
      <c r="I233" s="177"/>
      <c r="L233" s="173"/>
      <c r="M233" s="178"/>
      <c r="N233" s="179"/>
      <c r="O233" s="179"/>
      <c r="P233" s="179"/>
      <c r="Q233" s="179"/>
      <c r="R233" s="179"/>
      <c r="S233" s="179"/>
      <c r="T233" s="180"/>
      <c r="AT233" s="174" t="s">
        <v>168</v>
      </c>
      <c r="AU233" s="174" t="s">
        <v>82</v>
      </c>
      <c r="AV233" s="14" t="s">
        <v>166</v>
      </c>
      <c r="AW233" s="14" t="s">
        <v>30</v>
      </c>
      <c r="AX233" s="14" t="s">
        <v>80</v>
      </c>
      <c r="AY233" s="174" t="s">
        <v>160</v>
      </c>
    </row>
    <row r="234" spans="1:65" s="2" customFormat="1" ht="24.2" customHeight="1">
      <c r="A234" s="32"/>
      <c r="B234" s="149"/>
      <c r="C234" s="150" t="s">
        <v>327</v>
      </c>
      <c r="D234" s="150" t="s">
        <v>162</v>
      </c>
      <c r="E234" s="151" t="s">
        <v>328</v>
      </c>
      <c r="F234" s="152" t="s">
        <v>329</v>
      </c>
      <c r="G234" s="153" t="s">
        <v>207</v>
      </c>
      <c r="H234" s="154">
        <v>2.7</v>
      </c>
      <c r="I234" s="155"/>
      <c r="J234" s="156">
        <f>ROUND(I234*H234,2)</f>
        <v>0</v>
      </c>
      <c r="K234" s="157"/>
      <c r="L234" s="33"/>
      <c r="M234" s="158" t="s">
        <v>1</v>
      </c>
      <c r="N234" s="159" t="s">
        <v>38</v>
      </c>
      <c r="O234" s="58"/>
      <c r="P234" s="160">
        <f>O234*H234</f>
        <v>0</v>
      </c>
      <c r="Q234" s="160">
        <v>2.234</v>
      </c>
      <c r="R234" s="160">
        <f>Q234*H234</f>
        <v>6.0318000000000005</v>
      </c>
      <c r="S234" s="160">
        <v>0</v>
      </c>
      <c r="T234" s="161">
        <f>S234*H234</f>
        <v>0</v>
      </c>
      <c r="U234" s="32"/>
      <c r="V234" s="32"/>
      <c r="W234" s="32"/>
      <c r="X234" s="32"/>
      <c r="Y234" s="32"/>
      <c r="Z234" s="32"/>
      <c r="AA234" s="32"/>
      <c r="AB234" s="32"/>
      <c r="AC234" s="32"/>
      <c r="AD234" s="32"/>
      <c r="AE234" s="32"/>
      <c r="AR234" s="162" t="s">
        <v>166</v>
      </c>
      <c r="AT234" s="162" t="s">
        <v>162</v>
      </c>
      <c r="AU234" s="162" t="s">
        <v>82</v>
      </c>
      <c r="AY234" s="17" t="s">
        <v>160</v>
      </c>
      <c r="BE234" s="163">
        <f>IF(N234="základní",J234,0)</f>
        <v>0</v>
      </c>
      <c r="BF234" s="163">
        <f>IF(N234="snížená",J234,0)</f>
        <v>0</v>
      </c>
      <c r="BG234" s="163">
        <f>IF(N234="zákl. přenesená",J234,0)</f>
        <v>0</v>
      </c>
      <c r="BH234" s="163">
        <f>IF(N234="sníž. přenesená",J234,0)</f>
        <v>0</v>
      </c>
      <c r="BI234" s="163">
        <f>IF(N234="nulová",J234,0)</f>
        <v>0</v>
      </c>
      <c r="BJ234" s="17" t="s">
        <v>80</v>
      </c>
      <c r="BK234" s="163">
        <f>ROUND(I234*H234,2)</f>
        <v>0</v>
      </c>
      <c r="BL234" s="17" t="s">
        <v>166</v>
      </c>
      <c r="BM234" s="162" t="s">
        <v>904</v>
      </c>
    </row>
    <row r="235" spans="1:65" s="15" customFormat="1">
      <c r="B235" s="181"/>
      <c r="D235" s="165" t="s">
        <v>168</v>
      </c>
      <c r="E235" s="182" t="s">
        <v>1</v>
      </c>
      <c r="F235" s="183" t="s">
        <v>291</v>
      </c>
      <c r="H235" s="182" t="s">
        <v>1</v>
      </c>
      <c r="I235" s="184"/>
      <c r="L235" s="181"/>
      <c r="M235" s="185"/>
      <c r="N235" s="186"/>
      <c r="O235" s="186"/>
      <c r="P235" s="186"/>
      <c r="Q235" s="186"/>
      <c r="R235" s="186"/>
      <c r="S235" s="186"/>
      <c r="T235" s="187"/>
      <c r="AT235" s="182" t="s">
        <v>168</v>
      </c>
      <c r="AU235" s="182" t="s">
        <v>82</v>
      </c>
      <c r="AV235" s="15" t="s">
        <v>80</v>
      </c>
      <c r="AW235" s="15" t="s">
        <v>30</v>
      </c>
      <c r="AX235" s="15" t="s">
        <v>73</v>
      </c>
      <c r="AY235" s="182" t="s">
        <v>160</v>
      </c>
    </row>
    <row r="236" spans="1:65" s="13" customFormat="1">
      <c r="B236" s="164"/>
      <c r="D236" s="165" t="s">
        <v>168</v>
      </c>
      <c r="E236" s="166" t="s">
        <v>1</v>
      </c>
      <c r="F236" s="167" t="s">
        <v>905</v>
      </c>
      <c r="H236" s="168">
        <v>2.7</v>
      </c>
      <c r="I236" s="169"/>
      <c r="L236" s="164"/>
      <c r="M236" s="170"/>
      <c r="N236" s="171"/>
      <c r="O236" s="171"/>
      <c r="P236" s="171"/>
      <c r="Q236" s="171"/>
      <c r="R236" s="171"/>
      <c r="S236" s="171"/>
      <c r="T236" s="172"/>
      <c r="AT236" s="166" t="s">
        <v>168</v>
      </c>
      <c r="AU236" s="166" t="s">
        <v>82</v>
      </c>
      <c r="AV236" s="13" t="s">
        <v>82</v>
      </c>
      <c r="AW236" s="13" t="s">
        <v>30</v>
      </c>
      <c r="AX236" s="13" t="s">
        <v>73</v>
      </c>
      <c r="AY236" s="166" t="s">
        <v>160</v>
      </c>
    </row>
    <row r="237" spans="1:65" s="14" customFormat="1">
      <c r="B237" s="173"/>
      <c r="D237" s="165" t="s">
        <v>168</v>
      </c>
      <c r="E237" s="174" t="s">
        <v>1</v>
      </c>
      <c r="F237" s="175" t="s">
        <v>170</v>
      </c>
      <c r="H237" s="176">
        <v>2.7</v>
      </c>
      <c r="I237" s="177"/>
      <c r="L237" s="173"/>
      <c r="M237" s="178"/>
      <c r="N237" s="179"/>
      <c r="O237" s="179"/>
      <c r="P237" s="179"/>
      <c r="Q237" s="179"/>
      <c r="R237" s="179"/>
      <c r="S237" s="179"/>
      <c r="T237" s="180"/>
      <c r="AT237" s="174" t="s">
        <v>168</v>
      </c>
      <c r="AU237" s="174" t="s">
        <v>82</v>
      </c>
      <c r="AV237" s="14" t="s">
        <v>166</v>
      </c>
      <c r="AW237" s="14" t="s">
        <v>30</v>
      </c>
      <c r="AX237" s="14" t="s">
        <v>80</v>
      </c>
      <c r="AY237" s="174" t="s">
        <v>160</v>
      </c>
    </row>
    <row r="238" spans="1:65" s="12" customFormat="1" ht="22.9" customHeight="1">
      <c r="B238" s="136"/>
      <c r="D238" s="137" t="s">
        <v>72</v>
      </c>
      <c r="E238" s="147" t="s">
        <v>182</v>
      </c>
      <c r="F238" s="147" t="s">
        <v>332</v>
      </c>
      <c r="I238" s="139"/>
      <c r="J238" s="148">
        <f>BK238</f>
        <v>0</v>
      </c>
      <c r="L238" s="136"/>
      <c r="M238" s="141"/>
      <c r="N238" s="142"/>
      <c r="O238" s="142"/>
      <c r="P238" s="143">
        <f>SUM(P239:P250)</f>
        <v>0</v>
      </c>
      <c r="Q238" s="142"/>
      <c r="R238" s="143">
        <f>SUM(R239:R250)</f>
        <v>0</v>
      </c>
      <c r="S238" s="142"/>
      <c r="T238" s="144">
        <f>SUM(T239:T250)</f>
        <v>0</v>
      </c>
      <c r="AR238" s="137" t="s">
        <v>80</v>
      </c>
      <c r="AT238" s="145" t="s">
        <v>72</v>
      </c>
      <c r="AU238" s="145" t="s">
        <v>80</v>
      </c>
      <c r="AY238" s="137" t="s">
        <v>160</v>
      </c>
      <c r="BK238" s="146">
        <f>SUM(BK239:BK250)</f>
        <v>0</v>
      </c>
    </row>
    <row r="239" spans="1:65" s="2" customFormat="1" ht="16.5" customHeight="1">
      <c r="A239" s="32"/>
      <c r="B239" s="149"/>
      <c r="C239" s="150" t="s">
        <v>333</v>
      </c>
      <c r="D239" s="150" t="s">
        <v>162</v>
      </c>
      <c r="E239" s="151" t="s">
        <v>620</v>
      </c>
      <c r="F239" s="152" t="s">
        <v>621</v>
      </c>
      <c r="G239" s="153" t="s">
        <v>165</v>
      </c>
      <c r="H239" s="154">
        <v>194.7</v>
      </c>
      <c r="I239" s="155"/>
      <c r="J239" s="156">
        <f>ROUND(I239*H239,2)</f>
        <v>0</v>
      </c>
      <c r="K239" s="157"/>
      <c r="L239" s="33"/>
      <c r="M239" s="158" t="s">
        <v>1</v>
      </c>
      <c r="N239" s="159" t="s">
        <v>38</v>
      </c>
      <c r="O239" s="58"/>
      <c r="P239" s="160">
        <f>O239*H239</f>
        <v>0</v>
      </c>
      <c r="Q239" s="160">
        <v>0</v>
      </c>
      <c r="R239" s="160">
        <f>Q239*H239</f>
        <v>0</v>
      </c>
      <c r="S239" s="160">
        <v>0</v>
      </c>
      <c r="T239" s="161">
        <f>S239*H239</f>
        <v>0</v>
      </c>
      <c r="U239" s="32"/>
      <c r="V239" s="32"/>
      <c r="W239" s="32"/>
      <c r="X239" s="32"/>
      <c r="Y239" s="32"/>
      <c r="Z239" s="32"/>
      <c r="AA239" s="32"/>
      <c r="AB239" s="32"/>
      <c r="AC239" s="32"/>
      <c r="AD239" s="32"/>
      <c r="AE239" s="32"/>
      <c r="AR239" s="162" t="s">
        <v>166</v>
      </c>
      <c r="AT239" s="162" t="s">
        <v>162</v>
      </c>
      <c r="AU239" s="162" t="s">
        <v>82</v>
      </c>
      <c r="AY239" s="17" t="s">
        <v>160</v>
      </c>
      <c r="BE239" s="163">
        <f>IF(N239="základní",J239,0)</f>
        <v>0</v>
      </c>
      <c r="BF239" s="163">
        <f>IF(N239="snížená",J239,0)</f>
        <v>0</v>
      </c>
      <c r="BG239" s="163">
        <f>IF(N239="zákl. přenesená",J239,0)</f>
        <v>0</v>
      </c>
      <c r="BH239" s="163">
        <f>IF(N239="sníž. přenesená",J239,0)</f>
        <v>0</v>
      </c>
      <c r="BI239" s="163">
        <f>IF(N239="nulová",J239,0)</f>
        <v>0</v>
      </c>
      <c r="BJ239" s="17" t="s">
        <v>80</v>
      </c>
      <c r="BK239" s="163">
        <f>ROUND(I239*H239,2)</f>
        <v>0</v>
      </c>
      <c r="BL239" s="17" t="s">
        <v>166</v>
      </c>
      <c r="BM239" s="162" t="s">
        <v>906</v>
      </c>
    </row>
    <row r="240" spans="1:65" s="13" customFormat="1">
      <c r="B240" s="164"/>
      <c r="D240" s="165" t="s">
        <v>168</v>
      </c>
      <c r="E240" s="166" t="s">
        <v>1</v>
      </c>
      <c r="F240" s="167" t="s">
        <v>845</v>
      </c>
      <c r="H240" s="168">
        <v>194.7</v>
      </c>
      <c r="I240" s="169"/>
      <c r="L240" s="164"/>
      <c r="M240" s="170"/>
      <c r="N240" s="171"/>
      <c r="O240" s="171"/>
      <c r="P240" s="171"/>
      <c r="Q240" s="171"/>
      <c r="R240" s="171"/>
      <c r="S240" s="171"/>
      <c r="T240" s="172"/>
      <c r="AT240" s="166" t="s">
        <v>168</v>
      </c>
      <c r="AU240" s="166" t="s">
        <v>82</v>
      </c>
      <c r="AV240" s="13" t="s">
        <v>82</v>
      </c>
      <c r="AW240" s="13" t="s">
        <v>30</v>
      </c>
      <c r="AX240" s="13" t="s">
        <v>73</v>
      </c>
      <c r="AY240" s="166" t="s">
        <v>160</v>
      </c>
    </row>
    <row r="241" spans="1:65" s="14" customFormat="1">
      <c r="B241" s="173"/>
      <c r="D241" s="165" t="s">
        <v>168</v>
      </c>
      <c r="E241" s="174" t="s">
        <v>1</v>
      </c>
      <c r="F241" s="175" t="s">
        <v>170</v>
      </c>
      <c r="H241" s="176">
        <v>194.7</v>
      </c>
      <c r="I241" s="177"/>
      <c r="L241" s="173"/>
      <c r="M241" s="178"/>
      <c r="N241" s="179"/>
      <c r="O241" s="179"/>
      <c r="P241" s="179"/>
      <c r="Q241" s="179"/>
      <c r="R241" s="179"/>
      <c r="S241" s="179"/>
      <c r="T241" s="180"/>
      <c r="AT241" s="174" t="s">
        <v>168</v>
      </c>
      <c r="AU241" s="174" t="s">
        <v>82</v>
      </c>
      <c r="AV241" s="14" t="s">
        <v>166</v>
      </c>
      <c r="AW241" s="14" t="s">
        <v>30</v>
      </c>
      <c r="AX241" s="14" t="s">
        <v>80</v>
      </c>
      <c r="AY241" s="174" t="s">
        <v>160</v>
      </c>
    </row>
    <row r="242" spans="1:65" s="2" customFormat="1" ht="33" customHeight="1">
      <c r="A242" s="32"/>
      <c r="B242" s="149"/>
      <c r="C242" s="150" t="s">
        <v>337</v>
      </c>
      <c r="D242" s="150" t="s">
        <v>162</v>
      </c>
      <c r="E242" s="151" t="s">
        <v>627</v>
      </c>
      <c r="F242" s="152" t="s">
        <v>628</v>
      </c>
      <c r="G242" s="153" t="s">
        <v>165</v>
      </c>
      <c r="H242" s="154">
        <v>194.7</v>
      </c>
      <c r="I242" s="155"/>
      <c r="J242" s="156">
        <f>ROUND(I242*H242,2)</f>
        <v>0</v>
      </c>
      <c r="K242" s="157"/>
      <c r="L242" s="33"/>
      <c r="M242" s="158" t="s">
        <v>1</v>
      </c>
      <c r="N242" s="159" t="s">
        <v>38</v>
      </c>
      <c r="O242" s="58"/>
      <c r="P242" s="160">
        <f>O242*H242</f>
        <v>0</v>
      </c>
      <c r="Q242" s="160">
        <v>0</v>
      </c>
      <c r="R242" s="160">
        <f>Q242*H242</f>
        <v>0</v>
      </c>
      <c r="S242" s="160">
        <v>0</v>
      </c>
      <c r="T242" s="161">
        <f>S242*H242</f>
        <v>0</v>
      </c>
      <c r="U242" s="32"/>
      <c r="V242" s="32"/>
      <c r="W242" s="32"/>
      <c r="X242" s="32"/>
      <c r="Y242" s="32"/>
      <c r="Z242" s="32"/>
      <c r="AA242" s="32"/>
      <c r="AB242" s="32"/>
      <c r="AC242" s="32"/>
      <c r="AD242" s="32"/>
      <c r="AE242" s="32"/>
      <c r="AR242" s="162" t="s">
        <v>166</v>
      </c>
      <c r="AT242" s="162" t="s">
        <v>162</v>
      </c>
      <c r="AU242" s="162" t="s">
        <v>82</v>
      </c>
      <c r="AY242" s="17" t="s">
        <v>160</v>
      </c>
      <c r="BE242" s="163">
        <f>IF(N242="základní",J242,0)</f>
        <v>0</v>
      </c>
      <c r="BF242" s="163">
        <f>IF(N242="snížená",J242,0)</f>
        <v>0</v>
      </c>
      <c r="BG242" s="163">
        <f>IF(N242="zákl. přenesená",J242,0)</f>
        <v>0</v>
      </c>
      <c r="BH242" s="163">
        <f>IF(N242="sníž. přenesená",J242,0)</f>
        <v>0</v>
      </c>
      <c r="BI242" s="163">
        <f>IF(N242="nulová",J242,0)</f>
        <v>0</v>
      </c>
      <c r="BJ242" s="17" t="s">
        <v>80</v>
      </c>
      <c r="BK242" s="163">
        <f>ROUND(I242*H242,2)</f>
        <v>0</v>
      </c>
      <c r="BL242" s="17" t="s">
        <v>166</v>
      </c>
      <c r="BM242" s="162" t="s">
        <v>907</v>
      </c>
    </row>
    <row r="243" spans="1:65" s="13" customFormat="1">
      <c r="B243" s="164"/>
      <c r="D243" s="165" t="s">
        <v>168</v>
      </c>
      <c r="E243" s="166" t="s">
        <v>1</v>
      </c>
      <c r="F243" s="167" t="s">
        <v>845</v>
      </c>
      <c r="H243" s="168">
        <v>194.7</v>
      </c>
      <c r="I243" s="169"/>
      <c r="L243" s="164"/>
      <c r="M243" s="170"/>
      <c r="N243" s="171"/>
      <c r="O243" s="171"/>
      <c r="P243" s="171"/>
      <c r="Q243" s="171"/>
      <c r="R243" s="171"/>
      <c r="S243" s="171"/>
      <c r="T243" s="172"/>
      <c r="AT243" s="166" t="s">
        <v>168</v>
      </c>
      <c r="AU243" s="166" t="s">
        <v>82</v>
      </c>
      <c r="AV243" s="13" t="s">
        <v>82</v>
      </c>
      <c r="AW243" s="13" t="s">
        <v>30</v>
      </c>
      <c r="AX243" s="13" t="s">
        <v>73</v>
      </c>
      <c r="AY243" s="166" t="s">
        <v>160</v>
      </c>
    </row>
    <row r="244" spans="1:65" s="14" customFormat="1">
      <c r="B244" s="173"/>
      <c r="D244" s="165" t="s">
        <v>168</v>
      </c>
      <c r="E244" s="174" t="s">
        <v>1</v>
      </c>
      <c r="F244" s="175" t="s">
        <v>170</v>
      </c>
      <c r="H244" s="176">
        <v>194.7</v>
      </c>
      <c r="I244" s="177"/>
      <c r="L244" s="173"/>
      <c r="M244" s="178"/>
      <c r="N244" s="179"/>
      <c r="O244" s="179"/>
      <c r="P244" s="179"/>
      <c r="Q244" s="179"/>
      <c r="R244" s="179"/>
      <c r="S244" s="179"/>
      <c r="T244" s="180"/>
      <c r="AT244" s="174" t="s">
        <v>168</v>
      </c>
      <c r="AU244" s="174" t="s">
        <v>82</v>
      </c>
      <c r="AV244" s="14" t="s">
        <v>166</v>
      </c>
      <c r="AW244" s="14" t="s">
        <v>30</v>
      </c>
      <c r="AX244" s="14" t="s">
        <v>80</v>
      </c>
      <c r="AY244" s="174" t="s">
        <v>160</v>
      </c>
    </row>
    <row r="245" spans="1:65" s="2" customFormat="1" ht="24.2" customHeight="1">
      <c r="A245" s="32"/>
      <c r="B245" s="149"/>
      <c r="C245" s="150" t="s">
        <v>342</v>
      </c>
      <c r="D245" s="150" t="s">
        <v>162</v>
      </c>
      <c r="E245" s="151" t="s">
        <v>630</v>
      </c>
      <c r="F245" s="152" t="s">
        <v>631</v>
      </c>
      <c r="G245" s="153" t="s">
        <v>165</v>
      </c>
      <c r="H245" s="154">
        <v>194.7</v>
      </c>
      <c r="I245" s="155"/>
      <c r="J245" s="156">
        <f>ROUND(I245*H245,2)</f>
        <v>0</v>
      </c>
      <c r="K245" s="157"/>
      <c r="L245" s="33"/>
      <c r="M245" s="158" t="s">
        <v>1</v>
      </c>
      <c r="N245" s="159" t="s">
        <v>38</v>
      </c>
      <c r="O245" s="58"/>
      <c r="P245" s="160">
        <f>O245*H245</f>
        <v>0</v>
      </c>
      <c r="Q245" s="160">
        <v>0</v>
      </c>
      <c r="R245" s="160">
        <f>Q245*H245</f>
        <v>0</v>
      </c>
      <c r="S245" s="160">
        <v>0</v>
      </c>
      <c r="T245" s="161">
        <f>S245*H245</f>
        <v>0</v>
      </c>
      <c r="U245" s="32"/>
      <c r="V245" s="32"/>
      <c r="W245" s="32"/>
      <c r="X245" s="32"/>
      <c r="Y245" s="32"/>
      <c r="Z245" s="32"/>
      <c r="AA245" s="32"/>
      <c r="AB245" s="32"/>
      <c r="AC245" s="32"/>
      <c r="AD245" s="32"/>
      <c r="AE245" s="32"/>
      <c r="AR245" s="162" t="s">
        <v>166</v>
      </c>
      <c r="AT245" s="162" t="s">
        <v>162</v>
      </c>
      <c r="AU245" s="162" t="s">
        <v>82</v>
      </c>
      <c r="AY245" s="17" t="s">
        <v>160</v>
      </c>
      <c r="BE245" s="163">
        <f>IF(N245="základní",J245,0)</f>
        <v>0</v>
      </c>
      <c r="BF245" s="163">
        <f>IF(N245="snížená",J245,0)</f>
        <v>0</v>
      </c>
      <c r="BG245" s="163">
        <f>IF(N245="zákl. přenesená",J245,0)</f>
        <v>0</v>
      </c>
      <c r="BH245" s="163">
        <f>IF(N245="sníž. přenesená",J245,0)</f>
        <v>0</v>
      </c>
      <c r="BI245" s="163">
        <f>IF(N245="nulová",J245,0)</f>
        <v>0</v>
      </c>
      <c r="BJ245" s="17" t="s">
        <v>80</v>
      </c>
      <c r="BK245" s="163">
        <f>ROUND(I245*H245,2)</f>
        <v>0</v>
      </c>
      <c r="BL245" s="17" t="s">
        <v>166</v>
      </c>
      <c r="BM245" s="162" t="s">
        <v>908</v>
      </c>
    </row>
    <row r="246" spans="1:65" s="13" customFormat="1">
      <c r="B246" s="164"/>
      <c r="D246" s="165" t="s">
        <v>168</v>
      </c>
      <c r="E246" s="166" t="s">
        <v>1</v>
      </c>
      <c r="F246" s="167" t="s">
        <v>845</v>
      </c>
      <c r="H246" s="168">
        <v>194.7</v>
      </c>
      <c r="I246" s="169"/>
      <c r="L246" s="164"/>
      <c r="M246" s="170"/>
      <c r="N246" s="171"/>
      <c r="O246" s="171"/>
      <c r="P246" s="171"/>
      <c r="Q246" s="171"/>
      <c r="R246" s="171"/>
      <c r="S246" s="171"/>
      <c r="T246" s="172"/>
      <c r="AT246" s="166" t="s">
        <v>168</v>
      </c>
      <c r="AU246" s="166" t="s">
        <v>82</v>
      </c>
      <c r="AV246" s="13" t="s">
        <v>82</v>
      </c>
      <c r="AW246" s="13" t="s">
        <v>30</v>
      </c>
      <c r="AX246" s="13" t="s">
        <v>73</v>
      </c>
      <c r="AY246" s="166" t="s">
        <v>160</v>
      </c>
    </row>
    <row r="247" spans="1:65" s="14" customFormat="1">
      <c r="B247" s="173"/>
      <c r="D247" s="165" t="s">
        <v>168</v>
      </c>
      <c r="E247" s="174" t="s">
        <v>1</v>
      </c>
      <c r="F247" s="175" t="s">
        <v>170</v>
      </c>
      <c r="H247" s="176">
        <v>194.7</v>
      </c>
      <c r="I247" s="177"/>
      <c r="L247" s="173"/>
      <c r="M247" s="178"/>
      <c r="N247" s="179"/>
      <c r="O247" s="179"/>
      <c r="P247" s="179"/>
      <c r="Q247" s="179"/>
      <c r="R247" s="179"/>
      <c r="S247" s="179"/>
      <c r="T247" s="180"/>
      <c r="AT247" s="174" t="s">
        <v>168</v>
      </c>
      <c r="AU247" s="174" t="s">
        <v>82</v>
      </c>
      <c r="AV247" s="14" t="s">
        <v>166</v>
      </c>
      <c r="AW247" s="14" t="s">
        <v>30</v>
      </c>
      <c r="AX247" s="14" t="s">
        <v>80</v>
      </c>
      <c r="AY247" s="174" t="s">
        <v>160</v>
      </c>
    </row>
    <row r="248" spans="1:65" s="2" customFormat="1" ht="33" customHeight="1">
      <c r="A248" s="32"/>
      <c r="B248" s="149"/>
      <c r="C248" s="150" t="s">
        <v>346</v>
      </c>
      <c r="D248" s="150" t="s">
        <v>162</v>
      </c>
      <c r="E248" s="151" t="s">
        <v>638</v>
      </c>
      <c r="F248" s="152" t="s">
        <v>639</v>
      </c>
      <c r="G248" s="153" t="s">
        <v>165</v>
      </c>
      <c r="H248" s="154">
        <v>300.89999999999998</v>
      </c>
      <c r="I248" s="155"/>
      <c r="J248" s="156">
        <f>ROUND(I248*H248,2)</f>
        <v>0</v>
      </c>
      <c r="K248" s="157"/>
      <c r="L248" s="33"/>
      <c r="M248" s="158" t="s">
        <v>1</v>
      </c>
      <c r="N248" s="159" t="s">
        <v>38</v>
      </c>
      <c r="O248" s="58"/>
      <c r="P248" s="160">
        <f>O248*H248</f>
        <v>0</v>
      </c>
      <c r="Q248" s="160">
        <v>0</v>
      </c>
      <c r="R248" s="160">
        <f>Q248*H248</f>
        <v>0</v>
      </c>
      <c r="S248" s="160">
        <v>0</v>
      </c>
      <c r="T248" s="161">
        <f>S248*H248</f>
        <v>0</v>
      </c>
      <c r="U248" s="32"/>
      <c r="V248" s="32"/>
      <c r="W248" s="32"/>
      <c r="X248" s="32"/>
      <c r="Y248" s="32"/>
      <c r="Z248" s="32"/>
      <c r="AA248" s="32"/>
      <c r="AB248" s="32"/>
      <c r="AC248" s="32"/>
      <c r="AD248" s="32"/>
      <c r="AE248" s="32"/>
      <c r="AR248" s="162" t="s">
        <v>166</v>
      </c>
      <c r="AT248" s="162" t="s">
        <v>162</v>
      </c>
      <c r="AU248" s="162" t="s">
        <v>82</v>
      </c>
      <c r="AY248" s="17" t="s">
        <v>160</v>
      </c>
      <c r="BE248" s="163">
        <f>IF(N248="základní",J248,0)</f>
        <v>0</v>
      </c>
      <c r="BF248" s="163">
        <f>IF(N248="snížená",J248,0)</f>
        <v>0</v>
      </c>
      <c r="BG248" s="163">
        <f>IF(N248="zákl. přenesená",J248,0)</f>
        <v>0</v>
      </c>
      <c r="BH248" s="163">
        <f>IF(N248="sníž. přenesená",J248,0)</f>
        <v>0</v>
      </c>
      <c r="BI248" s="163">
        <f>IF(N248="nulová",J248,0)</f>
        <v>0</v>
      </c>
      <c r="BJ248" s="17" t="s">
        <v>80</v>
      </c>
      <c r="BK248" s="163">
        <f>ROUND(I248*H248,2)</f>
        <v>0</v>
      </c>
      <c r="BL248" s="17" t="s">
        <v>166</v>
      </c>
      <c r="BM248" s="162" t="s">
        <v>909</v>
      </c>
    </row>
    <row r="249" spans="1:65" s="13" customFormat="1">
      <c r="B249" s="164"/>
      <c r="D249" s="165" t="s">
        <v>168</v>
      </c>
      <c r="E249" s="166" t="s">
        <v>1</v>
      </c>
      <c r="F249" s="167" t="s">
        <v>849</v>
      </c>
      <c r="H249" s="168">
        <v>300.89999999999998</v>
      </c>
      <c r="I249" s="169"/>
      <c r="L249" s="164"/>
      <c r="M249" s="170"/>
      <c r="N249" s="171"/>
      <c r="O249" s="171"/>
      <c r="P249" s="171"/>
      <c r="Q249" s="171"/>
      <c r="R249" s="171"/>
      <c r="S249" s="171"/>
      <c r="T249" s="172"/>
      <c r="AT249" s="166" t="s">
        <v>168</v>
      </c>
      <c r="AU249" s="166" t="s">
        <v>82</v>
      </c>
      <c r="AV249" s="13" t="s">
        <v>82</v>
      </c>
      <c r="AW249" s="13" t="s">
        <v>30</v>
      </c>
      <c r="AX249" s="13" t="s">
        <v>73</v>
      </c>
      <c r="AY249" s="166" t="s">
        <v>160</v>
      </c>
    </row>
    <row r="250" spans="1:65" s="14" customFormat="1">
      <c r="B250" s="173"/>
      <c r="D250" s="165" t="s">
        <v>168</v>
      </c>
      <c r="E250" s="174" t="s">
        <v>1</v>
      </c>
      <c r="F250" s="175" t="s">
        <v>170</v>
      </c>
      <c r="H250" s="176">
        <v>300.89999999999998</v>
      </c>
      <c r="I250" s="177"/>
      <c r="L250" s="173"/>
      <c r="M250" s="178"/>
      <c r="N250" s="179"/>
      <c r="O250" s="179"/>
      <c r="P250" s="179"/>
      <c r="Q250" s="179"/>
      <c r="R250" s="179"/>
      <c r="S250" s="179"/>
      <c r="T250" s="180"/>
      <c r="AT250" s="174" t="s">
        <v>168</v>
      </c>
      <c r="AU250" s="174" t="s">
        <v>82</v>
      </c>
      <c r="AV250" s="14" t="s">
        <v>166</v>
      </c>
      <c r="AW250" s="14" t="s">
        <v>30</v>
      </c>
      <c r="AX250" s="14" t="s">
        <v>80</v>
      </c>
      <c r="AY250" s="174" t="s">
        <v>160</v>
      </c>
    </row>
    <row r="251" spans="1:65" s="12" customFormat="1" ht="22.9" customHeight="1">
      <c r="B251" s="136"/>
      <c r="D251" s="137" t="s">
        <v>72</v>
      </c>
      <c r="E251" s="147" t="s">
        <v>199</v>
      </c>
      <c r="F251" s="147" t="s">
        <v>362</v>
      </c>
      <c r="I251" s="139"/>
      <c r="J251" s="148">
        <f>BK251</f>
        <v>0</v>
      </c>
      <c r="L251" s="136"/>
      <c r="M251" s="141"/>
      <c r="N251" s="142"/>
      <c r="O251" s="142"/>
      <c r="P251" s="143">
        <f>SUM(P252:P280)</f>
        <v>0</v>
      </c>
      <c r="Q251" s="142"/>
      <c r="R251" s="143">
        <f>SUM(R252:R280)</f>
        <v>63.126479999999994</v>
      </c>
      <c r="S251" s="142"/>
      <c r="T251" s="144">
        <f>SUM(T252:T280)</f>
        <v>0</v>
      </c>
      <c r="AR251" s="137" t="s">
        <v>80</v>
      </c>
      <c r="AT251" s="145" t="s">
        <v>72</v>
      </c>
      <c r="AU251" s="145" t="s">
        <v>80</v>
      </c>
      <c r="AY251" s="137" t="s">
        <v>160</v>
      </c>
      <c r="BK251" s="146">
        <f>SUM(BK252:BK280)</f>
        <v>0</v>
      </c>
    </row>
    <row r="252" spans="1:65" s="2" customFormat="1" ht="33" customHeight="1">
      <c r="A252" s="32"/>
      <c r="B252" s="149"/>
      <c r="C252" s="150" t="s">
        <v>350</v>
      </c>
      <c r="D252" s="150" t="s">
        <v>162</v>
      </c>
      <c r="E252" s="151" t="s">
        <v>644</v>
      </c>
      <c r="F252" s="152" t="s">
        <v>645</v>
      </c>
      <c r="G252" s="153" t="s">
        <v>196</v>
      </c>
      <c r="H252" s="154">
        <v>177</v>
      </c>
      <c r="I252" s="155"/>
      <c r="J252" s="156">
        <f>ROUND(I252*H252,2)</f>
        <v>0</v>
      </c>
      <c r="K252" s="157"/>
      <c r="L252" s="33"/>
      <c r="M252" s="158" t="s">
        <v>1</v>
      </c>
      <c r="N252" s="159" t="s">
        <v>38</v>
      </c>
      <c r="O252" s="58"/>
      <c r="P252" s="160">
        <f>O252*H252</f>
        <v>0</v>
      </c>
      <c r="Q252" s="160">
        <v>8.0000000000000007E-5</v>
      </c>
      <c r="R252" s="160">
        <f>Q252*H252</f>
        <v>1.4160000000000001E-2</v>
      </c>
      <c r="S252" s="160">
        <v>0</v>
      </c>
      <c r="T252" s="161">
        <f>S252*H252</f>
        <v>0</v>
      </c>
      <c r="U252" s="32"/>
      <c r="V252" s="32"/>
      <c r="W252" s="32"/>
      <c r="X252" s="32"/>
      <c r="Y252" s="32"/>
      <c r="Z252" s="32"/>
      <c r="AA252" s="32"/>
      <c r="AB252" s="32"/>
      <c r="AC252" s="32"/>
      <c r="AD252" s="32"/>
      <c r="AE252" s="32"/>
      <c r="AR252" s="162" t="s">
        <v>166</v>
      </c>
      <c r="AT252" s="162" t="s">
        <v>162</v>
      </c>
      <c r="AU252" s="162" t="s">
        <v>82</v>
      </c>
      <c r="AY252" s="17" t="s">
        <v>160</v>
      </c>
      <c r="BE252" s="163">
        <f>IF(N252="základní",J252,0)</f>
        <v>0</v>
      </c>
      <c r="BF252" s="163">
        <f>IF(N252="snížená",J252,0)</f>
        <v>0</v>
      </c>
      <c r="BG252" s="163">
        <f>IF(N252="zákl. přenesená",J252,0)</f>
        <v>0</v>
      </c>
      <c r="BH252" s="163">
        <f>IF(N252="sníž. přenesená",J252,0)</f>
        <v>0</v>
      </c>
      <c r="BI252" s="163">
        <f>IF(N252="nulová",J252,0)</f>
        <v>0</v>
      </c>
      <c r="BJ252" s="17" t="s">
        <v>80</v>
      </c>
      <c r="BK252" s="163">
        <f>ROUND(I252*H252,2)</f>
        <v>0</v>
      </c>
      <c r="BL252" s="17" t="s">
        <v>166</v>
      </c>
      <c r="BM252" s="162" t="s">
        <v>910</v>
      </c>
    </row>
    <row r="253" spans="1:65" s="13" customFormat="1">
      <c r="B253" s="164"/>
      <c r="D253" s="165" t="s">
        <v>168</v>
      </c>
      <c r="E253" s="166" t="s">
        <v>1</v>
      </c>
      <c r="F253" s="167" t="s">
        <v>911</v>
      </c>
      <c r="H253" s="168">
        <v>177</v>
      </c>
      <c r="I253" s="169"/>
      <c r="L253" s="164"/>
      <c r="M253" s="170"/>
      <c r="N253" s="171"/>
      <c r="O253" s="171"/>
      <c r="P253" s="171"/>
      <c r="Q253" s="171"/>
      <c r="R253" s="171"/>
      <c r="S253" s="171"/>
      <c r="T253" s="172"/>
      <c r="AT253" s="166" t="s">
        <v>168</v>
      </c>
      <c r="AU253" s="166" t="s">
        <v>82</v>
      </c>
      <c r="AV253" s="13" t="s">
        <v>82</v>
      </c>
      <c r="AW253" s="13" t="s">
        <v>30</v>
      </c>
      <c r="AX253" s="13" t="s">
        <v>73</v>
      </c>
      <c r="AY253" s="166" t="s">
        <v>160</v>
      </c>
    </row>
    <row r="254" spans="1:65" s="14" customFormat="1">
      <c r="B254" s="173"/>
      <c r="D254" s="165" t="s">
        <v>168</v>
      </c>
      <c r="E254" s="174" t="s">
        <v>1</v>
      </c>
      <c r="F254" s="175" t="s">
        <v>170</v>
      </c>
      <c r="H254" s="176">
        <v>177</v>
      </c>
      <c r="I254" s="177"/>
      <c r="L254" s="173"/>
      <c r="M254" s="178"/>
      <c r="N254" s="179"/>
      <c r="O254" s="179"/>
      <c r="P254" s="179"/>
      <c r="Q254" s="179"/>
      <c r="R254" s="179"/>
      <c r="S254" s="179"/>
      <c r="T254" s="180"/>
      <c r="AT254" s="174" t="s">
        <v>168</v>
      </c>
      <c r="AU254" s="174" t="s">
        <v>82</v>
      </c>
      <c r="AV254" s="14" t="s">
        <v>166</v>
      </c>
      <c r="AW254" s="14" t="s">
        <v>30</v>
      </c>
      <c r="AX254" s="14" t="s">
        <v>80</v>
      </c>
      <c r="AY254" s="174" t="s">
        <v>160</v>
      </c>
    </row>
    <row r="255" spans="1:65" s="2" customFormat="1" ht="16.5" customHeight="1">
      <c r="A255" s="32"/>
      <c r="B255" s="149"/>
      <c r="C255" s="188" t="s">
        <v>354</v>
      </c>
      <c r="D255" s="188" t="s">
        <v>282</v>
      </c>
      <c r="E255" s="189" t="s">
        <v>649</v>
      </c>
      <c r="F255" s="190" t="s">
        <v>912</v>
      </c>
      <c r="G255" s="191" t="s">
        <v>196</v>
      </c>
      <c r="H255" s="192">
        <v>179.655</v>
      </c>
      <c r="I255" s="193"/>
      <c r="J255" s="194">
        <f>ROUND(I255*H255,2)</f>
        <v>0</v>
      </c>
      <c r="K255" s="195"/>
      <c r="L255" s="196"/>
      <c r="M255" s="197" t="s">
        <v>1</v>
      </c>
      <c r="N255" s="198" t="s">
        <v>38</v>
      </c>
      <c r="O255" s="58"/>
      <c r="P255" s="160">
        <f>O255*H255</f>
        <v>0</v>
      </c>
      <c r="Q255" s="160">
        <v>0.1</v>
      </c>
      <c r="R255" s="160">
        <f>Q255*H255</f>
        <v>17.965500000000002</v>
      </c>
      <c r="S255" s="160">
        <v>0</v>
      </c>
      <c r="T255" s="161">
        <f>S255*H255</f>
        <v>0</v>
      </c>
      <c r="U255" s="32"/>
      <c r="V255" s="32"/>
      <c r="W255" s="32"/>
      <c r="X255" s="32"/>
      <c r="Y255" s="32"/>
      <c r="Z255" s="32"/>
      <c r="AA255" s="32"/>
      <c r="AB255" s="32"/>
      <c r="AC255" s="32"/>
      <c r="AD255" s="32"/>
      <c r="AE255" s="32"/>
      <c r="AR255" s="162" t="s">
        <v>199</v>
      </c>
      <c r="AT255" s="162" t="s">
        <v>282</v>
      </c>
      <c r="AU255" s="162" t="s">
        <v>82</v>
      </c>
      <c r="AY255" s="17" t="s">
        <v>160</v>
      </c>
      <c r="BE255" s="163">
        <f>IF(N255="základní",J255,0)</f>
        <v>0</v>
      </c>
      <c r="BF255" s="163">
        <f>IF(N255="snížená",J255,0)</f>
        <v>0</v>
      </c>
      <c r="BG255" s="163">
        <f>IF(N255="zákl. přenesená",J255,0)</f>
        <v>0</v>
      </c>
      <c r="BH255" s="163">
        <f>IF(N255="sníž. přenesená",J255,0)</f>
        <v>0</v>
      </c>
      <c r="BI255" s="163">
        <f>IF(N255="nulová",J255,0)</f>
        <v>0</v>
      </c>
      <c r="BJ255" s="17" t="s">
        <v>80</v>
      </c>
      <c r="BK255" s="163">
        <f>ROUND(I255*H255,2)</f>
        <v>0</v>
      </c>
      <c r="BL255" s="17" t="s">
        <v>166</v>
      </c>
      <c r="BM255" s="162" t="s">
        <v>913</v>
      </c>
    </row>
    <row r="256" spans="1:65" s="13" customFormat="1">
      <c r="B256" s="164"/>
      <c r="D256" s="165" t="s">
        <v>168</v>
      </c>
      <c r="F256" s="167" t="s">
        <v>914</v>
      </c>
      <c r="H256" s="168">
        <v>179.655</v>
      </c>
      <c r="I256" s="169"/>
      <c r="L256" s="164"/>
      <c r="M256" s="170"/>
      <c r="N256" s="171"/>
      <c r="O256" s="171"/>
      <c r="P256" s="171"/>
      <c r="Q256" s="171"/>
      <c r="R256" s="171"/>
      <c r="S256" s="171"/>
      <c r="T256" s="172"/>
      <c r="AT256" s="166" t="s">
        <v>168</v>
      </c>
      <c r="AU256" s="166" t="s">
        <v>82</v>
      </c>
      <c r="AV256" s="13" t="s">
        <v>82</v>
      </c>
      <c r="AW256" s="13" t="s">
        <v>3</v>
      </c>
      <c r="AX256" s="13" t="s">
        <v>80</v>
      </c>
      <c r="AY256" s="166" t="s">
        <v>160</v>
      </c>
    </row>
    <row r="257" spans="1:65" s="2" customFormat="1" ht="24.2" customHeight="1">
      <c r="A257" s="32"/>
      <c r="B257" s="149"/>
      <c r="C257" s="150" t="s">
        <v>358</v>
      </c>
      <c r="D257" s="150" t="s">
        <v>162</v>
      </c>
      <c r="E257" s="151" t="s">
        <v>374</v>
      </c>
      <c r="F257" s="152" t="s">
        <v>375</v>
      </c>
      <c r="G257" s="153" t="s">
        <v>312</v>
      </c>
      <c r="H257" s="154">
        <v>10</v>
      </c>
      <c r="I257" s="155"/>
      <c r="J257" s="156">
        <f>ROUND(I257*H257,2)</f>
        <v>0</v>
      </c>
      <c r="K257" s="157"/>
      <c r="L257" s="33"/>
      <c r="M257" s="158" t="s">
        <v>1</v>
      </c>
      <c r="N257" s="159" t="s">
        <v>38</v>
      </c>
      <c r="O257" s="58"/>
      <c r="P257" s="160">
        <f>O257*H257</f>
        <v>0</v>
      </c>
      <c r="Q257" s="160">
        <v>6.9999999999999994E-5</v>
      </c>
      <c r="R257" s="160">
        <f>Q257*H257</f>
        <v>6.9999999999999988E-4</v>
      </c>
      <c r="S257" s="160">
        <v>0</v>
      </c>
      <c r="T257" s="161">
        <f>S257*H257</f>
        <v>0</v>
      </c>
      <c r="U257" s="32"/>
      <c r="V257" s="32"/>
      <c r="W257" s="32"/>
      <c r="X257" s="32"/>
      <c r="Y257" s="32"/>
      <c r="Z257" s="32"/>
      <c r="AA257" s="32"/>
      <c r="AB257" s="32"/>
      <c r="AC257" s="32"/>
      <c r="AD257" s="32"/>
      <c r="AE257" s="32"/>
      <c r="AR257" s="162" t="s">
        <v>166</v>
      </c>
      <c r="AT257" s="162" t="s">
        <v>162</v>
      </c>
      <c r="AU257" s="162" t="s">
        <v>82</v>
      </c>
      <c r="AY257" s="17" t="s">
        <v>160</v>
      </c>
      <c r="BE257" s="163">
        <f>IF(N257="základní",J257,0)</f>
        <v>0</v>
      </c>
      <c r="BF257" s="163">
        <f>IF(N257="snížená",J257,0)</f>
        <v>0</v>
      </c>
      <c r="BG257" s="163">
        <f>IF(N257="zákl. přenesená",J257,0)</f>
        <v>0</v>
      </c>
      <c r="BH257" s="163">
        <f>IF(N257="sníž. přenesená",J257,0)</f>
        <v>0</v>
      </c>
      <c r="BI257" s="163">
        <f>IF(N257="nulová",J257,0)</f>
        <v>0</v>
      </c>
      <c r="BJ257" s="17" t="s">
        <v>80</v>
      </c>
      <c r="BK257" s="163">
        <f>ROUND(I257*H257,2)</f>
        <v>0</v>
      </c>
      <c r="BL257" s="17" t="s">
        <v>166</v>
      </c>
      <c r="BM257" s="162" t="s">
        <v>915</v>
      </c>
    </row>
    <row r="258" spans="1:65" s="13" customFormat="1">
      <c r="B258" s="164"/>
      <c r="D258" s="165" t="s">
        <v>168</v>
      </c>
      <c r="E258" s="166" t="s">
        <v>1</v>
      </c>
      <c r="F258" s="167" t="s">
        <v>210</v>
      </c>
      <c r="H258" s="168">
        <v>10</v>
      </c>
      <c r="I258" s="169"/>
      <c r="L258" s="164"/>
      <c r="M258" s="170"/>
      <c r="N258" s="171"/>
      <c r="O258" s="171"/>
      <c r="P258" s="171"/>
      <c r="Q258" s="171"/>
      <c r="R258" s="171"/>
      <c r="S258" s="171"/>
      <c r="T258" s="172"/>
      <c r="AT258" s="166" t="s">
        <v>168</v>
      </c>
      <c r="AU258" s="166" t="s">
        <v>82</v>
      </c>
      <c r="AV258" s="13" t="s">
        <v>82</v>
      </c>
      <c r="AW258" s="13" t="s">
        <v>30</v>
      </c>
      <c r="AX258" s="13" t="s">
        <v>73</v>
      </c>
      <c r="AY258" s="166" t="s">
        <v>160</v>
      </c>
    </row>
    <row r="259" spans="1:65" s="14" customFormat="1">
      <c r="B259" s="173"/>
      <c r="D259" s="165" t="s">
        <v>168</v>
      </c>
      <c r="E259" s="174" t="s">
        <v>1</v>
      </c>
      <c r="F259" s="175" t="s">
        <v>170</v>
      </c>
      <c r="H259" s="176">
        <v>10</v>
      </c>
      <c r="I259" s="177"/>
      <c r="L259" s="173"/>
      <c r="M259" s="178"/>
      <c r="N259" s="179"/>
      <c r="O259" s="179"/>
      <c r="P259" s="179"/>
      <c r="Q259" s="179"/>
      <c r="R259" s="179"/>
      <c r="S259" s="179"/>
      <c r="T259" s="180"/>
      <c r="AT259" s="174" t="s">
        <v>168</v>
      </c>
      <c r="AU259" s="174" t="s">
        <v>82</v>
      </c>
      <c r="AV259" s="14" t="s">
        <v>166</v>
      </c>
      <c r="AW259" s="14" t="s">
        <v>30</v>
      </c>
      <c r="AX259" s="14" t="s">
        <v>80</v>
      </c>
      <c r="AY259" s="174" t="s">
        <v>160</v>
      </c>
    </row>
    <row r="260" spans="1:65" s="2" customFormat="1" ht="24.2" customHeight="1">
      <c r="A260" s="32"/>
      <c r="B260" s="149"/>
      <c r="C260" s="188" t="s">
        <v>363</v>
      </c>
      <c r="D260" s="188" t="s">
        <v>282</v>
      </c>
      <c r="E260" s="189" t="s">
        <v>378</v>
      </c>
      <c r="F260" s="190" t="s">
        <v>379</v>
      </c>
      <c r="G260" s="191" t="s">
        <v>312</v>
      </c>
      <c r="H260" s="192">
        <v>10.15</v>
      </c>
      <c r="I260" s="193"/>
      <c r="J260" s="194">
        <f>ROUND(I260*H260,2)</f>
        <v>0</v>
      </c>
      <c r="K260" s="195"/>
      <c r="L260" s="196"/>
      <c r="M260" s="197" t="s">
        <v>1</v>
      </c>
      <c r="N260" s="198" t="s">
        <v>38</v>
      </c>
      <c r="O260" s="58"/>
      <c r="P260" s="160">
        <f>O260*H260</f>
        <v>0</v>
      </c>
      <c r="Q260" s="160">
        <v>3.0000000000000001E-3</v>
      </c>
      <c r="R260" s="160">
        <f>Q260*H260</f>
        <v>3.0450000000000001E-2</v>
      </c>
      <c r="S260" s="160">
        <v>0</v>
      </c>
      <c r="T260" s="161">
        <f>S260*H260</f>
        <v>0</v>
      </c>
      <c r="U260" s="32"/>
      <c r="V260" s="32"/>
      <c r="W260" s="32"/>
      <c r="X260" s="32"/>
      <c r="Y260" s="32"/>
      <c r="Z260" s="32"/>
      <c r="AA260" s="32"/>
      <c r="AB260" s="32"/>
      <c r="AC260" s="32"/>
      <c r="AD260" s="32"/>
      <c r="AE260" s="32"/>
      <c r="AR260" s="162" t="s">
        <v>199</v>
      </c>
      <c r="AT260" s="162" t="s">
        <v>282</v>
      </c>
      <c r="AU260" s="162" t="s">
        <v>82</v>
      </c>
      <c r="AY260" s="17" t="s">
        <v>160</v>
      </c>
      <c r="BE260" s="163">
        <f>IF(N260="základní",J260,0)</f>
        <v>0</v>
      </c>
      <c r="BF260" s="163">
        <f>IF(N260="snížená",J260,0)</f>
        <v>0</v>
      </c>
      <c r="BG260" s="163">
        <f>IF(N260="zákl. přenesená",J260,0)</f>
        <v>0</v>
      </c>
      <c r="BH260" s="163">
        <f>IF(N260="sníž. přenesená",J260,0)</f>
        <v>0</v>
      </c>
      <c r="BI260" s="163">
        <f>IF(N260="nulová",J260,0)</f>
        <v>0</v>
      </c>
      <c r="BJ260" s="17" t="s">
        <v>80</v>
      </c>
      <c r="BK260" s="163">
        <f>ROUND(I260*H260,2)</f>
        <v>0</v>
      </c>
      <c r="BL260" s="17" t="s">
        <v>166</v>
      </c>
      <c r="BM260" s="162" t="s">
        <v>916</v>
      </c>
    </row>
    <row r="261" spans="1:65" s="13" customFormat="1">
      <c r="B261" s="164"/>
      <c r="D261" s="165" t="s">
        <v>168</v>
      </c>
      <c r="F261" s="167" t="s">
        <v>917</v>
      </c>
      <c r="H261" s="168">
        <v>10.15</v>
      </c>
      <c r="I261" s="169"/>
      <c r="L261" s="164"/>
      <c r="M261" s="170"/>
      <c r="N261" s="171"/>
      <c r="O261" s="171"/>
      <c r="P261" s="171"/>
      <c r="Q261" s="171"/>
      <c r="R261" s="171"/>
      <c r="S261" s="171"/>
      <c r="T261" s="172"/>
      <c r="AT261" s="166" t="s">
        <v>168</v>
      </c>
      <c r="AU261" s="166" t="s">
        <v>82</v>
      </c>
      <c r="AV261" s="13" t="s">
        <v>82</v>
      </c>
      <c r="AW261" s="13" t="s">
        <v>3</v>
      </c>
      <c r="AX261" s="13" t="s">
        <v>80</v>
      </c>
      <c r="AY261" s="166" t="s">
        <v>160</v>
      </c>
    </row>
    <row r="262" spans="1:65" s="2" customFormat="1" ht="24.2" customHeight="1">
      <c r="A262" s="32"/>
      <c r="B262" s="149"/>
      <c r="C262" s="150" t="s">
        <v>368</v>
      </c>
      <c r="D262" s="150" t="s">
        <v>162</v>
      </c>
      <c r="E262" s="151" t="s">
        <v>656</v>
      </c>
      <c r="F262" s="152" t="s">
        <v>657</v>
      </c>
      <c r="G262" s="153" t="s">
        <v>312</v>
      </c>
      <c r="H262" s="154">
        <v>10</v>
      </c>
      <c r="I262" s="155"/>
      <c r="J262" s="156">
        <f>ROUND(I262*H262,2)</f>
        <v>0</v>
      </c>
      <c r="K262" s="157"/>
      <c r="L262" s="33"/>
      <c r="M262" s="158" t="s">
        <v>1</v>
      </c>
      <c r="N262" s="159" t="s">
        <v>38</v>
      </c>
      <c r="O262" s="58"/>
      <c r="P262" s="160">
        <f>O262*H262</f>
        <v>0</v>
      </c>
      <c r="Q262" s="160">
        <v>1.6000000000000001E-4</v>
      </c>
      <c r="R262" s="160">
        <f>Q262*H262</f>
        <v>1.6000000000000001E-3</v>
      </c>
      <c r="S262" s="160">
        <v>0</v>
      </c>
      <c r="T262" s="161">
        <f>S262*H262</f>
        <v>0</v>
      </c>
      <c r="U262" s="32"/>
      <c r="V262" s="32"/>
      <c r="W262" s="32"/>
      <c r="X262" s="32"/>
      <c r="Y262" s="32"/>
      <c r="Z262" s="32"/>
      <c r="AA262" s="32"/>
      <c r="AB262" s="32"/>
      <c r="AC262" s="32"/>
      <c r="AD262" s="32"/>
      <c r="AE262" s="32"/>
      <c r="AR262" s="162" t="s">
        <v>166</v>
      </c>
      <c r="AT262" s="162" t="s">
        <v>162</v>
      </c>
      <c r="AU262" s="162" t="s">
        <v>82</v>
      </c>
      <c r="AY262" s="17" t="s">
        <v>160</v>
      </c>
      <c r="BE262" s="163">
        <f>IF(N262="základní",J262,0)</f>
        <v>0</v>
      </c>
      <c r="BF262" s="163">
        <f>IF(N262="snížená",J262,0)</f>
        <v>0</v>
      </c>
      <c r="BG262" s="163">
        <f>IF(N262="zákl. přenesená",J262,0)</f>
        <v>0</v>
      </c>
      <c r="BH262" s="163">
        <f>IF(N262="sníž. přenesená",J262,0)</f>
        <v>0</v>
      </c>
      <c r="BI262" s="163">
        <f>IF(N262="nulová",J262,0)</f>
        <v>0</v>
      </c>
      <c r="BJ262" s="17" t="s">
        <v>80</v>
      </c>
      <c r="BK262" s="163">
        <f>ROUND(I262*H262,2)</f>
        <v>0</v>
      </c>
      <c r="BL262" s="17" t="s">
        <v>166</v>
      </c>
      <c r="BM262" s="162" t="s">
        <v>918</v>
      </c>
    </row>
    <row r="263" spans="1:65" s="13" customFormat="1">
      <c r="B263" s="164"/>
      <c r="D263" s="165" t="s">
        <v>168</v>
      </c>
      <c r="E263" s="166" t="s">
        <v>1</v>
      </c>
      <c r="F263" s="167" t="s">
        <v>210</v>
      </c>
      <c r="H263" s="168">
        <v>10</v>
      </c>
      <c r="I263" s="169"/>
      <c r="L263" s="164"/>
      <c r="M263" s="170"/>
      <c r="N263" s="171"/>
      <c r="O263" s="171"/>
      <c r="P263" s="171"/>
      <c r="Q263" s="171"/>
      <c r="R263" s="171"/>
      <c r="S263" s="171"/>
      <c r="T263" s="172"/>
      <c r="AT263" s="166" t="s">
        <v>168</v>
      </c>
      <c r="AU263" s="166" t="s">
        <v>82</v>
      </c>
      <c r="AV263" s="13" t="s">
        <v>82</v>
      </c>
      <c r="AW263" s="13" t="s">
        <v>30</v>
      </c>
      <c r="AX263" s="13" t="s">
        <v>73</v>
      </c>
      <c r="AY263" s="166" t="s">
        <v>160</v>
      </c>
    </row>
    <row r="264" spans="1:65" s="14" customFormat="1">
      <c r="B264" s="173"/>
      <c r="D264" s="165" t="s">
        <v>168</v>
      </c>
      <c r="E264" s="174" t="s">
        <v>1</v>
      </c>
      <c r="F264" s="175" t="s">
        <v>170</v>
      </c>
      <c r="H264" s="176">
        <v>10</v>
      </c>
      <c r="I264" s="177"/>
      <c r="L264" s="173"/>
      <c r="M264" s="178"/>
      <c r="N264" s="179"/>
      <c r="O264" s="179"/>
      <c r="P264" s="179"/>
      <c r="Q264" s="179"/>
      <c r="R264" s="179"/>
      <c r="S264" s="179"/>
      <c r="T264" s="180"/>
      <c r="AT264" s="174" t="s">
        <v>168</v>
      </c>
      <c r="AU264" s="174" t="s">
        <v>82</v>
      </c>
      <c r="AV264" s="14" t="s">
        <v>166</v>
      </c>
      <c r="AW264" s="14" t="s">
        <v>30</v>
      </c>
      <c r="AX264" s="14" t="s">
        <v>80</v>
      </c>
      <c r="AY264" s="174" t="s">
        <v>160</v>
      </c>
    </row>
    <row r="265" spans="1:65" s="2" customFormat="1" ht="33" customHeight="1">
      <c r="A265" s="32"/>
      <c r="B265" s="149"/>
      <c r="C265" s="188" t="s">
        <v>373</v>
      </c>
      <c r="D265" s="188" t="s">
        <v>282</v>
      </c>
      <c r="E265" s="189" t="s">
        <v>659</v>
      </c>
      <c r="F265" s="190" t="s">
        <v>660</v>
      </c>
      <c r="G265" s="191" t="s">
        <v>312</v>
      </c>
      <c r="H265" s="192">
        <v>10.15</v>
      </c>
      <c r="I265" s="193"/>
      <c r="J265" s="194">
        <f>ROUND(I265*H265,2)</f>
        <v>0</v>
      </c>
      <c r="K265" s="195"/>
      <c r="L265" s="196"/>
      <c r="M265" s="197" t="s">
        <v>1</v>
      </c>
      <c r="N265" s="198" t="s">
        <v>38</v>
      </c>
      <c r="O265" s="58"/>
      <c r="P265" s="160">
        <f>O265*H265</f>
        <v>0</v>
      </c>
      <c r="Q265" s="160">
        <v>7.2999999999999995E-2</v>
      </c>
      <c r="R265" s="160">
        <f>Q265*H265</f>
        <v>0.74095</v>
      </c>
      <c r="S265" s="160">
        <v>0</v>
      </c>
      <c r="T265" s="161">
        <f>S265*H265</f>
        <v>0</v>
      </c>
      <c r="U265" s="32"/>
      <c r="V265" s="32"/>
      <c r="W265" s="32"/>
      <c r="X265" s="32"/>
      <c r="Y265" s="32"/>
      <c r="Z265" s="32"/>
      <c r="AA265" s="32"/>
      <c r="AB265" s="32"/>
      <c r="AC265" s="32"/>
      <c r="AD265" s="32"/>
      <c r="AE265" s="32"/>
      <c r="AR265" s="162" t="s">
        <v>199</v>
      </c>
      <c r="AT265" s="162" t="s">
        <v>282</v>
      </c>
      <c r="AU265" s="162" t="s">
        <v>82</v>
      </c>
      <c r="AY265" s="17" t="s">
        <v>160</v>
      </c>
      <c r="BE265" s="163">
        <f>IF(N265="základní",J265,0)</f>
        <v>0</v>
      </c>
      <c r="BF265" s="163">
        <f>IF(N265="snížená",J265,0)</f>
        <v>0</v>
      </c>
      <c r="BG265" s="163">
        <f>IF(N265="zákl. přenesená",J265,0)</f>
        <v>0</v>
      </c>
      <c r="BH265" s="163">
        <f>IF(N265="sníž. přenesená",J265,0)</f>
        <v>0</v>
      </c>
      <c r="BI265" s="163">
        <f>IF(N265="nulová",J265,0)</f>
        <v>0</v>
      </c>
      <c r="BJ265" s="17" t="s">
        <v>80</v>
      </c>
      <c r="BK265" s="163">
        <f>ROUND(I265*H265,2)</f>
        <v>0</v>
      </c>
      <c r="BL265" s="17" t="s">
        <v>166</v>
      </c>
      <c r="BM265" s="162" t="s">
        <v>919</v>
      </c>
    </row>
    <row r="266" spans="1:65" s="13" customFormat="1">
      <c r="B266" s="164"/>
      <c r="D266" s="165" t="s">
        <v>168</v>
      </c>
      <c r="F266" s="167" t="s">
        <v>917</v>
      </c>
      <c r="H266" s="168">
        <v>10.15</v>
      </c>
      <c r="I266" s="169"/>
      <c r="L266" s="164"/>
      <c r="M266" s="170"/>
      <c r="N266" s="171"/>
      <c r="O266" s="171"/>
      <c r="P266" s="171"/>
      <c r="Q266" s="171"/>
      <c r="R266" s="171"/>
      <c r="S266" s="171"/>
      <c r="T266" s="172"/>
      <c r="AT266" s="166" t="s">
        <v>168</v>
      </c>
      <c r="AU266" s="166" t="s">
        <v>82</v>
      </c>
      <c r="AV266" s="13" t="s">
        <v>82</v>
      </c>
      <c r="AW266" s="13" t="s">
        <v>3</v>
      </c>
      <c r="AX266" s="13" t="s">
        <v>80</v>
      </c>
      <c r="AY266" s="166" t="s">
        <v>160</v>
      </c>
    </row>
    <row r="267" spans="1:65" s="2" customFormat="1" ht="16.5" customHeight="1">
      <c r="A267" s="32"/>
      <c r="B267" s="149"/>
      <c r="C267" s="150" t="s">
        <v>377</v>
      </c>
      <c r="D267" s="150" t="s">
        <v>162</v>
      </c>
      <c r="E267" s="151" t="s">
        <v>391</v>
      </c>
      <c r="F267" s="152" t="s">
        <v>392</v>
      </c>
      <c r="G267" s="153" t="s">
        <v>196</v>
      </c>
      <c r="H267" s="154">
        <v>177</v>
      </c>
      <c r="I267" s="155"/>
      <c r="J267" s="156">
        <f>ROUND(I267*H267,2)</f>
        <v>0</v>
      </c>
      <c r="K267" s="157"/>
      <c r="L267" s="33"/>
      <c r="M267" s="158" t="s">
        <v>1</v>
      </c>
      <c r="N267" s="159" t="s">
        <v>38</v>
      </c>
      <c r="O267" s="58"/>
      <c r="P267" s="160">
        <f>O267*H267</f>
        <v>0</v>
      </c>
      <c r="Q267" s="160">
        <v>0</v>
      </c>
      <c r="R267" s="160">
        <f>Q267*H267</f>
        <v>0</v>
      </c>
      <c r="S267" s="160">
        <v>0</v>
      </c>
      <c r="T267" s="161">
        <f>S267*H267</f>
        <v>0</v>
      </c>
      <c r="U267" s="32"/>
      <c r="V267" s="32"/>
      <c r="W267" s="32"/>
      <c r="X267" s="32"/>
      <c r="Y267" s="32"/>
      <c r="Z267" s="32"/>
      <c r="AA267" s="32"/>
      <c r="AB267" s="32"/>
      <c r="AC267" s="32"/>
      <c r="AD267" s="32"/>
      <c r="AE267" s="32"/>
      <c r="AR267" s="162" t="s">
        <v>166</v>
      </c>
      <c r="AT267" s="162" t="s">
        <v>162</v>
      </c>
      <c r="AU267" s="162" t="s">
        <v>82</v>
      </c>
      <c r="AY267" s="17" t="s">
        <v>160</v>
      </c>
      <c r="BE267" s="163">
        <f>IF(N267="základní",J267,0)</f>
        <v>0</v>
      </c>
      <c r="BF267" s="163">
        <f>IF(N267="snížená",J267,0)</f>
        <v>0</v>
      </c>
      <c r="BG267" s="163">
        <f>IF(N267="zákl. přenesená",J267,0)</f>
        <v>0</v>
      </c>
      <c r="BH267" s="163">
        <f>IF(N267="sníž. přenesená",J267,0)</f>
        <v>0</v>
      </c>
      <c r="BI267" s="163">
        <f>IF(N267="nulová",J267,0)</f>
        <v>0</v>
      </c>
      <c r="BJ267" s="17" t="s">
        <v>80</v>
      </c>
      <c r="BK267" s="163">
        <f>ROUND(I267*H267,2)</f>
        <v>0</v>
      </c>
      <c r="BL267" s="17" t="s">
        <v>166</v>
      </c>
      <c r="BM267" s="162" t="s">
        <v>920</v>
      </c>
    </row>
    <row r="268" spans="1:65" s="13" customFormat="1">
      <c r="B268" s="164"/>
      <c r="D268" s="165" t="s">
        <v>168</v>
      </c>
      <c r="E268" s="166" t="s">
        <v>1</v>
      </c>
      <c r="F268" s="167" t="s">
        <v>921</v>
      </c>
      <c r="H268" s="168">
        <v>177</v>
      </c>
      <c r="I268" s="169"/>
      <c r="L268" s="164"/>
      <c r="M268" s="170"/>
      <c r="N268" s="171"/>
      <c r="O268" s="171"/>
      <c r="P268" s="171"/>
      <c r="Q268" s="171"/>
      <c r="R268" s="171"/>
      <c r="S268" s="171"/>
      <c r="T268" s="172"/>
      <c r="AT268" s="166" t="s">
        <v>168</v>
      </c>
      <c r="AU268" s="166" t="s">
        <v>82</v>
      </c>
      <c r="AV268" s="13" t="s">
        <v>82</v>
      </c>
      <c r="AW268" s="13" t="s">
        <v>30</v>
      </c>
      <c r="AX268" s="13" t="s">
        <v>73</v>
      </c>
      <c r="AY268" s="166" t="s">
        <v>160</v>
      </c>
    </row>
    <row r="269" spans="1:65" s="14" customFormat="1">
      <c r="B269" s="173"/>
      <c r="D269" s="165" t="s">
        <v>168</v>
      </c>
      <c r="E269" s="174" t="s">
        <v>1</v>
      </c>
      <c r="F269" s="175" t="s">
        <v>170</v>
      </c>
      <c r="H269" s="176">
        <v>177</v>
      </c>
      <c r="I269" s="177"/>
      <c r="L269" s="173"/>
      <c r="M269" s="178"/>
      <c r="N269" s="179"/>
      <c r="O269" s="179"/>
      <c r="P269" s="179"/>
      <c r="Q269" s="179"/>
      <c r="R269" s="179"/>
      <c r="S269" s="179"/>
      <c r="T269" s="180"/>
      <c r="AT269" s="174" t="s">
        <v>168</v>
      </c>
      <c r="AU269" s="174" t="s">
        <v>82</v>
      </c>
      <c r="AV269" s="14" t="s">
        <v>166</v>
      </c>
      <c r="AW269" s="14" t="s">
        <v>30</v>
      </c>
      <c r="AX269" s="14" t="s">
        <v>80</v>
      </c>
      <c r="AY269" s="174" t="s">
        <v>160</v>
      </c>
    </row>
    <row r="270" spans="1:65" s="2" customFormat="1" ht="24.2" customHeight="1">
      <c r="A270" s="32"/>
      <c r="B270" s="149"/>
      <c r="C270" s="150" t="s">
        <v>382</v>
      </c>
      <c r="D270" s="150" t="s">
        <v>162</v>
      </c>
      <c r="E270" s="151" t="s">
        <v>664</v>
      </c>
      <c r="F270" s="152" t="s">
        <v>665</v>
      </c>
      <c r="G270" s="153" t="s">
        <v>398</v>
      </c>
      <c r="H270" s="154">
        <v>8</v>
      </c>
      <c r="I270" s="155"/>
      <c r="J270" s="156">
        <f t="shared" ref="J270:J280" si="0">ROUND(I270*H270,2)</f>
        <v>0</v>
      </c>
      <c r="K270" s="157"/>
      <c r="L270" s="33"/>
      <c r="M270" s="158" t="s">
        <v>1</v>
      </c>
      <c r="N270" s="159" t="s">
        <v>38</v>
      </c>
      <c r="O270" s="58"/>
      <c r="P270" s="160">
        <f t="shared" ref="P270:P280" si="1">O270*H270</f>
        <v>0</v>
      </c>
      <c r="Q270" s="160">
        <v>3.1E-4</v>
      </c>
      <c r="R270" s="160">
        <f t="shared" ref="R270:R280" si="2">Q270*H270</f>
        <v>2.48E-3</v>
      </c>
      <c r="S270" s="160">
        <v>0</v>
      </c>
      <c r="T270" s="161">
        <f t="shared" ref="T270:T280" si="3">S270*H270</f>
        <v>0</v>
      </c>
      <c r="U270" s="32"/>
      <c r="V270" s="32"/>
      <c r="W270" s="32"/>
      <c r="X270" s="32"/>
      <c r="Y270" s="32"/>
      <c r="Z270" s="32"/>
      <c r="AA270" s="32"/>
      <c r="AB270" s="32"/>
      <c r="AC270" s="32"/>
      <c r="AD270" s="32"/>
      <c r="AE270" s="32"/>
      <c r="AR270" s="162" t="s">
        <v>166</v>
      </c>
      <c r="AT270" s="162" t="s">
        <v>162</v>
      </c>
      <c r="AU270" s="162" t="s">
        <v>82</v>
      </c>
      <c r="AY270" s="17" t="s">
        <v>160</v>
      </c>
      <c r="BE270" s="163">
        <f t="shared" ref="BE270:BE280" si="4">IF(N270="základní",J270,0)</f>
        <v>0</v>
      </c>
      <c r="BF270" s="163">
        <f t="shared" ref="BF270:BF280" si="5">IF(N270="snížená",J270,0)</f>
        <v>0</v>
      </c>
      <c r="BG270" s="163">
        <f t="shared" ref="BG270:BG280" si="6">IF(N270="zákl. přenesená",J270,0)</f>
        <v>0</v>
      </c>
      <c r="BH270" s="163">
        <f t="shared" ref="BH270:BH280" si="7">IF(N270="sníž. přenesená",J270,0)</f>
        <v>0</v>
      </c>
      <c r="BI270" s="163">
        <f t="shared" ref="BI270:BI280" si="8">IF(N270="nulová",J270,0)</f>
        <v>0</v>
      </c>
      <c r="BJ270" s="17" t="s">
        <v>80</v>
      </c>
      <c r="BK270" s="163">
        <f t="shared" ref="BK270:BK280" si="9">ROUND(I270*H270,2)</f>
        <v>0</v>
      </c>
      <c r="BL270" s="17" t="s">
        <v>166</v>
      </c>
      <c r="BM270" s="162" t="s">
        <v>922</v>
      </c>
    </row>
    <row r="271" spans="1:65" s="2" customFormat="1" ht="24.2" customHeight="1">
      <c r="A271" s="32"/>
      <c r="B271" s="149"/>
      <c r="C271" s="150" t="s">
        <v>386</v>
      </c>
      <c r="D271" s="150" t="s">
        <v>162</v>
      </c>
      <c r="E271" s="151" t="s">
        <v>667</v>
      </c>
      <c r="F271" s="152" t="s">
        <v>668</v>
      </c>
      <c r="G271" s="153" t="s">
        <v>312</v>
      </c>
      <c r="H271" s="154">
        <v>8</v>
      </c>
      <c r="I271" s="155"/>
      <c r="J271" s="156">
        <f t="shared" si="0"/>
        <v>0</v>
      </c>
      <c r="K271" s="157"/>
      <c r="L271" s="33"/>
      <c r="M271" s="158" t="s">
        <v>1</v>
      </c>
      <c r="N271" s="159" t="s">
        <v>38</v>
      </c>
      <c r="O271" s="58"/>
      <c r="P271" s="160">
        <f t="shared" si="1"/>
        <v>0</v>
      </c>
      <c r="Q271" s="160">
        <v>2.3557399999999999</v>
      </c>
      <c r="R271" s="160">
        <f t="shared" si="2"/>
        <v>18.84592</v>
      </c>
      <c r="S271" s="160">
        <v>0</v>
      </c>
      <c r="T271" s="161">
        <f t="shared" si="3"/>
        <v>0</v>
      </c>
      <c r="U271" s="32"/>
      <c r="V271" s="32"/>
      <c r="W271" s="32"/>
      <c r="X271" s="32"/>
      <c r="Y271" s="32"/>
      <c r="Z271" s="32"/>
      <c r="AA271" s="32"/>
      <c r="AB271" s="32"/>
      <c r="AC271" s="32"/>
      <c r="AD271" s="32"/>
      <c r="AE271" s="32"/>
      <c r="AR271" s="162" t="s">
        <v>166</v>
      </c>
      <c r="AT271" s="162" t="s">
        <v>162</v>
      </c>
      <c r="AU271" s="162" t="s">
        <v>82</v>
      </c>
      <c r="AY271" s="17" t="s">
        <v>160</v>
      </c>
      <c r="BE271" s="163">
        <f t="shared" si="4"/>
        <v>0</v>
      </c>
      <c r="BF271" s="163">
        <f t="shared" si="5"/>
        <v>0</v>
      </c>
      <c r="BG271" s="163">
        <f t="shared" si="6"/>
        <v>0</v>
      </c>
      <c r="BH271" s="163">
        <f t="shared" si="7"/>
        <v>0</v>
      </c>
      <c r="BI271" s="163">
        <f t="shared" si="8"/>
        <v>0</v>
      </c>
      <c r="BJ271" s="17" t="s">
        <v>80</v>
      </c>
      <c r="BK271" s="163">
        <f t="shared" si="9"/>
        <v>0</v>
      </c>
      <c r="BL271" s="17" t="s">
        <v>166</v>
      </c>
      <c r="BM271" s="162" t="s">
        <v>923</v>
      </c>
    </row>
    <row r="272" spans="1:65" s="2" customFormat="1" ht="16.5" customHeight="1">
      <c r="A272" s="32"/>
      <c r="B272" s="149"/>
      <c r="C272" s="188" t="s">
        <v>390</v>
      </c>
      <c r="D272" s="188" t="s">
        <v>282</v>
      </c>
      <c r="E272" s="189" t="s">
        <v>406</v>
      </c>
      <c r="F272" s="190" t="s">
        <v>407</v>
      </c>
      <c r="G272" s="191" t="s">
        <v>312</v>
      </c>
      <c r="H272" s="192">
        <v>8</v>
      </c>
      <c r="I272" s="193"/>
      <c r="J272" s="194">
        <f t="shared" si="0"/>
        <v>0</v>
      </c>
      <c r="K272" s="195"/>
      <c r="L272" s="196"/>
      <c r="M272" s="197" t="s">
        <v>1</v>
      </c>
      <c r="N272" s="198" t="s">
        <v>38</v>
      </c>
      <c r="O272" s="58"/>
      <c r="P272" s="160">
        <f t="shared" si="1"/>
        <v>0</v>
      </c>
      <c r="Q272" s="160">
        <v>1.6</v>
      </c>
      <c r="R272" s="160">
        <f t="shared" si="2"/>
        <v>12.8</v>
      </c>
      <c r="S272" s="160">
        <v>0</v>
      </c>
      <c r="T272" s="161">
        <f t="shared" si="3"/>
        <v>0</v>
      </c>
      <c r="U272" s="32"/>
      <c r="V272" s="32"/>
      <c r="W272" s="32"/>
      <c r="X272" s="32"/>
      <c r="Y272" s="32"/>
      <c r="Z272" s="32"/>
      <c r="AA272" s="32"/>
      <c r="AB272" s="32"/>
      <c r="AC272" s="32"/>
      <c r="AD272" s="32"/>
      <c r="AE272" s="32"/>
      <c r="AR272" s="162" t="s">
        <v>199</v>
      </c>
      <c r="AT272" s="162" t="s">
        <v>282</v>
      </c>
      <c r="AU272" s="162" t="s">
        <v>82</v>
      </c>
      <c r="AY272" s="17" t="s">
        <v>160</v>
      </c>
      <c r="BE272" s="163">
        <f t="shared" si="4"/>
        <v>0</v>
      </c>
      <c r="BF272" s="163">
        <f t="shared" si="5"/>
        <v>0</v>
      </c>
      <c r="BG272" s="163">
        <f t="shared" si="6"/>
        <v>0</v>
      </c>
      <c r="BH272" s="163">
        <f t="shared" si="7"/>
        <v>0</v>
      </c>
      <c r="BI272" s="163">
        <f t="shared" si="8"/>
        <v>0</v>
      </c>
      <c r="BJ272" s="17" t="s">
        <v>80</v>
      </c>
      <c r="BK272" s="163">
        <f t="shared" si="9"/>
        <v>0</v>
      </c>
      <c r="BL272" s="17" t="s">
        <v>166</v>
      </c>
      <c r="BM272" s="162" t="s">
        <v>924</v>
      </c>
    </row>
    <row r="273" spans="1:65" s="2" customFormat="1" ht="24.2" customHeight="1">
      <c r="A273" s="32"/>
      <c r="B273" s="149"/>
      <c r="C273" s="188" t="s">
        <v>395</v>
      </c>
      <c r="D273" s="188" t="s">
        <v>282</v>
      </c>
      <c r="E273" s="189" t="s">
        <v>410</v>
      </c>
      <c r="F273" s="190" t="s">
        <v>411</v>
      </c>
      <c r="G273" s="191" t="s">
        <v>312</v>
      </c>
      <c r="H273" s="192">
        <v>11</v>
      </c>
      <c r="I273" s="193"/>
      <c r="J273" s="194">
        <f t="shared" si="0"/>
        <v>0</v>
      </c>
      <c r="K273" s="195"/>
      <c r="L273" s="196"/>
      <c r="M273" s="197" t="s">
        <v>1</v>
      </c>
      <c r="N273" s="198" t="s">
        <v>38</v>
      </c>
      <c r="O273" s="58"/>
      <c r="P273" s="160">
        <f t="shared" si="1"/>
        <v>0</v>
      </c>
      <c r="Q273" s="160">
        <v>6.8000000000000005E-2</v>
      </c>
      <c r="R273" s="160">
        <f t="shared" si="2"/>
        <v>0.748</v>
      </c>
      <c r="S273" s="160">
        <v>0</v>
      </c>
      <c r="T273" s="161">
        <f t="shared" si="3"/>
        <v>0</v>
      </c>
      <c r="U273" s="32"/>
      <c r="V273" s="32"/>
      <c r="W273" s="32"/>
      <c r="X273" s="32"/>
      <c r="Y273" s="32"/>
      <c r="Z273" s="32"/>
      <c r="AA273" s="32"/>
      <c r="AB273" s="32"/>
      <c r="AC273" s="32"/>
      <c r="AD273" s="32"/>
      <c r="AE273" s="32"/>
      <c r="AR273" s="162" t="s">
        <v>199</v>
      </c>
      <c r="AT273" s="162" t="s">
        <v>282</v>
      </c>
      <c r="AU273" s="162" t="s">
        <v>82</v>
      </c>
      <c r="AY273" s="17" t="s">
        <v>160</v>
      </c>
      <c r="BE273" s="163">
        <f t="shared" si="4"/>
        <v>0</v>
      </c>
      <c r="BF273" s="163">
        <f t="shared" si="5"/>
        <v>0</v>
      </c>
      <c r="BG273" s="163">
        <f t="shared" si="6"/>
        <v>0</v>
      </c>
      <c r="BH273" s="163">
        <f t="shared" si="7"/>
        <v>0</v>
      </c>
      <c r="BI273" s="163">
        <f t="shared" si="8"/>
        <v>0</v>
      </c>
      <c r="BJ273" s="17" t="s">
        <v>80</v>
      </c>
      <c r="BK273" s="163">
        <f t="shared" si="9"/>
        <v>0</v>
      </c>
      <c r="BL273" s="17" t="s">
        <v>166</v>
      </c>
      <c r="BM273" s="162" t="s">
        <v>925</v>
      </c>
    </row>
    <row r="274" spans="1:65" s="2" customFormat="1" ht="24.2" customHeight="1">
      <c r="A274" s="32"/>
      <c r="B274" s="149"/>
      <c r="C274" s="188" t="s">
        <v>400</v>
      </c>
      <c r="D274" s="188" t="s">
        <v>282</v>
      </c>
      <c r="E274" s="189" t="s">
        <v>414</v>
      </c>
      <c r="F274" s="190" t="s">
        <v>415</v>
      </c>
      <c r="G274" s="191" t="s">
        <v>312</v>
      </c>
      <c r="H274" s="192">
        <v>2</v>
      </c>
      <c r="I274" s="193"/>
      <c r="J274" s="194">
        <f t="shared" si="0"/>
        <v>0</v>
      </c>
      <c r="K274" s="195"/>
      <c r="L274" s="196"/>
      <c r="M274" s="197" t="s">
        <v>1</v>
      </c>
      <c r="N274" s="198" t="s">
        <v>38</v>
      </c>
      <c r="O274" s="58"/>
      <c r="P274" s="160">
        <f t="shared" si="1"/>
        <v>0</v>
      </c>
      <c r="Q274" s="160">
        <v>0.04</v>
      </c>
      <c r="R274" s="160">
        <f t="shared" si="2"/>
        <v>0.08</v>
      </c>
      <c r="S274" s="160">
        <v>0</v>
      </c>
      <c r="T274" s="161">
        <f t="shared" si="3"/>
        <v>0</v>
      </c>
      <c r="U274" s="32"/>
      <c r="V274" s="32"/>
      <c r="W274" s="32"/>
      <c r="X274" s="32"/>
      <c r="Y274" s="32"/>
      <c r="Z274" s="32"/>
      <c r="AA274" s="32"/>
      <c r="AB274" s="32"/>
      <c r="AC274" s="32"/>
      <c r="AD274" s="32"/>
      <c r="AE274" s="32"/>
      <c r="AR274" s="162" t="s">
        <v>199</v>
      </c>
      <c r="AT274" s="162" t="s">
        <v>282</v>
      </c>
      <c r="AU274" s="162" t="s">
        <v>82</v>
      </c>
      <c r="AY274" s="17" t="s">
        <v>160</v>
      </c>
      <c r="BE274" s="163">
        <f t="shared" si="4"/>
        <v>0</v>
      </c>
      <c r="BF274" s="163">
        <f t="shared" si="5"/>
        <v>0</v>
      </c>
      <c r="BG274" s="163">
        <f t="shared" si="6"/>
        <v>0</v>
      </c>
      <c r="BH274" s="163">
        <f t="shared" si="7"/>
        <v>0</v>
      </c>
      <c r="BI274" s="163">
        <f t="shared" si="8"/>
        <v>0</v>
      </c>
      <c r="BJ274" s="17" t="s">
        <v>80</v>
      </c>
      <c r="BK274" s="163">
        <f t="shared" si="9"/>
        <v>0</v>
      </c>
      <c r="BL274" s="17" t="s">
        <v>166</v>
      </c>
      <c r="BM274" s="162" t="s">
        <v>926</v>
      </c>
    </row>
    <row r="275" spans="1:65" s="2" customFormat="1" ht="24.2" customHeight="1">
      <c r="A275" s="32"/>
      <c r="B275" s="149"/>
      <c r="C275" s="188" t="s">
        <v>405</v>
      </c>
      <c r="D275" s="188" t="s">
        <v>282</v>
      </c>
      <c r="E275" s="189" t="s">
        <v>817</v>
      </c>
      <c r="F275" s="190" t="s">
        <v>818</v>
      </c>
      <c r="G275" s="191" t="s">
        <v>312</v>
      </c>
      <c r="H275" s="192">
        <v>2</v>
      </c>
      <c r="I275" s="193"/>
      <c r="J275" s="194">
        <f t="shared" si="0"/>
        <v>0</v>
      </c>
      <c r="K275" s="195"/>
      <c r="L275" s="196"/>
      <c r="M275" s="197" t="s">
        <v>1</v>
      </c>
      <c r="N275" s="198" t="s">
        <v>38</v>
      </c>
      <c r="O275" s="58"/>
      <c r="P275" s="160">
        <f t="shared" si="1"/>
        <v>0</v>
      </c>
      <c r="Q275" s="160">
        <v>5.0999999999999997E-2</v>
      </c>
      <c r="R275" s="160">
        <f t="shared" si="2"/>
        <v>0.10199999999999999</v>
      </c>
      <c r="S275" s="160">
        <v>0</v>
      </c>
      <c r="T275" s="161">
        <f t="shared" si="3"/>
        <v>0</v>
      </c>
      <c r="U275" s="32"/>
      <c r="V275" s="32"/>
      <c r="W275" s="32"/>
      <c r="X275" s="32"/>
      <c r="Y275" s="32"/>
      <c r="Z275" s="32"/>
      <c r="AA275" s="32"/>
      <c r="AB275" s="32"/>
      <c r="AC275" s="32"/>
      <c r="AD275" s="32"/>
      <c r="AE275" s="32"/>
      <c r="AR275" s="162" t="s">
        <v>199</v>
      </c>
      <c r="AT275" s="162" t="s">
        <v>282</v>
      </c>
      <c r="AU275" s="162" t="s">
        <v>82</v>
      </c>
      <c r="AY275" s="17" t="s">
        <v>160</v>
      </c>
      <c r="BE275" s="163">
        <f t="shared" si="4"/>
        <v>0</v>
      </c>
      <c r="BF275" s="163">
        <f t="shared" si="5"/>
        <v>0</v>
      </c>
      <c r="BG275" s="163">
        <f t="shared" si="6"/>
        <v>0</v>
      </c>
      <c r="BH275" s="163">
        <f t="shared" si="7"/>
        <v>0</v>
      </c>
      <c r="BI275" s="163">
        <f t="shared" si="8"/>
        <v>0</v>
      </c>
      <c r="BJ275" s="17" t="s">
        <v>80</v>
      </c>
      <c r="BK275" s="163">
        <f t="shared" si="9"/>
        <v>0</v>
      </c>
      <c r="BL275" s="17" t="s">
        <v>166</v>
      </c>
      <c r="BM275" s="162" t="s">
        <v>927</v>
      </c>
    </row>
    <row r="276" spans="1:65" s="2" customFormat="1" ht="21.75" customHeight="1">
      <c r="A276" s="32"/>
      <c r="B276" s="149"/>
      <c r="C276" s="188" t="s">
        <v>409</v>
      </c>
      <c r="D276" s="188" t="s">
        <v>282</v>
      </c>
      <c r="E276" s="189" t="s">
        <v>418</v>
      </c>
      <c r="F276" s="190" t="s">
        <v>419</v>
      </c>
      <c r="G276" s="191" t="s">
        <v>312</v>
      </c>
      <c r="H276" s="192">
        <v>22</v>
      </c>
      <c r="I276" s="193"/>
      <c r="J276" s="194">
        <f t="shared" si="0"/>
        <v>0</v>
      </c>
      <c r="K276" s="195"/>
      <c r="L276" s="196"/>
      <c r="M276" s="197" t="s">
        <v>1</v>
      </c>
      <c r="N276" s="198" t="s">
        <v>38</v>
      </c>
      <c r="O276" s="58"/>
      <c r="P276" s="160">
        <f t="shared" si="1"/>
        <v>0</v>
      </c>
      <c r="Q276" s="160">
        <v>0.254</v>
      </c>
      <c r="R276" s="160">
        <f t="shared" si="2"/>
        <v>5.5880000000000001</v>
      </c>
      <c r="S276" s="160">
        <v>0</v>
      </c>
      <c r="T276" s="161">
        <f t="shared" si="3"/>
        <v>0</v>
      </c>
      <c r="U276" s="32"/>
      <c r="V276" s="32"/>
      <c r="W276" s="32"/>
      <c r="X276" s="32"/>
      <c r="Y276" s="32"/>
      <c r="Z276" s="32"/>
      <c r="AA276" s="32"/>
      <c r="AB276" s="32"/>
      <c r="AC276" s="32"/>
      <c r="AD276" s="32"/>
      <c r="AE276" s="32"/>
      <c r="AR276" s="162" t="s">
        <v>199</v>
      </c>
      <c r="AT276" s="162" t="s">
        <v>282</v>
      </c>
      <c r="AU276" s="162" t="s">
        <v>82</v>
      </c>
      <c r="AY276" s="17" t="s">
        <v>160</v>
      </c>
      <c r="BE276" s="163">
        <f t="shared" si="4"/>
        <v>0</v>
      </c>
      <c r="BF276" s="163">
        <f t="shared" si="5"/>
        <v>0</v>
      </c>
      <c r="BG276" s="163">
        <f t="shared" si="6"/>
        <v>0</v>
      </c>
      <c r="BH276" s="163">
        <f t="shared" si="7"/>
        <v>0</v>
      </c>
      <c r="BI276" s="163">
        <f t="shared" si="8"/>
        <v>0</v>
      </c>
      <c r="BJ276" s="17" t="s">
        <v>80</v>
      </c>
      <c r="BK276" s="163">
        <f t="shared" si="9"/>
        <v>0</v>
      </c>
      <c r="BL276" s="17" t="s">
        <v>166</v>
      </c>
      <c r="BM276" s="162" t="s">
        <v>928</v>
      </c>
    </row>
    <row r="277" spans="1:65" s="2" customFormat="1" ht="24.2" customHeight="1">
      <c r="A277" s="32"/>
      <c r="B277" s="149"/>
      <c r="C277" s="188" t="s">
        <v>413</v>
      </c>
      <c r="D277" s="188" t="s">
        <v>282</v>
      </c>
      <c r="E277" s="189" t="s">
        <v>426</v>
      </c>
      <c r="F277" s="190" t="s">
        <v>427</v>
      </c>
      <c r="G277" s="191" t="s">
        <v>312</v>
      </c>
      <c r="H277" s="192">
        <v>8</v>
      </c>
      <c r="I277" s="193"/>
      <c r="J277" s="194">
        <f t="shared" si="0"/>
        <v>0</v>
      </c>
      <c r="K277" s="195"/>
      <c r="L277" s="196"/>
      <c r="M277" s="197" t="s">
        <v>1</v>
      </c>
      <c r="N277" s="198" t="s">
        <v>38</v>
      </c>
      <c r="O277" s="58"/>
      <c r="P277" s="160">
        <f t="shared" si="1"/>
        <v>0</v>
      </c>
      <c r="Q277" s="160">
        <v>0.44900000000000001</v>
      </c>
      <c r="R277" s="160">
        <f t="shared" si="2"/>
        <v>3.5920000000000001</v>
      </c>
      <c r="S277" s="160">
        <v>0</v>
      </c>
      <c r="T277" s="161">
        <f t="shared" si="3"/>
        <v>0</v>
      </c>
      <c r="U277" s="32"/>
      <c r="V277" s="32"/>
      <c r="W277" s="32"/>
      <c r="X277" s="32"/>
      <c r="Y277" s="32"/>
      <c r="Z277" s="32"/>
      <c r="AA277" s="32"/>
      <c r="AB277" s="32"/>
      <c r="AC277" s="32"/>
      <c r="AD277" s="32"/>
      <c r="AE277" s="32"/>
      <c r="AR277" s="162" t="s">
        <v>199</v>
      </c>
      <c r="AT277" s="162" t="s">
        <v>282</v>
      </c>
      <c r="AU277" s="162" t="s">
        <v>82</v>
      </c>
      <c r="AY277" s="17" t="s">
        <v>160</v>
      </c>
      <c r="BE277" s="163">
        <f t="shared" si="4"/>
        <v>0</v>
      </c>
      <c r="BF277" s="163">
        <f t="shared" si="5"/>
        <v>0</v>
      </c>
      <c r="BG277" s="163">
        <f t="shared" si="6"/>
        <v>0</v>
      </c>
      <c r="BH277" s="163">
        <f t="shared" si="7"/>
        <v>0</v>
      </c>
      <c r="BI277" s="163">
        <f t="shared" si="8"/>
        <v>0</v>
      </c>
      <c r="BJ277" s="17" t="s">
        <v>80</v>
      </c>
      <c r="BK277" s="163">
        <f t="shared" si="9"/>
        <v>0</v>
      </c>
      <c r="BL277" s="17" t="s">
        <v>166</v>
      </c>
      <c r="BM277" s="162" t="s">
        <v>929</v>
      </c>
    </row>
    <row r="278" spans="1:65" s="2" customFormat="1" ht="24.2" customHeight="1">
      <c r="A278" s="32"/>
      <c r="B278" s="149"/>
      <c r="C278" s="188" t="s">
        <v>417</v>
      </c>
      <c r="D278" s="188" t="s">
        <v>282</v>
      </c>
      <c r="E278" s="189" t="s">
        <v>430</v>
      </c>
      <c r="F278" s="190" t="s">
        <v>431</v>
      </c>
      <c r="G278" s="191" t="s">
        <v>312</v>
      </c>
      <c r="H278" s="192">
        <v>30</v>
      </c>
      <c r="I278" s="193"/>
      <c r="J278" s="194">
        <f t="shared" si="0"/>
        <v>0</v>
      </c>
      <c r="K278" s="195"/>
      <c r="L278" s="196"/>
      <c r="M278" s="197" t="s">
        <v>1</v>
      </c>
      <c r="N278" s="198" t="s">
        <v>38</v>
      </c>
      <c r="O278" s="58"/>
      <c r="P278" s="160">
        <f t="shared" si="1"/>
        <v>0</v>
      </c>
      <c r="Q278" s="160">
        <v>2E-3</v>
      </c>
      <c r="R278" s="160">
        <f t="shared" si="2"/>
        <v>0.06</v>
      </c>
      <c r="S278" s="160">
        <v>0</v>
      </c>
      <c r="T278" s="161">
        <f t="shared" si="3"/>
        <v>0</v>
      </c>
      <c r="U278" s="32"/>
      <c r="V278" s="32"/>
      <c r="W278" s="32"/>
      <c r="X278" s="32"/>
      <c r="Y278" s="32"/>
      <c r="Z278" s="32"/>
      <c r="AA278" s="32"/>
      <c r="AB278" s="32"/>
      <c r="AC278" s="32"/>
      <c r="AD278" s="32"/>
      <c r="AE278" s="32"/>
      <c r="AR278" s="162" t="s">
        <v>199</v>
      </c>
      <c r="AT278" s="162" t="s">
        <v>282</v>
      </c>
      <c r="AU278" s="162" t="s">
        <v>82</v>
      </c>
      <c r="AY278" s="17" t="s">
        <v>160</v>
      </c>
      <c r="BE278" s="163">
        <f t="shared" si="4"/>
        <v>0</v>
      </c>
      <c r="BF278" s="163">
        <f t="shared" si="5"/>
        <v>0</v>
      </c>
      <c r="BG278" s="163">
        <f t="shared" si="6"/>
        <v>0</v>
      </c>
      <c r="BH278" s="163">
        <f t="shared" si="7"/>
        <v>0</v>
      </c>
      <c r="BI278" s="163">
        <f t="shared" si="8"/>
        <v>0</v>
      </c>
      <c r="BJ278" s="17" t="s">
        <v>80</v>
      </c>
      <c r="BK278" s="163">
        <f t="shared" si="9"/>
        <v>0</v>
      </c>
      <c r="BL278" s="17" t="s">
        <v>166</v>
      </c>
      <c r="BM278" s="162" t="s">
        <v>930</v>
      </c>
    </row>
    <row r="279" spans="1:65" s="2" customFormat="1" ht="24.2" customHeight="1">
      <c r="A279" s="32"/>
      <c r="B279" s="149"/>
      <c r="C279" s="150" t="s">
        <v>421</v>
      </c>
      <c r="D279" s="150" t="s">
        <v>162</v>
      </c>
      <c r="E279" s="151" t="s">
        <v>434</v>
      </c>
      <c r="F279" s="152" t="s">
        <v>435</v>
      </c>
      <c r="G279" s="153" t="s">
        <v>312</v>
      </c>
      <c r="H279" s="154">
        <v>8</v>
      </c>
      <c r="I279" s="155"/>
      <c r="J279" s="156">
        <f t="shared" si="0"/>
        <v>0</v>
      </c>
      <c r="K279" s="157"/>
      <c r="L279" s="33"/>
      <c r="M279" s="158" t="s">
        <v>1</v>
      </c>
      <c r="N279" s="159" t="s">
        <v>38</v>
      </c>
      <c r="O279" s="58"/>
      <c r="P279" s="160">
        <f t="shared" si="1"/>
        <v>0</v>
      </c>
      <c r="Q279" s="160">
        <v>0.21734000000000001</v>
      </c>
      <c r="R279" s="160">
        <f t="shared" si="2"/>
        <v>1.73872</v>
      </c>
      <c r="S279" s="160">
        <v>0</v>
      </c>
      <c r="T279" s="161">
        <f t="shared" si="3"/>
        <v>0</v>
      </c>
      <c r="U279" s="32"/>
      <c r="V279" s="32"/>
      <c r="W279" s="32"/>
      <c r="X279" s="32"/>
      <c r="Y279" s="32"/>
      <c r="Z279" s="32"/>
      <c r="AA279" s="32"/>
      <c r="AB279" s="32"/>
      <c r="AC279" s="32"/>
      <c r="AD279" s="32"/>
      <c r="AE279" s="32"/>
      <c r="AR279" s="162" t="s">
        <v>166</v>
      </c>
      <c r="AT279" s="162" t="s">
        <v>162</v>
      </c>
      <c r="AU279" s="162" t="s">
        <v>82</v>
      </c>
      <c r="AY279" s="17" t="s">
        <v>160</v>
      </c>
      <c r="BE279" s="163">
        <f t="shared" si="4"/>
        <v>0</v>
      </c>
      <c r="BF279" s="163">
        <f t="shared" si="5"/>
        <v>0</v>
      </c>
      <c r="BG279" s="163">
        <f t="shared" si="6"/>
        <v>0</v>
      </c>
      <c r="BH279" s="163">
        <f t="shared" si="7"/>
        <v>0</v>
      </c>
      <c r="BI279" s="163">
        <f t="shared" si="8"/>
        <v>0</v>
      </c>
      <c r="BJ279" s="17" t="s">
        <v>80</v>
      </c>
      <c r="BK279" s="163">
        <f t="shared" si="9"/>
        <v>0</v>
      </c>
      <c r="BL279" s="17" t="s">
        <v>166</v>
      </c>
      <c r="BM279" s="162" t="s">
        <v>931</v>
      </c>
    </row>
    <row r="280" spans="1:65" s="2" customFormat="1" ht="24.2" customHeight="1">
      <c r="A280" s="32"/>
      <c r="B280" s="149"/>
      <c r="C280" s="188" t="s">
        <v>425</v>
      </c>
      <c r="D280" s="188" t="s">
        <v>282</v>
      </c>
      <c r="E280" s="189" t="s">
        <v>438</v>
      </c>
      <c r="F280" s="190" t="s">
        <v>439</v>
      </c>
      <c r="G280" s="191" t="s">
        <v>312</v>
      </c>
      <c r="H280" s="192">
        <v>8</v>
      </c>
      <c r="I280" s="193"/>
      <c r="J280" s="194">
        <f t="shared" si="0"/>
        <v>0</v>
      </c>
      <c r="K280" s="195"/>
      <c r="L280" s="196"/>
      <c r="M280" s="197" t="s">
        <v>1</v>
      </c>
      <c r="N280" s="198" t="s">
        <v>38</v>
      </c>
      <c r="O280" s="58"/>
      <c r="P280" s="160">
        <f t="shared" si="1"/>
        <v>0</v>
      </c>
      <c r="Q280" s="160">
        <v>0.10199999999999999</v>
      </c>
      <c r="R280" s="160">
        <f t="shared" si="2"/>
        <v>0.81599999999999995</v>
      </c>
      <c r="S280" s="160">
        <v>0</v>
      </c>
      <c r="T280" s="161">
        <f t="shared" si="3"/>
        <v>0</v>
      </c>
      <c r="U280" s="32"/>
      <c r="V280" s="32"/>
      <c r="W280" s="32"/>
      <c r="X280" s="32"/>
      <c r="Y280" s="32"/>
      <c r="Z280" s="32"/>
      <c r="AA280" s="32"/>
      <c r="AB280" s="32"/>
      <c r="AC280" s="32"/>
      <c r="AD280" s="32"/>
      <c r="AE280" s="32"/>
      <c r="AR280" s="162" t="s">
        <v>199</v>
      </c>
      <c r="AT280" s="162" t="s">
        <v>282</v>
      </c>
      <c r="AU280" s="162" t="s">
        <v>82</v>
      </c>
      <c r="AY280" s="17" t="s">
        <v>160</v>
      </c>
      <c r="BE280" s="163">
        <f t="shared" si="4"/>
        <v>0</v>
      </c>
      <c r="BF280" s="163">
        <f t="shared" si="5"/>
        <v>0</v>
      </c>
      <c r="BG280" s="163">
        <f t="shared" si="6"/>
        <v>0</v>
      </c>
      <c r="BH280" s="163">
        <f t="shared" si="7"/>
        <v>0</v>
      </c>
      <c r="BI280" s="163">
        <f t="shared" si="8"/>
        <v>0</v>
      </c>
      <c r="BJ280" s="17" t="s">
        <v>80</v>
      </c>
      <c r="BK280" s="163">
        <f t="shared" si="9"/>
        <v>0</v>
      </c>
      <c r="BL280" s="17" t="s">
        <v>166</v>
      </c>
      <c r="BM280" s="162" t="s">
        <v>932</v>
      </c>
    </row>
    <row r="281" spans="1:65" s="12" customFormat="1" ht="22.9" customHeight="1">
      <c r="B281" s="136"/>
      <c r="D281" s="137" t="s">
        <v>72</v>
      </c>
      <c r="E281" s="147" t="s">
        <v>204</v>
      </c>
      <c r="F281" s="147" t="s">
        <v>441</v>
      </c>
      <c r="I281" s="139"/>
      <c r="J281" s="148">
        <f>BK281</f>
        <v>0</v>
      </c>
      <c r="L281" s="136"/>
      <c r="M281" s="141"/>
      <c r="N281" s="142"/>
      <c r="O281" s="142"/>
      <c r="P281" s="143">
        <f>SUM(P282:P290)</f>
        <v>0</v>
      </c>
      <c r="Q281" s="142"/>
      <c r="R281" s="143">
        <f>SUM(R282:R290)</f>
        <v>1.77E-2</v>
      </c>
      <c r="S281" s="142"/>
      <c r="T281" s="144">
        <f>SUM(T282:T290)</f>
        <v>0</v>
      </c>
      <c r="AR281" s="137" t="s">
        <v>80</v>
      </c>
      <c r="AT281" s="145" t="s">
        <v>72</v>
      </c>
      <c r="AU281" s="145" t="s">
        <v>80</v>
      </c>
      <c r="AY281" s="137" t="s">
        <v>160</v>
      </c>
      <c r="BK281" s="146">
        <f>SUM(BK282:BK290)</f>
        <v>0</v>
      </c>
    </row>
    <row r="282" spans="1:65" s="2" customFormat="1" ht="24.2" customHeight="1">
      <c r="A282" s="32"/>
      <c r="B282" s="149"/>
      <c r="C282" s="150" t="s">
        <v>429</v>
      </c>
      <c r="D282" s="150" t="s">
        <v>162</v>
      </c>
      <c r="E282" s="151" t="s">
        <v>443</v>
      </c>
      <c r="F282" s="152" t="s">
        <v>444</v>
      </c>
      <c r="G282" s="153" t="s">
        <v>196</v>
      </c>
      <c r="H282" s="154">
        <v>354</v>
      </c>
      <c r="I282" s="155"/>
      <c r="J282" s="156">
        <f>ROUND(I282*H282,2)</f>
        <v>0</v>
      </c>
      <c r="K282" s="157"/>
      <c r="L282" s="33"/>
      <c r="M282" s="158" t="s">
        <v>1</v>
      </c>
      <c r="N282" s="159" t="s">
        <v>38</v>
      </c>
      <c r="O282" s="58"/>
      <c r="P282" s="160">
        <f>O282*H282</f>
        <v>0</v>
      </c>
      <c r="Q282" s="160">
        <v>0</v>
      </c>
      <c r="R282" s="160">
        <f>Q282*H282</f>
        <v>0</v>
      </c>
      <c r="S282" s="160">
        <v>0</v>
      </c>
      <c r="T282" s="161">
        <f>S282*H282</f>
        <v>0</v>
      </c>
      <c r="U282" s="32"/>
      <c r="V282" s="32"/>
      <c r="W282" s="32"/>
      <c r="X282" s="32"/>
      <c r="Y282" s="32"/>
      <c r="Z282" s="32"/>
      <c r="AA282" s="32"/>
      <c r="AB282" s="32"/>
      <c r="AC282" s="32"/>
      <c r="AD282" s="32"/>
      <c r="AE282" s="32"/>
      <c r="AR282" s="162" t="s">
        <v>166</v>
      </c>
      <c r="AT282" s="162" t="s">
        <v>162</v>
      </c>
      <c r="AU282" s="162" t="s">
        <v>82</v>
      </c>
      <c r="AY282" s="17" t="s">
        <v>160</v>
      </c>
      <c r="BE282" s="163">
        <f>IF(N282="základní",J282,0)</f>
        <v>0</v>
      </c>
      <c r="BF282" s="163">
        <f>IF(N282="snížená",J282,0)</f>
        <v>0</v>
      </c>
      <c r="BG282" s="163">
        <f>IF(N282="zákl. přenesená",J282,0)</f>
        <v>0</v>
      </c>
      <c r="BH282" s="163">
        <f>IF(N282="sníž. přenesená",J282,0)</f>
        <v>0</v>
      </c>
      <c r="BI282" s="163">
        <f>IF(N282="nulová",J282,0)</f>
        <v>0</v>
      </c>
      <c r="BJ282" s="17" t="s">
        <v>80</v>
      </c>
      <c r="BK282" s="163">
        <f>ROUND(I282*H282,2)</f>
        <v>0</v>
      </c>
      <c r="BL282" s="17" t="s">
        <v>166</v>
      </c>
      <c r="BM282" s="162" t="s">
        <v>933</v>
      </c>
    </row>
    <row r="283" spans="1:65" s="13" customFormat="1">
      <c r="B283" s="164"/>
      <c r="D283" s="165" t="s">
        <v>168</v>
      </c>
      <c r="E283" s="166" t="s">
        <v>1</v>
      </c>
      <c r="F283" s="167" t="s">
        <v>934</v>
      </c>
      <c r="H283" s="168">
        <v>354</v>
      </c>
      <c r="I283" s="169"/>
      <c r="L283" s="164"/>
      <c r="M283" s="170"/>
      <c r="N283" s="171"/>
      <c r="O283" s="171"/>
      <c r="P283" s="171"/>
      <c r="Q283" s="171"/>
      <c r="R283" s="171"/>
      <c r="S283" s="171"/>
      <c r="T283" s="172"/>
      <c r="AT283" s="166" t="s">
        <v>168</v>
      </c>
      <c r="AU283" s="166" t="s">
        <v>82</v>
      </c>
      <c r="AV283" s="13" t="s">
        <v>82</v>
      </c>
      <c r="AW283" s="13" t="s">
        <v>30</v>
      </c>
      <c r="AX283" s="13" t="s">
        <v>73</v>
      </c>
      <c r="AY283" s="166" t="s">
        <v>160</v>
      </c>
    </row>
    <row r="284" spans="1:65" s="14" customFormat="1">
      <c r="B284" s="173"/>
      <c r="D284" s="165" t="s">
        <v>168</v>
      </c>
      <c r="E284" s="174" t="s">
        <v>1</v>
      </c>
      <c r="F284" s="175" t="s">
        <v>170</v>
      </c>
      <c r="H284" s="176">
        <v>354</v>
      </c>
      <c r="I284" s="177"/>
      <c r="L284" s="173"/>
      <c r="M284" s="178"/>
      <c r="N284" s="179"/>
      <c r="O284" s="179"/>
      <c r="P284" s="179"/>
      <c r="Q284" s="179"/>
      <c r="R284" s="179"/>
      <c r="S284" s="179"/>
      <c r="T284" s="180"/>
      <c r="AT284" s="174" t="s">
        <v>168</v>
      </c>
      <c r="AU284" s="174" t="s">
        <v>82</v>
      </c>
      <c r="AV284" s="14" t="s">
        <v>166</v>
      </c>
      <c r="AW284" s="14" t="s">
        <v>30</v>
      </c>
      <c r="AX284" s="14" t="s">
        <v>80</v>
      </c>
      <c r="AY284" s="174" t="s">
        <v>160</v>
      </c>
    </row>
    <row r="285" spans="1:65" s="2" customFormat="1" ht="24.2" customHeight="1">
      <c r="A285" s="32"/>
      <c r="B285" s="149"/>
      <c r="C285" s="150" t="s">
        <v>433</v>
      </c>
      <c r="D285" s="150" t="s">
        <v>162</v>
      </c>
      <c r="E285" s="151" t="s">
        <v>448</v>
      </c>
      <c r="F285" s="152" t="s">
        <v>449</v>
      </c>
      <c r="G285" s="153" t="s">
        <v>196</v>
      </c>
      <c r="H285" s="154">
        <v>354</v>
      </c>
      <c r="I285" s="155"/>
      <c r="J285" s="156">
        <f>ROUND(I285*H285,2)</f>
        <v>0</v>
      </c>
      <c r="K285" s="157"/>
      <c r="L285" s="33"/>
      <c r="M285" s="158" t="s">
        <v>1</v>
      </c>
      <c r="N285" s="159" t="s">
        <v>38</v>
      </c>
      <c r="O285" s="58"/>
      <c r="P285" s="160">
        <f>O285*H285</f>
        <v>0</v>
      </c>
      <c r="Q285" s="160">
        <v>5.0000000000000002E-5</v>
      </c>
      <c r="R285" s="160">
        <f>Q285*H285</f>
        <v>1.77E-2</v>
      </c>
      <c r="S285" s="160">
        <v>0</v>
      </c>
      <c r="T285" s="161">
        <f>S285*H285</f>
        <v>0</v>
      </c>
      <c r="U285" s="32"/>
      <c r="V285" s="32"/>
      <c r="W285" s="32"/>
      <c r="X285" s="32"/>
      <c r="Y285" s="32"/>
      <c r="Z285" s="32"/>
      <c r="AA285" s="32"/>
      <c r="AB285" s="32"/>
      <c r="AC285" s="32"/>
      <c r="AD285" s="32"/>
      <c r="AE285" s="32"/>
      <c r="AR285" s="162" t="s">
        <v>166</v>
      </c>
      <c r="AT285" s="162" t="s">
        <v>162</v>
      </c>
      <c r="AU285" s="162" t="s">
        <v>82</v>
      </c>
      <c r="AY285" s="17" t="s">
        <v>160</v>
      </c>
      <c r="BE285" s="163">
        <f>IF(N285="základní",J285,0)</f>
        <v>0</v>
      </c>
      <c r="BF285" s="163">
        <f>IF(N285="snížená",J285,0)</f>
        <v>0</v>
      </c>
      <c r="BG285" s="163">
        <f>IF(N285="zákl. přenesená",J285,0)</f>
        <v>0</v>
      </c>
      <c r="BH285" s="163">
        <f>IF(N285="sníž. přenesená",J285,0)</f>
        <v>0</v>
      </c>
      <c r="BI285" s="163">
        <f>IF(N285="nulová",J285,0)</f>
        <v>0</v>
      </c>
      <c r="BJ285" s="17" t="s">
        <v>80</v>
      </c>
      <c r="BK285" s="163">
        <f>ROUND(I285*H285,2)</f>
        <v>0</v>
      </c>
      <c r="BL285" s="17" t="s">
        <v>166</v>
      </c>
      <c r="BM285" s="162" t="s">
        <v>935</v>
      </c>
    </row>
    <row r="286" spans="1:65" s="13" customFormat="1">
      <c r="B286" s="164"/>
      <c r="D286" s="165" t="s">
        <v>168</v>
      </c>
      <c r="E286" s="166" t="s">
        <v>1</v>
      </c>
      <c r="F286" s="167" t="s">
        <v>934</v>
      </c>
      <c r="H286" s="168">
        <v>354</v>
      </c>
      <c r="I286" s="169"/>
      <c r="L286" s="164"/>
      <c r="M286" s="170"/>
      <c r="N286" s="171"/>
      <c r="O286" s="171"/>
      <c r="P286" s="171"/>
      <c r="Q286" s="171"/>
      <c r="R286" s="171"/>
      <c r="S286" s="171"/>
      <c r="T286" s="172"/>
      <c r="AT286" s="166" t="s">
        <v>168</v>
      </c>
      <c r="AU286" s="166" t="s">
        <v>82</v>
      </c>
      <c r="AV286" s="13" t="s">
        <v>82</v>
      </c>
      <c r="AW286" s="13" t="s">
        <v>30</v>
      </c>
      <c r="AX286" s="13" t="s">
        <v>73</v>
      </c>
      <c r="AY286" s="166" t="s">
        <v>160</v>
      </c>
    </row>
    <row r="287" spans="1:65" s="14" customFormat="1">
      <c r="B287" s="173"/>
      <c r="D287" s="165" t="s">
        <v>168</v>
      </c>
      <c r="E287" s="174" t="s">
        <v>1</v>
      </c>
      <c r="F287" s="175" t="s">
        <v>170</v>
      </c>
      <c r="H287" s="176">
        <v>354</v>
      </c>
      <c r="I287" s="177"/>
      <c r="L287" s="173"/>
      <c r="M287" s="178"/>
      <c r="N287" s="179"/>
      <c r="O287" s="179"/>
      <c r="P287" s="179"/>
      <c r="Q287" s="179"/>
      <c r="R287" s="179"/>
      <c r="S287" s="179"/>
      <c r="T287" s="180"/>
      <c r="AT287" s="174" t="s">
        <v>168</v>
      </c>
      <c r="AU287" s="174" t="s">
        <v>82</v>
      </c>
      <c r="AV287" s="14" t="s">
        <v>166</v>
      </c>
      <c r="AW287" s="14" t="s">
        <v>30</v>
      </c>
      <c r="AX287" s="14" t="s">
        <v>80</v>
      </c>
      <c r="AY287" s="174" t="s">
        <v>160</v>
      </c>
    </row>
    <row r="288" spans="1:65" s="2" customFormat="1" ht="21.75" customHeight="1">
      <c r="A288" s="32"/>
      <c r="B288" s="149"/>
      <c r="C288" s="150" t="s">
        <v>437</v>
      </c>
      <c r="D288" s="150" t="s">
        <v>162</v>
      </c>
      <c r="E288" s="151" t="s">
        <v>696</v>
      </c>
      <c r="F288" s="152" t="s">
        <v>697</v>
      </c>
      <c r="G288" s="153" t="s">
        <v>196</v>
      </c>
      <c r="H288" s="154">
        <v>354</v>
      </c>
      <c r="I288" s="155"/>
      <c r="J288" s="156">
        <f>ROUND(I288*H288,2)</f>
        <v>0</v>
      </c>
      <c r="K288" s="157"/>
      <c r="L288" s="33"/>
      <c r="M288" s="158" t="s">
        <v>1</v>
      </c>
      <c r="N288" s="159" t="s">
        <v>38</v>
      </c>
      <c r="O288" s="58"/>
      <c r="P288" s="160">
        <f>O288*H288</f>
        <v>0</v>
      </c>
      <c r="Q288" s="160">
        <v>0</v>
      </c>
      <c r="R288" s="160">
        <f>Q288*H288</f>
        <v>0</v>
      </c>
      <c r="S288" s="160">
        <v>0</v>
      </c>
      <c r="T288" s="161">
        <f>S288*H288</f>
        <v>0</v>
      </c>
      <c r="U288" s="32"/>
      <c r="V288" s="32"/>
      <c r="W288" s="32"/>
      <c r="X288" s="32"/>
      <c r="Y288" s="32"/>
      <c r="Z288" s="32"/>
      <c r="AA288" s="32"/>
      <c r="AB288" s="32"/>
      <c r="AC288" s="32"/>
      <c r="AD288" s="32"/>
      <c r="AE288" s="32"/>
      <c r="AR288" s="162" t="s">
        <v>166</v>
      </c>
      <c r="AT288" s="162" t="s">
        <v>162</v>
      </c>
      <c r="AU288" s="162" t="s">
        <v>82</v>
      </c>
      <c r="AY288" s="17" t="s">
        <v>160</v>
      </c>
      <c r="BE288" s="163">
        <f>IF(N288="základní",J288,0)</f>
        <v>0</v>
      </c>
      <c r="BF288" s="163">
        <f>IF(N288="snížená",J288,0)</f>
        <v>0</v>
      </c>
      <c r="BG288" s="163">
        <f>IF(N288="zákl. přenesená",J288,0)</f>
        <v>0</v>
      </c>
      <c r="BH288" s="163">
        <f>IF(N288="sníž. přenesená",J288,0)</f>
        <v>0</v>
      </c>
      <c r="BI288" s="163">
        <f>IF(N288="nulová",J288,0)</f>
        <v>0</v>
      </c>
      <c r="BJ288" s="17" t="s">
        <v>80</v>
      </c>
      <c r="BK288" s="163">
        <f>ROUND(I288*H288,2)</f>
        <v>0</v>
      </c>
      <c r="BL288" s="17" t="s">
        <v>166</v>
      </c>
      <c r="BM288" s="162" t="s">
        <v>936</v>
      </c>
    </row>
    <row r="289" spans="1:65" s="13" customFormat="1">
      <c r="B289" s="164"/>
      <c r="D289" s="165" t="s">
        <v>168</v>
      </c>
      <c r="E289" s="166" t="s">
        <v>1</v>
      </c>
      <c r="F289" s="167" t="s">
        <v>934</v>
      </c>
      <c r="H289" s="168">
        <v>354</v>
      </c>
      <c r="I289" s="169"/>
      <c r="L289" s="164"/>
      <c r="M289" s="170"/>
      <c r="N289" s="171"/>
      <c r="O289" s="171"/>
      <c r="P289" s="171"/>
      <c r="Q289" s="171"/>
      <c r="R289" s="171"/>
      <c r="S289" s="171"/>
      <c r="T289" s="172"/>
      <c r="AT289" s="166" t="s">
        <v>168</v>
      </c>
      <c r="AU289" s="166" t="s">
        <v>82</v>
      </c>
      <c r="AV289" s="13" t="s">
        <v>82</v>
      </c>
      <c r="AW289" s="13" t="s">
        <v>30</v>
      </c>
      <c r="AX289" s="13" t="s">
        <v>73</v>
      </c>
      <c r="AY289" s="166" t="s">
        <v>160</v>
      </c>
    </row>
    <row r="290" spans="1:65" s="14" customFormat="1">
      <c r="B290" s="173"/>
      <c r="D290" s="165" t="s">
        <v>168</v>
      </c>
      <c r="E290" s="174" t="s">
        <v>1</v>
      </c>
      <c r="F290" s="175" t="s">
        <v>170</v>
      </c>
      <c r="H290" s="176">
        <v>354</v>
      </c>
      <c r="I290" s="177"/>
      <c r="L290" s="173"/>
      <c r="M290" s="178"/>
      <c r="N290" s="179"/>
      <c r="O290" s="179"/>
      <c r="P290" s="179"/>
      <c r="Q290" s="179"/>
      <c r="R290" s="179"/>
      <c r="S290" s="179"/>
      <c r="T290" s="180"/>
      <c r="AT290" s="174" t="s">
        <v>168</v>
      </c>
      <c r="AU290" s="174" t="s">
        <v>82</v>
      </c>
      <c r="AV290" s="14" t="s">
        <v>166</v>
      </c>
      <c r="AW290" s="14" t="s">
        <v>30</v>
      </c>
      <c r="AX290" s="14" t="s">
        <v>80</v>
      </c>
      <c r="AY290" s="174" t="s">
        <v>160</v>
      </c>
    </row>
    <row r="291" spans="1:65" s="12" customFormat="1" ht="22.9" customHeight="1">
      <c r="B291" s="136"/>
      <c r="D291" s="137" t="s">
        <v>72</v>
      </c>
      <c r="E291" s="147" t="s">
        <v>459</v>
      </c>
      <c r="F291" s="147" t="s">
        <v>460</v>
      </c>
      <c r="I291" s="139"/>
      <c r="J291" s="148">
        <f>BK291</f>
        <v>0</v>
      </c>
      <c r="L291" s="136"/>
      <c r="M291" s="141"/>
      <c r="N291" s="142"/>
      <c r="O291" s="142"/>
      <c r="P291" s="143">
        <f>SUM(P292:P313)</f>
        <v>0</v>
      </c>
      <c r="Q291" s="142"/>
      <c r="R291" s="143">
        <f>SUM(R292:R313)</f>
        <v>0</v>
      </c>
      <c r="S291" s="142"/>
      <c r="T291" s="144">
        <f>SUM(T292:T313)</f>
        <v>0</v>
      </c>
      <c r="AR291" s="137" t="s">
        <v>80</v>
      </c>
      <c r="AT291" s="145" t="s">
        <v>72</v>
      </c>
      <c r="AU291" s="145" t="s">
        <v>80</v>
      </c>
      <c r="AY291" s="137" t="s">
        <v>160</v>
      </c>
      <c r="BK291" s="146">
        <f>SUM(BK292:BK313)</f>
        <v>0</v>
      </c>
    </row>
    <row r="292" spans="1:65" s="2" customFormat="1" ht="21.75" customHeight="1">
      <c r="A292" s="32"/>
      <c r="B292" s="149"/>
      <c r="C292" s="150" t="s">
        <v>442</v>
      </c>
      <c r="D292" s="150" t="s">
        <v>162</v>
      </c>
      <c r="E292" s="151" t="s">
        <v>462</v>
      </c>
      <c r="F292" s="152" t="s">
        <v>463</v>
      </c>
      <c r="G292" s="153" t="s">
        <v>270</v>
      </c>
      <c r="H292" s="154">
        <v>94.977999999999994</v>
      </c>
      <c r="I292" s="155"/>
      <c r="J292" s="156">
        <f>ROUND(I292*H292,2)</f>
        <v>0</v>
      </c>
      <c r="K292" s="157"/>
      <c r="L292" s="33"/>
      <c r="M292" s="158" t="s">
        <v>1</v>
      </c>
      <c r="N292" s="159" t="s">
        <v>38</v>
      </c>
      <c r="O292" s="58"/>
      <c r="P292" s="160">
        <f>O292*H292</f>
        <v>0</v>
      </c>
      <c r="Q292" s="160">
        <v>0</v>
      </c>
      <c r="R292" s="160">
        <f>Q292*H292</f>
        <v>0</v>
      </c>
      <c r="S292" s="160">
        <v>0</v>
      </c>
      <c r="T292" s="161">
        <f>S292*H292</f>
        <v>0</v>
      </c>
      <c r="U292" s="32"/>
      <c r="V292" s="32"/>
      <c r="W292" s="32"/>
      <c r="X292" s="32"/>
      <c r="Y292" s="32"/>
      <c r="Z292" s="32"/>
      <c r="AA292" s="32"/>
      <c r="AB292" s="32"/>
      <c r="AC292" s="32"/>
      <c r="AD292" s="32"/>
      <c r="AE292" s="32"/>
      <c r="AR292" s="162" t="s">
        <v>166</v>
      </c>
      <c r="AT292" s="162" t="s">
        <v>162</v>
      </c>
      <c r="AU292" s="162" t="s">
        <v>82</v>
      </c>
      <c r="AY292" s="17" t="s">
        <v>160</v>
      </c>
      <c r="BE292" s="163">
        <f>IF(N292="základní",J292,0)</f>
        <v>0</v>
      </c>
      <c r="BF292" s="163">
        <f>IF(N292="snížená",J292,0)</f>
        <v>0</v>
      </c>
      <c r="BG292" s="163">
        <f>IF(N292="zákl. přenesená",J292,0)</f>
        <v>0</v>
      </c>
      <c r="BH292" s="163">
        <f>IF(N292="sníž. přenesená",J292,0)</f>
        <v>0</v>
      </c>
      <c r="BI292" s="163">
        <f>IF(N292="nulová",J292,0)</f>
        <v>0</v>
      </c>
      <c r="BJ292" s="17" t="s">
        <v>80</v>
      </c>
      <c r="BK292" s="163">
        <f>ROUND(I292*H292,2)</f>
        <v>0</v>
      </c>
      <c r="BL292" s="17" t="s">
        <v>166</v>
      </c>
      <c r="BM292" s="162" t="s">
        <v>937</v>
      </c>
    </row>
    <row r="293" spans="1:65" s="13" customFormat="1">
      <c r="B293" s="164"/>
      <c r="D293" s="165" t="s">
        <v>168</v>
      </c>
      <c r="E293" s="166" t="s">
        <v>1</v>
      </c>
      <c r="F293" s="167" t="s">
        <v>938</v>
      </c>
      <c r="H293" s="168">
        <v>56.463000000000001</v>
      </c>
      <c r="I293" s="169"/>
      <c r="L293" s="164"/>
      <c r="M293" s="170"/>
      <c r="N293" s="171"/>
      <c r="O293" s="171"/>
      <c r="P293" s="171"/>
      <c r="Q293" s="171"/>
      <c r="R293" s="171"/>
      <c r="S293" s="171"/>
      <c r="T293" s="172"/>
      <c r="AT293" s="166" t="s">
        <v>168</v>
      </c>
      <c r="AU293" s="166" t="s">
        <v>82</v>
      </c>
      <c r="AV293" s="13" t="s">
        <v>82</v>
      </c>
      <c r="AW293" s="13" t="s">
        <v>30</v>
      </c>
      <c r="AX293" s="13" t="s">
        <v>73</v>
      </c>
      <c r="AY293" s="166" t="s">
        <v>160</v>
      </c>
    </row>
    <row r="294" spans="1:65" s="13" customFormat="1">
      <c r="B294" s="164"/>
      <c r="D294" s="165" t="s">
        <v>168</v>
      </c>
      <c r="E294" s="166" t="s">
        <v>1</v>
      </c>
      <c r="F294" s="167" t="s">
        <v>939</v>
      </c>
      <c r="H294" s="168">
        <v>38.515000000000001</v>
      </c>
      <c r="I294" s="169"/>
      <c r="L294" s="164"/>
      <c r="M294" s="170"/>
      <c r="N294" s="171"/>
      <c r="O294" s="171"/>
      <c r="P294" s="171"/>
      <c r="Q294" s="171"/>
      <c r="R294" s="171"/>
      <c r="S294" s="171"/>
      <c r="T294" s="172"/>
      <c r="AT294" s="166" t="s">
        <v>168</v>
      </c>
      <c r="AU294" s="166" t="s">
        <v>82</v>
      </c>
      <c r="AV294" s="13" t="s">
        <v>82</v>
      </c>
      <c r="AW294" s="13" t="s">
        <v>30</v>
      </c>
      <c r="AX294" s="13" t="s">
        <v>73</v>
      </c>
      <c r="AY294" s="166" t="s">
        <v>160</v>
      </c>
    </row>
    <row r="295" spans="1:65" s="14" customFormat="1">
      <c r="B295" s="173"/>
      <c r="D295" s="165" t="s">
        <v>168</v>
      </c>
      <c r="E295" s="174" t="s">
        <v>1</v>
      </c>
      <c r="F295" s="175" t="s">
        <v>170</v>
      </c>
      <c r="H295" s="176">
        <v>94.977999999999994</v>
      </c>
      <c r="I295" s="177"/>
      <c r="L295" s="173"/>
      <c r="M295" s="178"/>
      <c r="N295" s="179"/>
      <c r="O295" s="179"/>
      <c r="P295" s="179"/>
      <c r="Q295" s="179"/>
      <c r="R295" s="179"/>
      <c r="S295" s="179"/>
      <c r="T295" s="180"/>
      <c r="AT295" s="174" t="s">
        <v>168</v>
      </c>
      <c r="AU295" s="174" t="s">
        <v>82</v>
      </c>
      <c r="AV295" s="14" t="s">
        <v>166</v>
      </c>
      <c r="AW295" s="14" t="s">
        <v>30</v>
      </c>
      <c r="AX295" s="14" t="s">
        <v>80</v>
      </c>
      <c r="AY295" s="174" t="s">
        <v>160</v>
      </c>
    </row>
    <row r="296" spans="1:65" s="2" customFormat="1" ht="24.2" customHeight="1">
      <c r="A296" s="32"/>
      <c r="B296" s="149"/>
      <c r="C296" s="150" t="s">
        <v>447</v>
      </c>
      <c r="D296" s="150" t="s">
        <v>162</v>
      </c>
      <c r="E296" s="151" t="s">
        <v>468</v>
      </c>
      <c r="F296" s="152" t="s">
        <v>469</v>
      </c>
      <c r="G296" s="153" t="s">
        <v>270</v>
      </c>
      <c r="H296" s="154">
        <v>1234.7139999999999</v>
      </c>
      <c r="I296" s="155"/>
      <c r="J296" s="156">
        <f>ROUND(I296*H296,2)</f>
        <v>0</v>
      </c>
      <c r="K296" s="157"/>
      <c r="L296" s="33"/>
      <c r="M296" s="158" t="s">
        <v>1</v>
      </c>
      <c r="N296" s="159" t="s">
        <v>38</v>
      </c>
      <c r="O296" s="58"/>
      <c r="P296" s="160">
        <f>O296*H296</f>
        <v>0</v>
      </c>
      <c r="Q296" s="160">
        <v>0</v>
      </c>
      <c r="R296" s="160">
        <f>Q296*H296</f>
        <v>0</v>
      </c>
      <c r="S296" s="160">
        <v>0</v>
      </c>
      <c r="T296" s="161">
        <f>S296*H296</f>
        <v>0</v>
      </c>
      <c r="U296" s="32"/>
      <c r="V296" s="32"/>
      <c r="W296" s="32"/>
      <c r="X296" s="32"/>
      <c r="Y296" s="32"/>
      <c r="Z296" s="32"/>
      <c r="AA296" s="32"/>
      <c r="AB296" s="32"/>
      <c r="AC296" s="32"/>
      <c r="AD296" s="32"/>
      <c r="AE296" s="32"/>
      <c r="AR296" s="162" t="s">
        <v>166</v>
      </c>
      <c r="AT296" s="162" t="s">
        <v>162</v>
      </c>
      <c r="AU296" s="162" t="s">
        <v>82</v>
      </c>
      <c r="AY296" s="17" t="s">
        <v>160</v>
      </c>
      <c r="BE296" s="163">
        <f>IF(N296="základní",J296,0)</f>
        <v>0</v>
      </c>
      <c r="BF296" s="163">
        <f>IF(N296="snížená",J296,0)</f>
        <v>0</v>
      </c>
      <c r="BG296" s="163">
        <f>IF(N296="zákl. přenesená",J296,0)</f>
        <v>0</v>
      </c>
      <c r="BH296" s="163">
        <f>IF(N296="sníž. přenesená",J296,0)</f>
        <v>0</v>
      </c>
      <c r="BI296" s="163">
        <f>IF(N296="nulová",J296,0)</f>
        <v>0</v>
      </c>
      <c r="BJ296" s="17" t="s">
        <v>80</v>
      </c>
      <c r="BK296" s="163">
        <f>ROUND(I296*H296,2)</f>
        <v>0</v>
      </c>
      <c r="BL296" s="17" t="s">
        <v>166</v>
      </c>
      <c r="BM296" s="162" t="s">
        <v>940</v>
      </c>
    </row>
    <row r="297" spans="1:65" s="13" customFormat="1">
      <c r="B297" s="164"/>
      <c r="D297" s="165" t="s">
        <v>168</v>
      </c>
      <c r="F297" s="167" t="s">
        <v>941</v>
      </c>
      <c r="H297" s="168">
        <v>1234.7139999999999</v>
      </c>
      <c r="I297" s="169"/>
      <c r="L297" s="164"/>
      <c r="M297" s="170"/>
      <c r="N297" s="171"/>
      <c r="O297" s="171"/>
      <c r="P297" s="171"/>
      <c r="Q297" s="171"/>
      <c r="R297" s="171"/>
      <c r="S297" s="171"/>
      <c r="T297" s="172"/>
      <c r="AT297" s="166" t="s">
        <v>168</v>
      </c>
      <c r="AU297" s="166" t="s">
        <v>82</v>
      </c>
      <c r="AV297" s="13" t="s">
        <v>82</v>
      </c>
      <c r="AW297" s="13" t="s">
        <v>3</v>
      </c>
      <c r="AX297" s="13" t="s">
        <v>80</v>
      </c>
      <c r="AY297" s="166" t="s">
        <v>160</v>
      </c>
    </row>
    <row r="298" spans="1:65" s="2" customFormat="1" ht="21.75" customHeight="1">
      <c r="A298" s="32"/>
      <c r="B298" s="149"/>
      <c r="C298" s="150" t="s">
        <v>451</v>
      </c>
      <c r="D298" s="150" t="s">
        <v>162</v>
      </c>
      <c r="E298" s="151" t="s">
        <v>473</v>
      </c>
      <c r="F298" s="152" t="s">
        <v>474</v>
      </c>
      <c r="G298" s="153" t="s">
        <v>270</v>
      </c>
      <c r="H298" s="154">
        <v>106.11199999999999</v>
      </c>
      <c r="I298" s="155"/>
      <c r="J298" s="156">
        <f>ROUND(I298*H298,2)</f>
        <v>0</v>
      </c>
      <c r="K298" s="157"/>
      <c r="L298" s="33"/>
      <c r="M298" s="158" t="s">
        <v>1</v>
      </c>
      <c r="N298" s="159" t="s">
        <v>38</v>
      </c>
      <c r="O298" s="58"/>
      <c r="P298" s="160">
        <f>O298*H298</f>
        <v>0</v>
      </c>
      <c r="Q298" s="160">
        <v>0</v>
      </c>
      <c r="R298" s="160">
        <f>Q298*H298</f>
        <v>0</v>
      </c>
      <c r="S298" s="160">
        <v>0</v>
      </c>
      <c r="T298" s="161">
        <f>S298*H298</f>
        <v>0</v>
      </c>
      <c r="U298" s="32"/>
      <c r="V298" s="32"/>
      <c r="W298" s="32"/>
      <c r="X298" s="32"/>
      <c r="Y298" s="32"/>
      <c r="Z298" s="32"/>
      <c r="AA298" s="32"/>
      <c r="AB298" s="32"/>
      <c r="AC298" s="32"/>
      <c r="AD298" s="32"/>
      <c r="AE298" s="32"/>
      <c r="AR298" s="162" t="s">
        <v>166</v>
      </c>
      <c r="AT298" s="162" t="s">
        <v>162</v>
      </c>
      <c r="AU298" s="162" t="s">
        <v>82</v>
      </c>
      <c r="AY298" s="17" t="s">
        <v>160</v>
      </c>
      <c r="BE298" s="163">
        <f>IF(N298="základní",J298,0)</f>
        <v>0</v>
      </c>
      <c r="BF298" s="163">
        <f>IF(N298="snížená",J298,0)</f>
        <v>0</v>
      </c>
      <c r="BG298" s="163">
        <f>IF(N298="zákl. přenesená",J298,0)</f>
        <v>0</v>
      </c>
      <c r="BH298" s="163">
        <f>IF(N298="sníž. přenesená",J298,0)</f>
        <v>0</v>
      </c>
      <c r="BI298" s="163">
        <f>IF(N298="nulová",J298,0)</f>
        <v>0</v>
      </c>
      <c r="BJ298" s="17" t="s">
        <v>80</v>
      </c>
      <c r="BK298" s="163">
        <f>ROUND(I298*H298,2)</f>
        <v>0</v>
      </c>
      <c r="BL298" s="17" t="s">
        <v>166</v>
      </c>
      <c r="BM298" s="162" t="s">
        <v>942</v>
      </c>
    </row>
    <row r="299" spans="1:65" s="13" customFormat="1">
      <c r="B299" s="164"/>
      <c r="D299" s="165" t="s">
        <v>168</v>
      </c>
      <c r="E299" s="166" t="s">
        <v>1</v>
      </c>
      <c r="F299" s="167" t="s">
        <v>943</v>
      </c>
      <c r="H299" s="168">
        <v>63.277999999999999</v>
      </c>
      <c r="I299" s="169"/>
      <c r="L299" s="164"/>
      <c r="M299" s="170"/>
      <c r="N299" s="171"/>
      <c r="O299" s="171"/>
      <c r="P299" s="171"/>
      <c r="Q299" s="171"/>
      <c r="R299" s="171"/>
      <c r="S299" s="171"/>
      <c r="T299" s="172"/>
      <c r="AT299" s="166" t="s">
        <v>168</v>
      </c>
      <c r="AU299" s="166" t="s">
        <v>82</v>
      </c>
      <c r="AV299" s="13" t="s">
        <v>82</v>
      </c>
      <c r="AW299" s="13" t="s">
        <v>30</v>
      </c>
      <c r="AX299" s="13" t="s">
        <v>73</v>
      </c>
      <c r="AY299" s="166" t="s">
        <v>160</v>
      </c>
    </row>
    <row r="300" spans="1:65" s="13" customFormat="1">
      <c r="B300" s="164"/>
      <c r="D300" s="165" t="s">
        <v>168</v>
      </c>
      <c r="E300" s="166" t="s">
        <v>1</v>
      </c>
      <c r="F300" s="167" t="s">
        <v>944</v>
      </c>
      <c r="H300" s="168">
        <v>42.834000000000003</v>
      </c>
      <c r="I300" s="169"/>
      <c r="L300" s="164"/>
      <c r="M300" s="170"/>
      <c r="N300" s="171"/>
      <c r="O300" s="171"/>
      <c r="P300" s="171"/>
      <c r="Q300" s="171"/>
      <c r="R300" s="171"/>
      <c r="S300" s="171"/>
      <c r="T300" s="172"/>
      <c r="AT300" s="166" t="s">
        <v>168</v>
      </c>
      <c r="AU300" s="166" t="s">
        <v>82</v>
      </c>
      <c r="AV300" s="13" t="s">
        <v>82</v>
      </c>
      <c r="AW300" s="13" t="s">
        <v>30</v>
      </c>
      <c r="AX300" s="13" t="s">
        <v>73</v>
      </c>
      <c r="AY300" s="166" t="s">
        <v>160</v>
      </c>
    </row>
    <row r="301" spans="1:65" s="14" customFormat="1">
      <c r="B301" s="173"/>
      <c r="D301" s="165" t="s">
        <v>168</v>
      </c>
      <c r="E301" s="174" t="s">
        <v>1</v>
      </c>
      <c r="F301" s="175" t="s">
        <v>170</v>
      </c>
      <c r="H301" s="176">
        <v>106.11199999999999</v>
      </c>
      <c r="I301" s="177"/>
      <c r="L301" s="173"/>
      <c r="M301" s="178"/>
      <c r="N301" s="179"/>
      <c r="O301" s="179"/>
      <c r="P301" s="179"/>
      <c r="Q301" s="179"/>
      <c r="R301" s="179"/>
      <c r="S301" s="179"/>
      <c r="T301" s="180"/>
      <c r="AT301" s="174" t="s">
        <v>168</v>
      </c>
      <c r="AU301" s="174" t="s">
        <v>82</v>
      </c>
      <c r="AV301" s="14" t="s">
        <v>166</v>
      </c>
      <c r="AW301" s="14" t="s">
        <v>30</v>
      </c>
      <c r="AX301" s="14" t="s">
        <v>80</v>
      </c>
      <c r="AY301" s="174" t="s">
        <v>160</v>
      </c>
    </row>
    <row r="302" spans="1:65" s="2" customFormat="1" ht="24.2" customHeight="1">
      <c r="A302" s="32"/>
      <c r="B302" s="149"/>
      <c r="C302" s="150" t="s">
        <v>455</v>
      </c>
      <c r="D302" s="150" t="s">
        <v>162</v>
      </c>
      <c r="E302" s="151" t="s">
        <v>479</v>
      </c>
      <c r="F302" s="152" t="s">
        <v>480</v>
      </c>
      <c r="G302" s="153" t="s">
        <v>270</v>
      </c>
      <c r="H302" s="154">
        <v>1379.4559999999999</v>
      </c>
      <c r="I302" s="155"/>
      <c r="J302" s="156">
        <f>ROUND(I302*H302,2)</f>
        <v>0</v>
      </c>
      <c r="K302" s="157"/>
      <c r="L302" s="33"/>
      <c r="M302" s="158" t="s">
        <v>1</v>
      </c>
      <c r="N302" s="159" t="s">
        <v>38</v>
      </c>
      <c r="O302" s="58"/>
      <c r="P302" s="160">
        <f>O302*H302</f>
        <v>0</v>
      </c>
      <c r="Q302" s="160">
        <v>0</v>
      </c>
      <c r="R302" s="160">
        <f>Q302*H302</f>
        <v>0</v>
      </c>
      <c r="S302" s="160">
        <v>0</v>
      </c>
      <c r="T302" s="161">
        <f>S302*H302</f>
        <v>0</v>
      </c>
      <c r="U302" s="32"/>
      <c r="V302" s="32"/>
      <c r="W302" s="32"/>
      <c r="X302" s="32"/>
      <c r="Y302" s="32"/>
      <c r="Z302" s="32"/>
      <c r="AA302" s="32"/>
      <c r="AB302" s="32"/>
      <c r="AC302" s="32"/>
      <c r="AD302" s="32"/>
      <c r="AE302" s="32"/>
      <c r="AR302" s="162" t="s">
        <v>166</v>
      </c>
      <c r="AT302" s="162" t="s">
        <v>162</v>
      </c>
      <c r="AU302" s="162" t="s">
        <v>82</v>
      </c>
      <c r="AY302" s="17" t="s">
        <v>160</v>
      </c>
      <c r="BE302" s="163">
        <f>IF(N302="základní",J302,0)</f>
        <v>0</v>
      </c>
      <c r="BF302" s="163">
        <f>IF(N302="snížená",J302,0)</f>
        <v>0</v>
      </c>
      <c r="BG302" s="163">
        <f>IF(N302="zákl. přenesená",J302,0)</f>
        <v>0</v>
      </c>
      <c r="BH302" s="163">
        <f>IF(N302="sníž. přenesená",J302,0)</f>
        <v>0</v>
      </c>
      <c r="BI302" s="163">
        <f>IF(N302="nulová",J302,0)</f>
        <v>0</v>
      </c>
      <c r="BJ302" s="17" t="s">
        <v>80</v>
      </c>
      <c r="BK302" s="163">
        <f>ROUND(I302*H302,2)</f>
        <v>0</v>
      </c>
      <c r="BL302" s="17" t="s">
        <v>166</v>
      </c>
      <c r="BM302" s="162" t="s">
        <v>945</v>
      </c>
    </row>
    <row r="303" spans="1:65" s="13" customFormat="1">
      <c r="B303" s="164"/>
      <c r="D303" s="165" t="s">
        <v>168</v>
      </c>
      <c r="F303" s="167" t="s">
        <v>946</v>
      </c>
      <c r="H303" s="168">
        <v>1379.4559999999999</v>
      </c>
      <c r="I303" s="169"/>
      <c r="L303" s="164"/>
      <c r="M303" s="170"/>
      <c r="N303" s="171"/>
      <c r="O303" s="171"/>
      <c r="P303" s="171"/>
      <c r="Q303" s="171"/>
      <c r="R303" s="171"/>
      <c r="S303" s="171"/>
      <c r="T303" s="172"/>
      <c r="AT303" s="166" t="s">
        <v>168</v>
      </c>
      <c r="AU303" s="166" t="s">
        <v>82</v>
      </c>
      <c r="AV303" s="13" t="s">
        <v>82</v>
      </c>
      <c r="AW303" s="13" t="s">
        <v>3</v>
      </c>
      <c r="AX303" s="13" t="s">
        <v>80</v>
      </c>
      <c r="AY303" s="166" t="s">
        <v>160</v>
      </c>
    </row>
    <row r="304" spans="1:65" s="2" customFormat="1" ht="37.9" customHeight="1">
      <c r="A304" s="32"/>
      <c r="B304" s="149"/>
      <c r="C304" s="150" t="s">
        <v>461</v>
      </c>
      <c r="D304" s="150" t="s">
        <v>162</v>
      </c>
      <c r="E304" s="151" t="s">
        <v>484</v>
      </c>
      <c r="F304" s="152" t="s">
        <v>485</v>
      </c>
      <c r="G304" s="153" t="s">
        <v>270</v>
      </c>
      <c r="H304" s="154">
        <v>63.277999999999999</v>
      </c>
      <c r="I304" s="155"/>
      <c r="J304" s="156">
        <f>ROUND(I304*H304,2)</f>
        <v>0</v>
      </c>
      <c r="K304" s="157"/>
      <c r="L304" s="33"/>
      <c r="M304" s="158" t="s">
        <v>1</v>
      </c>
      <c r="N304" s="159" t="s">
        <v>38</v>
      </c>
      <c r="O304" s="58"/>
      <c r="P304" s="160">
        <f>O304*H304</f>
        <v>0</v>
      </c>
      <c r="Q304" s="160">
        <v>0</v>
      </c>
      <c r="R304" s="160">
        <f>Q304*H304</f>
        <v>0</v>
      </c>
      <c r="S304" s="160">
        <v>0</v>
      </c>
      <c r="T304" s="161">
        <f>S304*H304</f>
        <v>0</v>
      </c>
      <c r="U304" s="32"/>
      <c r="V304" s="32"/>
      <c r="W304" s="32"/>
      <c r="X304" s="32"/>
      <c r="Y304" s="32"/>
      <c r="Z304" s="32"/>
      <c r="AA304" s="32"/>
      <c r="AB304" s="32"/>
      <c r="AC304" s="32"/>
      <c r="AD304" s="32"/>
      <c r="AE304" s="32"/>
      <c r="AR304" s="162" t="s">
        <v>166</v>
      </c>
      <c r="AT304" s="162" t="s">
        <v>162</v>
      </c>
      <c r="AU304" s="162" t="s">
        <v>82</v>
      </c>
      <c r="AY304" s="17" t="s">
        <v>160</v>
      </c>
      <c r="BE304" s="163">
        <f>IF(N304="základní",J304,0)</f>
        <v>0</v>
      </c>
      <c r="BF304" s="163">
        <f>IF(N304="snížená",J304,0)</f>
        <v>0</v>
      </c>
      <c r="BG304" s="163">
        <f>IF(N304="zákl. přenesená",J304,0)</f>
        <v>0</v>
      </c>
      <c r="BH304" s="163">
        <f>IF(N304="sníž. přenesená",J304,0)</f>
        <v>0</v>
      </c>
      <c r="BI304" s="163">
        <f>IF(N304="nulová",J304,0)</f>
        <v>0</v>
      </c>
      <c r="BJ304" s="17" t="s">
        <v>80</v>
      </c>
      <c r="BK304" s="163">
        <f>ROUND(I304*H304,2)</f>
        <v>0</v>
      </c>
      <c r="BL304" s="17" t="s">
        <v>166</v>
      </c>
      <c r="BM304" s="162" t="s">
        <v>947</v>
      </c>
    </row>
    <row r="305" spans="1:65" s="13" customFormat="1">
      <c r="B305" s="164"/>
      <c r="D305" s="165" t="s">
        <v>168</v>
      </c>
      <c r="E305" s="166" t="s">
        <v>1</v>
      </c>
      <c r="F305" s="167" t="s">
        <v>943</v>
      </c>
      <c r="H305" s="168">
        <v>63.277999999999999</v>
      </c>
      <c r="I305" s="169"/>
      <c r="L305" s="164"/>
      <c r="M305" s="170"/>
      <c r="N305" s="171"/>
      <c r="O305" s="171"/>
      <c r="P305" s="171"/>
      <c r="Q305" s="171"/>
      <c r="R305" s="171"/>
      <c r="S305" s="171"/>
      <c r="T305" s="172"/>
      <c r="AT305" s="166" t="s">
        <v>168</v>
      </c>
      <c r="AU305" s="166" t="s">
        <v>82</v>
      </c>
      <c r="AV305" s="13" t="s">
        <v>82</v>
      </c>
      <c r="AW305" s="13" t="s">
        <v>30</v>
      </c>
      <c r="AX305" s="13" t="s">
        <v>73</v>
      </c>
      <c r="AY305" s="166" t="s">
        <v>160</v>
      </c>
    </row>
    <row r="306" spans="1:65" s="14" customFormat="1">
      <c r="B306" s="173"/>
      <c r="D306" s="165" t="s">
        <v>168</v>
      </c>
      <c r="E306" s="174" t="s">
        <v>1</v>
      </c>
      <c r="F306" s="175" t="s">
        <v>170</v>
      </c>
      <c r="H306" s="176">
        <v>63.277999999999999</v>
      </c>
      <c r="I306" s="177"/>
      <c r="L306" s="173"/>
      <c r="M306" s="178"/>
      <c r="N306" s="179"/>
      <c r="O306" s="179"/>
      <c r="P306" s="179"/>
      <c r="Q306" s="179"/>
      <c r="R306" s="179"/>
      <c r="S306" s="179"/>
      <c r="T306" s="180"/>
      <c r="AT306" s="174" t="s">
        <v>168</v>
      </c>
      <c r="AU306" s="174" t="s">
        <v>82</v>
      </c>
      <c r="AV306" s="14" t="s">
        <v>166</v>
      </c>
      <c r="AW306" s="14" t="s">
        <v>30</v>
      </c>
      <c r="AX306" s="14" t="s">
        <v>80</v>
      </c>
      <c r="AY306" s="174" t="s">
        <v>160</v>
      </c>
    </row>
    <row r="307" spans="1:65" s="2" customFormat="1" ht="44.25" customHeight="1">
      <c r="A307" s="32"/>
      <c r="B307" s="149"/>
      <c r="C307" s="150" t="s">
        <v>467</v>
      </c>
      <c r="D307" s="150" t="s">
        <v>162</v>
      </c>
      <c r="E307" s="151" t="s">
        <v>488</v>
      </c>
      <c r="F307" s="152" t="s">
        <v>489</v>
      </c>
      <c r="G307" s="153" t="s">
        <v>270</v>
      </c>
      <c r="H307" s="154">
        <v>56.463000000000001</v>
      </c>
      <c r="I307" s="155"/>
      <c r="J307" s="156">
        <f>ROUND(I307*H307,2)</f>
        <v>0</v>
      </c>
      <c r="K307" s="157"/>
      <c r="L307" s="33"/>
      <c r="M307" s="158" t="s">
        <v>1</v>
      </c>
      <c r="N307" s="159" t="s">
        <v>38</v>
      </c>
      <c r="O307" s="58"/>
      <c r="P307" s="160">
        <f>O307*H307</f>
        <v>0</v>
      </c>
      <c r="Q307" s="160">
        <v>0</v>
      </c>
      <c r="R307" s="160">
        <f>Q307*H307</f>
        <v>0</v>
      </c>
      <c r="S307" s="160">
        <v>0</v>
      </c>
      <c r="T307" s="161">
        <f>S307*H307</f>
        <v>0</v>
      </c>
      <c r="U307" s="32"/>
      <c r="V307" s="32"/>
      <c r="W307" s="32"/>
      <c r="X307" s="32"/>
      <c r="Y307" s="32"/>
      <c r="Z307" s="32"/>
      <c r="AA307" s="32"/>
      <c r="AB307" s="32"/>
      <c r="AC307" s="32"/>
      <c r="AD307" s="32"/>
      <c r="AE307" s="32"/>
      <c r="AR307" s="162" t="s">
        <v>166</v>
      </c>
      <c r="AT307" s="162" t="s">
        <v>162</v>
      </c>
      <c r="AU307" s="162" t="s">
        <v>82</v>
      </c>
      <c r="AY307" s="17" t="s">
        <v>160</v>
      </c>
      <c r="BE307" s="163">
        <f>IF(N307="základní",J307,0)</f>
        <v>0</v>
      </c>
      <c r="BF307" s="163">
        <f>IF(N307="snížená",J307,0)</f>
        <v>0</v>
      </c>
      <c r="BG307" s="163">
        <f>IF(N307="zákl. přenesená",J307,0)</f>
        <v>0</v>
      </c>
      <c r="BH307" s="163">
        <f>IF(N307="sníž. přenesená",J307,0)</f>
        <v>0</v>
      </c>
      <c r="BI307" s="163">
        <f>IF(N307="nulová",J307,0)</f>
        <v>0</v>
      </c>
      <c r="BJ307" s="17" t="s">
        <v>80</v>
      </c>
      <c r="BK307" s="163">
        <f>ROUND(I307*H307,2)</f>
        <v>0</v>
      </c>
      <c r="BL307" s="17" t="s">
        <v>166</v>
      </c>
      <c r="BM307" s="162" t="s">
        <v>948</v>
      </c>
    </row>
    <row r="308" spans="1:65" s="13" customFormat="1">
      <c r="B308" s="164"/>
      <c r="D308" s="165" t="s">
        <v>168</v>
      </c>
      <c r="E308" s="166" t="s">
        <v>1</v>
      </c>
      <c r="F308" s="167" t="s">
        <v>938</v>
      </c>
      <c r="H308" s="168">
        <v>56.463000000000001</v>
      </c>
      <c r="I308" s="169"/>
      <c r="L308" s="164"/>
      <c r="M308" s="170"/>
      <c r="N308" s="171"/>
      <c r="O308" s="171"/>
      <c r="P308" s="171"/>
      <c r="Q308" s="171"/>
      <c r="R308" s="171"/>
      <c r="S308" s="171"/>
      <c r="T308" s="172"/>
      <c r="AT308" s="166" t="s">
        <v>168</v>
      </c>
      <c r="AU308" s="166" t="s">
        <v>82</v>
      </c>
      <c r="AV308" s="13" t="s">
        <v>82</v>
      </c>
      <c r="AW308" s="13" t="s">
        <v>30</v>
      </c>
      <c r="AX308" s="13" t="s">
        <v>73</v>
      </c>
      <c r="AY308" s="166" t="s">
        <v>160</v>
      </c>
    </row>
    <row r="309" spans="1:65" s="14" customFormat="1">
      <c r="B309" s="173"/>
      <c r="D309" s="165" t="s">
        <v>168</v>
      </c>
      <c r="E309" s="174" t="s">
        <v>1</v>
      </c>
      <c r="F309" s="175" t="s">
        <v>170</v>
      </c>
      <c r="H309" s="176">
        <v>56.463000000000001</v>
      </c>
      <c r="I309" s="177"/>
      <c r="L309" s="173"/>
      <c r="M309" s="178"/>
      <c r="N309" s="179"/>
      <c r="O309" s="179"/>
      <c r="P309" s="179"/>
      <c r="Q309" s="179"/>
      <c r="R309" s="179"/>
      <c r="S309" s="179"/>
      <c r="T309" s="180"/>
      <c r="AT309" s="174" t="s">
        <v>168</v>
      </c>
      <c r="AU309" s="174" t="s">
        <v>82</v>
      </c>
      <c r="AV309" s="14" t="s">
        <v>166</v>
      </c>
      <c r="AW309" s="14" t="s">
        <v>30</v>
      </c>
      <c r="AX309" s="14" t="s">
        <v>80</v>
      </c>
      <c r="AY309" s="174" t="s">
        <v>160</v>
      </c>
    </row>
    <row r="310" spans="1:65" s="2" customFormat="1" ht="44.25" customHeight="1">
      <c r="A310" s="32"/>
      <c r="B310" s="149"/>
      <c r="C310" s="150" t="s">
        <v>472</v>
      </c>
      <c r="D310" s="150" t="s">
        <v>162</v>
      </c>
      <c r="E310" s="151" t="s">
        <v>492</v>
      </c>
      <c r="F310" s="152" t="s">
        <v>493</v>
      </c>
      <c r="G310" s="153" t="s">
        <v>270</v>
      </c>
      <c r="H310" s="154">
        <v>81.349000000000004</v>
      </c>
      <c r="I310" s="155"/>
      <c r="J310" s="156">
        <f>ROUND(I310*H310,2)</f>
        <v>0</v>
      </c>
      <c r="K310" s="157"/>
      <c r="L310" s="33"/>
      <c r="M310" s="158" t="s">
        <v>1</v>
      </c>
      <c r="N310" s="159" t="s">
        <v>38</v>
      </c>
      <c r="O310" s="58"/>
      <c r="P310" s="160">
        <f>O310*H310</f>
        <v>0</v>
      </c>
      <c r="Q310" s="160">
        <v>0</v>
      </c>
      <c r="R310" s="160">
        <f>Q310*H310</f>
        <v>0</v>
      </c>
      <c r="S310" s="160">
        <v>0</v>
      </c>
      <c r="T310" s="161">
        <f>S310*H310</f>
        <v>0</v>
      </c>
      <c r="U310" s="32"/>
      <c r="V310" s="32"/>
      <c r="W310" s="32"/>
      <c r="X310" s="32"/>
      <c r="Y310" s="32"/>
      <c r="Z310" s="32"/>
      <c r="AA310" s="32"/>
      <c r="AB310" s="32"/>
      <c r="AC310" s="32"/>
      <c r="AD310" s="32"/>
      <c r="AE310" s="32"/>
      <c r="AR310" s="162" t="s">
        <v>166</v>
      </c>
      <c r="AT310" s="162" t="s">
        <v>162</v>
      </c>
      <c r="AU310" s="162" t="s">
        <v>82</v>
      </c>
      <c r="AY310" s="17" t="s">
        <v>160</v>
      </c>
      <c r="BE310" s="163">
        <f>IF(N310="základní",J310,0)</f>
        <v>0</v>
      </c>
      <c r="BF310" s="163">
        <f>IF(N310="snížená",J310,0)</f>
        <v>0</v>
      </c>
      <c r="BG310" s="163">
        <f>IF(N310="zákl. přenesená",J310,0)</f>
        <v>0</v>
      </c>
      <c r="BH310" s="163">
        <f>IF(N310="sníž. přenesená",J310,0)</f>
        <v>0</v>
      </c>
      <c r="BI310" s="163">
        <f>IF(N310="nulová",J310,0)</f>
        <v>0</v>
      </c>
      <c r="BJ310" s="17" t="s">
        <v>80</v>
      </c>
      <c r="BK310" s="163">
        <f>ROUND(I310*H310,2)</f>
        <v>0</v>
      </c>
      <c r="BL310" s="17" t="s">
        <v>166</v>
      </c>
      <c r="BM310" s="162" t="s">
        <v>949</v>
      </c>
    </row>
    <row r="311" spans="1:65" s="13" customFormat="1">
      <c r="B311" s="164"/>
      <c r="D311" s="165" t="s">
        <v>168</v>
      </c>
      <c r="E311" s="166" t="s">
        <v>1</v>
      </c>
      <c r="F311" s="167" t="s">
        <v>939</v>
      </c>
      <c r="H311" s="168">
        <v>38.515000000000001</v>
      </c>
      <c r="I311" s="169"/>
      <c r="L311" s="164"/>
      <c r="M311" s="170"/>
      <c r="N311" s="171"/>
      <c r="O311" s="171"/>
      <c r="P311" s="171"/>
      <c r="Q311" s="171"/>
      <c r="R311" s="171"/>
      <c r="S311" s="171"/>
      <c r="T311" s="172"/>
      <c r="AT311" s="166" t="s">
        <v>168</v>
      </c>
      <c r="AU311" s="166" t="s">
        <v>82</v>
      </c>
      <c r="AV311" s="13" t="s">
        <v>82</v>
      </c>
      <c r="AW311" s="13" t="s">
        <v>30</v>
      </c>
      <c r="AX311" s="13" t="s">
        <v>73</v>
      </c>
      <c r="AY311" s="166" t="s">
        <v>160</v>
      </c>
    </row>
    <row r="312" spans="1:65" s="13" customFormat="1">
      <c r="B312" s="164"/>
      <c r="D312" s="165" t="s">
        <v>168</v>
      </c>
      <c r="E312" s="166" t="s">
        <v>1</v>
      </c>
      <c r="F312" s="167" t="s">
        <v>944</v>
      </c>
      <c r="H312" s="168">
        <v>42.834000000000003</v>
      </c>
      <c r="I312" s="169"/>
      <c r="L312" s="164"/>
      <c r="M312" s="170"/>
      <c r="N312" s="171"/>
      <c r="O312" s="171"/>
      <c r="P312" s="171"/>
      <c r="Q312" s="171"/>
      <c r="R312" s="171"/>
      <c r="S312" s="171"/>
      <c r="T312" s="172"/>
      <c r="AT312" s="166" t="s">
        <v>168</v>
      </c>
      <c r="AU312" s="166" t="s">
        <v>82</v>
      </c>
      <c r="AV312" s="13" t="s">
        <v>82</v>
      </c>
      <c r="AW312" s="13" t="s">
        <v>30</v>
      </c>
      <c r="AX312" s="13" t="s">
        <v>73</v>
      </c>
      <c r="AY312" s="166" t="s">
        <v>160</v>
      </c>
    </row>
    <row r="313" spans="1:65" s="14" customFormat="1">
      <c r="B313" s="173"/>
      <c r="D313" s="165" t="s">
        <v>168</v>
      </c>
      <c r="E313" s="174" t="s">
        <v>1</v>
      </c>
      <c r="F313" s="175" t="s">
        <v>170</v>
      </c>
      <c r="H313" s="176">
        <v>81.349000000000004</v>
      </c>
      <c r="I313" s="177"/>
      <c r="L313" s="173"/>
      <c r="M313" s="178"/>
      <c r="N313" s="179"/>
      <c r="O313" s="179"/>
      <c r="P313" s="179"/>
      <c r="Q313" s="179"/>
      <c r="R313" s="179"/>
      <c r="S313" s="179"/>
      <c r="T313" s="180"/>
      <c r="AT313" s="174" t="s">
        <v>168</v>
      </c>
      <c r="AU313" s="174" t="s">
        <v>82</v>
      </c>
      <c r="AV313" s="14" t="s">
        <v>166</v>
      </c>
      <c r="AW313" s="14" t="s">
        <v>30</v>
      </c>
      <c r="AX313" s="14" t="s">
        <v>80</v>
      </c>
      <c r="AY313" s="174" t="s">
        <v>160</v>
      </c>
    </row>
    <row r="314" spans="1:65" s="12" customFormat="1" ht="22.9" customHeight="1">
      <c r="B314" s="136"/>
      <c r="D314" s="137" t="s">
        <v>72</v>
      </c>
      <c r="E314" s="147" t="s">
        <v>495</v>
      </c>
      <c r="F314" s="147" t="s">
        <v>496</v>
      </c>
      <c r="I314" s="139"/>
      <c r="J314" s="148">
        <f>BK314</f>
        <v>0</v>
      </c>
      <c r="L314" s="136"/>
      <c r="M314" s="141"/>
      <c r="N314" s="142"/>
      <c r="O314" s="142"/>
      <c r="P314" s="143">
        <f>P315</f>
        <v>0</v>
      </c>
      <c r="Q314" s="142"/>
      <c r="R314" s="143">
        <f>R315</f>
        <v>0</v>
      </c>
      <c r="S314" s="142"/>
      <c r="T314" s="144">
        <f>T315</f>
        <v>0</v>
      </c>
      <c r="AR314" s="137" t="s">
        <v>80</v>
      </c>
      <c r="AT314" s="145" t="s">
        <v>72</v>
      </c>
      <c r="AU314" s="145" t="s">
        <v>80</v>
      </c>
      <c r="AY314" s="137" t="s">
        <v>160</v>
      </c>
      <c r="BK314" s="146">
        <f>BK315</f>
        <v>0</v>
      </c>
    </row>
    <row r="315" spans="1:65" s="2" customFormat="1" ht="24.2" customHeight="1">
      <c r="A315" s="32"/>
      <c r="B315" s="149"/>
      <c r="C315" s="150" t="s">
        <v>478</v>
      </c>
      <c r="D315" s="150" t="s">
        <v>162</v>
      </c>
      <c r="E315" s="151" t="s">
        <v>498</v>
      </c>
      <c r="F315" s="152" t="s">
        <v>499</v>
      </c>
      <c r="G315" s="153" t="s">
        <v>270</v>
      </c>
      <c r="H315" s="154">
        <v>179.48699999999999</v>
      </c>
      <c r="I315" s="155"/>
      <c r="J315" s="156">
        <f>ROUND(I315*H315,2)</f>
        <v>0</v>
      </c>
      <c r="K315" s="157"/>
      <c r="L315" s="33"/>
      <c r="M315" s="199" t="s">
        <v>1</v>
      </c>
      <c r="N315" s="200" t="s">
        <v>38</v>
      </c>
      <c r="O315" s="201"/>
      <c r="P315" s="202">
        <f>O315*H315</f>
        <v>0</v>
      </c>
      <c r="Q315" s="202">
        <v>0</v>
      </c>
      <c r="R315" s="202">
        <f>Q315*H315</f>
        <v>0</v>
      </c>
      <c r="S315" s="202">
        <v>0</v>
      </c>
      <c r="T315" s="203">
        <f>S315*H315</f>
        <v>0</v>
      </c>
      <c r="U315" s="32"/>
      <c r="V315" s="32"/>
      <c r="W315" s="32"/>
      <c r="X315" s="32"/>
      <c r="Y315" s="32"/>
      <c r="Z315" s="32"/>
      <c r="AA315" s="32"/>
      <c r="AB315" s="32"/>
      <c r="AC315" s="32"/>
      <c r="AD315" s="32"/>
      <c r="AE315" s="32"/>
      <c r="AR315" s="162" t="s">
        <v>166</v>
      </c>
      <c r="AT315" s="162" t="s">
        <v>162</v>
      </c>
      <c r="AU315" s="162" t="s">
        <v>82</v>
      </c>
      <c r="AY315" s="17" t="s">
        <v>160</v>
      </c>
      <c r="BE315" s="163">
        <f>IF(N315="základní",J315,0)</f>
        <v>0</v>
      </c>
      <c r="BF315" s="163">
        <f>IF(N315="snížená",J315,0)</f>
        <v>0</v>
      </c>
      <c r="BG315" s="163">
        <f>IF(N315="zákl. přenesená",J315,0)</f>
        <v>0</v>
      </c>
      <c r="BH315" s="163">
        <f>IF(N315="sníž. přenesená",J315,0)</f>
        <v>0</v>
      </c>
      <c r="BI315" s="163">
        <f>IF(N315="nulová",J315,0)</f>
        <v>0</v>
      </c>
      <c r="BJ315" s="17" t="s">
        <v>80</v>
      </c>
      <c r="BK315" s="163">
        <f>ROUND(I315*H315,2)</f>
        <v>0</v>
      </c>
      <c r="BL315" s="17" t="s">
        <v>166</v>
      </c>
      <c r="BM315" s="162" t="s">
        <v>950</v>
      </c>
    </row>
    <row r="316" spans="1:65" s="2" customFormat="1" ht="6.95" customHeight="1">
      <c r="A316" s="32"/>
      <c r="B316" s="47"/>
      <c r="C316" s="48"/>
      <c r="D316" s="48"/>
      <c r="E316" s="48"/>
      <c r="F316" s="48"/>
      <c r="G316" s="48"/>
      <c r="H316" s="48"/>
      <c r="I316" s="48"/>
      <c r="J316" s="48"/>
      <c r="K316" s="48"/>
      <c r="L316" s="33"/>
      <c r="M316" s="32"/>
      <c r="O316" s="32"/>
      <c r="P316" s="32"/>
      <c r="Q316" s="32"/>
      <c r="R316" s="32"/>
      <c r="S316" s="32"/>
      <c r="T316" s="32"/>
      <c r="U316" s="32"/>
      <c r="V316" s="32"/>
      <c r="W316" s="32"/>
      <c r="X316" s="32"/>
      <c r="Y316" s="32"/>
      <c r="Z316" s="32"/>
      <c r="AA316" s="32"/>
      <c r="AB316" s="32"/>
      <c r="AC316" s="32"/>
      <c r="AD316" s="32"/>
      <c r="AE316" s="32"/>
    </row>
  </sheetData>
  <autoFilter ref="C129:K315" xr:uid="{00000000-0009-0000-0000-000004000000}"/>
  <mergeCells count="12">
    <mergeCell ref="E122:H122"/>
    <mergeCell ref="L2:V2"/>
    <mergeCell ref="E85:H85"/>
    <mergeCell ref="E87:H87"/>
    <mergeCell ref="E89:H89"/>
    <mergeCell ref="E118:H118"/>
    <mergeCell ref="E120:H120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2:BM360"/>
  <sheetViews>
    <sheetView showGridLines="0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13" t="s">
        <v>5</v>
      </c>
      <c r="M2" s="214"/>
      <c r="N2" s="214"/>
      <c r="O2" s="214"/>
      <c r="P2" s="214"/>
      <c r="Q2" s="214"/>
      <c r="R2" s="214"/>
      <c r="S2" s="214"/>
      <c r="T2" s="214"/>
      <c r="U2" s="214"/>
      <c r="V2" s="214"/>
      <c r="AT2" s="17" t="s">
        <v>99</v>
      </c>
    </row>
    <row r="3" spans="1:46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82</v>
      </c>
    </row>
    <row r="4" spans="1:46" s="1" customFormat="1" ht="24.95" customHeight="1">
      <c r="B4" s="20"/>
      <c r="D4" s="21" t="s">
        <v>125</v>
      </c>
      <c r="L4" s="20"/>
      <c r="M4" s="98" t="s">
        <v>10</v>
      </c>
      <c r="AT4" s="17" t="s">
        <v>3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27" t="s">
        <v>16</v>
      </c>
      <c r="L6" s="20"/>
    </row>
    <row r="7" spans="1:46" s="1" customFormat="1" ht="16.5" customHeight="1">
      <c r="B7" s="20"/>
      <c r="E7" s="248" t="str">
        <f>'Rekapitulace stavby'!K6</f>
        <v>Kanalizace Beroun - Zavadilka</v>
      </c>
      <c r="F7" s="249"/>
      <c r="G7" s="249"/>
      <c r="H7" s="249"/>
      <c r="L7" s="20"/>
    </row>
    <row r="8" spans="1:46" s="1" customFormat="1" ht="12" customHeight="1">
      <c r="B8" s="20"/>
      <c r="D8" s="27" t="s">
        <v>126</v>
      </c>
      <c r="L8" s="20"/>
    </row>
    <row r="9" spans="1:46" s="2" customFormat="1" ht="16.5" customHeight="1">
      <c r="A9" s="32"/>
      <c r="B9" s="33"/>
      <c r="C9" s="32"/>
      <c r="D9" s="32"/>
      <c r="E9" s="248" t="s">
        <v>127</v>
      </c>
      <c r="F9" s="247"/>
      <c r="G9" s="247"/>
      <c r="H9" s="247"/>
      <c r="I9" s="32"/>
      <c r="J9" s="32"/>
      <c r="K9" s="32"/>
      <c r="L9" s="4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2" customHeight="1">
      <c r="A10" s="32"/>
      <c r="B10" s="33"/>
      <c r="C10" s="32"/>
      <c r="D10" s="27" t="s">
        <v>128</v>
      </c>
      <c r="E10" s="32"/>
      <c r="F10" s="32"/>
      <c r="G10" s="32"/>
      <c r="H10" s="32"/>
      <c r="I10" s="32"/>
      <c r="J10" s="32"/>
      <c r="K10" s="32"/>
      <c r="L10" s="4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6.5" customHeight="1">
      <c r="A11" s="32"/>
      <c r="B11" s="33"/>
      <c r="C11" s="32"/>
      <c r="D11" s="32"/>
      <c r="E11" s="241" t="s">
        <v>951</v>
      </c>
      <c r="F11" s="247"/>
      <c r="G11" s="247"/>
      <c r="H11" s="247"/>
      <c r="I11" s="32"/>
      <c r="J11" s="32"/>
      <c r="K11" s="32"/>
      <c r="L11" s="4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>
      <c r="A12" s="32"/>
      <c r="B12" s="33"/>
      <c r="C12" s="32"/>
      <c r="D12" s="32"/>
      <c r="E12" s="32"/>
      <c r="F12" s="32"/>
      <c r="G12" s="32"/>
      <c r="H12" s="32"/>
      <c r="I12" s="32"/>
      <c r="J12" s="32"/>
      <c r="K12" s="32"/>
      <c r="L12" s="4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2" customHeight="1">
      <c r="A13" s="32"/>
      <c r="B13" s="33"/>
      <c r="C13" s="32"/>
      <c r="D13" s="27" t="s">
        <v>18</v>
      </c>
      <c r="E13" s="32"/>
      <c r="F13" s="25" t="s">
        <v>1</v>
      </c>
      <c r="G13" s="32"/>
      <c r="H13" s="32"/>
      <c r="I13" s="27" t="s">
        <v>19</v>
      </c>
      <c r="J13" s="25" t="s">
        <v>1</v>
      </c>
      <c r="K13" s="32"/>
      <c r="L13" s="4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3"/>
      <c r="C14" s="32"/>
      <c r="D14" s="27" t="s">
        <v>20</v>
      </c>
      <c r="E14" s="32"/>
      <c r="F14" s="25" t="s">
        <v>21</v>
      </c>
      <c r="G14" s="32"/>
      <c r="H14" s="32"/>
      <c r="I14" s="27" t="s">
        <v>22</v>
      </c>
      <c r="J14" s="55" t="str">
        <f>'Rekapitulace stavby'!AN8</f>
        <v>21. 4. 2022</v>
      </c>
      <c r="K14" s="32"/>
      <c r="L14" s="4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0.9" customHeight="1">
      <c r="A15" s="32"/>
      <c r="B15" s="33"/>
      <c r="C15" s="32"/>
      <c r="D15" s="32"/>
      <c r="E15" s="32"/>
      <c r="F15" s="32"/>
      <c r="G15" s="32"/>
      <c r="H15" s="32"/>
      <c r="I15" s="32"/>
      <c r="J15" s="32"/>
      <c r="K15" s="32"/>
      <c r="L15" s="4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12" customHeight="1">
      <c r="A16" s="32"/>
      <c r="B16" s="33"/>
      <c r="C16" s="32"/>
      <c r="D16" s="27" t="s">
        <v>24</v>
      </c>
      <c r="E16" s="32"/>
      <c r="F16" s="32"/>
      <c r="G16" s="32"/>
      <c r="H16" s="32"/>
      <c r="I16" s="27" t="s">
        <v>25</v>
      </c>
      <c r="J16" s="25" t="str">
        <f>IF('Rekapitulace stavby'!AN10="","",'Rekapitulace stavby'!AN10)</f>
        <v/>
      </c>
      <c r="K16" s="32"/>
      <c r="L16" s="4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8" customHeight="1">
      <c r="A17" s="32"/>
      <c r="B17" s="33"/>
      <c r="C17" s="32"/>
      <c r="D17" s="32"/>
      <c r="E17" s="25" t="str">
        <f>IF('Rekapitulace stavby'!E11="","",'Rekapitulace stavby'!E11)</f>
        <v xml:space="preserve"> </v>
      </c>
      <c r="F17" s="32"/>
      <c r="G17" s="32"/>
      <c r="H17" s="32"/>
      <c r="I17" s="27" t="s">
        <v>26</v>
      </c>
      <c r="J17" s="25" t="str">
        <f>IF('Rekapitulace stavby'!AN11="","",'Rekapitulace stavby'!AN11)</f>
        <v/>
      </c>
      <c r="K17" s="32"/>
      <c r="L17" s="4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6.95" customHeight="1">
      <c r="A18" s="32"/>
      <c r="B18" s="33"/>
      <c r="C18" s="32"/>
      <c r="D18" s="32"/>
      <c r="E18" s="32"/>
      <c r="F18" s="32"/>
      <c r="G18" s="32"/>
      <c r="H18" s="32"/>
      <c r="I18" s="32"/>
      <c r="J18" s="32"/>
      <c r="K18" s="32"/>
      <c r="L18" s="4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12" customHeight="1">
      <c r="A19" s="32"/>
      <c r="B19" s="33"/>
      <c r="C19" s="32"/>
      <c r="D19" s="27" t="s">
        <v>27</v>
      </c>
      <c r="E19" s="32"/>
      <c r="F19" s="32"/>
      <c r="G19" s="32"/>
      <c r="H19" s="32"/>
      <c r="I19" s="27" t="s">
        <v>25</v>
      </c>
      <c r="J19" s="28" t="str">
        <f>'Rekapitulace stavby'!AN13</f>
        <v>Vyplň údaj</v>
      </c>
      <c r="K19" s="32"/>
      <c r="L19" s="4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8" customHeight="1">
      <c r="A20" s="32"/>
      <c r="B20" s="33"/>
      <c r="C20" s="32"/>
      <c r="D20" s="32"/>
      <c r="E20" s="250" t="str">
        <f>'Rekapitulace stavby'!E14</f>
        <v>Vyplň údaj</v>
      </c>
      <c r="F20" s="231"/>
      <c r="G20" s="231"/>
      <c r="H20" s="231"/>
      <c r="I20" s="27" t="s">
        <v>26</v>
      </c>
      <c r="J20" s="28" t="str">
        <f>'Rekapitulace stavby'!AN14</f>
        <v>Vyplň údaj</v>
      </c>
      <c r="K20" s="32"/>
      <c r="L20" s="4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6.95" customHeight="1">
      <c r="A21" s="32"/>
      <c r="B21" s="33"/>
      <c r="C21" s="32"/>
      <c r="D21" s="32"/>
      <c r="E21" s="32"/>
      <c r="F21" s="32"/>
      <c r="G21" s="32"/>
      <c r="H21" s="32"/>
      <c r="I21" s="32"/>
      <c r="J21" s="32"/>
      <c r="K21" s="32"/>
      <c r="L21" s="4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12" customHeight="1">
      <c r="A22" s="32"/>
      <c r="B22" s="33"/>
      <c r="C22" s="32"/>
      <c r="D22" s="27" t="s">
        <v>29</v>
      </c>
      <c r="E22" s="32"/>
      <c r="F22" s="32"/>
      <c r="G22" s="32"/>
      <c r="H22" s="32"/>
      <c r="I22" s="27" t="s">
        <v>25</v>
      </c>
      <c r="J22" s="25" t="str">
        <f>IF('Rekapitulace stavby'!AN16="","",'Rekapitulace stavby'!AN16)</f>
        <v/>
      </c>
      <c r="K22" s="32"/>
      <c r="L22" s="4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8" customHeight="1">
      <c r="A23" s="32"/>
      <c r="B23" s="33"/>
      <c r="C23" s="32"/>
      <c r="D23" s="32"/>
      <c r="E23" s="25" t="str">
        <f>IF('Rekapitulace stavby'!E17="","",'Rekapitulace stavby'!E17)</f>
        <v xml:space="preserve"> </v>
      </c>
      <c r="F23" s="32"/>
      <c r="G23" s="32"/>
      <c r="H23" s="32"/>
      <c r="I23" s="27" t="s">
        <v>26</v>
      </c>
      <c r="J23" s="25" t="str">
        <f>IF('Rekapitulace stavby'!AN17="","",'Rekapitulace stavby'!AN17)</f>
        <v/>
      </c>
      <c r="K23" s="32"/>
      <c r="L23" s="4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6.95" customHeight="1">
      <c r="A24" s="32"/>
      <c r="B24" s="33"/>
      <c r="C24" s="32"/>
      <c r="D24" s="32"/>
      <c r="E24" s="32"/>
      <c r="F24" s="32"/>
      <c r="G24" s="32"/>
      <c r="H24" s="32"/>
      <c r="I24" s="32"/>
      <c r="J24" s="32"/>
      <c r="K24" s="32"/>
      <c r="L24" s="4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12" customHeight="1">
      <c r="A25" s="32"/>
      <c r="B25" s="33"/>
      <c r="C25" s="32"/>
      <c r="D25" s="27" t="s">
        <v>31</v>
      </c>
      <c r="E25" s="32"/>
      <c r="F25" s="32"/>
      <c r="G25" s="32"/>
      <c r="H25" s="32"/>
      <c r="I25" s="27" t="s">
        <v>25</v>
      </c>
      <c r="J25" s="25" t="str">
        <f>IF('Rekapitulace stavby'!AN19="","",'Rekapitulace stavby'!AN19)</f>
        <v/>
      </c>
      <c r="K25" s="32"/>
      <c r="L25" s="4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8" customHeight="1">
      <c r="A26" s="32"/>
      <c r="B26" s="33"/>
      <c r="C26" s="32"/>
      <c r="D26" s="32"/>
      <c r="E26" s="25" t="str">
        <f>IF('Rekapitulace stavby'!E20="","",'Rekapitulace stavby'!E20)</f>
        <v xml:space="preserve"> </v>
      </c>
      <c r="F26" s="32"/>
      <c r="G26" s="32"/>
      <c r="H26" s="32"/>
      <c r="I26" s="27" t="s">
        <v>26</v>
      </c>
      <c r="J26" s="25" t="str">
        <f>IF('Rekapitulace stavby'!AN20="","",'Rekapitulace stavby'!AN20)</f>
        <v/>
      </c>
      <c r="K26" s="32"/>
      <c r="L26" s="4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2" customFormat="1" ht="6.95" customHeight="1">
      <c r="A27" s="32"/>
      <c r="B27" s="33"/>
      <c r="C27" s="32"/>
      <c r="D27" s="32"/>
      <c r="E27" s="32"/>
      <c r="F27" s="32"/>
      <c r="G27" s="32"/>
      <c r="H27" s="32"/>
      <c r="I27" s="32"/>
      <c r="J27" s="32"/>
      <c r="K27" s="32"/>
      <c r="L27" s="4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</row>
    <row r="28" spans="1:31" s="2" customFormat="1" ht="12" customHeight="1">
      <c r="A28" s="32"/>
      <c r="B28" s="33"/>
      <c r="C28" s="32"/>
      <c r="D28" s="27" t="s">
        <v>32</v>
      </c>
      <c r="E28" s="32"/>
      <c r="F28" s="32"/>
      <c r="G28" s="32"/>
      <c r="H28" s="32"/>
      <c r="I28" s="32"/>
      <c r="J28" s="32"/>
      <c r="K28" s="32"/>
      <c r="L28" s="4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8" customFormat="1" ht="16.5" customHeight="1">
      <c r="A29" s="99"/>
      <c r="B29" s="100"/>
      <c r="C29" s="99"/>
      <c r="D29" s="99"/>
      <c r="E29" s="235" t="s">
        <v>1</v>
      </c>
      <c r="F29" s="235"/>
      <c r="G29" s="235"/>
      <c r="H29" s="235"/>
      <c r="I29" s="99"/>
      <c r="J29" s="99"/>
      <c r="K29" s="99"/>
      <c r="L29" s="101"/>
      <c r="S29" s="99"/>
      <c r="T29" s="99"/>
      <c r="U29" s="99"/>
      <c r="V29" s="99"/>
      <c r="W29" s="99"/>
      <c r="X29" s="99"/>
      <c r="Y29" s="99"/>
      <c r="Z29" s="99"/>
      <c r="AA29" s="99"/>
      <c r="AB29" s="99"/>
      <c r="AC29" s="99"/>
      <c r="AD29" s="99"/>
      <c r="AE29" s="99"/>
    </row>
    <row r="30" spans="1:31" s="2" customFormat="1" ht="6.95" customHeight="1">
      <c r="A30" s="32"/>
      <c r="B30" s="33"/>
      <c r="C30" s="32"/>
      <c r="D30" s="32"/>
      <c r="E30" s="32"/>
      <c r="F30" s="32"/>
      <c r="G30" s="32"/>
      <c r="H30" s="32"/>
      <c r="I30" s="32"/>
      <c r="J30" s="32"/>
      <c r="K30" s="32"/>
      <c r="L30" s="4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5" customHeight="1">
      <c r="A31" s="32"/>
      <c r="B31" s="33"/>
      <c r="C31" s="32"/>
      <c r="D31" s="66"/>
      <c r="E31" s="66"/>
      <c r="F31" s="66"/>
      <c r="G31" s="66"/>
      <c r="H31" s="66"/>
      <c r="I31" s="66"/>
      <c r="J31" s="66"/>
      <c r="K31" s="66"/>
      <c r="L31" s="4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25.35" customHeight="1">
      <c r="A32" s="32"/>
      <c r="B32" s="33"/>
      <c r="C32" s="32"/>
      <c r="D32" s="102" t="s">
        <v>33</v>
      </c>
      <c r="E32" s="32"/>
      <c r="F32" s="32"/>
      <c r="G32" s="32"/>
      <c r="H32" s="32"/>
      <c r="I32" s="32"/>
      <c r="J32" s="71">
        <f>ROUND(J130, 2)</f>
        <v>0</v>
      </c>
      <c r="K32" s="32"/>
      <c r="L32" s="42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6.95" customHeight="1">
      <c r="A33" s="32"/>
      <c r="B33" s="33"/>
      <c r="C33" s="32"/>
      <c r="D33" s="66"/>
      <c r="E33" s="66"/>
      <c r="F33" s="66"/>
      <c r="G33" s="66"/>
      <c r="H33" s="66"/>
      <c r="I33" s="66"/>
      <c r="J33" s="66"/>
      <c r="K33" s="66"/>
      <c r="L33" s="42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>
      <c r="A34" s="32"/>
      <c r="B34" s="33"/>
      <c r="C34" s="32"/>
      <c r="D34" s="32"/>
      <c r="E34" s="32"/>
      <c r="F34" s="36" t="s">
        <v>35</v>
      </c>
      <c r="G34" s="32"/>
      <c r="H34" s="32"/>
      <c r="I34" s="36" t="s">
        <v>34</v>
      </c>
      <c r="J34" s="36" t="s">
        <v>36</v>
      </c>
      <c r="K34" s="32"/>
      <c r="L34" s="4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customHeight="1">
      <c r="A35" s="32"/>
      <c r="B35" s="33"/>
      <c r="C35" s="32"/>
      <c r="D35" s="103" t="s">
        <v>37</v>
      </c>
      <c r="E35" s="27" t="s">
        <v>38</v>
      </c>
      <c r="F35" s="104">
        <f>ROUND((SUM(BE130:BE359)),  2)</f>
        <v>0</v>
      </c>
      <c r="G35" s="32"/>
      <c r="H35" s="32"/>
      <c r="I35" s="105">
        <v>0.21</v>
      </c>
      <c r="J35" s="104">
        <f>ROUND(((SUM(BE130:BE359))*I35),  2)</f>
        <v>0</v>
      </c>
      <c r="K35" s="32"/>
      <c r="L35" s="42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customHeight="1">
      <c r="A36" s="32"/>
      <c r="B36" s="33"/>
      <c r="C36" s="32"/>
      <c r="D36" s="32"/>
      <c r="E36" s="27" t="s">
        <v>39</v>
      </c>
      <c r="F36" s="104">
        <f>ROUND((SUM(BF130:BF359)),  2)</f>
        <v>0</v>
      </c>
      <c r="G36" s="32"/>
      <c r="H36" s="32"/>
      <c r="I36" s="105">
        <v>0.15</v>
      </c>
      <c r="J36" s="104">
        <f>ROUND(((SUM(BF130:BF359))*I36),  2)</f>
        <v>0</v>
      </c>
      <c r="K36" s="32"/>
      <c r="L36" s="4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>
      <c r="A37" s="32"/>
      <c r="B37" s="33"/>
      <c r="C37" s="32"/>
      <c r="D37" s="32"/>
      <c r="E37" s="27" t="s">
        <v>40</v>
      </c>
      <c r="F37" s="104">
        <f>ROUND((SUM(BG130:BG359)),  2)</f>
        <v>0</v>
      </c>
      <c r="G37" s="32"/>
      <c r="H37" s="32"/>
      <c r="I37" s="105">
        <v>0.21</v>
      </c>
      <c r="J37" s="104">
        <f>0</f>
        <v>0</v>
      </c>
      <c r="K37" s="32"/>
      <c r="L37" s="4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14.45" hidden="1" customHeight="1">
      <c r="A38" s="32"/>
      <c r="B38" s="33"/>
      <c r="C38" s="32"/>
      <c r="D38" s="32"/>
      <c r="E38" s="27" t="s">
        <v>41</v>
      </c>
      <c r="F38" s="104">
        <f>ROUND((SUM(BH130:BH359)),  2)</f>
        <v>0</v>
      </c>
      <c r="G38" s="32"/>
      <c r="H38" s="32"/>
      <c r="I38" s="105">
        <v>0.15</v>
      </c>
      <c r="J38" s="104">
        <f>0</f>
        <v>0</v>
      </c>
      <c r="K38" s="32"/>
      <c r="L38" s="4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14.45" hidden="1" customHeight="1">
      <c r="A39" s="32"/>
      <c r="B39" s="33"/>
      <c r="C39" s="32"/>
      <c r="D39" s="32"/>
      <c r="E39" s="27" t="s">
        <v>42</v>
      </c>
      <c r="F39" s="104">
        <f>ROUND((SUM(BI130:BI359)),  2)</f>
        <v>0</v>
      </c>
      <c r="G39" s="32"/>
      <c r="H39" s="32"/>
      <c r="I39" s="105">
        <v>0</v>
      </c>
      <c r="J39" s="104">
        <f>0</f>
        <v>0</v>
      </c>
      <c r="K39" s="32"/>
      <c r="L39" s="42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6.95" customHeight="1">
      <c r="A40" s="32"/>
      <c r="B40" s="33"/>
      <c r="C40" s="32"/>
      <c r="D40" s="32"/>
      <c r="E40" s="32"/>
      <c r="F40" s="32"/>
      <c r="G40" s="32"/>
      <c r="H40" s="32"/>
      <c r="I40" s="32"/>
      <c r="J40" s="32"/>
      <c r="K40" s="32"/>
      <c r="L40" s="42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2" customFormat="1" ht="25.35" customHeight="1">
      <c r="A41" s="32"/>
      <c r="B41" s="33"/>
      <c r="C41" s="106"/>
      <c r="D41" s="107" t="s">
        <v>43</v>
      </c>
      <c r="E41" s="60"/>
      <c r="F41" s="60"/>
      <c r="G41" s="108" t="s">
        <v>44</v>
      </c>
      <c r="H41" s="109" t="s">
        <v>45</v>
      </c>
      <c r="I41" s="60"/>
      <c r="J41" s="110">
        <f>SUM(J32:J39)</f>
        <v>0</v>
      </c>
      <c r="K41" s="111"/>
      <c r="L41" s="42"/>
      <c r="S41" s="32"/>
      <c r="T41" s="32"/>
      <c r="U41" s="32"/>
      <c r="V41" s="32"/>
      <c r="W41" s="32"/>
      <c r="X41" s="32"/>
      <c r="Y41" s="32"/>
      <c r="Z41" s="32"/>
      <c r="AA41" s="32"/>
      <c r="AB41" s="32"/>
      <c r="AC41" s="32"/>
      <c r="AD41" s="32"/>
      <c r="AE41" s="32"/>
    </row>
    <row r="42" spans="1:31" s="2" customFormat="1" ht="14.45" customHeight="1">
      <c r="A42" s="32"/>
      <c r="B42" s="33"/>
      <c r="C42" s="32"/>
      <c r="D42" s="32"/>
      <c r="E42" s="32"/>
      <c r="F42" s="32"/>
      <c r="G42" s="32"/>
      <c r="H42" s="32"/>
      <c r="I42" s="32"/>
      <c r="J42" s="32"/>
      <c r="K42" s="32"/>
      <c r="L42" s="42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42"/>
      <c r="D50" s="43" t="s">
        <v>46</v>
      </c>
      <c r="E50" s="44"/>
      <c r="F50" s="44"/>
      <c r="G50" s="43" t="s">
        <v>47</v>
      </c>
      <c r="H50" s="44"/>
      <c r="I50" s="44"/>
      <c r="J50" s="44"/>
      <c r="K50" s="44"/>
      <c r="L50" s="42"/>
    </row>
    <row r="51" spans="1:31">
      <c r="B51" s="20"/>
      <c r="L51" s="20"/>
    </row>
    <row r="52" spans="1:31">
      <c r="B52" s="20"/>
      <c r="L52" s="20"/>
    </row>
    <row r="53" spans="1:31">
      <c r="B53" s="20"/>
      <c r="L53" s="20"/>
    </row>
    <row r="54" spans="1:31">
      <c r="B54" s="20"/>
      <c r="L54" s="20"/>
    </row>
    <row r="55" spans="1:31">
      <c r="B55" s="20"/>
      <c r="L55" s="20"/>
    </row>
    <row r="56" spans="1:31">
      <c r="B56" s="20"/>
      <c r="L56" s="20"/>
    </row>
    <row r="57" spans="1:31">
      <c r="B57" s="20"/>
      <c r="L57" s="20"/>
    </row>
    <row r="58" spans="1:31">
      <c r="B58" s="20"/>
      <c r="L58" s="20"/>
    </row>
    <row r="59" spans="1:31">
      <c r="B59" s="20"/>
      <c r="L59" s="20"/>
    </row>
    <row r="60" spans="1:31">
      <c r="B60" s="20"/>
      <c r="L60" s="20"/>
    </row>
    <row r="61" spans="1:31" s="2" customFormat="1" ht="12.75">
      <c r="A61" s="32"/>
      <c r="B61" s="33"/>
      <c r="C61" s="32"/>
      <c r="D61" s="45" t="s">
        <v>48</v>
      </c>
      <c r="E61" s="35"/>
      <c r="F61" s="112" t="s">
        <v>49</v>
      </c>
      <c r="G61" s="45" t="s">
        <v>48</v>
      </c>
      <c r="H61" s="35"/>
      <c r="I61" s="35"/>
      <c r="J61" s="113" t="s">
        <v>49</v>
      </c>
      <c r="K61" s="35"/>
      <c r="L61" s="42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>
      <c r="B62" s="20"/>
      <c r="L62" s="20"/>
    </row>
    <row r="63" spans="1:31">
      <c r="B63" s="20"/>
      <c r="L63" s="20"/>
    </row>
    <row r="64" spans="1:31">
      <c r="B64" s="20"/>
      <c r="L64" s="20"/>
    </row>
    <row r="65" spans="1:31" s="2" customFormat="1" ht="12.75">
      <c r="A65" s="32"/>
      <c r="B65" s="33"/>
      <c r="C65" s="32"/>
      <c r="D65" s="43" t="s">
        <v>50</v>
      </c>
      <c r="E65" s="46"/>
      <c r="F65" s="46"/>
      <c r="G65" s="43" t="s">
        <v>51</v>
      </c>
      <c r="H65" s="46"/>
      <c r="I65" s="46"/>
      <c r="J65" s="46"/>
      <c r="K65" s="46"/>
      <c r="L65" s="42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>
      <c r="B66" s="20"/>
      <c r="L66" s="20"/>
    </row>
    <row r="67" spans="1:31">
      <c r="B67" s="20"/>
      <c r="L67" s="20"/>
    </row>
    <row r="68" spans="1:31">
      <c r="B68" s="20"/>
      <c r="L68" s="20"/>
    </row>
    <row r="69" spans="1:31">
      <c r="B69" s="20"/>
      <c r="L69" s="20"/>
    </row>
    <row r="70" spans="1:31">
      <c r="B70" s="20"/>
      <c r="L70" s="20"/>
    </row>
    <row r="71" spans="1:31">
      <c r="B71" s="20"/>
      <c r="L71" s="20"/>
    </row>
    <row r="72" spans="1:31">
      <c r="B72" s="20"/>
      <c r="L72" s="20"/>
    </row>
    <row r="73" spans="1:31">
      <c r="B73" s="20"/>
      <c r="L73" s="20"/>
    </row>
    <row r="74" spans="1:31">
      <c r="B74" s="20"/>
      <c r="L74" s="20"/>
    </row>
    <row r="75" spans="1:31">
      <c r="B75" s="20"/>
      <c r="L75" s="20"/>
    </row>
    <row r="76" spans="1:31" s="2" customFormat="1" ht="12.75">
      <c r="A76" s="32"/>
      <c r="B76" s="33"/>
      <c r="C76" s="32"/>
      <c r="D76" s="45" t="s">
        <v>48</v>
      </c>
      <c r="E76" s="35"/>
      <c r="F76" s="112" t="s">
        <v>49</v>
      </c>
      <c r="G76" s="45" t="s">
        <v>48</v>
      </c>
      <c r="H76" s="35"/>
      <c r="I76" s="35"/>
      <c r="J76" s="113" t="s">
        <v>49</v>
      </c>
      <c r="K76" s="35"/>
      <c r="L76" s="4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45" customHeight="1">
      <c r="A77" s="32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2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31" s="2" customFormat="1" ht="6.95" customHeight="1">
      <c r="A81" s="32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42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31" s="2" customFormat="1" ht="24.95" customHeight="1">
      <c r="A82" s="32"/>
      <c r="B82" s="33"/>
      <c r="C82" s="21" t="s">
        <v>130</v>
      </c>
      <c r="D82" s="32"/>
      <c r="E82" s="32"/>
      <c r="F82" s="32"/>
      <c r="G82" s="32"/>
      <c r="H82" s="32"/>
      <c r="I82" s="32"/>
      <c r="J82" s="32"/>
      <c r="K82" s="32"/>
      <c r="L82" s="4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31" s="2" customFormat="1" ht="6.95" customHeight="1">
      <c r="A83" s="32"/>
      <c r="B83" s="33"/>
      <c r="C83" s="32"/>
      <c r="D83" s="32"/>
      <c r="E83" s="32"/>
      <c r="F83" s="32"/>
      <c r="G83" s="32"/>
      <c r="H83" s="32"/>
      <c r="I83" s="32"/>
      <c r="J83" s="32"/>
      <c r="K83" s="32"/>
      <c r="L83" s="4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31" s="2" customFormat="1" ht="12" customHeight="1">
      <c r="A84" s="32"/>
      <c r="B84" s="33"/>
      <c r="C84" s="27" t="s">
        <v>16</v>
      </c>
      <c r="D84" s="32"/>
      <c r="E84" s="32"/>
      <c r="F84" s="32"/>
      <c r="G84" s="32"/>
      <c r="H84" s="32"/>
      <c r="I84" s="32"/>
      <c r="J84" s="32"/>
      <c r="K84" s="32"/>
      <c r="L84" s="42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31" s="2" customFormat="1" ht="16.5" customHeight="1">
      <c r="A85" s="32"/>
      <c r="B85" s="33"/>
      <c r="C85" s="32"/>
      <c r="D85" s="32"/>
      <c r="E85" s="248" t="str">
        <f>E7</f>
        <v>Kanalizace Beroun - Zavadilka</v>
      </c>
      <c r="F85" s="249"/>
      <c r="G85" s="249"/>
      <c r="H85" s="249"/>
      <c r="I85" s="32"/>
      <c r="J85" s="32"/>
      <c r="K85" s="32"/>
      <c r="L85" s="42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31" s="1" customFormat="1" ht="12" customHeight="1">
      <c r="B86" s="20"/>
      <c r="C86" s="27" t="s">
        <v>126</v>
      </c>
      <c r="L86" s="20"/>
    </row>
    <row r="87" spans="1:31" s="2" customFormat="1" ht="16.5" customHeight="1">
      <c r="A87" s="32"/>
      <c r="B87" s="33"/>
      <c r="C87" s="32"/>
      <c r="D87" s="32"/>
      <c r="E87" s="248" t="s">
        <v>127</v>
      </c>
      <c r="F87" s="247"/>
      <c r="G87" s="247"/>
      <c r="H87" s="247"/>
      <c r="I87" s="32"/>
      <c r="J87" s="32"/>
      <c r="K87" s="32"/>
      <c r="L87" s="4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31" s="2" customFormat="1" ht="12" customHeight="1">
      <c r="A88" s="32"/>
      <c r="B88" s="33"/>
      <c r="C88" s="27" t="s">
        <v>128</v>
      </c>
      <c r="D88" s="32"/>
      <c r="E88" s="32"/>
      <c r="F88" s="32"/>
      <c r="G88" s="32"/>
      <c r="H88" s="32"/>
      <c r="I88" s="32"/>
      <c r="J88" s="32"/>
      <c r="K88" s="32"/>
      <c r="L88" s="4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31" s="2" customFormat="1" ht="16.5" customHeight="1">
      <c r="A89" s="32"/>
      <c r="B89" s="33"/>
      <c r="C89" s="32"/>
      <c r="D89" s="32"/>
      <c r="E89" s="241" t="str">
        <f>E11</f>
        <v>01.16 - SO 01.16 stoka IG 1-B</v>
      </c>
      <c r="F89" s="247"/>
      <c r="G89" s="247"/>
      <c r="H89" s="247"/>
      <c r="I89" s="32"/>
      <c r="J89" s="32"/>
      <c r="K89" s="32"/>
      <c r="L89" s="4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31" s="2" customFormat="1" ht="6.95" customHeight="1">
      <c r="A90" s="32"/>
      <c r="B90" s="33"/>
      <c r="C90" s="32"/>
      <c r="D90" s="32"/>
      <c r="E90" s="32"/>
      <c r="F90" s="32"/>
      <c r="G90" s="32"/>
      <c r="H90" s="32"/>
      <c r="I90" s="32"/>
      <c r="J90" s="32"/>
      <c r="K90" s="32"/>
      <c r="L90" s="4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31" s="2" customFormat="1" ht="12" customHeight="1">
      <c r="A91" s="32"/>
      <c r="B91" s="33"/>
      <c r="C91" s="27" t="s">
        <v>20</v>
      </c>
      <c r="D91" s="32"/>
      <c r="E91" s="32"/>
      <c r="F91" s="25" t="str">
        <f>F14</f>
        <v xml:space="preserve"> </v>
      </c>
      <c r="G91" s="32"/>
      <c r="H91" s="32"/>
      <c r="I91" s="27" t="s">
        <v>22</v>
      </c>
      <c r="J91" s="55" t="str">
        <f>IF(J14="","",J14)</f>
        <v>21. 4. 2022</v>
      </c>
      <c r="K91" s="32"/>
      <c r="L91" s="4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31" s="2" customFormat="1" ht="6.95" customHeight="1">
      <c r="A92" s="32"/>
      <c r="B92" s="33"/>
      <c r="C92" s="32"/>
      <c r="D92" s="32"/>
      <c r="E92" s="32"/>
      <c r="F92" s="32"/>
      <c r="G92" s="32"/>
      <c r="H92" s="32"/>
      <c r="I92" s="32"/>
      <c r="J92" s="32"/>
      <c r="K92" s="32"/>
      <c r="L92" s="42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31" s="2" customFormat="1" ht="15.2" customHeight="1">
      <c r="A93" s="32"/>
      <c r="B93" s="33"/>
      <c r="C93" s="27" t="s">
        <v>24</v>
      </c>
      <c r="D93" s="32"/>
      <c r="E93" s="32"/>
      <c r="F93" s="25" t="str">
        <f>E17</f>
        <v xml:space="preserve"> </v>
      </c>
      <c r="G93" s="32"/>
      <c r="H93" s="32"/>
      <c r="I93" s="27" t="s">
        <v>29</v>
      </c>
      <c r="J93" s="30" t="str">
        <f>E23</f>
        <v xml:space="preserve"> </v>
      </c>
      <c r="K93" s="32"/>
      <c r="L93" s="4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31" s="2" customFormat="1" ht="15.2" customHeight="1">
      <c r="A94" s="32"/>
      <c r="B94" s="33"/>
      <c r="C94" s="27" t="s">
        <v>27</v>
      </c>
      <c r="D94" s="32"/>
      <c r="E94" s="32"/>
      <c r="F94" s="25" t="str">
        <f>IF(E20="","",E20)</f>
        <v>Vyplň údaj</v>
      </c>
      <c r="G94" s="32"/>
      <c r="H94" s="32"/>
      <c r="I94" s="27" t="s">
        <v>31</v>
      </c>
      <c r="J94" s="30" t="str">
        <f>E26</f>
        <v xml:space="preserve"> </v>
      </c>
      <c r="K94" s="32"/>
      <c r="L94" s="42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31" s="2" customFormat="1" ht="10.35" customHeight="1">
      <c r="A95" s="32"/>
      <c r="B95" s="33"/>
      <c r="C95" s="32"/>
      <c r="D95" s="32"/>
      <c r="E95" s="32"/>
      <c r="F95" s="32"/>
      <c r="G95" s="32"/>
      <c r="H95" s="32"/>
      <c r="I95" s="32"/>
      <c r="J95" s="32"/>
      <c r="K95" s="32"/>
      <c r="L95" s="42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31" s="2" customFormat="1" ht="29.25" customHeight="1">
      <c r="A96" s="32"/>
      <c r="B96" s="33"/>
      <c r="C96" s="114" t="s">
        <v>131</v>
      </c>
      <c r="D96" s="106"/>
      <c r="E96" s="106"/>
      <c r="F96" s="106"/>
      <c r="G96" s="106"/>
      <c r="H96" s="106"/>
      <c r="I96" s="106"/>
      <c r="J96" s="115" t="s">
        <v>132</v>
      </c>
      <c r="K96" s="106"/>
      <c r="L96" s="42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</row>
    <row r="97" spans="1:47" s="2" customFormat="1" ht="10.35" customHeight="1">
      <c r="A97" s="32"/>
      <c r="B97" s="33"/>
      <c r="C97" s="32"/>
      <c r="D97" s="32"/>
      <c r="E97" s="32"/>
      <c r="F97" s="32"/>
      <c r="G97" s="32"/>
      <c r="H97" s="32"/>
      <c r="I97" s="32"/>
      <c r="J97" s="32"/>
      <c r="K97" s="32"/>
      <c r="L97" s="42"/>
      <c r="S97" s="32"/>
      <c r="T97" s="32"/>
      <c r="U97" s="32"/>
      <c r="V97" s="32"/>
      <c r="W97" s="32"/>
      <c r="X97" s="32"/>
      <c r="Y97" s="32"/>
      <c r="Z97" s="32"/>
      <c r="AA97" s="32"/>
      <c r="AB97" s="32"/>
      <c r="AC97" s="32"/>
      <c r="AD97" s="32"/>
      <c r="AE97" s="32"/>
    </row>
    <row r="98" spans="1:47" s="2" customFormat="1" ht="22.9" customHeight="1">
      <c r="A98" s="32"/>
      <c r="B98" s="33"/>
      <c r="C98" s="116" t="s">
        <v>133</v>
      </c>
      <c r="D98" s="32"/>
      <c r="E98" s="32"/>
      <c r="F98" s="32"/>
      <c r="G98" s="32"/>
      <c r="H98" s="32"/>
      <c r="I98" s="32"/>
      <c r="J98" s="71">
        <f>J130</f>
        <v>0</v>
      </c>
      <c r="K98" s="32"/>
      <c r="L98" s="42"/>
      <c r="S98" s="32"/>
      <c r="T98" s="32"/>
      <c r="U98" s="32"/>
      <c r="V98" s="32"/>
      <c r="W98" s="32"/>
      <c r="X98" s="32"/>
      <c r="Y98" s="32"/>
      <c r="Z98" s="32"/>
      <c r="AA98" s="32"/>
      <c r="AB98" s="32"/>
      <c r="AC98" s="32"/>
      <c r="AD98" s="32"/>
      <c r="AE98" s="32"/>
      <c r="AU98" s="17" t="s">
        <v>134</v>
      </c>
    </row>
    <row r="99" spans="1:47" s="9" customFormat="1" ht="24.95" customHeight="1">
      <c r="B99" s="117"/>
      <c r="D99" s="118" t="s">
        <v>135</v>
      </c>
      <c r="E99" s="119"/>
      <c r="F99" s="119"/>
      <c r="G99" s="119"/>
      <c r="H99" s="119"/>
      <c r="I99" s="119"/>
      <c r="J99" s="120">
        <f>J131</f>
        <v>0</v>
      </c>
      <c r="L99" s="117"/>
    </row>
    <row r="100" spans="1:47" s="10" customFormat="1" ht="19.899999999999999" customHeight="1">
      <c r="B100" s="121"/>
      <c r="D100" s="122" t="s">
        <v>136</v>
      </c>
      <c r="E100" s="123"/>
      <c r="F100" s="123"/>
      <c r="G100" s="123"/>
      <c r="H100" s="123"/>
      <c r="I100" s="123"/>
      <c r="J100" s="124">
        <f>J132</f>
        <v>0</v>
      </c>
      <c r="L100" s="121"/>
    </row>
    <row r="101" spans="1:47" s="10" customFormat="1" ht="19.899999999999999" customHeight="1">
      <c r="B101" s="121"/>
      <c r="D101" s="122" t="s">
        <v>137</v>
      </c>
      <c r="E101" s="123"/>
      <c r="F101" s="123"/>
      <c r="G101" s="123"/>
      <c r="H101" s="123"/>
      <c r="I101" s="123"/>
      <c r="J101" s="124">
        <f>J228</f>
        <v>0</v>
      </c>
      <c r="L101" s="121"/>
    </row>
    <row r="102" spans="1:47" s="10" customFormat="1" ht="19.899999999999999" customHeight="1">
      <c r="B102" s="121"/>
      <c r="D102" s="122" t="s">
        <v>138</v>
      </c>
      <c r="E102" s="123"/>
      <c r="F102" s="123"/>
      <c r="G102" s="123"/>
      <c r="H102" s="123"/>
      <c r="I102" s="123"/>
      <c r="J102" s="124">
        <f>J232</f>
        <v>0</v>
      </c>
      <c r="L102" s="121"/>
    </row>
    <row r="103" spans="1:47" s="10" customFormat="1" ht="19.899999999999999" customHeight="1">
      <c r="B103" s="121"/>
      <c r="D103" s="122" t="s">
        <v>139</v>
      </c>
      <c r="E103" s="123"/>
      <c r="F103" s="123"/>
      <c r="G103" s="123"/>
      <c r="H103" s="123"/>
      <c r="I103" s="123"/>
      <c r="J103" s="124">
        <f>J239</f>
        <v>0</v>
      </c>
      <c r="L103" s="121"/>
    </row>
    <row r="104" spans="1:47" s="10" customFormat="1" ht="19.899999999999999" customHeight="1">
      <c r="B104" s="121"/>
      <c r="D104" s="122" t="s">
        <v>140</v>
      </c>
      <c r="E104" s="123"/>
      <c r="F104" s="123"/>
      <c r="G104" s="123"/>
      <c r="H104" s="123"/>
      <c r="I104" s="123"/>
      <c r="J104" s="124">
        <f>J249</f>
        <v>0</v>
      </c>
      <c r="L104" s="121"/>
    </row>
    <row r="105" spans="1:47" s="10" customFormat="1" ht="19.899999999999999" customHeight="1">
      <c r="B105" s="121"/>
      <c r="D105" s="122" t="s">
        <v>141</v>
      </c>
      <c r="E105" s="123"/>
      <c r="F105" s="123"/>
      <c r="G105" s="123"/>
      <c r="H105" s="123"/>
      <c r="I105" s="123"/>
      <c r="J105" s="124">
        <f>J283</f>
        <v>0</v>
      </c>
      <c r="L105" s="121"/>
    </row>
    <row r="106" spans="1:47" s="10" customFormat="1" ht="19.899999999999999" customHeight="1">
      <c r="B106" s="121"/>
      <c r="D106" s="122" t="s">
        <v>142</v>
      </c>
      <c r="E106" s="123"/>
      <c r="F106" s="123"/>
      <c r="G106" s="123"/>
      <c r="H106" s="123"/>
      <c r="I106" s="123"/>
      <c r="J106" s="124">
        <f>J320</f>
        <v>0</v>
      </c>
      <c r="L106" s="121"/>
    </row>
    <row r="107" spans="1:47" s="10" customFormat="1" ht="19.899999999999999" customHeight="1">
      <c r="B107" s="121"/>
      <c r="D107" s="122" t="s">
        <v>143</v>
      </c>
      <c r="E107" s="123"/>
      <c r="F107" s="123"/>
      <c r="G107" s="123"/>
      <c r="H107" s="123"/>
      <c r="I107" s="123"/>
      <c r="J107" s="124">
        <f>J335</f>
        <v>0</v>
      </c>
      <c r="L107" s="121"/>
    </row>
    <row r="108" spans="1:47" s="10" customFormat="1" ht="19.899999999999999" customHeight="1">
      <c r="B108" s="121"/>
      <c r="D108" s="122" t="s">
        <v>144</v>
      </c>
      <c r="E108" s="123"/>
      <c r="F108" s="123"/>
      <c r="G108" s="123"/>
      <c r="H108" s="123"/>
      <c r="I108" s="123"/>
      <c r="J108" s="124">
        <f>J358</f>
        <v>0</v>
      </c>
      <c r="L108" s="121"/>
    </row>
    <row r="109" spans="1:47" s="2" customFormat="1" ht="21.75" customHeight="1">
      <c r="A109" s="32"/>
      <c r="B109" s="33"/>
      <c r="C109" s="32"/>
      <c r="D109" s="32"/>
      <c r="E109" s="32"/>
      <c r="F109" s="32"/>
      <c r="G109" s="32"/>
      <c r="H109" s="32"/>
      <c r="I109" s="32"/>
      <c r="J109" s="32"/>
      <c r="K109" s="32"/>
      <c r="L109" s="42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</row>
    <row r="110" spans="1:47" s="2" customFormat="1" ht="6.95" customHeight="1">
      <c r="A110" s="32"/>
      <c r="B110" s="47"/>
      <c r="C110" s="48"/>
      <c r="D110" s="48"/>
      <c r="E110" s="48"/>
      <c r="F110" s="48"/>
      <c r="G110" s="48"/>
      <c r="H110" s="48"/>
      <c r="I110" s="48"/>
      <c r="J110" s="48"/>
      <c r="K110" s="48"/>
      <c r="L110" s="42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</row>
    <row r="114" spans="1:31" s="2" customFormat="1" ht="6.95" customHeight="1">
      <c r="A114" s="32"/>
      <c r="B114" s="49"/>
      <c r="C114" s="50"/>
      <c r="D114" s="50"/>
      <c r="E114" s="50"/>
      <c r="F114" s="50"/>
      <c r="G114" s="50"/>
      <c r="H114" s="50"/>
      <c r="I114" s="50"/>
      <c r="J114" s="50"/>
      <c r="K114" s="50"/>
      <c r="L114" s="42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pans="1:31" s="2" customFormat="1" ht="24.95" customHeight="1">
      <c r="A115" s="32"/>
      <c r="B115" s="33"/>
      <c r="C115" s="21" t="s">
        <v>145</v>
      </c>
      <c r="D115" s="32"/>
      <c r="E115" s="32"/>
      <c r="F115" s="32"/>
      <c r="G115" s="32"/>
      <c r="H115" s="32"/>
      <c r="I115" s="32"/>
      <c r="J115" s="32"/>
      <c r="K115" s="32"/>
      <c r="L115" s="42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</row>
    <row r="116" spans="1:31" s="2" customFormat="1" ht="6.95" customHeight="1">
      <c r="A116" s="32"/>
      <c r="B116" s="33"/>
      <c r="C116" s="32"/>
      <c r="D116" s="32"/>
      <c r="E116" s="32"/>
      <c r="F116" s="32"/>
      <c r="G116" s="32"/>
      <c r="H116" s="32"/>
      <c r="I116" s="32"/>
      <c r="J116" s="32"/>
      <c r="K116" s="32"/>
      <c r="L116" s="42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</row>
    <row r="117" spans="1:31" s="2" customFormat="1" ht="12" customHeight="1">
      <c r="A117" s="32"/>
      <c r="B117" s="33"/>
      <c r="C117" s="27" t="s">
        <v>16</v>
      </c>
      <c r="D117" s="32"/>
      <c r="E117" s="32"/>
      <c r="F117" s="32"/>
      <c r="G117" s="32"/>
      <c r="H117" s="32"/>
      <c r="I117" s="32"/>
      <c r="J117" s="32"/>
      <c r="K117" s="32"/>
      <c r="L117" s="42"/>
      <c r="S117" s="32"/>
      <c r="T117" s="32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</row>
    <row r="118" spans="1:31" s="2" customFormat="1" ht="16.5" customHeight="1">
      <c r="A118" s="32"/>
      <c r="B118" s="33"/>
      <c r="C118" s="32"/>
      <c r="D118" s="32"/>
      <c r="E118" s="248" t="str">
        <f>E7</f>
        <v>Kanalizace Beroun - Zavadilka</v>
      </c>
      <c r="F118" s="249"/>
      <c r="G118" s="249"/>
      <c r="H118" s="249"/>
      <c r="I118" s="32"/>
      <c r="J118" s="32"/>
      <c r="K118" s="32"/>
      <c r="L118" s="42"/>
      <c r="S118" s="32"/>
      <c r="T118" s="32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</row>
    <row r="119" spans="1:31" s="1" customFormat="1" ht="12" customHeight="1">
      <c r="B119" s="20"/>
      <c r="C119" s="27" t="s">
        <v>126</v>
      </c>
      <c r="L119" s="20"/>
    </row>
    <row r="120" spans="1:31" s="2" customFormat="1" ht="16.5" customHeight="1">
      <c r="A120" s="32"/>
      <c r="B120" s="33"/>
      <c r="C120" s="32"/>
      <c r="D120" s="32"/>
      <c r="E120" s="248" t="s">
        <v>127</v>
      </c>
      <c r="F120" s="247"/>
      <c r="G120" s="247"/>
      <c r="H120" s="247"/>
      <c r="I120" s="32"/>
      <c r="J120" s="32"/>
      <c r="K120" s="32"/>
      <c r="L120" s="42"/>
      <c r="S120" s="32"/>
      <c r="T120" s="32"/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</row>
    <row r="121" spans="1:31" s="2" customFormat="1" ht="12" customHeight="1">
      <c r="A121" s="32"/>
      <c r="B121" s="33"/>
      <c r="C121" s="27" t="s">
        <v>128</v>
      </c>
      <c r="D121" s="32"/>
      <c r="E121" s="32"/>
      <c r="F121" s="32"/>
      <c r="G121" s="32"/>
      <c r="H121" s="32"/>
      <c r="I121" s="32"/>
      <c r="J121" s="32"/>
      <c r="K121" s="32"/>
      <c r="L121" s="42"/>
      <c r="S121" s="32"/>
      <c r="T121" s="32"/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</row>
    <row r="122" spans="1:31" s="2" customFormat="1" ht="16.5" customHeight="1">
      <c r="A122" s="32"/>
      <c r="B122" s="33"/>
      <c r="C122" s="32"/>
      <c r="D122" s="32"/>
      <c r="E122" s="241" t="str">
        <f>E11</f>
        <v>01.16 - SO 01.16 stoka IG 1-B</v>
      </c>
      <c r="F122" s="247"/>
      <c r="G122" s="247"/>
      <c r="H122" s="247"/>
      <c r="I122" s="32"/>
      <c r="J122" s="32"/>
      <c r="K122" s="32"/>
      <c r="L122" s="42"/>
      <c r="S122" s="32"/>
      <c r="T122" s="32"/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</row>
    <row r="123" spans="1:31" s="2" customFormat="1" ht="6.95" customHeight="1">
      <c r="A123" s="32"/>
      <c r="B123" s="33"/>
      <c r="C123" s="32"/>
      <c r="D123" s="32"/>
      <c r="E123" s="32"/>
      <c r="F123" s="32"/>
      <c r="G123" s="32"/>
      <c r="H123" s="32"/>
      <c r="I123" s="32"/>
      <c r="J123" s="32"/>
      <c r="K123" s="32"/>
      <c r="L123" s="42"/>
      <c r="S123" s="32"/>
      <c r="T123" s="32"/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</row>
    <row r="124" spans="1:31" s="2" customFormat="1" ht="12" customHeight="1">
      <c r="A124" s="32"/>
      <c r="B124" s="33"/>
      <c r="C124" s="27" t="s">
        <v>20</v>
      </c>
      <c r="D124" s="32"/>
      <c r="E124" s="32"/>
      <c r="F124" s="25" t="str">
        <f>F14</f>
        <v xml:space="preserve"> </v>
      </c>
      <c r="G124" s="32"/>
      <c r="H124" s="32"/>
      <c r="I124" s="27" t="s">
        <v>22</v>
      </c>
      <c r="J124" s="55" t="str">
        <f>IF(J14="","",J14)</f>
        <v>21. 4. 2022</v>
      </c>
      <c r="K124" s="32"/>
      <c r="L124" s="42"/>
      <c r="S124" s="32"/>
      <c r="T124" s="32"/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</row>
    <row r="125" spans="1:31" s="2" customFormat="1" ht="6.95" customHeight="1">
      <c r="A125" s="32"/>
      <c r="B125" s="33"/>
      <c r="C125" s="32"/>
      <c r="D125" s="32"/>
      <c r="E125" s="32"/>
      <c r="F125" s="32"/>
      <c r="G125" s="32"/>
      <c r="H125" s="32"/>
      <c r="I125" s="32"/>
      <c r="J125" s="32"/>
      <c r="K125" s="32"/>
      <c r="L125" s="42"/>
      <c r="S125" s="32"/>
      <c r="T125" s="32"/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</row>
    <row r="126" spans="1:31" s="2" customFormat="1" ht="15.2" customHeight="1">
      <c r="A126" s="32"/>
      <c r="B126" s="33"/>
      <c r="C126" s="27" t="s">
        <v>24</v>
      </c>
      <c r="D126" s="32"/>
      <c r="E126" s="32"/>
      <c r="F126" s="25" t="str">
        <f>E17</f>
        <v xml:space="preserve"> </v>
      </c>
      <c r="G126" s="32"/>
      <c r="H126" s="32"/>
      <c r="I126" s="27" t="s">
        <v>29</v>
      </c>
      <c r="J126" s="30" t="str">
        <f>E23</f>
        <v xml:space="preserve"> </v>
      </c>
      <c r="K126" s="32"/>
      <c r="L126" s="42"/>
      <c r="S126" s="32"/>
      <c r="T126" s="32"/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</row>
    <row r="127" spans="1:31" s="2" customFormat="1" ht="15.2" customHeight="1">
      <c r="A127" s="32"/>
      <c r="B127" s="33"/>
      <c r="C127" s="27" t="s">
        <v>27</v>
      </c>
      <c r="D127" s="32"/>
      <c r="E127" s="32"/>
      <c r="F127" s="25" t="str">
        <f>IF(E20="","",E20)</f>
        <v>Vyplň údaj</v>
      </c>
      <c r="G127" s="32"/>
      <c r="H127" s="32"/>
      <c r="I127" s="27" t="s">
        <v>31</v>
      </c>
      <c r="J127" s="30" t="str">
        <f>E26</f>
        <v xml:space="preserve"> </v>
      </c>
      <c r="K127" s="32"/>
      <c r="L127" s="42"/>
      <c r="S127" s="32"/>
      <c r="T127" s="32"/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</row>
    <row r="128" spans="1:31" s="2" customFormat="1" ht="10.35" customHeight="1">
      <c r="A128" s="32"/>
      <c r="B128" s="33"/>
      <c r="C128" s="32"/>
      <c r="D128" s="32"/>
      <c r="E128" s="32"/>
      <c r="F128" s="32"/>
      <c r="G128" s="32"/>
      <c r="H128" s="32"/>
      <c r="I128" s="32"/>
      <c r="J128" s="32"/>
      <c r="K128" s="32"/>
      <c r="L128" s="42"/>
      <c r="S128" s="32"/>
      <c r="T128" s="32"/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</row>
    <row r="129" spans="1:65" s="11" customFormat="1" ht="29.25" customHeight="1">
      <c r="A129" s="125"/>
      <c r="B129" s="126"/>
      <c r="C129" s="127" t="s">
        <v>146</v>
      </c>
      <c r="D129" s="128" t="s">
        <v>58</v>
      </c>
      <c r="E129" s="128" t="s">
        <v>54</v>
      </c>
      <c r="F129" s="128" t="s">
        <v>55</v>
      </c>
      <c r="G129" s="128" t="s">
        <v>147</v>
      </c>
      <c r="H129" s="128" t="s">
        <v>148</v>
      </c>
      <c r="I129" s="128" t="s">
        <v>149</v>
      </c>
      <c r="J129" s="129" t="s">
        <v>132</v>
      </c>
      <c r="K129" s="130" t="s">
        <v>150</v>
      </c>
      <c r="L129" s="131"/>
      <c r="M129" s="62" t="s">
        <v>1</v>
      </c>
      <c r="N129" s="63" t="s">
        <v>37</v>
      </c>
      <c r="O129" s="63" t="s">
        <v>151</v>
      </c>
      <c r="P129" s="63" t="s">
        <v>152</v>
      </c>
      <c r="Q129" s="63" t="s">
        <v>153</v>
      </c>
      <c r="R129" s="63" t="s">
        <v>154</v>
      </c>
      <c r="S129" s="63" t="s">
        <v>155</v>
      </c>
      <c r="T129" s="64" t="s">
        <v>156</v>
      </c>
      <c r="U129" s="125"/>
      <c r="V129" s="125"/>
      <c r="W129" s="125"/>
      <c r="X129" s="125"/>
      <c r="Y129" s="125"/>
      <c r="Z129" s="125"/>
      <c r="AA129" s="125"/>
      <c r="AB129" s="125"/>
      <c r="AC129" s="125"/>
      <c r="AD129" s="125"/>
      <c r="AE129" s="125"/>
    </row>
    <row r="130" spans="1:65" s="2" customFormat="1" ht="22.9" customHeight="1">
      <c r="A130" s="32"/>
      <c r="B130" s="33"/>
      <c r="C130" s="69" t="s">
        <v>157</v>
      </c>
      <c r="D130" s="32"/>
      <c r="E130" s="32"/>
      <c r="F130" s="32"/>
      <c r="G130" s="32"/>
      <c r="H130" s="32"/>
      <c r="I130" s="32"/>
      <c r="J130" s="132">
        <f>BK130</f>
        <v>0</v>
      </c>
      <c r="K130" s="32"/>
      <c r="L130" s="33"/>
      <c r="M130" s="65"/>
      <c r="N130" s="56"/>
      <c r="O130" s="66"/>
      <c r="P130" s="133">
        <f>P131</f>
        <v>0</v>
      </c>
      <c r="Q130" s="66"/>
      <c r="R130" s="133">
        <f>R131</f>
        <v>357.38715501999997</v>
      </c>
      <c r="S130" s="66"/>
      <c r="T130" s="134">
        <f>T131</f>
        <v>723.91824999999994</v>
      </c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  <c r="AT130" s="17" t="s">
        <v>72</v>
      </c>
      <c r="AU130" s="17" t="s">
        <v>134</v>
      </c>
      <c r="BK130" s="135">
        <f>BK131</f>
        <v>0</v>
      </c>
    </row>
    <row r="131" spans="1:65" s="12" customFormat="1" ht="25.9" customHeight="1">
      <c r="B131" s="136"/>
      <c r="D131" s="137" t="s">
        <v>72</v>
      </c>
      <c r="E131" s="138" t="s">
        <v>158</v>
      </c>
      <c r="F131" s="138" t="s">
        <v>159</v>
      </c>
      <c r="I131" s="139"/>
      <c r="J131" s="140">
        <f>BK131</f>
        <v>0</v>
      </c>
      <c r="L131" s="136"/>
      <c r="M131" s="141"/>
      <c r="N131" s="142"/>
      <c r="O131" s="142"/>
      <c r="P131" s="143">
        <f>P132+P228+P232+P239+P249+P283+P320+P335+P358</f>
        <v>0</v>
      </c>
      <c r="Q131" s="142"/>
      <c r="R131" s="143">
        <f>R132+R228+R232+R239+R249+R283+R320+R335+R358</f>
        <v>357.38715501999997</v>
      </c>
      <c r="S131" s="142"/>
      <c r="T131" s="144">
        <f>T132+T228+T232+T239+T249+T283+T320+T335+T358</f>
        <v>723.91824999999994</v>
      </c>
      <c r="AR131" s="137" t="s">
        <v>80</v>
      </c>
      <c r="AT131" s="145" t="s">
        <v>72</v>
      </c>
      <c r="AU131" s="145" t="s">
        <v>73</v>
      </c>
      <c r="AY131" s="137" t="s">
        <v>160</v>
      </c>
      <c r="BK131" s="146">
        <f>BK132+BK228+BK232+BK239+BK249+BK283+BK320+BK335+BK358</f>
        <v>0</v>
      </c>
    </row>
    <row r="132" spans="1:65" s="12" customFormat="1" ht="22.9" customHeight="1">
      <c r="B132" s="136"/>
      <c r="D132" s="137" t="s">
        <v>72</v>
      </c>
      <c r="E132" s="147" t="s">
        <v>80</v>
      </c>
      <c r="F132" s="147" t="s">
        <v>161</v>
      </c>
      <c r="I132" s="139"/>
      <c r="J132" s="148">
        <f>BK132</f>
        <v>0</v>
      </c>
      <c r="L132" s="136"/>
      <c r="M132" s="141"/>
      <c r="N132" s="142"/>
      <c r="O132" s="142"/>
      <c r="P132" s="143">
        <f>SUM(P133:P227)</f>
        <v>0</v>
      </c>
      <c r="Q132" s="142"/>
      <c r="R132" s="143">
        <f>SUM(R133:R227)</f>
        <v>2.2286957999999997</v>
      </c>
      <c r="S132" s="142"/>
      <c r="T132" s="144">
        <f>SUM(T133:T227)</f>
        <v>723.91824999999994</v>
      </c>
      <c r="AR132" s="137" t="s">
        <v>80</v>
      </c>
      <c r="AT132" s="145" t="s">
        <v>72</v>
      </c>
      <c r="AU132" s="145" t="s">
        <v>80</v>
      </c>
      <c r="AY132" s="137" t="s">
        <v>160</v>
      </c>
      <c r="BK132" s="146">
        <f>SUM(BK133:BK227)</f>
        <v>0</v>
      </c>
    </row>
    <row r="133" spans="1:65" s="2" customFormat="1" ht="24.2" customHeight="1">
      <c r="A133" s="32"/>
      <c r="B133" s="149"/>
      <c r="C133" s="150" t="s">
        <v>80</v>
      </c>
      <c r="D133" s="150" t="s">
        <v>162</v>
      </c>
      <c r="E133" s="151" t="s">
        <v>502</v>
      </c>
      <c r="F133" s="152" t="s">
        <v>503</v>
      </c>
      <c r="G133" s="153" t="s">
        <v>165</v>
      </c>
      <c r="H133" s="154">
        <v>289.85000000000002</v>
      </c>
      <c r="I133" s="155"/>
      <c r="J133" s="156">
        <f>ROUND(I133*H133,2)</f>
        <v>0</v>
      </c>
      <c r="K133" s="157"/>
      <c r="L133" s="33"/>
      <c r="M133" s="158" t="s">
        <v>1</v>
      </c>
      <c r="N133" s="159" t="s">
        <v>38</v>
      </c>
      <c r="O133" s="58"/>
      <c r="P133" s="160">
        <f>O133*H133</f>
        <v>0</v>
      </c>
      <c r="Q133" s="160">
        <v>0</v>
      </c>
      <c r="R133" s="160">
        <f>Q133*H133</f>
        <v>0</v>
      </c>
      <c r="S133" s="160">
        <v>0.28999999999999998</v>
      </c>
      <c r="T133" s="161">
        <f>S133*H133</f>
        <v>84.0565</v>
      </c>
      <c r="U133" s="32"/>
      <c r="V133" s="32"/>
      <c r="W133" s="32"/>
      <c r="X133" s="32"/>
      <c r="Y133" s="32"/>
      <c r="Z133" s="32"/>
      <c r="AA133" s="32"/>
      <c r="AB133" s="32"/>
      <c r="AC133" s="32"/>
      <c r="AD133" s="32"/>
      <c r="AE133" s="32"/>
      <c r="AR133" s="162" t="s">
        <v>166</v>
      </c>
      <c r="AT133" s="162" t="s">
        <v>162</v>
      </c>
      <c r="AU133" s="162" t="s">
        <v>82</v>
      </c>
      <c r="AY133" s="17" t="s">
        <v>160</v>
      </c>
      <c r="BE133" s="163">
        <f>IF(N133="základní",J133,0)</f>
        <v>0</v>
      </c>
      <c r="BF133" s="163">
        <f>IF(N133="snížená",J133,0)</f>
        <v>0</v>
      </c>
      <c r="BG133" s="163">
        <f>IF(N133="zákl. přenesená",J133,0)</f>
        <v>0</v>
      </c>
      <c r="BH133" s="163">
        <f>IF(N133="sníž. přenesená",J133,0)</f>
        <v>0</v>
      </c>
      <c r="BI133" s="163">
        <f>IF(N133="nulová",J133,0)</f>
        <v>0</v>
      </c>
      <c r="BJ133" s="17" t="s">
        <v>80</v>
      </c>
      <c r="BK133" s="163">
        <f>ROUND(I133*H133,2)</f>
        <v>0</v>
      </c>
      <c r="BL133" s="17" t="s">
        <v>166</v>
      </c>
      <c r="BM133" s="162" t="s">
        <v>952</v>
      </c>
    </row>
    <row r="134" spans="1:65" s="13" customFormat="1">
      <c r="B134" s="164"/>
      <c r="D134" s="165" t="s">
        <v>168</v>
      </c>
      <c r="E134" s="166" t="s">
        <v>1</v>
      </c>
      <c r="F134" s="167" t="s">
        <v>953</v>
      </c>
      <c r="H134" s="168">
        <v>289.85000000000002</v>
      </c>
      <c r="I134" s="169"/>
      <c r="L134" s="164"/>
      <c r="M134" s="170"/>
      <c r="N134" s="171"/>
      <c r="O134" s="171"/>
      <c r="P134" s="171"/>
      <c r="Q134" s="171"/>
      <c r="R134" s="171"/>
      <c r="S134" s="171"/>
      <c r="T134" s="172"/>
      <c r="AT134" s="166" t="s">
        <v>168</v>
      </c>
      <c r="AU134" s="166" t="s">
        <v>82</v>
      </c>
      <c r="AV134" s="13" t="s">
        <v>82</v>
      </c>
      <c r="AW134" s="13" t="s">
        <v>30</v>
      </c>
      <c r="AX134" s="13" t="s">
        <v>73</v>
      </c>
      <c r="AY134" s="166" t="s">
        <v>160</v>
      </c>
    </row>
    <row r="135" spans="1:65" s="14" customFormat="1">
      <c r="B135" s="173"/>
      <c r="D135" s="165" t="s">
        <v>168</v>
      </c>
      <c r="E135" s="174" t="s">
        <v>1</v>
      </c>
      <c r="F135" s="175" t="s">
        <v>170</v>
      </c>
      <c r="H135" s="176">
        <v>289.85000000000002</v>
      </c>
      <c r="I135" s="177"/>
      <c r="L135" s="173"/>
      <c r="M135" s="178"/>
      <c r="N135" s="179"/>
      <c r="O135" s="179"/>
      <c r="P135" s="179"/>
      <c r="Q135" s="179"/>
      <c r="R135" s="179"/>
      <c r="S135" s="179"/>
      <c r="T135" s="180"/>
      <c r="AT135" s="174" t="s">
        <v>168</v>
      </c>
      <c r="AU135" s="174" t="s">
        <v>82</v>
      </c>
      <c r="AV135" s="14" t="s">
        <v>166</v>
      </c>
      <c r="AW135" s="14" t="s">
        <v>30</v>
      </c>
      <c r="AX135" s="14" t="s">
        <v>80</v>
      </c>
      <c r="AY135" s="174" t="s">
        <v>160</v>
      </c>
    </row>
    <row r="136" spans="1:65" s="2" customFormat="1" ht="24.2" customHeight="1">
      <c r="A136" s="32"/>
      <c r="B136" s="149"/>
      <c r="C136" s="150" t="s">
        <v>82</v>
      </c>
      <c r="D136" s="150" t="s">
        <v>162</v>
      </c>
      <c r="E136" s="151" t="s">
        <v>171</v>
      </c>
      <c r="F136" s="152" t="s">
        <v>172</v>
      </c>
      <c r="G136" s="153" t="s">
        <v>165</v>
      </c>
      <c r="H136" s="154">
        <v>131.44999999999999</v>
      </c>
      <c r="I136" s="155"/>
      <c r="J136" s="156">
        <f>ROUND(I136*H136,2)</f>
        <v>0</v>
      </c>
      <c r="K136" s="157"/>
      <c r="L136" s="33"/>
      <c r="M136" s="158" t="s">
        <v>1</v>
      </c>
      <c r="N136" s="159" t="s">
        <v>38</v>
      </c>
      <c r="O136" s="58"/>
      <c r="P136" s="160">
        <f>O136*H136</f>
        <v>0</v>
      </c>
      <c r="Q136" s="160">
        <v>0</v>
      </c>
      <c r="R136" s="160">
        <f>Q136*H136</f>
        <v>0</v>
      </c>
      <c r="S136" s="160">
        <v>0.44</v>
      </c>
      <c r="T136" s="161">
        <f>S136*H136</f>
        <v>57.837999999999994</v>
      </c>
      <c r="U136" s="32"/>
      <c r="V136" s="32"/>
      <c r="W136" s="32"/>
      <c r="X136" s="32"/>
      <c r="Y136" s="32"/>
      <c r="Z136" s="32"/>
      <c r="AA136" s="32"/>
      <c r="AB136" s="32"/>
      <c r="AC136" s="32"/>
      <c r="AD136" s="32"/>
      <c r="AE136" s="32"/>
      <c r="AR136" s="162" t="s">
        <v>166</v>
      </c>
      <c r="AT136" s="162" t="s">
        <v>162</v>
      </c>
      <c r="AU136" s="162" t="s">
        <v>82</v>
      </c>
      <c r="AY136" s="17" t="s">
        <v>160</v>
      </c>
      <c r="BE136" s="163">
        <f>IF(N136="základní",J136,0)</f>
        <v>0</v>
      </c>
      <c r="BF136" s="163">
        <f>IF(N136="snížená",J136,0)</f>
        <v>0</v>
      </c>
      <c r="BG136" s="163">
        <f>IF(N136="zákl. přenesená",J136,0)</f>
        <v>0</v>
      </c>
      <c r="BH136" s="163">
        <f>IF(N136="sníž. přenesená",J136,0)</f>
        <v>0</v>
      </c>
      <c r="BI136" s="163">
        <f>IF(N136="nulová",J136,0)</f>
        <v>0</v>
      </c>
      <c r="BJ136" s="17" t="s">
        <v>80</v>
      </c>
      <c r="BK136" s="163">
        <f>ROUND(I136*H136,2)</f>
        <v>0</v>
      </c>
      <c r="BL136" s="17" t="s">
        <v>166</v>
      </c>
      <c r="BM136" s="162" t="s">
        <v>954</v>
      </c>
    </row>
    <row r="137" spans="1:65" s="13" customFormat="1">
      <c r="B137" s="164"/>
      <c r="D137" s="165" t="s">
        <v>168</v>
      </c>
      <c r="E137" s="166" t="s">
        <v>1</v>
      </c>
      <c r="F137" s="167" t="s">
        <v>955</v>
      </c>
      <c r="H137" s="168">
        <v>131.44999999999999</v>
      </c>
      <c r="I137" s="169"/>
      <c r="L137" s="164"/>
      <c r="M137" s="170"/>
      <c r="N137" s="171"/>
      <c r="O137" s="171"/>
      <c r="P137" s="171"/>
      <c r="Q137" s="171"/>
      <c r="R137" s="171"/>
      <c r="S137" s="171"/>
      <c r="T137" s="172"/>
      <c r="AT137" s="166" t="s">
        <v>168</v>
      </c>
      <c r="AU137" s="166" t="s">
        <v>82</v>
      </c>
      <c r="AV137" s="13" t="s">
        <v>82</v>
      </c>
      <c r="AW137" s="13" t="s">
        <v>30</v>
      </c>
      <c r="AX137" s="13" t="s">
        <v>73</v>
      </c>
      <c r="AY137" s="166" t="s">
        <v>160</v>
      </c>
    </row>
    <row r="138" spans="1:65" s="14" customFormat="1">
      <c r="B138" s="173"/>
      <c r="D138" s="165" t="s">
        <v>168</v>
      </c>
      <c r="E138" s="174" t="s">
        <v>1</v>
      </c>
      <c r="F138" s="175" t="s">
        <v>170</v>
      </c>
      <c r="H138" s="176">
        <v>131.44999999999999</v>
      </c>
      <c r="I138" s="177"/>
      <c r="L138" s="173"/>
      <c r="M138" s="178"/>
      <c r="N138" s="179"/>
      <c r="O138" s="179"/>
      <c r="P138" s="179"/>
      <c r="Q138" s="179"/>
      <c r="R138" s="179"/>
      <c r="S138" s="179"/>
      <c r="T138" s="180"/>
      <c r="AT138" s="174" t="s">
        <v>168</v>
      </c>
      <c r="AU138" s="174" t="s">
        <v>82</v>
      </c>
      <c r="AV138" s="14" t="s">
        <v>166</v>
      </c>
      <c r="AW138" s="14" t="s">
        <v>30</v>
      </c>
      <c r="AX138" s="14" t="s">
        <v>80</v>
      </c>
      <c r="AY138" s="174" t="s">
        <v>160</v>
      </c>
    </row>
    <row r="139" spans="1:65" s="2" customFormat="1" ht="24.2" customHeight="1">
      <c r="A139" s="32"/>
      <c r="B139" s="149"/>
      <c r="C139" s="150" t="s">
        <v>174</v>
      </c>
      <c r="D139" s="150" t="s">
        <v>162</v>
      </c>
      <c r="E139" s="151" t="s">
        <v>509</v>
      </c>
      <c r="F139" s="152" t="s">
        <v>510</v>
      </c>
      <c r="G139" s="153" t="s">
        <v>165</v>
      </c>
      <c r="H139" s="154">
        <v>421.3</v>
      </c>
      <c r="I139" s="155"/>
      <c r="J139" s="156">
        <f>ROUND(I139*H139,2)</f>
        <v>0</v>
      </c>
      <c r="K139" s="157"/>
      <c r="L139" s="33"/>
      <c r="M139" s="158" t="s">
        <v>1</v>
      </c>
      <c r="N139" s="159" t="s">
        <v>38</v>
      </c>
      <c r="O139" s="58"/>
      <c r="P139" s="160">
        <f>O139*H139</f>
        <v>0</v>
      </c>
      <c r="Q139" s="160">
        <v>0</v>
      </c>
      <c r="R139" s="160">
        <f>Q139*H139</f>
        <v>0</v>
      </c>
      <c r="S139" s="160">
        <v>0.32500000000000001</v>
      </c>
      <c r="T139" s="161">
        <f>S139*H139</f>
        <v>136.92250000000001</v>
      </c>
      <c r="U139" s="32"/>
      <c r="V139" s="32"/>
      <c r="W139" s="32"/>
      <c r="X139" s="32"/>
      <c r="Y139" s="32"/>
      <c r="Z139" s="32"/>
      <c r="AA139" s="32"/>
      <c r="AB139" s="32"/>
      <c r="AC139" s="32"/>
      <c r="AD139" s="32"/>
      <c r="AE139" s="32"/>
      <c r="AR139" s="162" t="s">
        <v>166</v>
      </c>
      <c r="AT139" s="162" t="s">
        <v>162</v>
      </c>
      <c r="AU139" s="162" t="s">
        <v>82</v>
      </c>
      <c r="AY139" s="17" t="s">
        <v>160</v>
      </c>
      <c r="BE139" s="163">
        <f>IF(N139="základní",J139,0)</f>
        <v>0</v>
      </c>
      <c r="BF139" s="163">
        <f>IF(N139="snížená",J139,0)</f>
        <v>0</v>
      </c>
      <c r="BG139" s="163">
        <f>IF(N139="zákl. přenesená",J139,0)</f>
        <v>0</v>
      </c>
      <c r="BH139" s="163">
        <f>IF(N139="sníž. přenesená",J139,0)</f>
        <v>0</v>
      </c>
      <c r="BI139" s="163">
        <f>IF(N139="nulová",J139,0)</f>
        <v>0</v>
      </c>
      <c r="BJ139" s="17" t="s">
        <v>80</v>
      </c>
      <c r="BK139" s="163">
        <f>ROUND(I139*H139,2)</f>
        <v>0</v>
      </c>
      <c r="BL139" s="17" t="s">
        <v>166</v>
      </c>
      <c r="BM139" s="162" t="s">
        <v>956</v>
      </c>
    </row>
    <row r="140" spans="1:65" s="13" customFormat="1">
      <c r="B140" s="164"/>
      <c r="D140" s="165" t="s">
        <v>168</v>
      </c>
      <c r="E140" s="166" t="s">
        <v>1</v>
      </c>
      <c r="F140" s="167" t="s">
        <v>953</v>
      </c>
      <c r="H140" s="168">
        <v>289.85000000000002</v>
      </c>
      <c r="I140" s="169"/>
      <c r="L140" s="164"/>
      <c r="M140" s="170"/>
      <c r="N140" s="171"/>
      <c r="O140" s="171"/>
      <c r="P140" s="171"/>
      <c r="Q140" s="171"/>
      <c r="R140" s="171"/>
      <c r="S140" s="171"/>
      <c r="T140" s="172"/>
      <c r="AT140" s="166" t="s">
        <v>168</v>
      </c>
      <c r="AU140" s="166" t="s">
        <v>82</v>
      </c>
      <c r="AV140" s="13" t="s">
        <v>82</v>
      </c>
      <c r="AW140" s="13" t="s">
        <v>30</v>
      </c>
      <c r="AX140" s="13" t="s">
        <v>73</v>
      </c>
      <c r="AY140" s="166" t="s">
        <v>160</v>
      </c>
    </row>
    <row r="141" spans="1:65" s="13" customFormat="1">
      <c r="B141" s="164"/>
      <c r="D141" s="165" t="s">
        <v>168</v>
      </c>
      <c r="E141" s="166" t="s">
        <v>1</v>
      </c>
      <c r="F141" s="167" t="s">
        <v>955</v>
      </c>
      <c r="H141" s="168">
        <v>131.44999999999999</v>
      </c>
      <c r="I141" s="169"/>
      <c r="L141" s="164"/>
      <c r="M141" s="170"/>
      <c r="N141" s="171"/>
      <c r="O141" s="171"/>
      <c r="P141" s="171"/>
      <c r="Q141" s="171"/>
      <c r="R141" s="171"/>
      <c r="S141" s="171"/>
      <c r="T141" s="172"/>
      <c r="AT141" s="166" t="s">
        <v>168</v>
      </c>
      <c r="AU141" s="166" t="s">
        <v>82</v>
      </c>
      <c r="AV141" s="13" t="s">
        <v>82</v>
      </c>
      <c r="AW141" s="13" t="s">
        <v>30</v>
      </c>
      <c r="AX141" s="13" t="s">
        <v>73</v>
      </c>
      <c r="AY141" s="166" t="s">
        <v>160</v>
      </c>
    </row>
    <row r="142" spans="1:65" s="14" customFormat="1">
      <c r="B142" s="173"/>
      <c r="D142" s="165" t="s">
        <v>168</v>
      </c>
      <c r="E142" s="174" t="s">
        <v>1</v>
      </c>
      <c r="F142" s="175" t="s">
        <v>170</v>
      </c>
      <c r="H142" s="176">
        <v>421.3</v>
      </c>
      <c r="I142" s="177"/>
      <c r="L142" s="173"/>
      <c r="M142" s="178"/>
      <c r="N142" s="179"/>
      <c r="O142" s="179"/>
      <c r="P142" s="179"/>
      <c r="Q142" s="179"/>
      <c r="R142" s="179"/>
      <c r="S142" s="179"/>
      <c r="T142" s="180"/>
      <c r="AT142" s="174" t="s">
        <v>168</v>
      </c>
      <c r="AU142" s="174" t="s">
        <v>82</v>
      </c>
      <c r="AV142" s="14" t="s">
        <v>166</v>
      </c>
      <c r="AW142" s="14" t="s">
        <v>30</v>
      </c>
      <c r="AX142" s="14" t="s">
        <v>80</v>
      </c>
      <c r="AY142" s="174" t="s">
        <v>160</v>
      </c>
    </row>
    <row r="143" spans="1:65" s="2" customFormat="1" ht="24.2" customHeight="1">
      <c r="A143" s="32"/>
      <c r="B143" s="149"/>
      <c r="C143" s="150" t="s">
        <v>166</v>
      </c>
      <c r="D143" s="150" t="s">
        <v>162</v>
      </c>
      <c r="E143" s="151" t="s">
        <v>175</v>
      </c>
      <c r="F143" s="152" t="s">
        <v>176</v>
      </c>
      <c r="G143" s="153" t="s">
        <v>165</v>
      </c>
      <c r="H143" s="154">
        <v>289.85000000000002</v>
      </c>
      <c r="I143" s="155"/>
      <c r="J143" s="156">
        <f>ROUND(I143*H143,2)</f>
        <v>0</v>
      </c>
      <c r="K143" s="157"/>
      <c r="L143" s="33"/>
      <c r="M143" s="158" t="s">
        <v>1</v>
      </c>
      <c r="N143" s="159" t="s">
        <v>38</v>
      </c>
      <c r="O143" s="58"/>
      <c r="P143" s="160">
        <f>O143*H143</f>
        <v>0</v>
      </c>
      <c r="Q143" s="160">
        <v>0</v>
      </c>
      <c r="R143" s="160">
        <f>Q143*H143</f>
        <v>0</v>
      </c>
      <c r="S143" s="160">
        <v>0.22</v>
      </c>
      <c r="T143" s="161">
        <f>S143*H143</f>
        <v>63.767000000000003</v>
      </c>
      <c r="U143" s="32"/>
      <c r="V143" s="32"/>
      <c r="W143" s="32"/>
      <c r="X143" s="32"/>
      <c r="Y143" s="32"/>
      <c r="Z143" s="32"/>
      <c r="AA143" s="32"/>
      <c r="AB143" s="32"/>
      <c r="AC143" s="32"/>
      <c r="AD143" s="32"/>
      <c r="AE143" s="32"/>
      <c r="AR143" s="162" t="s">
        <v>166</v>
      </c>
      <c r="AT143" s="162" t="s">
        <v>162</v>
      </c>
      <c r="AU143" s="162" t="s">
        <v>82</v>
      </c>
      <c r="AY143" s="17" t="s">
        <v>160</v>
      </c>
      <c r="BE143" s="163">
        <f>IF(N143="základní",J143,0)</f>
        <v>0</v>
      </c>
      <c r="BF143" s="163">
        <f>IF(N143="snížená",J143,0)</f>
        <v>0</v>
      </c>
      <c r="BG143" s="163">
        <f>IF(N143="zákl. přenesená",J143,0)</f>
        <v>0</v>
      </c>
      <c r="BH143" s="163">
        <f>IF(N143="sníž. přenesená",J143,0)</f>
        <v>0</v>
      </c>
      <c r="BI143" s="163">
        <f>IF(N143="nulová",J143,0)</f>
        <v>0</v>
      </c>
      <c r="BJ143" s="17" t="s">
        <v>80</v>
      </c>
      <c r="BK143" s="163">
        <f>ROUND(I143*H143,2)</f>
        <v>0</v>
      </c>
      <c r="BL143" s="17" t="s">
        <v>166</v>
      </c>
      <c r="BM143" s="162" t="s">
        <v>957</v>
      </c>
    </row>
    <row r="144" spans="1:65" s="13" customFormat="1">
      <c r="B144" s="164"/>
      <c r="D144" s="165" t="s">
        <v>168</v>
      </c>
      <c r="E144" s="166" t="s">
        <v>1</v>
      </c>
      <c r="F144" s="167" t="s">
        <v>953</v>
      </c>
      <c r="H144" s="168">
        <v>289.85000000000002</v>
      </c>
      <c r="I144" s="169"/>
      <c r="L144" s="164"/>
      <c r="M144" s="170"/>
      <c r="N144" s="171"/>
      <c r="O144" s="171"/>
      <c r="P144" s="171"/>
      <c r="Q144" s="171"/>
      <c r="R144" s="171"/>
      <c r="S144" s="171"/>
      <c r="T144" s="172"/>
      <c r="AT144" s="166" t="s">
        <v>168</v>
      </c>
      <c r="AU144" s="166" t="s">
        <v>82</v>
      </c>
      <c r="AV144" s="13" t="s">
        <v>82</v>
      </c>
      <c r="AW144" s="13" t="s">
        <v>30</v>
      </c>
      <c r="AX144" s="13" t="s">
        <v>73</v>
      </c>
      <c r="AY144" s="166" t="s">
        <v>160</v>
      </c>
    </row>
    <row r="145" spans="1:65" s="14" customFormat="1">
      <c r="B145" s="173"/>
      <c r="D145" s="165" t="s">
        <v>168</v>
      </c>
      <c r="E145" s="174" t="s">
        <v>1</v>
      </c>
      <c r="F145" s="175" t="s">
        <v>170</v>
      </c>
      <c r="H145" s="176">
        <v>289.85000000000002</v>
      </c>
      <c r="I145" s="177"/>
      <c r="L145" s="173"/>
      <c r="M145" s="178"/>
      <c r="N145" s="179"/>
      <c r="O145" s="179"/>
      <c r="P145" s="179"/>
      <c r="Q145" s="179"/>
      <c r="R145" s="179"/>
      <c r="S145" s="179"/>
      <c r="T145" s="180"/>
      <c r="AT145" s="174" t="s">
        <v>168</v>
      </c>
      <c r="AU145" s="174" t="s">
        <v>82</v>
      </c>
      <c r="AV145" s="14" t="s">
        <v>166</v>
      </c>
      <c r="AW145" s="14" t="s">
        <v>30</v>
      </c>
      <c r="AX145" s="14" t="s">
        <v>80</v>
      </c>
      <c r="AY145" s="174" t="s">
        <v>160</v>
      </c>
    </row>
    <row r="146" spans="1:65" s="2" customFormat="1" ht="24.2" customHeight="1">
      <c r="A146" s="32"/>
      <c r="B146" s="149"/>
      <c r="C146" s="150" t="s">
        <v>182</v>
      </c>
      <c r="D146" s="150" t="s">
        <v>162</v>
      </c>
      <c r="E146" s="151" t="s">
        <v>513</v>
      </c>
      <c r="F146" s="152" t="s">
        <v>514</v>
      </c>
      <c r="G146" s="153" t="s">
        <v>165</v>
      </c>
      <c r="H146" s="154">
        <v>447.95</v>
      </c>
      <c r="I146" s="155"/>
      <c r="J146" s="156">
        <f>ROUND(I146*H146,2)</f>
        <v>0</v>
      </c>
      <c r="K146" s="157"/>
      <c r="L146" s="33"/>
      <c r="M146" s="158" t="s">
        <v>1</v>
      </c>
      <c r="N146" s="159" t="s">
        <v>38</v>
      </c>
      <c r="O146" s="58"/>
      <c r="P146" s="160">
        <f>O146*H146</f>
        <v>0</v>
      </c>
      <c r="Q146" s="160">
        <v>6.9999999999999994E-5</v>
      </c>
      <c r="R146" s="160">
        <f>Q146*H146</f>
        <v>3.1356499999999995E-2</v>
      </c>
      <c r="S146" s="160">
        <v>0.115</v>
      </c>
      <c r="T146" s="161">
        <f>S146*H146</f>
        <v>51.514250000000004</v>
      </c>
      <c r="U146" s="32"/>
      <c r="V146" s="32"/>
      <c r="W146" s="32"/>
      <c r="X146" s="32"/>
      <c r="Y146" s="32"/>
      <c r="Z146" s="32"/>
      <c r="AA146" s="32"/>
      <c r="AB146" s="32"/>
      <c r="AC146" s="32"/>
      <c r="AD146" s="32"/>
      <c r="AE146" s="32"/>
      <c r="AR146" s="162" t="s">
        <v>166</v>
      </c>
      <c r="AT146" s="162" t="s">
        <v>162</v>
      </c>
      <c r="AU146" s="162" t="s">
        <v>82</v>
      </c>
      <c r="AY146" s="17" t="s">
        <v>160</v>
      </c>
      <c r="BE146" s="163">
        <f>IF(N146="základní",J146,0)</f>
        <v>0</v>
      </c>
      <c r="BF146" s="163">
        <f>IF(N146="snížená",J146,0)</f>
        <v>0</v>
      </c>
      <c r="BG146" s="163">
        <f>IF(N146="zákl. přenesená",J146,0)</f>
        <v>0</v>
      </c>
      <c r="BH146" s="163">
        <f>IF(N146="sníž. přenesená",J146,0)</f>
        <v>0</v>
      </c>
      <c r="BI146" s="163">
        <f>IF(N146="nulová",J146,0)</f>
        <v>0</v>
      </c>
      <c r="BJ146" s="17" t="s">
        <v>80</v>
      </c>
      <c r="BK146" s="163">
        <f>ROUND(I146*H146,2)</f>
        <v>0</v>
      </c>
      <c r="BL146" s="17" t="s">
        <v>166</v>
      </c>
      <c r="BM146" s="162" t="s">
        <v>958</v>
      </c>
    </row>
    <row r="147" spans="1:65" s="13" customFormat="1">
      <c r="B147" s="164"/>
      <c r="D147" s="165" t="s">
        <v>168</v>
      </c>
      <c r="E147" s="166" t="s">
        <v>1</v>
      </c>
      <c r="F147" s="167" t="s">
        <v>959</v>
      </c>
      <c r="H147" s="168">
        <v>447.95</v>
      </c>
      <c r="I147" s="169"/>
      <c r="L147" s="164"/>
      <c r="M147" s="170"/>
      <c r="N147" s="171"/>
      <c r="O147" s="171"/>
      <c r="P147" s="171"/>
      <c r="Q147" s="171"/>
      <c r="R147" s="171"/>
      <c r="S147" s="171"/>
      <c r="T147" s="172"/>
      <c r="AT147" s="166" t="s">
        <v>168</v>
      </c>
      <c r="AU147" s="166" t="s">
        <v>82</v>
      </c>
      <c r="AV147" s="13" t="s">
        <v>82</v>
      </c>
      <c r="AW147" s="13" t="s">
        <v>30</v>
      </c>
      <c r="AX147" s="13" t="s">
        <v>73</v>
      </c>
      <c r="AY147" s="166" t="s">
        <v>160</v>
      </c>
    </row>
    <row r="148" spans="1:65" s="14" customFormat="1">
      <c r="B148" s="173"/>
      <c r="D148" s="165" t="s">
        <v>168</v>
      </c>
      <c r="E148" s="174" t="s">
        <v>1</v>
      </c>
      <c r="F148" s="175" t="s">
        <v>170</v>
      </c>
      <c r="H148" s="176">
        <v>447.95</v>
      </c>
      <c r="I148" s="177"/>
      <c r="L148" s="173"/>
      <c r="M148" s="178"/>
      <c r="N148" s="179"/>
      <c r="O148" s="179"/>
      <c r="P148" s="179"/>
      <c r="Q148" s="179"/>
      <c r="R148" s="179"/>
      <c r="S148" s="179"/>
      <c r="T148" s="180"/>
      <c r="AT148" s="174" t="s">
        <v>168</v>
      </c>
      <c r="AU148" s="174" t="s">
        <v>82</v>
      </c>
      <c r="AV148" s="14" t="s">
        <v>166</v>
      </c>
      <c r="AW148" s="14" t="s">
        <v>30</v>
      </c>
      <c r="AX148" s="14" t="s">
        <v>80</v>
      </c>
      <c r="AY148" s="174" t="s">
        <v>160</v>
      </c>
    </row>
    <row r="149" spans="1:65" s="2" customFormat="1" ht="24.2" customHeight="1">
      <c r="A149" s="32"/>
      <c r="B149" s="149"/>
      <c r="C149" s="150" t="s">
        <v>188</v>
      </c>
      <c r="D149" s="150" t="s">
        <v>162</v>
      </c>
      <c r="E149" s="151" t="s">
        <v>178</v>
      </c>
      <c r="F149" s="152" t="s">
        <v>179</v>
      </c>
      <c r="G149" s="153" t="s">
        <v>165</v>
      </c>
      <c r="H149" s="154">
        <v>717</v>
      </c>
      <c r="I149" s="155"/>
      <c r="J149" s="156">
        <f>ROUND(I149*H149,2)</f>
        <v>0</v>
      </c>
      <c r="K149" s="157"/>
      <c r="L149" s="33"/>
      <c r="M149" s="158" t="s">
        <v>1</v>
      </c>
      <c r="N149" s="159" t="s">
        <v>38</v>
      </c>
      <c r="O149" s="58"/>
      <c r="P149" s="160">
        <f>O149*H149</f>
        <v>0</v>
      </c>
      <c r="Q149" s="160">
        <v>2.4000000000000001E-4</v>
      </c>
      <c r="R149" s="160">
        <f>Q149*H149</f>
        <v>0.17208000000000001</v>
      </c>
      <c r="S149" s="160">
        <v>0.46</v>
      </c>
      <c r="T149" s="161">
        <f>S149*H149</f>
        <v>329.82</v>
      </c>
      <c r="U149" s="32"/>
      <c r="V149" s="32"/>
      <c r="W149" s="32"/>
      <c r="X149" s="32"/>
      <c r="Y149" s="32"/>
      <c r="Z149" s="32"/>
      <c r="AA149" s="32"/>
      <c r="AB149" s="32"/>
      <c r="AC149" s="32"/>
      <c r="AD149" s="32"/>
      <c r="AE149" s="32"/>
      <c r="AR149" s="162" t="s">
        <v>166</v>
      </c>
      <c r="AT149" s="162" t="s">
        <v>162</v>
      </c>
      <c r="AU149" s="162" t="s">
        <v>82</v>
      </c>
      <c r="AY149" s="17" t="s">
        <v>160</v>
      </c>
      <c r="BE149" s="163">
        <f>IF(N149="základní",J149,0)</f>
        <v>0</v>
      </c>
      <c r="BF149" s="163">
        <f>IF(N149="snížená",J149,0)</f>
        <v>0</v>
      </c>
      <c r="BG149" s="163">
        <f>IF(N149="zákl. přenesená",J149,0)</f>
        <v>0</v>
      </c>
      <c r="BH149" s="163">
        <f>IF(N149="sníž. přenesená",J149,0)</f>
        <v>0</v>
      </c>
      <c r="BI149" s="163">
        <f>IF(N149="nulová",J149,0)</f>
        <v>0</v>
      </c>
      <c r="BJ149" s="17" t="s">
        <v>80</v>
      </c>
      <c r="BK149" s="163">
        <f>ROUND(I149*H149,2)</f>
        <v>0</v>
      </c>
      <c r="BL149" s="17" t="s">
        <v>166</v>
      </c>
      <c r="BM149" s="162" t="s">
        <v>960</v>
      </c>
    </row>
    <row r="150" spans="1:65" s="13" customFormat="1">
      <c r="B150" s="164"/>
      <c r="D150" s="165" t="s">
        <v>168</v>
      </c>
      <c r="E150" s="166" t="s">
        <v>1</v>
      </c>
      <c r="F150" s="167" t="s">
        <v>961</v>
      </c>
      <c r="H150" s="168">
        <v>717</v>
      </c>
      <c r="I150" s="169"/>
      <c r="L150" s="164"/>
      <c r="M150" s="170"/>
      <c r="N150" s="171"/>
      <c r="O150" s="171"/>
      <c r="P150" s="171"/>
      <c r="Q150" s="171"/>
      <c r="R150" s="171"/>
      <c r="S150" s="171"/>
      <c r="T150" s="172"/>
      <c r="AT150" s="166" t="s">
        <v>168</v>
      </c>
      <c r="AU150" s="166" t="s">
        <v>82</v>
      </c>
      <c r="AV150" s="13" t="s">
        <v>82</v>
      </c>
      <c r="AW150" s="13" t="s">
        <v>30</v>
      </c>
      <c r="AX150" s="13" t="s">
        <v>73</v>
      </c>
      <c r="AY150" s="166" t="s">
        <v>160</v>
      </c>
    </row>
    <row r="151" spans="1:65" s="14" customFormat="1">
      <c r="B151" s="173"/>
      <c r="D151" s="165" t="s">
        <v>168</v>
      </c>
      <c r="E151" s="174" t="s">
        <v>1</v>
      </c>
      <c r="F151" s="175" t="s">
        <v>170</v>
      </c>
      <c r="H151" s="176">
        <v>717</v>
      </c>
      <c r="I151" s="177"/>
      <c r="L151" s="173"/>
      <c r="M151" s="178"/>
      <c r="N151" s="179"/>
      <c r="O151" s="179"/>
      <c r="P151" s="179"/>
      <c r="Q151" s="179"/>
      <c r="R151" s="179"/>
      <c r="S151" s="179"/>
      <c r="T151" s="180"/>
      <c r="AT151" s="174" t="s">
        <v>168</v>
      </c>
      <c r="AU151" s="174" t="s">
        <v>82</v>
      </c>
      <c r="AV151" s="14" t="s">
        <v>166</v>
      </c>
      <c r="AW151" s="14" t="s">
        <v>30</v>
      </c>
      <c r="AX151" s="14" t="s">
        <v>80</v>
      </c>
      <c r="AY151" s="174" t="s">
        <v>160</v>
      </c>
    </row>
    <row r="152" spans="1:65" s="2" customFormat="1" ht="24.2" customHeight="1">
      <c r="A152" s="32"/>
      <c r="B152" s="149"/>
      <c r="C152" s="150" t="s">
        <v>193</v>
      </c>
      <c r="D152" s="150" t="s">
        <v>162</v>
      </c>
      <c r="E152" s="151" t="s">
        <v>183</v>
      </c>
      <c r="F152" s="152" t="s">
        <v>184</v>
      </c>
      <c r="G152" s="153" t="s">
        <v>185</v>
      </c>
      <c r="H152" s="154">
        <v>360</v>
      </c>
      <c r="I152" s="155"/>
      <c r="J152" s="156">
        <f>ROUND(I152*H152,2)</f>
        <v>0</v>
      </c>
      <c r="K152" s="157"/>
      <c r="L152" s="33"/>
      <c r="M152" s="158" t="s">
        <v>1</v>
      </c>
      <c r="N152" s="159" t="s">
        <v>38</v>
      </c>
      <c r="O152" s="58"/>
      <c r="P152" s="160">
        <f>O152*H152</f>
        <v>0</v>
      </c>
      <c r="Q152" s="160">
        <v>3.0000000000000001E-5</v>
      </c>
      <c r="R152" s="160">
        <f>Q152*H152</f>
        <v>1.0800000000000001E-2</v>
      </c>
      <c r="S152" s="160">
        <v>0</v>
      </c>
      <c r="T152" s="161">
        <f>S152*H152</f>
        <v>0</v>
      </c>
      <c r="U152" s="32"/>
      <c r="V152" s="32"/>
      <c r="W152" s="32"/>
      <c r="X152" s="32"/>
      <c r="Y152" s="32"/>
      <c r="Z152" s="32"/>
      <c r="AA152" s="32"/>
      <c r="AB152" s="32"/>
      <c r="AC152" s="32"/>
      <c r="AD152" s="32"/>
      <c r="AE152" s="32"/>
      <c r="AR152" s="162" t="s">
        <v>166</v>
      </c>
      <c r="AT152" s="162" t="s">
        <v>162</v>
      </c>
      <c r="AU152" s="162" t="s">
        <v>82</v>
      </c>
      <c r="AY152" s="17" t="s">
        <v>160</v>
      </c>
      <c r="BE152" s="163">
        <f>IF(N152="základní",J152,0)</f>
        <v>0</v>
      </c>
      <c r="BF152" s="163">
        <f>IF(N152="snížená",J152,0)</f>
        <v>0</v>
      </c>
      <c r="BG152" s="163">
        <f>IF(N152="zákl. přenesená",J152,0)</f>
        <v>0</v>
      </c>
      <c r="BH152" s="163">
        <f>IF(N152="sníž. přenesená",J152,0)</f>
        <v>0</v>
      </c>
      <c r="BI152" s="163">
        <f>IF(N152="nulová",J152,0)</f>
        <v>0</v>
      </c>
      <c r="BJ152" s="17" t="s">
        <v>80</v>
      </c>
      <c r="BK152" s="163">
        <f>ROUND(I152*H152,2)</f>
        <v>0</v>
      </c>
      <c r="BL152" s="17" t="s">
        <v>166</v>
      </c>
      <c r="BM152" s="162" t="s">
        <v>962</v>
      </c>
    </row>
    <row r="153" spans="1:65" s="13" customFormat="1">
      <c r="B153" s="164"/>
      <c r="D153" s="165" t="s">
        <v>168</v>
      </c>
      <c r="E153" s="166" t="s">
        <v>1</v>
      </c>
      <c r="F153" s="167" t="s">
        <v>963</v>
      </c>
      <c r="H153" s="168">
        <v>360</v>
      </c>
      <c r="I153" s="169"/>
      <c r="L153" s="164"/>
      <c r="M153" s="170"/>
      <c r="N153" s="171"/>
      <c r="O153" s="171"/>
      <c r="P153" s="171"/>
      <c r="Q153" s="171"/>
      <c r="R153" s="171"/>
      <c r="S153" s="171"/>
      <c r="T153" s="172"/>
      <c r="AT153" s="166" t="s">
        <v>168</v>
      </c>
      <c r="AU153" s="166" t="s">
        <v>82</v>
      </c>
      <c r="AV153" s="13" t="s">
        <v>82</v>
      </c>
      <c r="AW153" s="13" t="s">
        <v>30</v>
      </c>
      <c r="AX153" s="13" t="s">
        <v>73</v>
      </c>
      <c r="AY153" s="166" t="s">
        <v>160</v>
      </c>
    </row>
    <row r="154" spans="1:65" s="14" customFormat="1">
      <c r="B154" s="173"/>
      <c r="D154" s="165" t="s">
        <v>168</v>
      </c>
      <c r="E154" s="174" t="s">
        <v>1</v>
      </c>
      <c r="F154" s="175" t="s">
        <v>170</v>
      </c>
      <c r="H154" s="176">
        <v>360</v>
      </c>
      <c r="I154" s="177"/>
      <c r="L154" s="173"/>
      <c r="M154" s="178"/>
      <c r="N154" s="179"/>
      <c r="O154" s="179"/>
      <c r="P154" s="179"/>
      <c r="Q154" s="179"/>
      <c r="R154" s="179"/>
      <c r="S154" s="179"/>
      <c r="T154" s="180"/>
      <c r="AT154" s="174" t="s">
        <v>168</v>
      </c>
      <c r="AU154" s="174" t="s">
        <v>82</v>
      </c>
      <c r="AV154" s="14" t="s">
        <v>166</v>
      </c>
      <c r="AW154" s="14" t="s">
        <v>30</v>
      </c>
      <c r="AX154" s="14" t="s">
        <v>80</v>
      </c>
      <c r="AY154" s="174" t="s">
        <v>160</v>
      </c>
    </row>
    <row r="155" spans="1:65" s="2" customFormat="1" ht="24.2" customHeight="1">
      <c r="A155" s="32"/>
      <c r="B155" s="149"/>
      <c r="C155" s="150" t="s">
        <v>199</v>
      </c>
      <c r="D155" s="150" t="s">
        <v>162</v>
      </c>
      <c r="E155" s="151" t="s">
        <v>189</v>
      </c>
      <c r="F155" s="152" t="s">
        <v>190</v>
      </c>
      <c r="G155" s="153" t="s">
        <v>191</v>
      </c>
      <c r="H155" s="154">
        <v>15</v>
      </c>
      <c r="I155" s="155"/>
      <c r="J155" s="156">
        <f>ROUND(I155*H155,2)</f>
        <v>0</v>
      </c>
      <c r="K155" s="157"/>
      <c r="L155" s="33"/>
      <c r="M155" s="158" t="s">
        <v>1</v>
      </c>
      <c r="N155" s="159" t="s">
        <v>38</v>
      </c>
      <c r="O155" s="58"/>
      <c r="P155" s="160">
        <f>O155*H155</f>
        <v>0</v>
      </c>
      <c r="Q155" s="160">
        <v>0</v>
      </c>
      <c r="R155" s="160">
        <f>Q155*H155</f>
        <v>0</v>
      </c>
      <c r="S155" s="160">
        <v>0</v>
      </c>
      <c r="T155" s="161">
        <f>S155*H155</f>
        <v>0</v>
      </c>
      <c r="U155" s="32"/>
      <c r="V155" s="32"/>
      <c r="W155" s="32"/>
      <c r="X155" s="32"/>
      <c r="Y155" s="32"/>
      <c r="Z155" s="32"/>
      <c r="AA155" s="32"/>
      <c r="AB155" s="32"/>
      <c r="AC155" s="32"/>
      <c r="AD155" s="32"/>
      <c r="AE155" s="32"/>
      <c r="AR155" s="162" t="s">
        <v>166</v>
      </c>
      <c r="AT155" s="162" t="s">
        <v>162</v>
      </c>
      <c r="AU155" s="162" t="s">
        <v>82</v>
      </c>
      <c r="AY155" s="17" t="s">
        <v>160</v>
      </c>
      <c r="BE155" s="163">
        <f>IF(N155="základní",J155,0)</f>
        <v>0</v>
      </c>
      <c r="BF155" s="163">
        <f>IF(N155="snížená",J155,0)</f>
        <v>0</v>
      </c>
      <c r="BG155" s="163">
        <f>IF(N155="zákl. přenesená",J155,0)</f>
        <v>0</v>
      </c>
      <c r="BH155" s="163">
        <f>IF(N155="sníž. přenesená",J155,0)</f>
        <v>0</v>
      </c>
      <c r="BI155" s="163">
        <f>IF(N155="nulová",J155,0)</f>
        <v>0</v>
      </c>
      <c r="BJ155" s="17" t="s">
        <v>80</v>
      </c>
      <c r="BK155" s="163">
        <f>ROUND(I155*H155,2)</f>
        <v>0</v>
      </c>
      <c r="BL155" s="17" t="s">
        <v>166</v>
      </c>
      <c r="BM155" s="162" t="s">
        <v>964</v>
      </c>
    </row>
    <row r="156" spans="1:65" s="13" customFormat="1">
      <c r="B156" s="164"/>
      <c r="D156" s="165" t="s">
        <v>168</v>
      </c>
      <c r="E156" s="166" t="s">
        <v>1</v>
      </c>
      <c r="F156" s="167" t="s">
        <v>8</v>
      </c>
      <c r="H156" s="168">
        <v>15</v>
      </c>
      <c r="I156" s="169"/>
      <c r="L156" s="164"/>
      <c r="M156" s="170"/>
      <c r="N156" s="171"/>
      <c r="O156" s="171"/>
      <c r="P156" s="171"/>
      <c r="Q156" s="171"/>
      <c r="R156" s="171"/>
      <c r="S156" s="171"/>
      <c r="T156" s="172"/>
      <c r="AT156" s="166" t="s">
        <v>168</v>
      </c>
      <c r="AU156" s="166" t="s">
        <v>82</v>
      </c>
      <c r="AV156" s="13" t="s">
        <v>82</v>
      </c>
      <c r="AW156" s="13" t="s">
        <v>30</v>
      </c>
      <c r="AX156" s="13" t="s">
        <v>73</v>
      </c>
      <c r="AY156" s="166" t="s">
        <v>160</v>
      </c>
    </row>
    <row r="157" spans="1:65" s="14" customFormat="1">
      <c r="B157" s="173"/>
      <c r="D157" s="165" t="s">
        <v>168</v>
      </c>
      <c r="E157" s="174" t="s">
        <v>1</v>
      </c>
      <c r="F157" s="175" t="s">
        <v>170</v>
      </c>
      <c r="H157" s="176">
        <v>15</v>
      </c>
      <c r="I157" s="177"/>
      <c r="L157" s="173"/>
      <c r="M157" s="178"/>
      <c r="N157" s="179"/>
      <c r="O157" s="179"/>
      <c r="P157" s="179"/>
      <c r="Q157" s="179"/>
      <c r="R157" s="179"/>
      <c r="S157" s="179"/>
      <c r="T157" s="180"/>
      <c r="AT157" s="174" t="s">
        <v>168</v>
      </c>
      <c r="AU157" s="174" t="s">
        <v>82</v>
      </c>
      <c r="AV157" s="14" t="s">
        <v>166</v>
      </c>
      <c r="AW157" s="14" t="s">
        <v>30</v>
      </c>
      <c r="AX157" s="14" t="s">
        <v>80</v>
      </c>
      <c r="AY157" s="174" t="s">
        <v>160</v>
      </c>
    </row>
    <row r="158" spans="1:65" s="2" customFormat="1" ht="24.2" customHeight="1">
      <c r="A158" s="32"/>
      <c r="B158" s="149"/>
      <c r="C158" s="150" t="s">
        <v>204</v>
      </c>
      <c r="D158" s="150" t="s">
        <v>162</v>
      </c>
      <c r="E158" s="151" t="s">
        <v>194</v>
      </c>
      <c r="F158" s="152" t="s">
        <v>195</v>
      </c>
      <c r="G158" s="153" t="s">
        <v>196</v>
      </c>
      <c r="H158" s="154">
        <v>6.6</v>
      </c>
      <c r="I158" s="155"/>
      <c r="J158" s="156">
        <f>ROUND(I158*H158,2)</f>
        <v>0</v>
      </c>
      <c r="K158" s="157"/>
      <c r="L158" s="33"/>
      <c r="M158" s="158" t="s">
        <v>1</v>
      </c>
      <c r="N158" s="159" t="s">
        <v>38</v>
      </c>
      <c r="O158" s="58"/>
      <c r="P158" s="160">
        <f>O158*H158</f>
        <v>0</v>
      </c>
      <c r="Q158" s="160">
        <v>8.6800000000000002E-3</v>
      </c>
      <c r="R158" s="160">
        <f>Q158*H158</f>
        <v>5.7287999999999999E-2</v>
      </c>
      <c r="S158" s="160">
        <v>0</v>
      </c>
      <c r="T158" s="161">
        <f>S158*H158</f>
        <v>0</v>
      </c>
      <c r="U158" s="32"/>
      <c r="V158" s="32"/>
      <c r="W158" s="32"/>
      <c r="X158" s="32"/>
      <c r="Y158" s="32"/>
      <c r="Z158" s="32"/>
      <c r="AA158" s="32"/>
      <c r="AB158" s="32"/>
      <c r="AC158" s="32"/>
      <c r="AD158" s="32"/>
      <c r="AE158" s="32"/>
      <c r="AR158" s="162" t="s">
        <v>166</v>
      </c>
      <c r="AT158" s="162" t="s">
        <v>162</v>
      </c>
      <c r="AU158" s="162" t="s">
        <v>82</v>
      </c>
      <c r="AY158" s="17" t="s">
        <v>160</v>
      </c>
      <c r="BE158" s="163">
        <f>IF(N158="základní",J158,0)</f>
        <v>0</v>
      </c>
      <c r="BF158" s="163">
        <f>IF(N158="snížená",J158,0)</f>
        <v>0</v>
      </c>
      <c r="BG158" s="163">
        <f>IF(N158="zákl. přenesená",J158,0)</f>
        <v>0</v>
      </c>
      <c r="BH158" s="163">
        <f>IF(N158="sníž. přenesená",J158,0)</f>
        <v>0</v>
      </c>
      <c r="BI158" s="163">
        <f>IF(N158="nulová",J158,0)</f>
        <v>0</v>
      </c>
      <c r="BJ158" s="17" t="s">
        <v>80</v>
      </c>
      <c r="BK158" s="163">
        <f>ROUND(I158*H158,2)</f>
        <v>0</v>
      </c>
      <c r="BL158" s="17" t="s">
        <v>166</v>
      </c>
      <c r="BM158" s="162" t="s">
        <v>965</v>
      </c>
    </row>
    <row r="159" spans="1:65" s="13" customFormat="1">
      <c r="B159" s="164"/>
      <c r="D159" s="165" t="s">
        <v>168</v>
      </c>
      <c r="E159" s="166" t="s">
        <v>1</v>
      </c>
      <c r="F159" s="167" t="s">
        <v>525</v>
      </c>
      <c r="H159" s="168">
        <v>6.6</v>
      </c>
      <c r="I159" s="169"/>
      <c r="L159" s="164"/>
      <c r="M159" s="170"/>
      <c r="N159" s="171"/>
      <c r="O159" s="171"/>
      <c r="P159" s="171"/>
      <c r="Q159" s="171"/>
      <c r="R159" s="171"/>
      <c r="S159" s="171"/>
      <c r="T159" s="172"/>
      <c r="AT159" s="166" t="s">
        <v>168</v>
      </c>
      <c r="AU159" s="166" t="s">
        <v>82</v>
      </c>
      <c r="AV159" s="13" t="s">
        <v>82</v>
      </c>
      <c r="AW159" s="13" t="s">
        <v>30</v>
      </c>
      <c r="AX159" s="13" t="s">
        <v>73</v>
      </c>
      <c r="AY159" s="166" t="s">
        <v>160</v>
      </c>
    </row>
    <row r="160" spans="1:65" s="14" customFormat="1">
      <c r="B160" s="173"/>
      <c r="D160" s="165" t="s">
        <v>168</v>
      </c>
      <c r="E160" s="174" t="s">
        <v>1</v>
      </c>
      <c r="F160" s="175" t="s">
        <v>170</v>
      </c>
      <c r="H160" s="176">
        <v>6.6</v>
      </c>
      <c r="I160" s="177"/>
      <c r="L160" s="173"/>
      <c r="M160" s="178"/>
      <c r="N160" s="179"/>
      <c r="O160" s="179"/>
      <c r="P160" s="179"/>
      <c r="Q160" s="179"/>
      <c r="R160" s="179"/>
      <c r="S160" s="179"/>
      <c r="T160" s="180"/>
      <c r="AT160" s="174" t="s">
        <v>168</v>
      </c>
      <c r="AU160" s="174" t="s">
        <v>82</v>
      </c>
      <c r="AV160" s="14" t="s">
        <v>166</v>
      </c>
      <c r="AW160" s="14" t="s">
        <v>30</v>
      </c>
      <c r="AX160" s="14" t="s">
        <v>80</v>
      </c>
      <c r="AY160" s="174" t="s">
        <v>160</v>
      </c>
    </row>
    <row r="161" spans="1:65" s="2" customFormat="1" ht="24.2" customHeight="1">
      <c r="A161" s="32"/>
      <c r="B161" s="149"/>
      <c r="C161" s="150" t="s">
        <v>210</v>
      </c>
      <c r="D161" s="150" t="s">
        <v>162</v>
      </c>
      <c r="E161" s="151" t="s">
        <v>966</v>
      </c>
      <c r="F161" s="152" t="s">
        <v>967</v>
      </c>
      <c r="G161" s="153" t="s">
        <v>196</v>
      </c>
      <c r="H161" s="154">
        <v>2.2000000000000002</v>
      </c>
      <c r="I161" s="155"/>
      <c r="J161" s="156">
        <f>ROUND(I161*H161,2)</f>
        <v>0</v>
      </c>
      <c r="K161" s="157"/>
      <c r="L161" s="33"/>
      <c r="M161" s="158" t="s">
        <v>1</v>
      </c>
      <c r="N161" s="159" t="s">
        <v>38</v>
      </c>
      <c r="O161" s="58"/>
      <c r="P161" s="160">
        <f>O161*H161</f>
        <v>0</v>
      </c>
      <c r="Q161" s="160">
        <v>1.269E-2</v>
      </c>
      <c r="R161" s="160">
        <f>Q161*H161</f>
        <v>2.7918000000000002E-2</v>
      </c>
      <c r="S161" s="160">
        <v>0</v>
      </c>
      <c r="T161" s="161">
        <f>S161*H161</f>
        <v>0</v>
      </c>
      <c r="U161" s="32"/>
      <c r="V161" s="32"/>
      <c r="W161" s="32"/>
      <c r="X161" s="32"/>
      <c r="Y161" s="32"/>
      <c r="Z161" s="32"/>
      <c r="AA161" s="32"/>
      <c r="AB161" s="32"/>
      <c r="AC161" s="32"/>
      <c r="AD161" s="32"/>
      <c r="AE161" s="32"/>
      <c r="AR161" s="162" t="s">
        <v>166</v>
      </c>
      <c r="AT161" s="162" t="s">
        <v>162</v>
      </c>
      <c r="AU161" s="162" t="s">
        <v>82</v>
      </c>
      <c r="AY161" s="17" t="s">
        <v>160</v>
      </c>
      <c r="BE161" s="163">
        <f>IF(N161="základní",J161,0)</f>
        <v>0</v>
      </c>
      <c r="BF161" s="163">
        <f>IF(N161="snížená",J161,0)</f>
        <v>0</v>
      </c>
      <c r="BG161" s="163">
        <f>IF(N161="zákl. přenesená",J161,0)</f>
        <v>0</v>
      </c>
      <c r="BH161" s="163">
        <f>IF(N161="sníž. přenesená",J161,0)</f>
        <v>0</v>
      </c>
      <c r="BI161" s="163">
        <f>IF(N161="nulová",J161,0)</f>
        <v>0</v>
      </c>
      <c r="BJ161" s="17" t="s">
        <v>80</v>
      </c>
      <c r="BK161" s="163">
        <f>ROUND(I161*H161,2)</f>
        <v>0</v>
      </c>
      <c r="BL161" s="17" t="s">
        <v>166</v>
      </c>
      <c r="BM161" s="162" t="s">
        <v>968</v>
      </c>
    </row>
    <row r="162" spans="1:65" s="13" customFormat="1">
      <c r="B162" s="164"/>
      <c r="D162" s="165" t="s">
        <v>168</v>
      </c>
      <c r="E162" s="166" t="s">
        <v>1</v>
      </c>
      <c r="F162" s="167" t="s">
        <v>198</v>
      </c>
      <c r="H162" s="168">
        <v>2.2000000000000002</v>
      </c>
      <c r="I162" s="169"/>
      <c r="L162" s="164"/>
      <c r="M162" s="170"/>
      <c r="N162" s="171"/>
      <c r="O162" s="171"/>
      <c r="P162" s="171"/>
      <c r="Q162" s="171"/>
      <c r="R162" s="171"/>
      <c r="S162" s="171"/>
      <c r="T162" s="172"/>
      <c r="AT162" s="166" t="s">
        <v>168</v>
      </c>
      <c r="AU162" s="166" t="s">
        <v>82</v>
      </c>
      <c r="AV162" s="13" t="s">
        <v>82</v>
      </c>
      <c r="AW162" s="13" t="s">
        <v>30</v>
      </c>
      <c r="AX162" s="13" t="s">
        <v>73</v>
      </c>
      <c r="AY162" s="166" t="s">
        <v>160</v>
      </c>
    </row>
    <row r="163" spans="1:65" s="14" customFormat="1">
      <c r="B163" s="173"/>
      <c r="D163" s="165" t="s">
        <v>168</v>
      </c>
      <c r="E163" s="174" t="s">
        <v>1</v>
      </c>
      <c r="F163" s="175" t="s">
        <v>170</v>
      </c>
      <c r="H163" s="176">
        <v>2.2000000000000002</v>
      </c>
      <c r="I163" s="177"/>
      <c r="L163" s="173"/>
      <c r="M163" s="178"/>
      <c r="N163" s="179"/>
      <c r="O163" s="179"/>
      <c r="P163" s="179"/>
      <c r="Q163" s="179"/>
      <c r="R163" s="179"/>
      <c r="S163" s="179"/>
      <c r="T163" s="180"/>
      <c r="AT163" s="174" t="s">
        <v>168</v>
      </c>
      <c r="AU163" s="174" t="s">
        <v>82</v>
      </c>
      <c r="AV163" s="14" t="s">
        <v>166</v>
      </c>
      <c r="AW163" s="14" t="s">
        <v>30</v>
      </c>
      <c r="AX163" s="14" t="s">
        <v>80</v>
      </c>
      <c r="AY163" s="174" t="s">
        <v>160</v>
      </c>
    </row>
    <row r="164" spans="1:65" s="2" customFormat="1" ht="24.2" customHeight="1">
      <c r="A164" s="32"/>
      <c r="B164" s="149"/>
      <c r="C164" s="150" t="s">
        <v>220</v>
      </c>
      <c r="D164" s="150" t="s">
        <v>162</v>
      </c>
      <c r="E164" s="151" t="s">
        <v>200</v>
      </c>
      <c r="F164" s="152" t="s">
        <v>201</v>
      </c>
      <c r="G164" s="153" t="s">
        <v>196</v>
      </c>
      <c r="H164" s="154">
        <v>4.4000000000000004</v>
      </c>
      <c r="I164" s="155"/>
      <c r="J164" s="156">
        <f>ROUND(I164*H164,2)</f>
        <v>0</v>
      </c>
      <c r="K164" s="157"/>
      <c r="L164" s="33"/>
      <c r="M164" s="158" t="s">
        <v>1</v>
      </c>
      <c r="N164" s="159" t="s">
        <v>38</v>
      </c>
      <c r="O164" s="58"/>
      <c r="P164" s="160">
        <f>O164*H164</f>
        <v>0</v>
      </c>
      <c r="Q164" s="160">
        <v>3.6900000000000002E-2</v>
      </c>
      <c r="R164" s="160">
        <f>Q164*H164</f>
        <v>0.16236000000000003</v>
      </c>
      <c r="S164" s="160">
        <v>0</v>
      </c>
      <c r="T164" s="161">
        <f>S164*H164</f>
        <v>0</v>
      </c>
      <c r="U164" s="32"/>
      <c r="V164" s="32"/>
      <c r="W164" s="32"/>
      <c r="X164" s="32"/>
      <c r="Y164" s="32"/>
      <c r="Z164" s="32"/>
      <c r="AA164" s="32"/>
      <c r="AB164" s="32"/>
      <c r="AC164" s="32"/>
      <c r="AD164" s="32"/>
      <c r="AE164" s="32"/>
      <c r="AR164" s="162" t="s">
        <v>166</v>
      </c>
      <c r="AT164" s="162" t="s">
        <v>162</v>
      </c>
      <c r="AU164" s="162" t="s">
        <v>82</v>
      </c>
      <c r="AY164" s="17" t="s">
        <v>160</v>
      </c>
      <c r="BE164" s="163">
        <f>IF(N164="základní",J164,0)</f>
        <v>0</v>
      </c>
      <c r="BF164" s="163">
        <f>IF(N164="snížená",J164,0)</f>
        <v>0</v>
      </c>
      <c r="BG164" s="163">
        <f>IF(N164="zákl. přenesená",J164,0)</f>
        <v>0</v>
      </c>
      <c r="BH164" s="163">
        <f>IF(N164="sníž. přenesená",J164,0)</f>
        <v>0</v>
      </c>
      <c r="BI164" s="163">
        <f>IF(N164="nulová",J164,0)</f>
        <v>0</v>
      </c>
      <c r="BJ164" s="17" t="s">
        <v>80</v>
      </c>
      <c r="BK164" s="163">
        <f>ROUND(I164*H164,2)</f>
        <v>0</v>
      </c>
      <c r="BL164" s="17" t="s">
        <v>166</v>
      </c>
      <c r="BM164" s="162" t="s">
        <v>969</v>
      </c>
    </row>
    <row r="165" spans="1:65" s="13" customFormat="1">
      <c r="B165" s="164"/>
      <c r="D165" s="165" t="s">
        <v>168</v>
      </c>
      <c r="E165" s="166" t="s">
        <v>1</v>
      </c>
      <c r="F165" s="167" t="s">
        <v>856</v>
      </c>
      <c r="H165" s="168">
        <v>4.4000000000000004</v>
      </c>
      <c r="I165" s="169"/>
      <c r="L165" s="164"/>
      <c r="M165" s="170"/>
      <c r="N165" s="171"/>
      <c r="O165" s="171"/>
      <c r="P165" s="171"/>
      <c r="Q165" s="171"/>
      <c r="R165" s="171"/>
      <c r="S165" s="171"/>
      <c r="T165" s="172"/>
      <c r="AT165" s="166" t="s">
        <v>168</v>
      </c>
      <c r="AU165" s="166" t="s">
        <v>82</v>
      </c>
      <c r="AV165" s="13" t="s">
        <v>82</v>
      </c>
      <c r="AW165" s="13" t="s">
        <v>30</v>
      </c>
      <c r="AX165" s="13" t="s">
        <v>73</v>
      </c>
      <c r="AY165" s="166" t="s">
        <v>160</v>
      </c>
    </row>
    <row r="166" spans="1:65" s="14" customFormat="1">
      <c r="B166" s="173"/>
      <c r="D166" s="165" t="s">
        <v>168</v>
      </c>
      <c r="E166" s="174" t="s">
        <v>1</v>
      </c>
      <c r="F166" s="175" t="s">
        <v>170</v>
      </c>
      <c r="H166" s="176">
        <v>4.4000000000000004</v>
      </c>
      <c r="I166" s="177"/>
      <c r="L166" s="173"/>
      <c r="M166" s="178"/>
      <c r="N166" s="179"/>
      <c r="O166" s="179"/>
      <c r="P166" s="179"/>
      <c r="Q166" s="179"/>
      <c r="R166" s="179"/>
      <c r="S166" s="179"/>
      <c r="T166" s="180"/>
      <c r="AT166" s="174" t="s">
        <v>168</v>
      </c>
      <c r="AU166" s="174" t="s">
        <v>82</v>
      </c>
      <c r="AV166" s="14" t="s">
        <v>166</v>
      </c>
      <c r="AW166" s="14" t="s">
        <v>30</v>
      </c>
      <c r="AX166" s="14" t="s">
        <v>80</v>
      </c>
      <c r="AY166" s="174" t="s">
        <v>160</v>
      </c>
    </row>
    <row r="167" spans="1:65" s="2" customFormat="1" ht="24.2" customHeight="1">
      <c r="A167" s="32"/>
      <c r="B167" s="149"/>
      <c r="C167" s="150" t="s">
        <v>225</v>
      </c>
      <c r="D167" s="150" t="s">
        <v>162</v>
      </c>
      <c r="E167" s="151" t="s">
        <v>205</v>
      </c>
      <c r="F167" s="152" t="s">
        <v>206</v>
      </c>
      <c r="G167" s="153" t="s">
        <v>207</v>
      </c>
      <c r="H167" s="154">
        <v>28.687999999999999</v>
      </c>
      <c r="I167" s="155"/>
      <c r="J167" s="156">
        <f>ROUND(I167*H167,2)</f>
        <v>0</v>
      </c>
      <c r="K167" s="157"/>
      <c r="L167" s="33"/>
      <c r="M167" s="158" t="s">
        <v>1</v>
      </c>
      <c r="N167" s="159" t="s">
        <v>38</v>
      </c>
      <c r="O167" s="58"/>
      <c r="P167" s="160">
        <f>O167*H167</f>
        <v>0</v>
      </c>
      <c r="Q167" s="160">
        <v>0</v>
      </c>
      <c r="R167" s="160">
        <f>Q167*H167</f>
        <v>0</v>
      </c>
      <c r="S167" s="160">
        <v>0</v>
      </c>
      <c r="T167" s="161">
        <f>S167*H167</f>
        <v>0</v>
      </c>
      <c r="U167" s="32"/>
      <c r="V167" s="32"/>
      <c r="W167" s="32"/>
      <c r="X167" s="32"/>
      <c r="Y167" s="32"/>
      <c r="Z167" s="32"/>
      <c r="AA167" s="32"/>
      <c r="AB167" s="32"/>
      <c r="AC167" s="32"/>
      <c r="AD167" s="32"/>
      <c r="AE167" s="32"/>
      <c r="AR167" s="162" t="s">
        <v>166</v>
      </c>
      <c r="AT167" s="162" t="s">
        <v>162</v>
      </c>
      <c r="AU167" s="162" t="s">
        <v>82</v>
      </c>
      <c r="AY167" s="17" t="s">
        <v>160</v>
      </c>
      <c r="BE167" s="163">
        <f>IF(N167="základní",J167,0)</f>
        <v>0</v>
      </c>
      <c r="BF167" s="163">
        <f>IF(N167="snížená",J167,0)</f>
        <v>0</v>
      </c>
      <c r="BG167" s="163">
        <f>IF(N167="zákl. přenesená",J167,0)</f>
        <v>0</v>
      </c>
      <c r="BH167" s="163">
        <f>IF(N167="sníž. přenesená",J167,0)</f>
        <v>0</v>
      </c>
      <c r="BI167" s="163">
        <f>IF(N167="nulová",J167,0)</f>
        <v>0</v>
      </c>
      <c r="BJ167" s="17" t="s">
        <v>80</v>
      </c>
      <c r="BK167" s="163">
        <f>ROUND(I167*H167,2)</f>
        <v>0</v>
      </c>
      <c r="BL167" s="17" t="s">
        <v>166</v>
      </c>
      <c r="BM167" s="162" t="s">
        <v>970</v>
      </c>
    </row>
    <row r="168" spans="1:65" s="13" customFormat="1">
      <c r="B168" s="164"/>
      <c r="D168" s="165" t="s">
        <v>168</v>
      </c>
      <c r="E168" s="166" t="s">
        <v>1</v>
      </c>
      <c r="F168" s="167" t="s">
        <v>971</v>
      </c>
      <c r="H168" s="168">
        <v>28.687999999999999</v>
      </c>
      <c r="I168" s="169"/>
      <c r="L168" s="164"/>
      <c r="M168" s="170"/>
      <c r="N168" s="171"/>
      <c r="O168" s="171"/>
      <c r="P168" s="171"/>
      <c r="Q168" s="171"/>
      <c r="R168" s="171"/>
      <c r="S168" s="171"/>
      <c r="T168" s="172"/>
      <c r="AT168" s="166" t="s">
        <v>168</v>
      </c>
      <c r="AU168" s="166" t="s">
        <v>82</v>
      </c>
      <c r="AV168" s="13" t="s">
        <v>82</v>
      </c>
      <c r="AW168" s="13" t="s">
        <v>30</v>
      </c>
      <c r="AX168" s="13" t="s">
        <v>73</v>
      </c>
      <c r="AY168" s="166" t="s">
        <v>160</v>
      </c>
    </row>
    <row r="169" spans="1:65" s="14" customFormat="1">
      <c r="B169" s="173"/>
      <c r="D169" s="165" t="s">
        <v>168</v>
      </c>
      <c r="E169" s="174" t="s">
        <v>1</v>
      </c>
      <c r="F169" s="175" t="s">
        <v>170</v>
      </c>
      <c r="H169" s="176">
        <v>28.687999999999999</v>
      </c>
      <c r="I169" s="177"/>
      <c r="L169" s="173"/>
      <c r="M169" s="178"/>
      <c r="N169" s="179"/>
      <c r="O169" s="179"/>
      <c r="P169" s="179"/>
      <c r="Q169" s="179"/>
      <c r="R169" s="179"/>
      <c r="S169" s="179"/>
      <c r="T169" s="180"/>
      <c r="AT169" s="174" t="s">
        <v>168</v>
      </c>
      <c r="AU169" s="174" t="s">
        <v>82</v>
      </c>
      <c r="AV169" s="14" t="s">
        <v>166</v>
      </c>
      <c r="AW169" s="14" t="s">
        <v>30</v>
      </c>
      <c r="AX169" s="14" t="s">
        <v>80</v>
      </c>
      <c r="AY169" s="174" t="s">
        <v>160</v>
      </c>
    </row>
    <row r="170" spans="1:65" s="2" customFormat="1" ht="33" customHeight="1">
      <c r="A170" s="32"/>
      <c r="B170" s="149"/>
      <c r="C170" s="150" t="s">
        <v>230</v>
      </c>
      <c r="D170" s="150" t="s">
        <v>162</v>
      </c>
      <c r="E170" s="151" t="s">
        <v>211</v>
      </c>
      <c r="F170" s="152" t="s">
        <v>212</v>
      </c>
      <c r="G170" s="153" t="s">
        <v>207</v>
      </c>
      <c r="H170" s="154">
        <v>569.87099999999998</v>
      </c>
      <c r="I170" s="155"/>
      <c r="J170" s="156">
        <f>ROUND(I170*H170,2)</f>
        <v>0</v>
      </c>
      <c r="K170" s="157"/>
      <c r="L170" s="33"/>
      <c r="M170" s="158" t="s">
        <v>1</v>
      </c>
      <c r="N170" s="159" t="s">
        <v>38</v>
      </c>
      <c r="O170" s="58"/>
      <c r="P170" s="160">
        <f>O170*H170</f>
        <v>0</v>
      </c>
      <c r="Q170" s="160">
        <v>0</v>
      </c>
      <c r="R170" s="160">
        <f>Q170*H170</f>
        <v>0</v>
      </c>
      <c r="S170" s="160">
        <v>0</v>
      </c>
      <c r="T170" s="161">
        <f>S170*H170</f>
        <v>0</v>
      </c>
      <c r="U170" s="32"/>
      <c r="V170" s="32"/>
      <c r="W170" s="32"/>
      <c r="X170" s="32"/>
      <c r="Y170" s="32"/>
      <c r="Z170" s="32"/>
      <c r="AA170" s="32"/>
      <c r="AB170" s="32"/>
      <c r="AC170" s="32"/>
      <c r="AD170" s="32"/>
      <c r="AE170" s="32"/>
      <c r="AR170" s="162" t="s">
        <v>166</v>
      </c>
      <c r="AT170" s="162" t="s">
        <v>162</v>
      </c>
      <c r="AU170" s="162" t="s">
        <v>82</v>
      </c>
      <c r="AY170" s="17" t="s">
        <v>160</v>
      </c>
      <c r="BE170" s="163">
        <f>IF(N170="základní",J170,0)</f>
        <v>0</v>
      </c>
      <c r="BF170" s="163">
        <f>IF(N170="snížená",J170,0)</f>
        <v>0</v>
      </c>
      <c r="BG170" s="163">
        <f>IF(N170="zákl. přenesená",J170,0)</f>
        <v>0</v>
      </c>
      <c r="BH170" s="163">
        <f>IF(N170="sníž. přenesená",J170,0)</f>
        <v>0</v>
      </c>
      <c r="BI170" s="163">
        <f>IF(N170="nulová",J170,0)</f>
        <v>0</v>
      </c>
      <c r="BJ170" s="17" t="s">
        <v>80</v>
      </c>
      <c r="BK170" s="163">
        <f>ROUND(I170*H170,2)</f>
        <v>0</v>
      </c>
      <c r="BL170" s="17" t="s">
        <v>166</v>
      </c>
      <c r="BM170" s="162" t="s">
        <v>972</v>
      </c>
    </row>
    <row r="171" spans="1:65" s="15" customFormat="1">
      <c r="B171" s="181"/>
      <c r="D171" s="165" t="s">
        <v>168</v>
      </c>
      <c r="E171" s="182" t="s">
        <v>1</v>
      </c>
      <c r="F171" s="183" t="s">
        <v>214</v>
      </c>
      <c r="H171" s="182" t="s">
        <v>1</v>
      </c>
      <c r="I171" s="184"/>
      <c r="L171" s="181"/>
      <c r="M171" s="185"/>
      <c r="N171" s="186"/>
      <c r="O171" s="186"/>
      <c r="P171" s="186"/>
      <c r="Q171" s="186"/>
      <c r="R171" s="186"/>
      <c r="S171" s="186"/>
      <c r="T171" s="187"/>
      <c r="AT171" s="182" t="s">
        <v>168</v>
      </c>
      <c r="AU171" s="182" t="s">
        <v>82</v>
      </c>
      <c r="AV171" s="15" t="s">
        <v>80</v>
      </c>
      <c r="AW171" s="15" t="s">
        <v>30</v>
      </c>
      <c r="AX171" s="15" t="s">
        <v>73</v>
      </c>
      <c r="AY171" s="182" t="s">
        <v>160</v>
      </c>
    </row>
    <row r="172" spans="1:65" s="13" customFormat="1" ht="33.75">
      <c r="B172" s="164"/>
      <c r="D172" s="165" t="s">
        <v>168</v>
      </c>
      <c r="E172" s="166" t="s">
        <v>1</v>
      </c>
      <c r="F172" s="167" t="s">
        <v>973</v>
      </c>
      <c r="H172" s="168">
        <v>1087.675</v>
      </c>
      <c r="I172" s="169"/>
      <c r="L172" s="164"/>
      <c r="M172" s="170"/>
      <c r="N172" s="171"/>
      <c r="O172" s="171"/>
      <c r="P172" s="171"/>
      <c r="Q172" s="171"/>
      <c r="R172" s="171"/>
      <c r="S172" s="171"/>
      <c r="T172" s="172"/>
      <c r="AT172" s="166" t="s">
        <v>168</v>
      </c>
      <c r="AU172" s="166" t="s">
        <v>82</v>
      </c>
      <c r="AV172" s="13" t="s">
        <v>82</v>
      </c>
      <c r="AW172" s="13" t="s">
        <v>30</v>
      </c>
      <c r="AX172" s="13" t="s">
        <v>73</v>
      </c>
      <c r="AY172" s="166" t="s">
        <v>160</v>
      </c>
    </row>
    <row r="173" spans="1:65" s="13" customFormat="1">
      <c r="B173" s="164"/>
      <c r="D173" s="165" t="s">
        <v>168</v>
      </c>
      <c r="E173" s="166" t="s">
        <v>1</v>
      </c>
      <c r="F173" s="167" t="s">
        <v>974</v>
      </c>
      <c r="H173" s="168">
        <v>126.38500000000001</v>
      </c>
      <c r="I173" s="169"/>
      <c r="L173" s="164"/>
      <c r="M173" s="170"/>
      <c r="N173" s="171"/>
      <c r="O173" s="171"/>
      <c r="P173" s="171"/>
      <c r="Q173" s="171"/>
      <c r="R173" s="171"/>
      <c r="S173" s="171"/>
      <c r="T173" s="172"/>
      <c r="AT173" s="166" t="s">
        <v>168</v>
      </c>
      <c r="AU173" s="166" t="s">
        <v>82</v>
      </c>
      <c r="AV173" s="13" t="s">
        <v>82</v>
      </c>
      <c r="AW173" s="13" t="s">
        <v>30</v>
      </c>
      <c r="AX173" s="13" t="s">
        <v>73</v>
      </c>
      <c r="AY173" s="166" t="s">
        <v>160</v>
      </c>
    </row>
    <row r="174" spans="1:65" s="13" customFormat="1">
      <c r="B174" s="164"/>
      <c r="D174" s="165" t="s">
        <v>168</v>
      </c>
      <c r="E174" s="166" t="s">
        <v>1</v>
      </c>
      <c r="F174" s="167" t="s">
        <v>975</v>
      </c>
      <c r="H174" s="168">
        <v>-264.27499999999998</v>
      </c>
      <c r="I174" s="169"/>
      <c r="L174" s="164"/>
      <c r="M174" s="170"/>
      <c r="N174" s="171"/>
      <c r="O174" s="171"/>
      <c r="P174" s="171"/>
      <c r="Q174" s="171"/>
      <c r="R174" s="171"/>
      <c r="S174" s="171"/>
      <c r="T174" s="172"/>
      <c r="AT174" s="166" t="s">
        <v>168</v>
      </c>
      <c r="AU174" s="166" t="s">
        <v>82</v>
      </c>
      <c r="AV174" s="13" t="s">
        <v>82</v>
      </c>
      <c r="AW174" s="13" t="s">
        <v>30</v>
      </c>
      <c r="AX174" s="13" t="s">
        <v>73</v>
      </c>
      <c r="AY174" s="166" t="s">
        <v>160</v>
      </c>
    </row>
    <row r="175" spans="1:65" s="14" customFormat="1">
      <c r="B175" s="173"/>
      <c r="D175" s="165" t="s">
        <v>168</v>
      </c>
      <c r="E175" s="174" t="s">
        <v>1</v>
      </c>
      <c r="F175" s="175" t="s">
        <v>218</v>
      </c>
      <c r="H175" s="176">
        <v>949.78499999999997</v>
      </c>
      <c r="I175" s="177"/>
      <c r="L175" s="173"/>
      <c r="M175" s="178"/>
      <c r="N175" s="179"/>
      <c r="O175" s="179"/>
      <c r="P175" s="179"/>
      <c r="Q175" s="179"/>
      <c r="R175" s="179"/>
      <c r="S175" s="179"/>
      <c r="T175" s="180"/>
      <c r="AT175" s="174" t="s">
        <v>168</v>
      </c>
      <c r="AU175" s="174" t="s">
        <v>82</v>
      </c>
      <c r="AV175" s="14" t="s">
        <v>166</v>
      </c>
      <c r="AW175" s="14" t="s">
        <v>30</v>
      </c>
      <c r="AX175" s="14" t="s">
        <v>73</v>
      </c>
      <c r="AY175" s="174" t="s">
        <v>160</v>
      </c>
    </row>
    <row r="176" spans="1:65" s="13" customFormat="1">
      <c r="B176" s="164"/>
      <c r="D176" s="165" t="s">
        <v>168</v>
      </c>
      <c r="E176" s="166" t="s">
        <v>1</v>
      </c>
      <c r="F176" s="167" t="s">
        <v>976</v>
      </c>
      <c r="H176" s="168">
        <v>569.87099999999998</v>
      </c>
      <c r="I176" s="169"/>
      <c r="L176" s="164"/>
      <c r="M176" s="170"/>
      <c r="N176" s="171"/>
      <c r="O176" s="171"/>
      <c r="P176" s="171"/>
      <c r="Q176" s="171"/>
      <c r="R176" s="171"/>
      <c r="S176" s="171"/>
      <c r="T176" s="172"/>
      <c r="AT176" s="166" t="s">
        <v>168</v>
      </c>
      <c r="AU176" s="166" t="s">
        <v>82</v>
      </c>
      <c r="AV176" s="13" t="s">
        <v>82</v>
      </c>
      <c r="AW176" s="13" t="s">
        <v>30</v>
      </c>
      <c r="AX176" s="13" t="s">
        <v>80</v>
      </c>
      <c r="AY176" s="166" t="s">
        <v>160</v>
      </c>
    </row>
    <row r="177" spans="1:65" s="2" customFormat="1" ht="33" customHeight="1">
      <c r="A177" s="32"/>
      <c r="B177" s="149"/>
      <c r="C177" s="150" t="s">
        <v>236</v>
      </c>
      <c r="D177" s="150" t="s">
        <v>162</v>
      </c>
      <c r="E177" s="151" t="s">
        <v>221</v>
      </c>
      <c r="F177" s="152" t="s">
        <v>222</v>
      </c>
      <c r="G177" s="153" t="s">
        <v>207</v>
      </c>
      <c r="H177" s="154">
        <v>284.93599999999998</v>
      </c>
      <c r="I177" s="155"/>
      <c r="J177" s="156">
        <f>ROUND(I177*H177,2)</f>
        <v>0</v>
      </c>
      <c r="K177" s="157"/>
      <c r="L177" s="33"/>
      <c r="M177" s="158" t="s">
        <v>1</v>
      </c>
      <c r="N177" s="159" t="s">
        <v>38</v>
      </c>
      <c r="O177" s="58"/>
      <c r="P177" s="160">
        <f>O177*H177</f>
        <v>0</v>
      </c>
      <c r="Q177" s="160">
        <v>0</v>
      </c>
      <c r="R177" s="160">
        <f>Q177*H177</f>
        <v>0</v>
      </c>
      <c r="S177" s="160">
        <v>0</v>
      </c>
      <c r="T177" s="161">
        <f>S177*H177</f>
        <v>0</v>
      </c>
      <c r="U177" s="32"/>
      <c r="V177" s="32"/>
      <c r="W177" s="32"/>
      <c r="X177" s="32"/>
      <c r="Y177" s="32"/>
      <c r="Z177" s="32"/>
      <c r="AA177" s="32"/>
      <c r="AB177" s="32"/>
      <c r="AC177" s="32"/>
      <c r="AD177" s="32"/>
      <c r="AE177" s="32"/>
      <c r="AR177" s="162" t="s">
        <v>166</v>
      </c>
      <c r="AT177" s="162" t="s">
        <v>162</v>
      </c>
      <c r="AU177" s="162" t="s">
        <v>82</v>
      </c>
      <c r="AY177" s="17" t="s">
        <v>160</v>
      </c>
      <c r="BE177" s="163">
        <f>IF(N177="základní",J177,0)</f>
        <v>0</v>
      </c>
      <c r="BF177" s="163">
        <f>IF(N177="snížená",J177,0)</f>
        <v>0</v>
      </c>
      <c r="BG177" s="163">
        <f>IF(N177="zákl. přenesená",J177,0)</f>
        <v>0</v>
      </c>
      <c r="BH177" s="163">
        <f>IF(N177="sníž. přenesená",J177,0)</f>
        <v>0</v>
      </c>
      <c r="BI177" s="163">
        <f>IF(N177="nulová",J177,0)</f>
        <v>0</v>
      </c>
      <c r="BJ177" s="17" t="s">
        <v>80</v>
      </c>
      <c r="BK177" s="163">
        <f>ROUND(I177*H177,2)</f>
        <v>0</v>
      </c>
      <c r="BL177" s="17" t="s">
        <v>166</v>
      </c>
      <c r="BM177" s="162" t="s">
        <v>977</v>
      </c>
    </row>
    <row r="178" spans="1:65" s="13" customFormat="1">
      <c r="B178" s="164"/>
      <c r="D178" s="165" t="s">
        <v>168</v>
      </c>
      <c r="E178" s="166" t="s">
        <v>1</v>
      </c>
      <c r="F178" s="167" t="s">
        <v>978</v>
      </c>
      <c r="H178" s="168">
        <v>284.93599999999998</v>
      </c>
      <c r="I178" s="169"/>
      <c r="L178" s="164"/>
      <c r="M178" s="170"/>
      <c r="N178" s="171"/>
      <c r="O178" s="171"/>
      <c r="P178" s="171"/>
      <c r="Q178" s="171"/>
      <c r="R178" s="171"/>
      <c r="S178" s="171"/>
      <c r="T178" s="172"/>
      <c r="AT178" s="166" t="s">
        <v>168</v>
      </c>
      <c r="AU178" s="166" t="s">
        <v>82</v>
      </c>
      <c r="AV178" s="13" t="s">
        <v>82</v>
      </c>
      <c r="AW178" s="13" t="s">
        <v>30</v>
      </c>
      <c r="AX178" s="13" t="s">
        <v>73</v>
      </c>
      <c r="AY178" s="166" t="s">
        <v>160</v>
      </c>
    </row>
    <row r="179" spans="1:65" s="14" customFormat="1">
      <c r="B179" s="173"/>
      <c r="D179" s="165" t="s">
        <v>168</v>
      </c>
      <c r="E179" s="174" t="s">
        <v>1</v>
      </c>
      <c r="F179" s="175" t="s">
        <v>170</v>
      </c>
      <c r="H179" s="176">
        <v>284.93599999999998</v>
      </c>
      <c r="I179" s="177"/>
      <c r="L179" s="173"/>
      <c r="M179" s="178"/>
      <c r="N179" s="179"/>
      <c r="O179" s="179"/>
      <c r="P179" s="179"/>
      <c r="Q179" s="179"/>
      <c r="R179" s="179"/>
      <c r="S179" s="179"/>
      <c r="T179" s="180"/>
      <c r="AT179" s="174" t="s">
        <v>168</v>
      </c>
      <c r="AU179" s="174" t="s">
        <v>82</v>
      </c>
      <c r="AV179" s="14" t="s">
        <v>166</v>
      </c>
      <c r="AW179" s="14" t="s">
        <v>30</v>
      </c>
      <c r="AX179" s="14" t="s">
        <v>80</v>
      </c>
      <c r="AY179" s="174" t="s">
        <v>160</v>
      </c>
    </row>
    <row r="180" spans="1:65" s="2" customFormat="1" ht="33" customHeight="1">
      <c r="A180" s="32"/>
      <c r="B180" s="149"/>
      <c r="C180" s="150" t="s">
        <v>8</v>
      </c>
      <c r="D180" s="150" t="s">
        <v>162</v>
      </c>
      <c r="E180" s="151" t="s">
        <v>226</v>
      </c>
      <c r="F180" s="152" t="s">
        <v>227</v>
      </c>
      <c r="G180" s="153" t="s">
        <v>207</v>
      </c>
      <c r="H180" s="154">
        <v>94.978999999999999</v>
      </c>
      <c r="I180" s="155"/>
      <c r="J180" s="156">
        <f>ROUND(I180*H180,2)</f>
        <v>0</v>
      </c>
      <c r="K180" s="157"/>
      <c r="L180" s="33"/>
      <c r="M180" s="158" t="s">
        <v>1</v>
      </c>
      <c r="N180" s="159" t="s">
        <v>38</v>
      </c>
      <c r="O180" s="58"/>
      <c r="P180" s="160">
        <f>O180*H180</f>
        <v>0</v>
      </c>
      <c r="Q180" s="160">
        <v>0</v>
      </c>
      <c r="R180" s="160">
        <f>Q180*H180</f>
        <v>0</v>
      </c>
      <c r="S180" s="160">
        <v>0</v>
      </c>
      <c r="T180" s="161">
        <f>S180*H180</f>
        <v>0</v>
      </c>
      <c r="U180" s="32"/>
      <c r="V180" s="32"/>
      <c r="W180" s="32"/>
      <c r="X180" s="32"/>
      <c r="Y180" s="32"/>
      <c r="Z180" s="32"/>
      <c r="AA180" s="32"/>
      <c r="AB180" s="32"/>
      <c r="AC180" s="32"/>
      <c r="AD180" s="32"/>
      <c r="AE180" s="32"/>
      <c r="AR180" s="162" t="s">
        <v>166</v>
      </c>
      <c r="AT180" s="162" t="s">
        <v>162</v>
      </c>
      <c r="AU180" s="162" t="s">
        <v>82</v>
      </c>
      <c r="AY180" s="17" t="s">
        <v>160</v>
      </c>
      <c r="BE180" s="163">
        <f>IF(N180="základní",J180,0)</f>
        <v>0</v>
      </c>
      <c r="BF180" s="163">
        <f>IF(N180="snížená",J180,0)</f>
        <v>0</v>
      </c>
      <c r="BG180" s="163">
        <f>IF(N180="zákl. přenesená",J180,0)</f>
        <v>0</v>
      </c>
      <c r="BH180" s="163">
        <f>IF(N180="sníž. přenesená",J180,0)</f>
        <v>0</v>
      </c>
      <c r="BI180" s="163">
        <f>IF(N180="nulová",J180,0)</f>
        <v>0</v>
      </c>
      <c r="BJ180" s="17" t="s">
        <v>80</v>
      </c>
      <c r="BK180" s="163">
        <f>ROUND(I180*H180,2)</f>
        <v>0</v>
      </c>
      <c r="BL180" s="17" t="s">
        <v>166</v>
      </c>
      <c r="BM180" s="162" t="s">
        <v>979</v>
      </c>
    </row>
    <row r="181" spans="1:65" s="13" customFormat="1">
      <c r="B181" s="164"/>
      <c r="D181" s="165" t="s">
        <v>168</v>
      </c>
      <c r="E181" s="166" t="s">
        <v>1</v>
      </c>
      <c r="F181" s="167" t="s">
        <v>980</v>
      </c>
      <c r="H181" s="168">
        <v>94.978999999999999</v>
      </c>
      <c r="I181" s="169"/>
      <c r="L181" s="164"/>
      <c r="M181" s="170"/>
      <c r="N181" s="171"/>
      <c r="O181" s="171"/>
      <c r="P181" s="171"/>
      <c r="Q181" s="171"/>
      <c r="R181" s="171"/>
      <c r="S181" s="171"/>
      <c r="T181" s="172"/>
      <c r="AT181" s="166" t="s">
        <v>168</v>
      </c>
      <c r="AU181" s="166" t="s">
        <v>82</v>
      </c>
      <c r="AV181" s="13" t="s">
        <v>82</v>
      </c>
      <c r="AW181" s="13" t="s">
        <v>30</v>
      </c>
      <c r="AX181" s="13" t="s">
        <v>73</v>
      </c>
      <c r="AY181" s="166" t="s">
        <v>160</v>
      </c>
    </row>
    <row r="182" spans="1:65" s="14" customFormat="1">
      <c r="B182" s="173"/>
      <c r="D182" s="165" t="s">
        <v>168</v>
      </c>
      <c r="E182" s="174" t="s">
        <v>1</v>
      </c>
      <c r="F182" s="175" t="s">
        <v>170</v>
      </c>
      <c r="H182" s="176">
        <v>94.978999999999999</v>
      </c>
      <c r="I182" s="177"/>
      <c r="L182" s="173"/>
      <c r="M182" s="178"/>
      <c r="N182" s="179"/>
      <c r="O182" s="179"/>
      <c r="P182" s="179"/>
      <c r="Q182" s="179"/>
      <c r="R182" s="179"/>
      <c r="S182" s="179"/>
      <c r="T182" s="180"/>
      <c r="AT182" s="174" t="s">
        <v>168</v>
      </c>
      <c r="AU182" s="174" t="s">
        <v>82</v>
      </c>
      <c r="AV182" s="14" t="s">
        <v>166</v>
      </c>
      <c r="AW182" s="14" t="s">
        <v>30</v>
      </c>
      <c r="AX182" s="14" t="s">
        <v>80</v>
      </c>
      <c r="AY182" s="174" t="s">
        <v>160</v>
      </c>
    </row>
    <row r="183" spans="1:65" s="2" customFormat="1" ht="21.75" customHeight="1">
      <c r="A183" s="32"/>
      <c r="B183" s="149"/>
      <c r="C183" s="150" t="s">
        <v>244</v>
      </c>
      <c r="D183" s="150" t="s">
        <v>162</v>
      </c>
      <c r="E183" s="151" t="s">
        <v>231</v>
      </c>
      <c r="F183" s="152" t="s">
        <v>232</v>
      </c>
      <c r="G183" s="153" t="s">
        <v>165</v>
      </c>
      <c r="H183" s="154">
        <v>2078.6979999999999</v>
      </c>
      <c r="I183" s="155"/>
      <c r="J183" s="156">
        <f>ROUND(I183*H183,2)</f>
        <v>0</v>
      </c>
      <c r="K183" s="157"/>
      <c r="L183" s="33"/>
      <c r="M183" s="158" t="s">
        <v>1</v>
      </c>
      <c r="N183" s="159" t="s">
        <v>38</v>
      </c>
      <c r="O183" s="58"/>
      <c r="P183" s="160">
        <f>O183*H183</f>
        <v>0</v>
      </c>
      <c r="Q183" s="160">
        <v>8.4999999999999995E-4</v>
      </c>
      <c r="R183" s="160">
        <f>Q183*H183</f>
        <v>1.7668932999999998</v>
      </c>
      <c r="S183" s="160">
        <v>0</v>
      </c>
      <c r="T183" s="161">
        <f>S183*H183</f>
        <v>0</v>
      </c>
      <c r="U183" s="32"/>
      <c r="V183" s="32"/>
      <c r="W183" s="32"/>
      <c r="X183" s="32"/>
      <c r="Y183" s="32"/>
      <c r="Z183" s="32"/>
      <c r="AA183" s="32"/>
      <c r="AB183" s="32"/>
      <c r="AC183" s="32"/>
      <c r="AD183" s="32"/>
      <c r="AE183" s="32"/>
      <c r="AR183" s="162" t="s">
        <v>166</v>
      </c>
      <c r="AT183" s="162" t="s">
        <v>162</v>
      </c>
      <c r="AU183" s="162" t="s">
        <v>82</v>
      </c>
      <c r="AY183" s="17" t="s">
        <v>160</v>
      </c>
      <c r="BE183" s="163">
        <f>IF(N183="základní",J183,0)</f>
        <v>0</v>
      </c>
      <c r="BF183" s="163">
        <f>IF(N183="snížená",J183,0)</f>
        <v>0</v>
      </c>
      <c r="BG183" s="163">
        <f>IF(N183="zákl. přenesená",J183,0)</f>
        <v>0</v>
      </c>
      <c r="BH183" s="163">
        <f>IF(N183="sníž. přenesená",J183,0)</f>
        <v>0</v>
      </c>
      <c r="BI183" s="163">
        <f>IF(N183="nulová",J183,0)</f>
        <v>0</v>
      </c>
      <c r="BJ183" s="17" t="s">
        <v>80</v>
      </c>
      <c r="BK183" s="163">
        <f>ROUND(I183*H183,2)</f>
        <v>0</v>
      </c>
      <c r="BL183" s="17" t="s">
        <v>166</v>
      </c>
      <c r="BM183" s="162" t="s">
        <v>981</v>
      </c>
    </row>
    <row r="184" spans="1:65" s="15" customFormat="1">
      <c r="B184" s="181"/>
      <c r="D184" s="165" t="s">
        <v>168</v>
      </c>
      <c r="E184" s="182" t="s">
        <v>1</v>
      </c>
      <c r="F184" s="183" t="s">
        <v>214</v>
      </c>
      <c r="H184" s="182" t="s">
        <v>1</v>
      </c>
      <c r="I184" s="184"/>
      <c r="L184" s="181"/>
      <c r="M184" s="185"/>
      <c r="N184" s="186"/>
      <c r="O184" s="186"/>
      <c r="P184" s="186"/>
      <c r="Q184" s="186"/>
      <c r="R184" s="186"/>
      <c r="S184" s="186"/>
      <c r="T184" s="187"/>
      <c r="AT184" s="182" t="s">
        <v>168</v>
      </c>
      <c r="AU184" s="182" t="s">
        <v>82</v>
      </c>
      <c r="AV184" s="15" t="s">
        <v>80</v>
      </c>
      <c r="AW184" s="15" t="s">
        <v>30</v>
      </c>
      <c r="AX184" s="15" t="s">
        <v>73</v>
      </c>
      <c r="AY184" s="182" t="s">
        <v>160</v>
      </c>
    </row>
    <row r="185" spans="1:65" s="13" customFormat="1" ht="33.75">
      <c r="B185" s="164"/>
      <c r="D185" s="165" t="s">
        <v>168</v>
      </c>
      <c r="E185" s="166" t="s">
        <v>1</v>
      </c>
      <c r="F185" s="167" t="s">
        <v>982</v>
      </c>
      <c r="H185" s="168">
        <v>1977.59</v>
      </c>
      <c r="I185" s="169"/>
      <c r="L185" s="164"/>
      <c r="M185" s="170"/>
      <c r="N185" s="171"/>
      <c r="O185" s="171"/>
      <c r="P185" s="171"/>
      <c r="Q185" s="171"/>
      <c r="R185" s="171"/>
      <c r="S185" s="171"/>
      <c r="T185" s="172"/>
      <c r="AT185" s="166" t="s">
        <v>168</v>
      </c>
      <c r="AU185" s="166" t="s">
        <v>82</v>
      </c>
      <c r="AV185" s="13" t="s">
        <v>82</v>
      </c>
      <c r="AW185" s="13" t="s">
        <v>30</v>
      </c>
      <c r="AX185" s="13" t="s">
        <v>73</v>
      </c>
      <c r="AY185" s="166" t="s">
        <v>160</v>
      </c>
    </row>
    <row r="186" spans="1:65" s="13" customFormat="1">
      <c r="B186" s="164"/>
      <c r="D186" s="165" t="s">
        <v>168</v>
      </c>
      <c r="E186" s="166" t="s">
        <v>1</v>
      </c>
      <c r="F186" s="167" t="s">
        <v>983</v>
      </c>
      <c r="H186" s="168">
        <v>101.108</v>
      </c>
      <c r="I186" s="169"/>
      <c r="L186" s="164"/>
      <c r="M186" s="170"/>
      <c r="N186" s="171"/>
      <c r="O186" s="171"/>
      <c r="P186" s="171"/>
      <c r="Q186" s="171"/>
      <c r="R186" s="171"/>
      <c r="S186" s="171"/>
      <c r="T186" s="172"/>
      <c r="AT186" s="166" t="s">
        <v>168</v>
      </c>
      <c r="AU186" s="166" t="s">
        <v>82</v>
      </c>
      <c r="AV186" s="13" t="s">
        <v>82</v>
      </c>
      <c r="AW186" s="13" t="s">
        <v>30</v>
      </c>
      <c r="AX186" s="13" t="s">
        <v>73</v>
      </c>
      <c r="AY186" s="166" t="s">
        <v>160</v>
      </c>
    </row>
    <row r="187" spans="1:65" s="14" customFormat="1">
      <c r="B187" s="173"/>
      <c r="D187" s="165" t="s">
        <v>168</v>
      </c>
      <c r="E187" s="174" t="s">
        <v>1</v>
      </c>
      <c r="F187" s="175" t="s">
        <v>170</v>
      </c>
      <c r="H187" s="176">
        <v>2078.6979999999999</v>
      </c>
      <c r="I187" s="177"/>
      <c r="L187" s="173"/>
      <c r="M187" s="178"/>
      <c r="N187" s="179"/>
      <c r="O187" s="179"/>
      <c r="P187" s="179"/>
      <c r="Q187" s="179"/>
      <c r="R187" s="179"/>
      <c r="S187" s="179"/>
      <c r="T187" s="180"/>
      <c r="AT187" s="174" t="s">
        <v>168</v>
      </c>
      <c r="AU187" s="174" t="s">
        <v>82</v>
      </c>
      <c r="AV187" s="14" t="s">
        <v>166</v>
      </c>
      <c r="AW187" s="14" t="s">
        <v>30</v>
      </c>
      <c r="AX187" s="14" t="s">
        <v>80</v>
      </c>
      <c r="AY187" s="174" t="s">
        <v>160</v>
      </c>
    </row>
    <row r="188" spans="1:65" s="2" customFormat="1" ht="24.2" customHeight="1">
      <c r="A188" s="32"/>
      <c r="B188" s="149"/>
      <c r="C188" s="150" t="s">
        <v>249</v>
      </c>
      <c r="D188" s="150" t="s">
        <v>162</v>
      </c>
      <c r="E188" s="151" t="s">
        <v>237</v>
      </c>
      <c r="F188" s="152" t="s">
        <v>238</v>
      </c>
      <c r="G188" s="153" t="s">
        <v>165</v>
      </c>
      <c r="H188" s="154">
        <v>2078.6979999999999</v>
      </c>
      <c r="I188" s="155"/>
      <c r="J188" s="156">
        <f>ROUND(I188*H188,2)</f>
        <v>0</v>
      </c>
      <c r="K188" s="157"/>
      <c r="L188" s="33"/>
      <c r="M188" s="158" t="s">
        <v>1</v>
      </c>
      <c r="N188" s="159" t="s">
        <v>38</v>
      </c>
      <c r="O188" s="58"/>
      <c r="P188" s="160">
        <f>O188*H188</f>
        <v>0</v>
      </c>
      <c r="Q188" s="160">
        <v>0</v>
      </c>
      <c r="R188" s="160">
        <f>Q188*H188</f>
        <v>0</v>
      </c>
      <c r="S188" s="160">
        <v>0</v>
      </c>
      <c r="T188" s="161">
        <f>S188*H188</f>
        <v>0</v>
      </c>
      <c r="U188" s="32"/>
      <c r="V188" s="32"/>
      <c r="W188" s="32"/>
      <c r="X188" s="32"/>
      <c r="Y188" s="32"/>
      <c r="Z188" s="32"/>
      <c r="AA188" s="32"/>
      <c r="AB188" s="32"/>
      <c r="AC188" s="32"/>
      <c r="AD188" s="32"/>
      <c r="AE188" s="32"/>
      <c r="AR188" s="162" t="s">
        <v>166</v>
      </c>
      <c r="AT188" s="162" t="s">
        <v>162</v>
      </c>
      <c r="AU188" s="162" t="s">
        <v>82</v>
      </c>
      <c r="AY188" s="17" t="s">
        <v>160</v>
      </c>
      <c r="BE188" s="163">
        <f>IF(N188="základní",J188,0)</f>
        <v>0</v>
      </c>
      <c r="BF188" s="163">
        <f>IF(N188="snížená",J188,0)</f>
        <v>0</v>
      </c>
      <c r="BG188" s="163">
        <f>IF(N188="zákl. přenesená",J188,0)</f>
        <v>0</v>
      </c>
      <c r="BH188" s="163">
        <f>IF(N188="sníž. přenesená",J188,0)</f>
        <v>0</v>
      </c>
      <c r="BI188" s="163">
        <f>IF(N188="nulová",J188,0)</f>
        <v>0</v>
      </c>
      <c r="BJ188" s="17" t="s">
        <v>80</v>
      </c>
      <c r="BK188" s="163">
        <f>ROUND(I188*H188,2)</f>
        <v>0</v>
      </c>
      <c r="BL188" s="17" t="s">
        <v>166</v>
      </c>
      <c r="BM188" s="162" t="s">
        <v>984</v>
      </c>
    </row>
    <row r="189" spans="1:65" s="2" customFormat="1" ht="33" customHeight="1">
      <c r="A189" s="32"/>
      <c r="B189" s="149"/>
      <c r="C189" s="150" t="s">
        <v>254</v>
      </c>
      <c r="D189" s="150" t="s">
        <v>162</v>
      </c>
      <c r="E189" s="151" t="s">
        <v>240</v>
      </c>
      <c r="F189" s="152" t="s">
        <v>241</v>
      </c>
      <c r="G189" s="153" t="s">
        <v>207</v>
      </c>
      <c r="H189" s="154">
        <v>748.29</v>
      </c>
      <c r="I189" s="155"/>
      <c r="J189" s="156">
        <f>ROUND(I189*H189,2)</f>
        <v>0</v>
      </c>
      <c r="K189" s="157"/>
      <c r="L189" s="33"/>
      <c r="M189" s="158" t="s">
        <v>1</v>
      </c>
      <c r="N189" s="159" t="s">
        <v>38</v>
      </c>
      <c r="O189" s="58"/>
      <c r="P189" s="160">
        <f>O189*H189</f>
        <v>0</v>
      </c>
      <c r="Q189" s="160">
        <v>0</v>
      </c>
      <c r="R189" s="160">
        <f>Q189*H189</f>
        <v>0</v>
      </c>
      <c r="S189" s="160">
        <v>0</v>
      </c>
      <c r="T189" s="161">
        <f>S189*H189</f>
        <v>0</v>
      </c>
      <c r="U189" s="32"/>
      <c r="V189" s="32"/>
      <c r="W189" s="32"/>
      <c r="X189" s="32"/>
      <c r="Y189" s="32"/>
      <c r="Z189" s="32"/>
      <c r="AA189" s="32"/>
      <c r="AB189" s="32"/>
      <c r="AC189" s="32"/>
      <c r="AD189" s="32"/>
      <c r="AE189" s="32"/>
      <c r="AR189" s="162" t="s">
        <v>166</v>
      </c>
      <c r="AT189" s="162" t="s">
        <v>162</v>
      </c>
      <c r="AU189" s="162" t="s">
        <v>82</v>
      </c>
      <c r="AY189" s="17" t="s">
        <v>160</v>
      </c>
      <c r="BE189" s="163">
        <f>IF(N189="základní",J189,0)</f>
        <v>0</v>
      </c>
      <c r="BF189" s="163">
        <f>IF(N189="snížená",J189,0)</f>
        <v>0</v>
      </c>
      <c r="BG189" s="163">
        <f>IF(N189="zákl. přenesená",J189,0)</f>
        <v>0</v>
      </c>
      <c r="BH189" s="163">
        <f>IF(N189="sníž. přenesená",J189,0)</f>
        <v>0</v>
      </c>
      <c r="BI189" s="163">
        <f>IF(N189="nulová",J189,0)</f>
        <v>0</v>
      </c>
      <c r="BJ189" s="17" t="s">
        <v>80</v>
      </c>
      <c r="BK189" s="163">
        <f>ROUND(I189*H189,2)</f>
        <v>0</v>
      </c>
      <c r="BL189" s="17" t="s">
        <v>166</v>
      </c>
      <c r="BM189" s="162" t="s">
        <v>985</v>
      </c>
    </row>
    <row r="190" spans="1:65" s="13" customFormat="1">
      <c r="B190" s="164"/>
      <c r="D190" s="165" t="s">
        <v>168</v>
      </c>
      <c r="E190" s="166" t="s">
        <v>1</v>
      </c>
      <c r="F190" s="167" t="s">
        <v>986</v>
      </c>
      <c r="H190" s="168">
        <v>748.29</v>
      </c>
      <c r="I190" s="169"/>
      <c r="L190" s="164"/>
      <c r="M190" s="170"/>
      <c r="N190" s="171"/>
      <c r="O190" s="171"/>
      <c r="P190" s="171"/>
      <c r="Q190" s="171"/>
      <c r="R190" s="171"/>
      <c r="S190" s="171"/>
      <c r="T190" s="172"/>
      <c r="AT190" s="166" t="s">
        <v>168</v>
      </c>
      <c r="AU190" s="166" t="s">
        <v>82</v>
      </c>
      <c r="AV190" s="13" t="s">
        <v>82</v>
      </c>
      <c r="AW190" s="13" t="s">
        <v>30</v>
      </c>
      <c r="AX190" s="13" t="s">
        <v>73</v>
      </c>
      <c r="AY190" s="166" t="s">
        <v>160</v>
      </c>
    </row>
    <row r="191" spans="1:65" s="14" customFormat="1">
      <c r="B191" s="173"/>
      <c r="D191" s="165" t="s">
        <v>168</v>
      </c>
      <c r="E191" s="174" t="s">
        <v>1</v>
      </c>
      <c r="F191" s="175" t="s">
        <v>170</v>
      </c>
      <c r="H191" s="176">
        <v>748.29</v>
      </c>
      <c r="I191" s="177"/>
      <c r="L191" s="173"/>
      <c r="M191" s="178"/>
      <c r="N191" s="179"/>
      <c r="O191" s="179"/>
      <c r="P191" s="179"/>
      <c r="Q191" s="179"/>
      <c r="R191" s="179"/>
      <c r="S191" s="179"/>
      <c r="T191" s="180"/>
      <c r="AT191" s="174" t="s">
        <v>168</v>
      </c>
      <c r="AU191" s="174" t="s">
        <v>82</v>
      </c>
      <c r="AV191" s="14" t="s">
        <v>166</v>
      </c>
      <c r="AW191" s="14" t="s">
        <v>30</v>
      </c>
      <c r="AX191" s="14" t="s">
        <v>80</v>
      </c>
      <c r="AY191" s="174" t="s">
        <v>160</v>
      </c>
    </row>
    <row r="192" spans="1:65" s="2" customFormat="1" ht="33" customHeight="1">
      <c r="A192" s="32"/>
      <c r="B192" s="149"/>
      <c r="C192" s="150" t="s">
        <v>259</v>
      </c>
      <c r="D192" s="150" t="s">
        <v>162</v>
      </c>
      <c r="E192" s="151" t="s">
        <v>245</v>
      </c>
      <c r="F192" s="152" t="s">
        <v>246</v>
      </c>
      <c r="G192" s="153" t="s">
        <v>207</v>
      </c>
      <c r="H192" s="154">
        <v>569.87099999999998</v>
      </c>
      <c r="I192" s="155"/>
      <c r="J192" s="156">
        <f>ROUND(I192*H192,2)</f>
        <v>0</v>
      </c>
      <c r="K192" s="157"/>
      <c r="L192" s="33"/>
      <c r="M192" s="158" t="s">
        <v>1</v>
      </c>
      <c r="N192" s="159" t="s">
        <v>38</v>
      </c>
      <c r="O192" s="58"/>
      <c r="P192" s="160">
        <f>O192*H192</f>
        <v>0</v>
      </c>
      <c r="Q192" s="160">
        <v>0</v>
      </c>
      <c r="R192" s="160">
        <f>Q192*H192</f>
        <v>0</v>
      </c>
      <c r="S192" s="160">
        <v>0</v>
      </c>
      <c r="T192" s="161">
        <f>S192*H192</f>
        <v>0</v>
      </c>
      <c r="U192" s="32"/>
      <c r="V192" s="32"/>
      <c r="W192" s="32"/>
      <c r="X192" s="32"/>
      <c r="Y192" s="32"/>
      <c r="Z192" s="32"/>
      <c r="AA192" s="32"/>
      <c r="AB192" s="32"/>
      <c r="AC192" s="32"/>
      <c r="AD192" s="32"/>
      <c r="AE192" s="32"/>
      <c r="AR192" s="162" t="s">
        <v>166</v>
      </c>
      <c r="AT192" s="162" t="s">
        <v>162</v>
      </c>
      <c r="AU192" s="162" t="s">
        <v>82</v>
      </c>
      <c r="AY192" s="17" t="s">
        <v>160</v>
      </c>
      <c r="BE192" s="163">
        <f>IF(N192="základní",J192,0)</f>
        <v>0</v>
      </c>
      <c r="BF192" s="163">
        <f>IF(N192="snížená",J192,0)</f>
        <v>0</v>
      </c>
      <c r="BG192" s="163">
        <f>IF(N192="zákl. přenesená",J192,0)</f>
        <v>0</v>
      </c>
      <c r="BH192" s="163">
        <f>IF(N192="sníž. přenesená",J192,0)</f>
        <v>0</v>
      </c>
      <c r="BI192" s="163">
        <f>IF(N192="nulová",J192,0)</f>
        <v>0</v>
      </c>
      <c r="BJ192" s="17" t="s">
        <v>80</v>
      </c>
      <c r="BK192" s="163">
        <f>ROUND(I192*H192,2)</f>
        <v>0</v>
      </c>
      <c r="BL192" s="17" t="s">
        <v>166</v>
      </c>
      <c r="BM192" s="162" t="s">
        <v>987</v>
      </c>
    </row>
    <row r="193" spans="1:65" s="13" customFormat="1">
      <c r="B193" s="164"/>
      <c r="D193" s="165" t="s">
        <v>168</v>
      </c>
      <c r="E193" s="166" t="s">
        <v>1</v>
      </c>
      <c r="F193" s="167" t="s">
        <v>988</v>
      </c>
      <c r="H193" s="168">
        <v>569.87099999999998</v>
      </c>
      <c r="I193" s="169"/>
      <c r="L193" s="164"/>
      <c r="M193" s="170"/>
      <c r="N193" s="171"/>
      <c r="O193" s="171"/>
      <c r="P193" s="171"/>
      <c r="Q193" s="171"/>
      <c r="R193" s="171"/>
      <c r="S193" s="171"/>
      <c r="T193" s="172"/>
      <c r="AT193" s="166" t="s">
        <v>168</v>
      </c>
      <c r="AU193" s="166" t="s">
        <v>82</v>
      </c>
      <c r="AV193" s="13" t="s">
        <v>82</v>
      </c>
      <c r="AW193" s="13" t="s">
        <v>30</v>
      </c>
      <c r="AX193" s="13" t="s">
        <v>73</v>
      </c>
      <c r="AY193" s="166" t="s">
        <v>160</v>
      </c>
    </row>
    <row r="194" spans="1:65" s="14" customFormat="1">
      <c r="B194" s="173"/>
      <c r="D194" s="165" t="s">
        <v>168</v>
      </c>
      <c r="E194" s="174" t="s">
        <v>1</v>
      </c>
      <c r="F194" s="175" t="s">
        <v>170</v>
      </c>
      <c r="H194" s="176">
        <v>569.87099999999998</v>
      </c>
      <c r="I194" s="177"/>
      <c r="L194" s="173"/>
      <c r="M194" s="178"/>
      <c r="N194" s="179"/>
      <c r="O194" s="179"/>
      <c r="P194" s="179"/>
      <c r="Q194" s="179"/>
      <c r="R194" s="179"/>
      <c r="S194" s="179"/>
      <c r="T194" s="180"/>
      <c r="AT194" s="174" t="s">
        <v>168</v>
      </c>
      <c r="AU194" s="174" t="s">
        <v>82</v>
      </c>
      <c r="AV194" s="14" t="s">
        <v>166</v>
      </c>
      <c r="AW194" s="14" t="s">
        <v>30</v>
      </c>
      <c r="AX194" s="14" t="s">
        <v>80</v>
      </c>
      <c r="AY194" s="174" t="s">
        <v>160</v>
      </c>
    </row>
    <row r="195" spans="1:65" s="2" customFormat="1" ht="37.9" customHeight="1">
      <c r="A195" s="32"/>
      <c r="B195" s="149"/>
      <c r="C195" s="150" t="s">
        <v>264</v>
      </c>
      <c r="D195" s="150" t="s">
        <v>162</v>
      </c>
      <c r="E195" s="151" t="s">
        <v>250</v>
      </c>
      <c r="F195" s="152" t="s">
        <v>251</v>
      </c>
      <c r="G195" s="153" t="s">
        <v>207</v>
      </c>
      <c r="H195" s="154">
        <v>2279.4839999999999</v>
      </c>
      <c r="I195" s="155"/>
      <c r="J195" s="156">
        <f>ROUND(I195*H195,2)</f>
        <v>0</v>
      </c>
      <c r="K195" s="157"/>
      <c r="L195" s="33"/>
      <c r="M195" s="158" t="s">
        <v>1</v>
      </c>
      <c r="N195" s="159" t="s">
        <v>38</v>
      </c>
      <c r="O195" s="58"/>
      <c r="P195" s="160">
        <f>O195*H195</f>
        <v>0</v>
      </c>
      <c r="Q195" s="160">
        <v>0</v>
      </c>
      <c r="R195" s="160">
        <f>Q195*H195</f>
        <v>0</v>
      </c>
      <c r="S195" s="160">
        <v>0</v>
      </c>
      <c r="T195" s="161">
        <f>S195*H195</f>
        <v>0</v>
      </c>
      <c r="U195" s="32"/>
      <c r="V195" s="32"/>
      <c r="W195" s="32"/>
      <c r="X195" s="32"/>
      <c r="Y195" s="32"/>
      <c r="Z195" s="32"/>
      <c r="AA195" s="32"/>
      <c r="AB195" s="32"/>
      <c r="AC195" s="32"/>
      <c r="AD195" s="32"/>
      <c r="AE195" s="32"/>
      <c r="AR195" s="162" t="s">
        <v>166</v>
      </c>
      <c r="AT195" s="162" t="s">
        <v>162</v>
      </c>
      <c r="AU195" s="162" t="s">
        <v>82</v>
      </c>
      <c r="AY195" s="17" t="s">
        <v>160</v>
      </c>
      <c r="BE195" s="163">
        <f>IF(N195="základní",J195,0)</f>
        <v>0</v>
      </c>
      <c r="BF195" s="163">
        <f>IF(N195="snížená",J195,0)</f>
        <v>0</v>
      </c>
      <c r="BG195" s="163">
        <f>IF(N195="zákl. přenesená",J195,0)</f>
        <v>0</v>
      </c>
      <c r="BH195" s="163">
        <f>IF(N195="sníž. přenesená",J195,0)</f>
        <v>0</v>
      </c>
      <c r="BI195" s="163">
        <f>IF(N195="nulová",J195,0)</f>
        <v>0</v>
      </c>
      <c r="BJ195" s="17" t="s">
        <v>80</v>
      </c>
      <c r="BK195" s="163">
        <f>ROUND(I195*H195,2)</f>
        <v>0</v>
      </c>
      <c r="BL195" s="17" t="s">
        <v>166</v>
      </c>
      <c r="BM195" s="162" t="s">
        <v>989</v>
      </c>
    </row>
    <row r="196" spans="1:65" s="13" customFormat="1">
      <c r="B196" s="164"/>
      <c r="D196" s="165" t="s">
        <v>168</v>
      </c>
      <c r="F196" s="167" t="s">
        <v>990</v>
      </c>
      <c r="H196" s="168">
        <v>2279.4839999999999</v>
      </c>
      <c r="I196" s="169"/>
      <c r="L196" s="164"/>
      <c r="M196" s="170"/>
      <c r="N196" s="171"/>
      <c r="O196" s="171"/>
      <c r="P196" s="171"/>
      <c r="Q196" s="171"/>
      <c r="R196" s="171"/>
      <c r="S196" s="171"/>
      <c r="T196" s="172"/>
      <c r="AT196" s="166" t="s">
        <v>168</v>
      </c>
      <c r="AU196" s="166" t="s">
        <v>82</v>
      </c>
      <c r="AV196" s="13" t="s">
        <v>82</v>
      </c>
      <c r="AW196" s="13" t="s">
        <v>3</v>
      </c>
      <c r="AX196" s="13" t="s">
        <v>80</v>
      </c>
      <c r="AY196" s="166" t="s">
        <v>160</v>
      </c>
    </row>
    <row r="197" spans="1:65" s="2" customFormat="1" ht="33" customHeight="1">
      <c r="A197" s="32"/>
      <c r="B197" s="149"/>
      <c r="C197" s="150" t="s">
        <v>7</v>
      </c>
      <c r="D197" s="150" t="s">
        <v>162</v>
      </c>
      <c r="E197" s="151" t="s">
        <v>255</v>
      </c>
      <c r="F197" s="152" t="s">
        <v>256</v>
      </c>
      <c r="G197" s="153" t="s">
        <v>207</v>
      </c>
      <c r="H197" s="154">
        <v>379.91500000000002</v>
      </c>
      <c r="I197" s="155"/>
      <c r="J197" s="156">
        <f>ROUND(I197*H197,2)</f>
        <v>0</v>
      </c>
      <c r="K197" s="157"/>
      <c r="L197" s="33"/>
      <c r="M197" s="158" t="s">
        <v>1</v>
      </c>
      <c r="N197" s="159" t="s">
        <v>38</v>
      </c>
      <c r="O197" s="58"/>
      <c r="P197" s="160">
        <f>O197*H197</f>
        <v>0</v>
      </c>
      <c r="Q197" s="160">
        <v>0</v>
      </c>
      <c r="R197" s="160">
        <f>Q197*H197</f>
        <v>0</v>
      </c>
      <c r="S197" s="160">
        <v>0</v>
      </c>
      <c r="T197" s="161">
        <f>S197*H197</f>
        <v>0</v>
      </c>
      <c r="U197" s="32"/>
      <c r="V197" s="32"/>
      <c r="W197" s="32"/>
      <c r="X197" s="32"/>
      <c r="Y197" s="32"/>
      <c r="Z197" s="32"/>
      <c r="AA197" s="32"/>
      <c r="AB197" s="32"/>
      <c r="AC197" s="32"/>
      <c r="AD197" s="32"/>
      <c r="AE197" s="32"/>
      <c r="AR197" s="162" t="s">
        <v>166</v>
      </c>
      <c r="AT197" s="162" t="s">
        <v>162</v>
      </c>
      <c r="AU197" s="162" t="s">
        <v>82</v>
      </c>
      <c r="AY197" s="17" t="s">
        <v>160</v>
      </c>
      <c r="BE197" s="163">
        <f>IF(N197="základní",J197,0)</f>
        <v>0</v>
      </c>
      <c r="BF197" s="163">
        <f>IF(N197="snížená",J197,0)</f>
        <v>0</v>
      </c>
      <c r="BG197" s="163">
        <f>IF(N197="zákl. přenesená",J197,0)</f>
        <v>0</v>
      </c>
      <c r="BH197" s="163">
        <f>IF(N197="sníž. přenesená",J197,0)</f>
        <v>0</v>
      </c>
      <c r="BI197" s="163">
        <f>IF(N197="nulová",J197,0)</f>
        <v>0</v>
      </c>
      <c r="BJ197" s="17" t="s">
        <v>80</v>
      </c>
      <c r="BK197" s="163">
        <f>ROUND(I197*H197,2)</f>
        <v>0</v>
      </c>
      <c r="BL197" s="17" t="s">
        <v>166</v>
      </c>
      <c r="BM197" s="162" t="s">
        <v>991</v>
      </c>
    </row>
    <row r="198" spans="1:65" s="13" customFormat="1">
      <c r="B198" s="164"/>
      <c r="D198" s="165" t="s">
        <v>168</v>
      </c>
      <c r="E198" s="166" t="s">
        <v>1</v>
      </c>
      <c r="F198" s="167" t="s">
        <v>992</v>
      </c>
      <c r="H198" s="168">
        <v>379.91500000000002</v>
      </c>
      <c r="I198" s="169"/>
      <c r="L198" s="164"/>
      <c r="M198" s="170"/>
      <c r="N198" s="171"/>
      <c r="O198" s="171"/>
      <c r="P198" s="171"/>
      <c r="Q198" s="171"/>
      <c r="R198" s="171"/>
      <c r="S198" s="171"/>
      <c r="T198" s="172"/>
      <c r="AT198" s="166" t="s">
        <v>168</v>
      </c>
      <c r="AU198" s="166" t="s">
        <v>82</v>
      </c>
      <c r="AV198" s="13" t="s">
        <v>82</v>
      </c>
      <c r="AW198" s="13" t="s">
        <v>30</v>
      </c>
      <c r="AX198" s="13" t="s">
        <v>73</v>
      </c>
      <c r="AY198" s="166" t="s">
        <v>160</v>
      </c>
    </row>
    <row r="199" spans="1:65" s="14" customFormat="1">
      <c r="B199" s="173"/>
      <c r="D199" s="165" t="s">
        <v>168</v>
      </c>
      <c r="E199" s="174" t="s">
        <v>1</v>
      </c>
      <c r="F199" s="175" t="s">
        <v>170</v>
      </c>
      <c r="H199" s="176">
        <v>379.91500000000002</v>
      </c>
      <c r="I199" s="177"/>
      <c r="L199" s="173"/>
      <c r="M199" s="178"/>
      <c r="N199" s="179"/>
      <c r="O199" s="179"/>
      <c r="P199" s="179"/>
      <c r="Q199" s="179"/>
      <c r="R199" s="179"/>
      <c r="S199" s="179"/>
      <c r="T199" s="180"/>
      <c r="AT199" s="174" t="s">
        <v>168</v>
      </c>
      <c r="AU199" s="174" t="s">
        <v>82</v>
      </c>
      <c r="AV199" s="14" t="s">
        <v>166</v>
      </c>
      <c r="AW199" s="14" t="s">
        <v>30</v>
      </c>
      <c r="AX199" s="14" t="s">
        <v>80</v>
      </c>
      <c r="AY199" s="174" t="s">
        <v>160</v>
      </c>
    </row>
    <row r="200" spans="1:65" s="2" customFormat="1" ht="37.9" customHeight="1">
      <c r="A200" s="32"/>
      <c r="B200" s="149"/>
      <c r="C200" s="150" t="s">
        <v>273</v>
      </c>
      <c r="D200" s="150" t="s">
        <v>162</v>
      </c>
      <c r="E200" s="151" t="s">
        <v>260</v>
      </c>
      <c r="F200" s="152" t="s">
        <v>261</v>
      </c>
      <c r="G200" s="153" t="s">
        <v>207</v>
      </c>
      <c r="H200" s="154">
        <v>1519.66</v>
      </c>
      <c r="I200" s="155"/>
      <c r="J200" s="156">
        <f>ROUND(I200*H200,2)</f>
        <v>0</v>
      </c>
      <c r="K200" s="157"/>
      <c r="L200" s="33"/>
      <c r="M200" s="158" t="s">
        <v>1</v>
      </c>
      <c r="N200" s="159" t="s">
        <v>38</v>
      </c>
      <c r="O200" s="58"/>
      <c r="P200" s="160">
        <f>O200*H200</f>
        <v>0</v>
      </c>
      <c r="Q200" s="160">
        <v>0</v>
      </c>
      <c r="R200" s="160">
        <f>Q200*H200</f>
        <v>0</v>
      </c>
      <c r="S200" s="160">
        <v>0</v>
      </c>
      <c r="T200" s="161">
        <f>S200*H200</f>
        <v>0</v>
      </c>
      <c r="U200" s="32"/>
      <c r="V200" s="32"/>
      <c r="W200" s="32"/>
      <c r="X200" s="32"/>
      <c r="Y200" s="32"/>
      <c r="Z200" s="32"/>
      <c r="AA200" s="32"/>
      <c r="AB200" s="32"/>
      <c r="AC200" s="32"/>
      <c r="AD200" s="32"/>
      <c r="AE200" s="32"/>
      <c r="AR200" s="162" t="s">
        <v>166</v>
      </c>
      <c r="AT200" s="162" t="s">
        <v>162</v>
      </c>
      <c r="AU200" s="162" t="s">
        <v>82</v>
      </c>
      <c r="AY200" s="17" t="s">
        <v>160</v>
      </c>
      <c r="BE200" s="163">
        <f>IF(N200="základní",J200,0)</f>
        <v>0</v>
      </c>
      <c r="BF200" s="163">
        <f>IF(N200="snížená",J200,0)</f>
        <v>0</v>
      </c>
      <c r="BG200" s="163">
        <f>IF(N200="zákl. přenesená",J200,0)</f>
        <v>0</v>
      </c>
      <c r="BH200" s="163">
        <f>IF(N200="sníž. přenesená",J200,0)</f>
        <v>0</v>
      </c>
      <c r="BI200" s="163">
        <f>IF(N200="nulová",J200,0)</f>
        <v>0</v>
      </c>
      <c r="BJ200" s="17" t="s">
        <v>80</v>
      </c>
      <c r="BK200" s="163">
        <f>ROUND(I200*H200,2)</f>
        <v>0</v>
      </c>
      <c r="BL200" s="17" t="s">
        <v>166</v>
      </c>
      <c r="BM200" s="162" t="s">
        <v>993</v>
      </c>
    </row>
    <row r="201" spans="1:65" s="13" customFormat="1">
      <c r="B201" s="164"/>
      <c r="D201" s="165" t="s">
        <v>168</v>
      </c>
      <c r="F201" s="167" t="s">
        <v>994</v>
      </c>
      <c r="H201" s="168">
        <v>1519.66</v>
      </c>
      <c r="I201" s="169"/>
      <c r="L201" s="164"/>
      <c r="M201" s="170"/>
      <c r="N201" s="171"/>
      <c r="O201" s="171"/>
      <c r="P201" s="171"/>
      <c r="Q201" s="171"/>
      <c r="R201" s="171"/>
      <c r="S201" s="171"/>
      <c r="T201" s="172"/>
      <c r="AT201" s="166" t="s">
        <v>168</v>
      </c>
      <c r="AU201" s="166" t="s">
        <v>82</v>
      </c>
      <c r="AV201" s="13" t="s">
        <v>82</v>
      </c>
      <c r="AW201" s="13" t="s">
        <v>3</v>
      </c>
      <c r="AX201" s="13" t="s">
        <v>80</v>
      </c>
      <c r="AY201" s="166" t="s">
        <v>160</v>
      </c>
    </row>
    <row r="202" spans="1:65" s="2" customFormat="1" ht="24.2" customHeight="1">
      <c r="A202" s="32"/>
      <c r="B202" s="149"/>
      <c r="C202" s="150" t="s">
        <v>281</v>
      </c>
      <c r="D202" s="150" t="s">
        <v>162</v>
      </c>
      <c r="E202" s="151" t="s">
        <v>265</v>
      </c>
      <c r="F202" s="152" t="s">
        <v>266</v>
      </c>
      <c r="G202" s="153" t="s">
        <v>207</v>
      </c>
      <c r="H202" s="154">
        <v>748.29</v>
      </c>
      <c r="I202" s="155"/>
      <c r="J202" s="156">
        <f>ROUND(I202*H202,2)</f>
        <v>0</v>
      </c>
      <c r="K202" s="157"/>
      <c r="L202" s="33"/>
      <c r="M202" s="158" t="s">
        <v>1</v>
      </c>
      <c r="N202" s="159" t="s">
        <v>38</v>
      </c>
      <c r="O202" s="58"/>
      <c r="P202" s="160">
        <f>O202*H202</f>
        <v>0</v>
      </c>
      <c r="Q202" s="160">
        <v>0</v>
      </c>
      <c r="R202" s="160">
        <f>Q202*H202</f>
        <v>0</v>
      </c>
      <c r="S202" s="160">
        <v>0</v>
      </c>
      <c r="T202" s="161">
        <f>S202*H202</f>
        <v>0</v>
      </c>
      <c r="U202" s="32"/>
      <c r="V202" s="32"/>
      <c r="W202" s="32"/>
      <c r="X202" s="32"/>
      <c r="Y202" s="32"/>
      <c r="Z202" s="32"/>
      <c r="AA202" s="32"/>
      <c r="AB202" s="32"/>
      <c r="AC202" s="32"/>
      <c r="AD202" s="32"/>
      <c r="AE202" s="32"/>
      <c r="AR202" s="162" t="s">
        <v>166</v>
      </c>
      <c r="AT202" s="162" t="s">
        <v>162</v>
      </c>
      <c r="AU202" s="162" t="s">
        <v>82</v>
      </c>
      <c r="AY202" s="17" t="s">
        <v>160</v>
      </c>
      <c r="BE202" s="163">
        <f>IF(N202="základní",J202,0)</f>
        <v>0</v>
      </c>
      <c r="BF202" s="163">
        <f>IF(N202="snížená",J202,0)</f>
        <v>0</v>
      </c>
      <c r="BG202" s="163">
        <f>IF(N202="zákl. přenesená",J202,0)</f>
        <v>0</v>
      </c>
      <c r="BH202" s="163">
        <f>IF(N202="sníž. přenesená",J202,0)</f>
        <v>0</v>
      </c>
      <c r="BI202" s="163">
        <f>IF(N202="nulová",J202,0)</f>
        <v>0</v>
      </c>
      <c r="BJ202" s="17" t="s">
        <v>80</v>
      </c>
      <c r="BK202" s="163">
        <f>ROUND(I202*H202,2)</f>
        <v>0</v>
      </c>
      <c r="BL202" s="17" t="s">
        <v>166</v>
      </c>
      <c r="BM202" s="162" t="s">
        <v>995</v>
      </c>
    </row>
    <row r="203" spans="1:65" s="13" customFormat="1">
      <c r="B203" s="164"/>
      <c r="D203" s="165" t="s">
        <v>168</v>
      </c>
      <c r="E203" s="166" t="s">
        <v>1</v>
      </c>
      <c r="F203" s="167" t="s">
        <v>986</v>
      </c>
      <c r="H203" s="168">
        <v>748.29</v>
      </c>
      <c r="I203" s="169"/>
      <c r="L203" s="164"/>
      <c r="M203" s="170"/>
      <c r="N203" s="171"/>
      <c r="O203" s="171"/>
      <c r="P203" s="171"/>
      <c r="Q203" s="171"/>
      <c r="R203" s="171"/>
      <c r="S203" s="171"/>
      <c r="T203" s="172"/>
      <c r="AT203" s="166" t="s">
        <v>168</v>
      </c>
      <c r="AU203" s="166" t="s">
        <v>82</v>
      </c>
      <c r="AV203" s="13" t="s">
        <v>82</v>
      </c>
      <c r="AW203" s="13" t="s">
        <v>30</v>
      </c>
      <c r="AX203" s="13" t="s">
        <v>73</v>
      </c>
      <c r="AY203" s="166" t="s">
        <v>160</v>
      </c>
    </row>
    <row r="204" spans="1:65" s="14" customFormat="1">
      <c r="B204" s="173"/>
      <c r="D204" s="165" t="s">
        <v>168</v>
      </c>
      <c r="E204" s="174" t="s">
        <v>1</v>
      </c>
      <c r="F204" s="175" t="s">
        <v>170</v>
      </c>
      <c r="H204" s="176">
        <v>748.29</v>
      </c>
      <c r="I204" s="177"/>
      <c r="L204" s="173"/>
      <c r="M204" s="178"/>
      <c r="N204" s="179"/>
      <c r="O204" s="179"/>
      <c r="P204" s="179"/>
      <c r="Q204" s="179"/>
      <c r="R204" s="179"/>
      <c r="S204" s="179"/>
      <c r="T204" s="180"/>
      <c r="AT204" s="174" t="s">
        <v>168</v>
      </c>
      <c r="AU204" s="174" t="s">
        <v>82</v>
      </c>
      <c r="AV204" s="14" t="s">
        <v>166</v>
      </c>
      <c r="AW204" s="14" t="s">
        <v>30</v>
      </c>
      <c r="AX204" s="14" t="s">
        <v>80</v>
      </c>
      <c r="AY204" s="174" t="s">
        <v>160</v>
      </c>
    </row>
    <row r="205" spans="1:65" s="2" customFormat="1" ht="33" customHeight="1">
      <c r="A205" s="32"/>
      <c r="B205" s="149"/>
      <c r="C205" s="150" t="s">
        <v>287</v>
      </c>
      <c r="D205" s="150" t="s">
        <v>162</v>
      </c>
      <c r="E205" s="151" t="s">
        <v>268</v>
      </c>
      <c r="F205" s="152" t="s">
        <v>269</v>
      </c>
      <c r="G205" s="153" t="s">
        <v>270</v>
      </c>
      <c r="H205" s="154">
        <v>1538.653</v>
      </c>
      <c r="I205" s="155"/>
      <c r="J205" s="156">
        <f>ROUND(I205*H205,2)</f>
        <v>0</v>
      </c>
      <c r="K205" s="157"/>
      <c r="L205" s="33"/>
      <c r="M205" s="158" t="s">
        <v>1</v>
      </c>
      <c r="N205" s="159" t="s">
        <v>38</v>
      </c>
      <c r="O205" s="58"/>
      <c r="P205" s="160">
        <f>O205*H205</f>
        <v>0</v>
      </c>
      <c r="Q205" s="160">
        <v>0</v>
      </c>
      <c r="R205" s="160">
        <f>Q205*H205</f>
        <v>0</v>
      </c>
      <c r="S205" s="160">
        <v>0</v>
      </c>
      <c r="T205" s="161">
        <f>S205*H205</f>
        <v>0</v>
      </c>
      <c r="U205" s="32"/>
      <c r="V205" s="32"/>
      <c r="W205" s="32"/>
      <c r="X205" s="32"/>
      <c r="Y205" s="32"/>
      <c r="Z205" s="32"/>
      <c r="AA205" s="32"/>
      <c r="AB205" s="32"/>
      <c r="AC205" s="32"/>
      <c r="AD205" s="32"/>
      <c r="AE205" s="32"/>
      <c r="AR205" s="162" t="s">
        <v>166</v>
      </c>
      <c r="AT205" s="162" t="s">
        <v>162</v>
      </c>
      <c r="AU205" s="162" t="s">
        <v>82</v>
      </c>
      <c r="AY205" s="17" t="s">
        <v>160</v>
      </c>
      <c r="BE205" s="163">
        <f>IF(N205="základní",J205,0)</f>
        <v>0</v>
      </c>
      <c r="BF205" s="163">
        <f>IF(N205="snížená",J205,0)</f>
        <v>0</v>
      </c>
      <c r="BG205" s="163">
        <f>IF(N205="zákl. přenesená",J205,0)</f>
        <v>0</v>
      </c>
      <c r="BH205" s="163">
        <f>IF(N205="sníž. přenesená",J205,0)</f>
        <v>0</v>
      </c>
      <c r="BI205" s="163">
        <f>IF(N205="nulová",J205,0)</f>
        <v>0</v>
      </c>
      <c r="BJ205" s="17" t="s">
        <v>80</v>
      </c>
      <c r="BK205" s="163">
        <f>ROUND(I205*H205,2)</f>
        <v>0</v>
      </c>
      <c r="BL205" s="17" t="s">
        <v>166</v>
      </c>
      <c r="BM205" s="162" t="s">
        <v>996</v>
      </c>
    </row>
    <row r="206" spans="1:65" s="13" customFormat="1">
      <c r="B206" s="164"/>
      <c r="D206" s="165" t="s">
        <v>168</v>
      </c>
      <c r="E206" s="166" t="s">
        <v>1</v>
      </c>
      <c r="F206" s="167" t="s">
        <v>997</v>
      </c>
      <c r="H206" s="168">
        <v>1538.653</v>
      </c>
      <c r="I206" s="169"/>
      <c r="L206" s="164"/>
      <c r="M206" s="170"/>
      <c r="N206" s="171"/>
      <c r="O206" s="171"/>
      <c r="P206" s="171"/>
      <c r="Q206" s="171"/>
      <c r="R206" s="171"/>
      <c r="S206" s="171"/>
      <c r="T206" s="172"/>
      <c r="AT206" s="166" t="s">
        <v>168</v>
      </c>
      <c r="AU206" s="166" t="s">
        <v>82</v>
      </c>
      <c r="AV206" s="13" t="s">
        <v>82</v>
      </c>
      <c r="AW206" s="13" t="s">
        <v>30</v>
      </c>
      <c r="AX206" s="13" t="s">
        <v>73</v>
      </c>
      <c r="AY206" s="166" t="s">
        <v>160</v>
      </c>
    </row>
    <row r="207" spans="1:65" s="14" customFormat="1">
      <c r="B207" s="173"/>
      <c r="D207" s="165" t="s">
        <v>168</v>
      </c>
      <c r="E207" s="174" t="s">
        <v>1</v>
      </c>
      <c r="F207" s="175" t="s">
        <v>170</v>
      </c>
      <c r="H207" s="176">
        <v>1538.653</v>
      </c>
      <c r="I207" s="177"/>
      <c r="L207" s="173"/>
      <c r="M207" s="178"/>
      <c r="N207" s="179"/>
      <c r="O207" s="179"/>
      <c r="P207" s="179"/>
      <c r="Q207" s="179"/>
      <c r="R207" s="179"/>
      <c r="S207" s="179"/>
      <c r="T207" s="180"/>
      <c r="AT207" s="174" t="s">
        <v>168</v>
      </c>
      <c r="AU207" s="174" t="s">
        <v>82</v>
      </c>
      <c r="AV207" s="14" t="s">
        <v>166</v>
      </c>
      <c r="AW207" s="14" t="s">
        <v>30</v>
      </c>
      <c r="AX207" s="14" t="s">
        <v>80</v>
      </c>
      <c r="AY207" s="174" t="s">
        <v>160</v>
      </c>
    </row>
    <row r="208" spans="1:65" s="2" customFormat="1" ht="24.2" customHeight="1">
      <c r="A208" s="32"/>
      <c r="B208" s="149"/>
      <c r="C208" s="150" t="s">
        <v>293</v>
      </c>
      <c r="D208" s="150" t="s">
        <v>162</v>
      </c>
      <c r="E208" s="151" t="s">
        <v>274</v>
      </c>
      <c r="F208" s="152" t="s">
        <v>275</v>
      </c>
      <c r="G208" s="153" t="s">
        <v>207</v>
      </c>
      <c r="H208" s="154">
        <v>546.60199999999998</v>
      </c>
      <c r="I208" s="155"/>
      <c r="J208" s="156">
        <f>ROUND(I208*H208,2)</f>
        <v>0</v>
      </c>
      <c r="K208" s="157"/>
      <c r="L208" s="33"/>
      <c r="M208" s="158" t="s">
        <v>1</v>
      </c>
      <c r="N208" s="159" t="s">
        <v>38</v>
      </c>
      <c r="O208" s="58"/>
      <c r="P208" s="160">
        <f>O208*H208</f>
        <v>0</v>
      </c>
      <c r="Q208" s="160">
        <v>0</v>
      </c>
      <c r="R208" s="160">
        <f>Q208*H208</f>
        <v>0</v>
      </c>
      <c r="S208" s="160">
        <v>0</v>
      </c>
      <c r="T208" s="161">
        <f>S208*H208</f>
        <v>0</v>
      </c>
      <c r="U208" s="32"/>
      <c r="V208" s="32"/>
      <c r="W208" s="32"/>
      <c r="X208" s="32"/>
      <c r="Y208" s="32"/>
      <c r="Z208" s="32"/>
      <c r="AA208" s="32"/>
      <c r="AB208" s="32"/>
      <c r="AC208" s="32"/>
      <c r="AD208" s="32"/>
      <c r="AE208" s="32"/>
      <c r="AR208" s="162" t="s">
        <v>166</v>
      </c>
      <c r="AT208" s="162" t="s">
        <v>162</v>
      </c>
      <c r="AU208" s="162" t="s">
        <v>82</v>
      </c>
      <c r="AY208" s="17" t="s">
        <v>160</v>
      </c>
      <c r="BE208" s="163">
        <f>IF(N208="základní",J208,0)</f>
        <v>0</v>
      </c>
      <c r="BF208" s="163">
        <f>IF(N208="snížená",J208,0)</f>
        <v>0</v>
      </c>
      <c r="BG208" s="163">
        <f>IF(N208="zákl. přenesená",J208,0)</f>
        <v>0</v>
      </c>
      <c r="BH208" s="163">
        <f>IF(N208="sníž. přenesená",J208,0)</f>
        <v>0</v>
      </c>
      <c r="BI208" s="163">
        <f>IF(N208="nulová",J208,0)</f>
        <v>0</v>
      </c>
      <c r="BJ208" s="17" t="s">
        <v>80</v>
      </c>
      <c r="BK208" s="163">
        <f>ROUND(I208*H208,2)</f>
        <v>0</v>
      </c>
      <c r="BL208" s="17" t="s">
        <v>166</v>
      </c>
      <c r="BM208" s="162" t="s">
        <v>998</v>
      </c>
    </row>
    <row r="209" spans="1:65" s="13" customFormat="1">
      <c r="B209" s="164"/>
      <c r="D209" s="165" t="s">
        <v>168</v>
      </c>
      <c r="E209" s="166" t="s">
        <v>1</v>
      </c>
      <c r="F209" s="167" t="s">
        <v>999</v>
      </c>
      <c r="H209" s="168">
        <v>949.78499999999997</v>
      </c>
      <c r="I209" s="169"/>
      <c r="L209" s="164"/>
      <c r="M209" s="170"/>
      <c r="N209" s="171"/>
      <c r="O209" s="171"/>
      <c r="P209" s="171"/>
      <c r="Q209" s="171"/>
      <c r="R209" s="171"/>
      <c r="S209" s="171"/>
      <c r="T209" s="172"/>
      <c r="AT209" s="166" t="s">
        <v>168</v>
      </c>
      <c r="AU209" s="166" t="s">
        <v>82</v>
      </c>
      <c r="AV209" s="13" t="s">
        <v>82</v>
      </c>
      <c r="AW209" s="13" t="s">
        <v>30</v>
      </c>
      <c r="AX209" s="13" t="s">
        <v>73</v>
      </c>
      <c r="AY209" s="166" t="s">
        <v>160</v>
      </c>
    </row>
    <row r="210" spans="1:65" s="15" customFormat="1">
      <c r="B210" s="181"/>
      <c r="D210" s="165" t="s">
        <v>168</v>
      </c>
      <c r="E210" s="182" t="s">
        <v>1</v>
      </c>
      <c r="F210" s="183" t="s">
        <v>278</v>
      </c>
      <c r="H210" s="182" t="s">
        <v>1</v>
      </c>
      <c r="I210" s="184"/>
      <c r="L210" s="181"/>
      <c r="M210" s="185"/>
      <c r="N210" s="186"/>
      <c r="O210" s="186"/>
      <c r="P210" s="186"/>
      <c r="Q210" s="186"/>
      <c r="R210" s="186"/>
      <c r="S210" s="186"/>
      <c r="T210" s="187"/>
      <c r="AT210" s="182" t="s">
        <v>168</v>
      </c>
      <c r="AU210" s="182" t="s">
        <v>82</v>
      </c>
      <c r="AV210" s="15" t="s">
        <v>80</v>
      </c>
      <c r="AW210" s="15" t="s">
        <v>30</v>
      </c>
      <c r="AX210" s="15" t="s">
        <v>73</v>
      </c>
      <c r="AY210" s="182" t="s">
        <v>160</v>
      </c>
    </row>
    <row r="211" spans="1:65" s="13" customFormat="1">
      <c r="B211" s="164"/>
      <c r="D211" s="165" t="s">
        <v>168</v>
      </c>
      <c r="E211" s="166" t="s">
        <v>1</v>
      </c>
      <c r="F211" s="167" t="s">
        <v>1000</v>
      </c>
      <c r="H211" s="168">
        <v>-360.21199999999999</v>
      </c>
      <c r="I211" s="169"/>
      <c r="L211" s="164"/>
      <c r="M211" s="170"/>
      <c r="N211" s="171"/>
      <c r="O211" s="171"/>
      <c r="P211" s="171"/>
      <c r="Q211" s="171"/>
      <c r="R211" s="171"/>
      <c r="S211" s="171"/>
      <c r="T211" s="172"/>
      <c r="AT211" s="166" t="s">
        <v>168</v>
      </c>
      <c r="AU211" s="166" t="s">
        <v>82</v>
      </c>
      <c r="AV211" s="13" t="s">
        <v>82</v>
      </c>
      <c r="AW211" s="13" t="s">
        <v>30</v>
      </c>
      <c r="AX211" s="13" t="s">
        <v>73</v>
      </c>
      <c r="AY211" s="166" t="s">
        <v>160</v>
      </c>
    </row>
    <row r="212" spans="1:65" s="13" customFormat="1">
      <c r="B212" s="164"/>
      <c r="D212" s="165" t="s">
        <v>168</v>
      </c>
      <c r="E212" s="166" t="s">
        <v>1</v>
      </c>
      <c r="F212" s="167" t="s">
        <v>1001</v>
      </c>
      <c r="H212" s="168">
        <v>-42.970999999999997</v>
      </c>
      <c r="I212" s="169"/>
      <c r="L212" s="164"/>
      <c r="M212" s="170"/>
      <c r="N212" s="171"/>
      <c r="O212" s="171"/>
      <c r="P212" s="171"/>
      <c r="Q212" s="171"/>
      <c r="R212" s="171"/>
      <c r="S212" s="171"/>
      <c r="T212" s="172"/>
      <c r="AT212" s="166" t="s">
        <v>168</v>
      </c>
      <c r="AU212" s="166" t="s">
        <v>82</v>
      </c>
      <c r="AV212" s="13" t="s">
        <v>82</v>
      </c>
      <c r="AW212" s="13" t="s">
        <v>30</v>
      </c>
      <c r="AX212" s="13" t="s">
        <v>73</v>
      </c>
      <c r="AY212" s="166" t="s">
        <v>160</v>
      </c>
    </row>
    <row r="213" spans="1:65" s="14" customFormat="1">
      <c r="B213" s="173"/>
      <c r="D213" s="165" t="s">
        <v>168</v>
      </c>
      <c r="E213" s="174" t="s">
        <v>1</v>
      </c>
      <c r="F213" s="175" t="s">
        <v>170</v>
      </c>
      <c r="H213" s="176">
        <v>546.60199999999998</v>
      </c>
      <c r="I213" s="177"/>
      <c r="L213" s="173"/>
      <c r="M213" s="178"/>
      <c r="N213" s="179"/>
      <c r="O213" s="179"/>
      <c r="P213" s="179"/>
      <c r="Q213" s="179"/>
      <c r="R213" s="179"/>
      <c r="S213" s="179"/>
      <c r="T213" s="180"/>
      <c r="AT213" s="174" t="s">
        <v>168</v>
      </c>
      <c r="AU213" s="174" t="s">
        <v>82</v>
      </c>
      <c r="AV213" s="14" t="s">
        <v>166</v>
      </c>
      <c r="AW213" s="14" t="s">
        <v>30</v>
      </c>
      <c r="AX213" s="14" t="s">
        <v>80</v>
      </c>
      <c r="AY213" s="174" t="s">
        <v>160</v>
      </c>
    </row>
    <row r="214" spans="1:65" s="2" customFormat="1" ht="16.5" customHeight="1">
      <c r="A214" s="32"/>
      <c r="B214" s="149"/>
      <c r="C214" s="188" t="s">
        <v>298</v>
      </c>
      <c r="D214" s="188" t="s">
        <v>282</v>
      </c>
      <c r="E214" s="189" t="s">
        <v>283</v>
      </c>
      <c r="F214" s="190" t="s">
        <v>284</v>
      </c>
      <c r="G214" s="191" t="s">
        <v>270</v>
      </c>
      <c r="H214" s="192">
        <v>1122.7750000000001</v>
      </c>
      <c r="I214" s="193"/>
      <c r="J214" s="194">
        <f>ROUND(I214*H214,2)</f>
        <v>0</v>
      </c>
      <c r="K214" s="195"/>
      <c r="L214" s="196"/>
      <c r="M214" s="197" t="s">
        <v>1</v>
      </c>
      <c r="N214" s="198" t="s">
        <v>38</v>
      </c>
      <c r="O214" s="58"/>
      <c r="P214" s="160">
        <f>O214*H214</f>
        <v>0</v>
      </c>
      <c r="Q214" s="160">
        <v>0</v>
      </c>
      <c r="R214" s="160">
        <f>Q214*H214</f>
        <v>0</v>
      </c>
      <c r="S214" s="160">
        <v>0</v>
      </c>
      <c r="T214" s="161">
        <f>S214*H214</f>
        <v>0</v>
      </c>
      <c r="U214" s="32"/>
      <c r="V214" s="32"/>
      <c r="W214" s="32"/>
      <c r="X214" s="32"/>
      <c r="Y214" s="32"/>
      <c r="Z214" s="32"/>
      <c r="AA214" s="32"/>
      <c r="AB214" s="32"/>
      <c r="AC214" s="32"/>
      <c r="AD214" s="32"/>
      <c r="AE214" s="32"/>
      <c r="AR214" s="162" t="s">
        <v>199</v>
      </c>
      <c r="AT214" s="162" t="s">
        <v>282</v>
      </c>
      <c r="AU214" s="162" t="s">
        <v>82</v>
      </c>
      <c r="AY214" s="17" t="s">
        <v>160</v>
      </c>
      <c r="BE214" s="163">
        <f>IF(N214="základní",J214,0)</f>
        <v>0</v>
      </c>
      <c r="BF214" s="163">
        <f>IF(N214="snížená",J214,0)</f>
        <v>0</v>
      </c>
      <c r="BG214" s="163">
        <f>IF(N214="zákl. přenesená",J214,0)</f>
        <v>0</v>
      </c>
      <c r="BH214" s="163">
        <f>IF(N214="sníž. přenesená",J214,0)</f>
        <v>0</v>
      </c>
      <c r="BI214" s="163">
        <f>IF(N214="nulová",J214,0)</f>
        <v>0</v>
      </c>
      <c r="BJ214" s="17" t="s">
        <v>80</v>
      </c>
      <c r="BK214" s="163">
        <f>ROUND(I214*H214,2)</f>
        <v>0</v>
      </c>
      <c r="BL214" s="17" t="s">
        <v>166</v>
      </c>
      <c r="BM214" s="162" t="s">
        <v>1002</v>
      </c>
    </row>
    <row r="215" spans="1:65" s="13" customFormat="1">
      <c r="B215" s="164"/>
      <c r="D215" s="165" t="s">
        <v>168</v>
      </c>
      <c r="E215" s="166" t="s">
        <v>1</v>
      </c>
      <c r="F215" s="167" t="s">
        <v>1003</v>
      </c>
      <c r="H215" s="168">
        <v>1122.7750000000001</v>
      </c>
      <c r="I215" s="169"/>
      <c r="L215" s="164"/>
      <c r="M215" s="170"/>
      <c r="N215" s="171"/>
      <c r="O215" s="171"/>
      <c r="P215" s="171"/>
      <c r="Q215" s="171"/>
      <c r="R215" s="171"/>
      <c r="S215" s="171"/>
      <c r="T215" s="172"/>
      <c r="AT215" s="166" t="s">
        <v>168</v>
      </c>
      <c r="AU215" s="166" t="s">
        <v>82</v>
      </c>
      <c r="AV215" s="13" t="s">
        <v>82</v>
      </c>
      <c r="AW215" s="13" t="s">
        <v>30</v>
      </c>
      <c r="AX215" s="13" t="s">
        <v>73</v>
      </c>
      <c r="AY215" s="166" t="s">
        <v>160</v>
      </c>
    </row>
    <row r="216" spans="1:65" s="14" customFormat="1">
      <c r="B216" s="173"/>
      <c r="D216" s="165" t="s">
        <v>168</v>
      </c>
      <c r="E216" s="174" t="s">
        <v>1</v>
      </c>
      <c r="F216" s="175" t="s">
        <v>170</v>
      </c>
      <c r="H216" s="176">
        <v>1122.7750000000001</v>
      </c>
      <c r="I216" s="177"/>
      <c r="L216" s="173"/>
      <c r="M216" s="178"/>
      <c r="N216" s="179"/>
      <c r="O216" s="179"/>
      <c r="P216" s="179"/>
      <c r="Q216" s="179"/>
      <c r="R216" s="179"/>
      <c r="S216" s="179"/>
      <c r="T216" s="180"/>
      <c r="AT216" s="174" t="s">
        <v>168</v>
      </c>
      <c r="AU216" s="174" t="s">
        <v>82</v>
      </c>
      <c r="AV216" s="14" t="s">
        <v>166</v>
      </c>
      <c r="AW216" s="14" t="s">
        <v>30</v>
      </c>
      <c r="AX216" s="14" t="s">
        <v>80</v>
      </c>
      <c r="AY216" s="174" t="s">
        <v>160</v>
      </c>
    </row>
    <row r="217" spans="1:65" s="2" customFormat="1" ht="24.2" customHeight="1">
      <c r="A217" s="32"/>
      <c r="B217" s="149"/>
      <c r="C217" s="150" t="s">
        <v>303</v>
      </c>
      <c r="D217" s="150" t="s">
        <v>162</v>
      </c>
      <c r="E217" s="151" t="s">
        <v>288</v>
      </c>
      <c r="F217" s="152" t="s">
        <v>289</v>
      </c>
      <c r="G217" s="153" t="s">
        <v>207</v>
      </c>
      <c r="H217" s="154">
        <v>201.68799999999999</v>
      </c>
      <c r="I217" s="155"/>
      <c r="J217" s="156">
        <f>ROUND(I217*H217,2)</f>
        <v>0</v>
      </c>
      <c r="K217" s="157"/>
      <c r="L217" s="33"/>
      <c r="M217" s="158" t="s">
        <v>1</v>
      </c>
      <c r="N217" s="159" t="s">
        <v>38</v>
      </c>
      <c r="O217" s="58"/>
      <c r="P217" s="160">
        <f>O217*H217</f>
        <v>0</v>
      </c>
      <c r="Q217" s="160">
        <v>0</v>
      </c>
      <c r="R217" s="160">
        <f>Q217*H217</f>
        <v>0</v>
      </c>
      <c r="S217" s="160">
        <v>0</v>
      </c>
      <c r="T217" s="161">
        <f>S217*H217</f>
        <v>0</v>
      </c>
      <c r="U217" s="32"/>
      <c r="V217" s="32"/>
      <c r="W217" s="32"/>
      <c r="X217" s="32"/>
      <c r="Y217" s="32"/>
      <c r="Z217" s="32"/>
      <c r="AA217" s="32"/>
      <c r="AB217" s="32"/>
      <c r="AC217" s="32"/>
      <c r="AD217" s="32"/>
      <c r="AE217" s="32"/>
      <c r="AR217" s="162" t="s">
        <v>166</v>
      </c>
      <c r="AT217" s="162" t="s">
        <v>162</v>
      </c>
      <c r="AU217" s="162" t="s">
        <v>82</v>
      </c>
      <c r="AY217" s="17" t="s">
        <v>160</v>
      </c>
      <c r="BE217" s="163">
        <f>IF(N217="základní",J217,0)</f>
        <v>0</v>
      </c>
      <c r="BF217" s="163">
        <f>IF(N217="snížená",J217,0)</f>
        <v>0</v>
      </c>
      <c r="BG217" s="163">
        <f>IF(N217="zákl. přenesená",J217,0)</f>
        <v>0</v>
      </c>
      <c r="BH217" s="163">
        <f>IF(N217="sníž. přenesená",J217,0)</f>
        <v>0</v>
      </c>
      <c r="BI217" s="163">
        <f>IF(N217="nulová",J217,0)</f>
        <v>0</v>
      </c>
      <c r="BJ217" s="17" t="s">
        <v>80</v>
      </c>
      <c r="BK217" s="163">
        <f>ROUND(I217*H217,2)</f>
        <v>0</v>
      </c>
      <c r="BL217" s="17" t="s">
        <v>166</v>
      </c>
      <c r="BM217" s="162" t="s">
        <v>1004</v>
      </c>
    </row>
    <row r="218" spans="1:65" s="15" customFormat="1">
      <c r="B218" s="181"/>
      <c r="D218" s="165" t="s">
        <v>168</v>
      </c>
      <c r="E218" s="182" t="s">
        <v>1</v>
      </c>
      <c r="F218" s="183" t="s">
        <v>291</v>
      </c>
      <c r="H218" s="182" t="s">
        <v>1</v>
      </c>
      <c r="I218" s="184"/>
      <c r="L218" s="181"/>
      <c r="M218" s="185"/>
      <c r="N218" s="186"/>
      <c r="O218" s="186"/>
      <c r="P218" s="186"/>
      <c r="Q218" s="186"/>
      <c r="R218" s="186"/>
      <c r="S218" s="186"/>
      <c r="T218" s="187"/>
      <c r="AT218" s="182" t="s">
        <v>168</v>
      </c>
      <c r="AU218" s="182" t="s">
        <v>82</v>
      </c>
      <c r="AV218" s="15" t="s">
        <v>80</v>
      </c>
      <c r="AW218" s="15" t="s">
        <v>30</v>
      </c>
      <c r="AX218" s="15" t="s">
        <v>73</v>
      </c>
      <c r="AY218" s="182" t="s">
        <v>160</v>
      </c>
    </row>
    <row r="219" spans="1:65" s="13" customFormat="1">
      <c r="B219" s="164"/>
      <c r="D219" s="165" t="s">
        <v>168</v>
      </c>
      <c r="E219" s="166" t="s">
        <v>1</v>
      </c>
      <c r="F219" s="167" t="s">
        <v>1005</v>
      </c>
      <c r="H219" s="168">
        <v>201.68799999999999</v>
      </c>
      <c r="I219" s="169"/>
      <c r="L219" s="164"/>
      <c r="M219" s="170"/>
      <c r="N219" s="171"/>
      <c r="O219" s="171"/>
      <c r="P219" s="171"/>
      <c r="Q219" s="171"/>
      <c r="R219" s="171"/>
      <c r="S219" s="171"/>
      <c r="T219" s="172"/>
      <c r="AT219" s="166" t="s">
        <v>168</v>
      </c>
      <c r="AU219" s="166" t="s">
        <v>82</v>
      </c>
      <c r="AV219" s="13" t="s">
        <v>82</v>
      </c>
      <c r="AW219" s="13" t="s">
        <v>30</v>
      </c>
      <c r="AX219" s="13" t="s">
        <v>73</v>
      </c>
      <c r="AY219" s="166" t="s">
        <v>160</v>
      </c>
    </row>
    <row r="220" spans="1:65" s="14" customFormat="1">
      <c r="B220" s="173"/>
      <c r="D220" s="165" t="s">
        <v>168</v>
      </c>
      <c r="E220" s="174" t="s">
        <v>1</v>
      </c>
      <c r="F220" s="175" t="s">
        <v>170</v>
      </c>
      <c r="H220" s="176">
        <v>201.68799999999999</v>
      </c>
      <c r="I220" s="177"/>
      <c r="L220" s="173"/>
      <c r="M220" s="178"/>
      <c r="N220" s="179"/>
      <c r="O220" s="179"/>
      <c r="P220" s="179"/>
      <c r="Q220" s="179"/>
      <c r="R220" s="179"/>
      <c r="S220" s="179"/>
      <c r="T220" s="180"/>
      <c r="AT220" s="174" t="s">
        <v>168</v>
      </c>
      <c r="AU220" s="174" t="s">
        <v>82</v>
      </c>
      <c r="AV220" s="14" t="s">
        <v>166</v>
      </c>
      <c r="AW220" s="14" t="s">
        <v>30</v>
      </c>
      <c r="AX220" s="14" t="s">
        <v>80</v>
      </c>
      <c r="AY220" s="174" t="s">
        <v>160</v>
      </c>
    </row>
    <row r="221" spans="1:65" s="2" customFormat="1" ht="16.5" customHeight="1">
      <c r="A221" s="32"/>
      <c r="B221" s="149"/>
      <c r="C221" s="188" t="s">
        <v>309</v>
      </c>
      <c r="D221" s="188" t="s">
        <v>282</v>
      </c>
      <c r="E221" s="189" t="s">
        <v>294</v>
      </c>
      <c r="F221" s="190" t="s">
        <v>295</v>
      </c>
      <c r="G221" s="191" t="s">
        <v>270</v>
      </c>
      <c r="H221" s="192">
        <v>414.28699999999998</v>
      </c>
      <c r="I221" s="193"/>
      <c r="J221" s="194">
        <f>ROUND(I221*H221,2)</f>
        <v>0</v>
      </c>
      <c r="K221" s="195"/>
      <c r="L221" s="196"/>
      <c r="M221" s="197" t="s">
        <v>1</v>
      </c>
      <c r="N221" s="198" t="s">
        <v>38</v>
      </c>
      <c r="O221" s="58"/>
      <c r="P221" s="160">
        <f>O221*H221</f>
        <v>0</v>
      </c>
      <c r="Q221" s="160">
        <v>0</v>
      </c>
      <c r="R221" s="160">
        <f>Q221*H221</f>
        <v>0</v>
      </c>
      <c r="S221" s="160">
        <v>0</v>
      </c>
      <c r="T221" s="161">
        <f>S221*H221</f>
        <v>0</v>
      </c>
      <c r="U221" s="32"/>
      <c r="V221" s="32"/>
      <c r="W221" s="32"/>
      <c r="X221" s="32"/>
      <c r="Y221" s="32"/>
      <c r="Z221" s="32"/>
      <c r="AA221" s="32"/>
      <c r="AB221" s="32"/>
      <c r="AC221" s="32"/>
      <c r="AD221" s="32"/>
      <c r="AE221" s="32"/>
      <c r="AR221" s="162" t="s">
        <v>199</v>
      </c>
      <c r="AT221" s="162" t="s">
        <v>282</v>
      </c>
      <c r="AU221" s="162" t="s">
        <v>82</v>
      </c>
      <c r="AY221" s="17" t="s">
        <v>160</v>
      </c>
      <c r="BE221" s="163">
        <f>IF(N221="základní",J221,0)</f>
        <v>0</v>
      </c>
      <c r="BF221" s="163">
        <f>IF(N221="snížená",J221,0)</f>
        <v>0</v>
      </c>
      <c r="BG221" s="163">
        <f>IF(N221="zákl. přenesená",J221,0)</f>
        <v>0</v>
      </c>
      <c r="BH221" s="163">
        <f>IF(N221="sníž. přenesená",J221,0)</f>
        <v>0</v>
      </c>
      <c r="BI221" s="163">
        <f>IF(N221="nulová",J221,0)</f>
        <v>0</v>
      </c>
      <c r="BJ221" s="17" t="s">
        <v>80</v>
      </c>
      <c r="BK221" s="163">
        <f>ROUND(I221*H221,2)</f>
        <v>0</v>
      </c>
      <c r="BL221" s="17" t="s">
        <v>166</v>
      </c>
      <c r="BM221" s="162" t="s">
        <v>1006</v>
      </c>
    </row>
    <row r="222" spans="1:65" s="13" customFormat="1">
      <c r="B222" s="164"/>
      <c r="D222" s="165" t="s">
        <v>168</v>
      </c>
      <c r="E222" s="166" t="s">
        <v>1</v>
      </c>
      <c r="F222" s="167" t="s">
        <v>1007</v>
      </c>
      <c r="H222" s="168">
        <v>414.28699999999998</v>
      </c>
      <c r="I222" s="169"/>
      <c r="L222" s="164"/>
      <c r="M222" s="170"/>
      <c r="N222" s="171"/>
      <c r="O222" s="171"/>
      <c r="P222" s="171"/>
      <c r="Q222" s="171"/>
      <c r="R222" s="171"/>
      <c r="S222" s="171"/>
      <c r="T222" s="172"/>
      <c r="AT222" s="166" t="s">
        <v>168</v>
      </c>
      <c r="AU222" s="166" t="s">
        <v>82</v>
      </c>
      <c r="AV222" s="13" t="s">
        <v>82</v>
      </c>
      <c r="AW222" s="13" t="s">
        <v>30</v>
      </c>
      <c r="AX222" s="13" t="s">
        <v>73</v>
      </c>
      <c r="AY222" s="166" t="s">
        <v>160</v>
      </c>
    </row>
    <row r="223" spans="1:65" s="14" customFormat="1">
      <c r="B223" s="173"/>
      <c r="D223" s="165" t="s">
        <v>168</v>
      </c>
      <c r="E223" s="174" t="s">
        <v>1</v>
      </c>
      <c r="F223" s="175" t="s">
        <v>170</v>
      </c>
      <c r="H223" s="176">
        <v>414.28699999999998</v>
      </c>
      <c r="I223" s="177"/>
      <c r="L223" s="173"/>
      <c r="M223" s="178"/>
      <c r="N223" s="179"/>
      <c r="O223" s="179"/>
      <c r="P223" s="179"/>
      <c r="Q223" s="179"/>
      <c r="R223" s="179"/>
      <c r="S223" s="179"/>
      <c r="T223" s="180"/>
      <c r="AT223" s="174" t="s">
        <v>168</v>
      </c>
      <c r="AU223" s="174" t="s">
        <v>82</v>
      </c>
      <c r="AV223" s="14" t="s">
        <v>166</v>
      </c>
      <c r="AW223" s="14" t="s">
        <v>30</v>
      </c>
      <c r="AX223" s="14" t="s">
        <v>80</v>
      </c>
      <c r="AY223" s="174" t="s">
        <v>160</v>
      </c>
    </row>
    <row r="224" spans="1:65" s="2" customFormat="1" ht="24.2" customHeight="1">
      <c r="A224" s="32"/>
      <c r="B224" s="149"/>
      <c r="C224" s="150" t="s">
        <v>315</v>
      </c>
      <c r="D224" s="150" t="s">
        <v>162</v>
      </c>
      <c r="E224" s="151" t="s">
        <v>299</v>
      </c>
      <c r="F224" s="152" t="s">
        <v>300</v>
      </c>
      <c r="G224" s="153" t="s">
        <v>165</v>
      </c>
      <c r="H224" s="154">
        <v>421.3</v>
      </c>
      <c r="I224" s="155"/>
      <c r="J224" s="156">
        <f>ROUND(I224*H224,2)</f>
        <v>0</v>
      </c>
      <c r="K224" s="157"/>
      <c r="L224" s="33"/>
      <c r="M224" s="158" t="s">
        <v>1</v>
      </c>
      <c r="N224" s="159" t="s">
        <v>38</v>
      </c>
      <c r="O224" s="58"/>
      <c r="P224" s="160">
        <f>O224*H224</f>
        <v>0</v>
      </c>
      <c r="Q224" s="160">
        <v>0</v>
      </c>
      <c r="R224" s="160">
        <f>Q224*H224</f>
        <v>0</v>
      </c>
      <c r="S224" s="160">
        <v>0</v>
      </c>
      <c r="T224" s="161">
        <f>S224*H224</f>
        <v>0</v>
      </c>
      <c r="U224" s="32"/>
      <c r="V224" s="32"/>
      <c r="W224" s="32"/>
      <c r="X224" s="32"/>
      <c r="Y224" s="32"/>
      <c r="Z224" s="32"/>
      <c r="AA224" s="32"/>
      <c r="AB224" s="32"/>
      <c r="AC224" s="32"/>
      <c r="AD224" s="32"/>
      <c r="AE224" s="32"/>
      <c r="AR224" s="162" t="s">
        <v>166</v>
      </c>
      <c r="AT224" s="162" t="s">
        <v>162</v>
      </c>
      <c r="AU224" s="162" t="s">
        <v>82</v>
      </c>
      <c r="AY224" s="17" t="s">
        <v>160</v>
      </c>
      <c r="BE224" s="163">
        <f>IF(N224="základní",J224,0)</f>
        <v>0</v>
      </c>
      <c r="BF224" s="163">
        <f>IF(N224="snížená",J224,0)</f>
        <v>0</v>
      </c>
      <c r="BG224" s="163">
        <f>IF(N224="zákl. přenesená",J224,0)</f>
        <v>0</v>
      </c>
      <c r="BH224" s="163">
        <f>IF(N224="sníž. přenesená",J224,0)</f>
        <v>0</v>
      </c>
      <c r="BI224" s="163">
        <f>IF(N224="nulová",J224,0)</f>
        <v>0</v>
      </c>
      <c r="BJ224" s="17" t="s">
        <v>80</v>
      </c>
      <c r="BK224" s="163">
        <f>ROUND(I224*H224,2)</f>
        <v>0</v>
      </c>
      <c r="BL224" s="17" t="s">
        <v>166</v>
      </c>
      <c r="BM224" s="162" t="s">
        <v>1008</v>
      </c>
    </row>
    <row r="225" spans="1:65" s="13" customFormat="1">
      <c r="B225" s="164"/>
      <c r="D225" s="165" t="s">
        <v>168</v>
      </c>
      <c r="E225" s="166" t="s">
        <v>1</v>
      </c>
      <c r="F225" s="167" t="s">
        <v>953</v>
      </c>
      <c r="H225" s="168">
        <v>289.85000000000002</v>
      </c>
      <c r="I225" s="169"/>
      <c r="L225" s="164"/>
      <c r="M225" s="170"/>
      <c r="N225" s="171"/>
      <c r="O225" s="171"/>
      <c r="P225" s="171"/>
      <c r="Q225" s="171"/>
      <c r="R225" s="171"/>
      <c r="S225" s="171"/>
      <c r="T225" s="172"/>
      <c r="AT225" s="166" t="s">
        <v>168</v>
      </c>
      <c r="AU225" s="166" t="s">
        <v>82</v>
      </c>
      <c r="AV225" s="13" t="s">
        <v>82</v>
      </c>
      <c r="AW225" s="13" t="s">
        <v>30</v>
      </c>
      <c r="AX225" s="13" t="s">
        <v>73</v>
      </c>
      <c r="AY225" s="166" t="s">
        <v>160</v>
      </c>
    </row>
    <row r="226" spans="1:65" s="13" customFormat="1">
      <c r="B226" s="164"/>
      <c r="D226" s="165" t="s">
        <v>168</v>
      </c>
      <c r="E226" s="166" t="s">
        <v>1</v>
      </c>
      <c r="F226" s="167" t="s">
        <v>955</v>
      </c>
      <c r="H226" s="168">
        <v>131.44999999999999</v>
      </c>
      <c r="I226" s="169"/>
      <c r="L226" s="164"/>
      <c r="M226" s="170"/>
      <c r="N226" s="171"/>
      <c r="O226" s="171"/>
      <c r="P226" s="171"/>
      <c r="Q226" s="171"/>
      <c r="R226" s="171"/>
      <c r="S226" s="171"/>
      <c r="T226" s="172"/>
      <c r="AT226" s="166" t="s">
        <v>168</v>
      </c>
      <c r="AU226" s="166" t="s">
        <v>82</v>
      </c>
      <c r="AV226" s="13" t="s">
        <v>82</v>
      </c>
      <c r="AW226" s="13" t="s">
        <v>30</v>
      </c>
      <c r="AX226" s="13" t="s">
        <v>73</v>
      </c>
      <c r="AY226" s="166" t="s">
        <v>160</v>
      </c>
    </row>
    <row r="227" spans="1:65" s="14" customFormat="1">
      <c r="B227" s="173"/>
      <c r="D227" s="165" t="s">
        <v>168</v>
      </c>
      <c r="E227" s="174" t="s">
        <v>1</v>
      </c>
      <c r="F227" s="175" t="s">
        <v>170</v>
      </c>
      <c r="H227" s="176">
        <v>421.3</v>
      </c>
      <c r="I227" s="177"/>
      <c r="L227" s="173"/>
      <c r="M227" s="178"/>
      <c r="N227" s="179"/>
      <c r="O227" s="179"/>
      <c r="P227" s="179"/>
      <c r="Q227" s="179"/>
      <c r="R227" s="179"/>
      <c r="S227" s="179"/>
      <c r="T227" s="180"/>
      <c r="AT227" s="174" t="s">
        <v>168</v>
      </c>
      <c r="AU227" s="174" t="s">
        <v>82</v>
      </c>
      <c r="AV227" s="14" t="s">
        <v>166</v>
      </c>
      <c r="AW227" s="14" t="s">
        <v>30</v>
      </c>
      <c r="AX227" s="14" t="s">
        <v>80</v>
      </c>
      <c r="AY227" s="174" t="s">
        <v>160</v>
      </c>
    </row>
    <row r="228" spans="1:65" s="12" customFormat="1" ht="22.9" customHeight="1">
      <c r="B228" s="136"/>
      <c r="D228" s="137" t="s">
        <v>72</v>
      </c>
      <c r="E228" s="147" t="s">
        <v>82</v>
      </c>
      <c r="F228" s="147" t="s">
        <v>302</v>
      </c>
      <c r="I228" s="139"/>
      <c r="J228" s="148">
        <f>BK228</f>
        <v>0</v>
      </c>
      <c r="L228" s="136"/>
      <c r="M228" s="141"/>
      <c r="N228" s="142"/>
      <c r="O228" s="142"/>
      <c r="P228" s="143">
        <f>SUM(P229:P231)</f>
        <v>0</v>
      </c>
      <c r="Q228" s="142"/>
      <c r="R228" s="143">
        <f>SUM(R229:R231)</f>
        <v>69.185220000000001</v>
      </c>
      <c r="S228" s="142"/>
      <c r="T228" s="144">
        <f>SUM(T229:T231)</f>
        <v>0</v>
      </c>
      <c r="AR228" s="137" t="s">
        <v>80</v>
      </c>
      <c r="AT228" s="145" t="s">
        <v>72</v>
      </c>
      <c r="AU228" s="145" t="s">
        <v>80</v>
      </c>
      <c r="AY228" s="137" t="s">
        <v>160</v>
      </c>
      <c r="BK228" s="146">
        <f>SUM(BK229:BK231)</f>
        <v>0</v>
      </c>
    </row>
    <row r="229" spans="1:65" s="2" customFormat="1" ht="37.9" customHeight="1">
      <c r="A229" s="32"/>
      <c r="B229" s="149"/>
      <c r="C229" s="150" t="s">
        <v>321</v>
      </c>
      <c r="D229" s="150" t="s">
        <v>162</v>
      </c>
      <c r="E229" s="151" t="s">
        <v>304</v>
      </c>
      <c r="F229" s="152" t="s">
        <v>305</v>
      </c>
      <c r="G229" s="153" t="s">
        <v>196</v>
      </c>
      <c r="H229" s="154">
        <v>338</v>
      </c>
      <c r="I229" s="155"/>
      <c r="J229" s="156">
        <f>ROUND(I229*H229,2)</f>
        <v>0</v>
      </c>
      <c r="K229" s="157"/>
      <c r="L229" s="33"/>
      <c r="M229" s="158" t="s">
        <v>1</v>
      </c>
      <c r="N229" s="159" t="s">
        <v>38</v>
      </c>
      <c r="O229" s="58"/>
      <c r="P229" s="160">
        <f>O229*H229</f>
        <v>0</v>
      </c>
      <c r="Q229" s="160">
        <v>0.20469000000000001</v>
      </c>
      <c r="R229" s="160">
        <f>Q229*H229</f>
        <v>69.185220000000001</v>
      </c>
      <c r="S229" s="160">
        <v>0</v>
      </c>
      <c r="T229" s="161">
        <f>S229*H229</f>
        <v>0</v>
      </c>
      <c r="U229" s="32"/>
      <c r="V229" s="32"/>
      <c r="W229" s="32"/>
      <c r="X229" s="32"/>
      <c r="Y229" s="32"/>
      <c r="Z229" s="32"/>
      <c r="AA229" s="32"/>
      <c r="AB229" s="32"/>
      <c r="AC229" s="32"/>
      <c r="AD229" s="32"/>
      <c r="AE229" s="32"/>
      <c r="AR229" s="162" t="s">
        <v>166</v>
      </c>
      <c r="AT229" s="162" t="s">
        <v>162</v>
      </c>
      <c r="AU229" s="162" t="s">
        <v>82</v>
      </c>
      <c r="AY229" s="17" t="s">
        <v>160</v>
      </c>
      <c r="BE229" s="163">
        <f>IF(N229="základní",J229,0)</f>
        <v>0</v>
      </c>
      <c r="BF229" s="163">
        <f>IF(N229="snížená",J229,0)</f>
        <v>0</v>
      </c>
      <c r="BG229" s="163">
        <f>IF(N229="zákl. přenesená",J229,0)</f>
        <v>0</v>
      </c>
      <c r="BH229" s="163">
        <f>IF(N229="sníž. přenesená",J229,0)</f>
        <v>0</v>
      </c>
      <c r="BI229" s="163">
        <f>IF(N229="nulová",J229,0)</f>
        <v>0</v>
      </c>
      <c r="BJ229" s="17" t="s">
        <v>80</v>
      </c>
      <c r="BK229" s="163">
        <f>ROUND(I229*H229,2)</f>
        <v>0</v>
      </c>
      <c r="BL229" s="17" t="s">
        <v>166</v>
      </c>
      <c r="BM229" s="162" t="s">
        <v>1009</v>
      </c>
    </row>
    <row r="230" spans="1:65" s="13" customFormat="1">
      <c r="B230" s="164"/>
      <c r="D230" s="165" t="s">
        <v>168</v>
      </c>
      <c r="E230" s="166" t="s">
        <v>1</v>
      </c>
      <c r="F230" s="167" t="s">
        <v>1010</v>
      </c>
      <c r="H230" s="168">
        <v>338</v>
      </c>
      <c r="I230" s="169"/>
      <c r="L230" s="164"/>
      <c r="M230" s="170"/>
      <c r="N230" s="171"/>
      <c r="O230" s="171"/>
      <c r="P230" s="171"/>
      <c r="Q230" s="171"/>
      <c r="R230" s="171"/>
      <c r="S230" s="171"/>
      <c r="T230" s="172"/>
      <c r="AT230" s="166" t="s">
        <v>168</v>
      </c>
      <c r="AU230" s="166" t="s">
        <v>82</v>
      </c>
      <c r="AV230" s="13" t="s">
        <v>82</v>
      </c>
      <c r="AW230" s="13" t="s">
        <v>30</v>
      </c>
      <c r="AX230" s="13" t="s">
        <v>73</v>
      </c>
      <c r="AY230" s="166" t="s">
        <v>160</v>
      </c>
    </row>
    <row r="231" spans="1:65" s="14" customFormat="1">
      <c r="B231" s="173"/>
      <c r="D231" s="165" t="s">
        <v>168</v>
      </c>
      <c r="E231" s="174" t="s">
        <v>1</v>
      </c>
      <c r="F231" s="175" t="s">
        <v>170</v>
      </c>
      <c r="H231" s="176">
        <v>338</v>
      </c>
      <c r="I231" s="177"/>
      <c r="L231" s="173"/>
      <c r="M231" s="178"/>
      <c r="N231" s="179"/>
      <c r="O231" s="179"/>
      <c r="P231" s="179"/>
      <c r="Q231" s="179"/>
      <c r="R231" s="179"/>
      <c r="S231" s="179"/>
      <c r="T231" s="180"/>
      <c r="AT231" s="174" t="s">
        <v>168</v>
      </c>
      <c r="AU231" s="174" t="s">
        <v>82</v>
      </c>
      <c r="AV231" s="14" t="s">
        <v>166</v>
      </c>
      <c r="AW231" s="14" t="s">
        <v>30</v>
      </c>
      <c r="AX231" s="14" t="s">
        <v>80</v>
      </c>
      <c r="AY231" s="174" t="s">
        <v>160</v>
      </c>
    </row>
    <row r="232" spans="1:65" s="12" customFormat="1" ht="22.9" customHeight="1">
      <c r="B232" s="136"/>
      <c r="D232" s="137" t="s">
        <v>72</v>
      </c>
      <c r="E232" s="147" t="s">
        <v>174</v>
      </c>
      <c r="F232" s="147" t="s">
        <v>308</v>
      </c>
      <c r="I232" s="139"/>
      <c r="J232" s="148">
        <f>BK232</f>
        <v>0</v>
      </c>
      <c r="L232" s="136"/>
      <c r="M232" s="141"/>
      <c r="N232" s="142"/>
      <c r="O232" s="142"/>
      <c r="P232" s="143">
        <f>SUM(P233:P238)</f>
        <v>0</v>
      </c>
      <c r="Q232" s="142"/>
      <c r="R232" s="143">
        <f>SUM(R233:R238)</f>
        <v>0</v>
      </c>
      <c r="S232" s="142"/>
      <c r="T232" s="144">
        <f>SUM(T233:T238)</f>
        <v>0</v>
      </c>
      <c r="AR232" s="137" t="s">
        <v>80</v>
      </c>
      <c r="AT232" s="145" t="s">
        <v>72</v>
      </c>
      <c r="AU232" s="145" t="s">
        <v>80</v>
      </c>
      <c r="AY232" s="137" t="s">
        <v>160</v>
      </c>
      <c r="BK232" s="146">
        <f>SUM(BK233:BK238)</f>
        <v>0</v>
      </c>
    </row>
    <row r="233" spans="1:65" s="2" customFormat="1" ht="37.9" customHeight="1">
      <c r="A233" s="32"/>
      <c r="B233" s="149"/>
      <c r="C233" s="150" t="s">
        <v>327</v>
      </c>
      <c r="D233" s="150" t="s">
        <v>162</v>
      </c>
      <c r="E233" s="151" t="s">
        <v>310</v>
      </c>
      <c r="F233" s="152" t="s">
        <v>311</v>
      </c>
      <c r="G233" s="153" t="s">
        <v>312</v>
      </c>
      <c r="H233" s="154">
        <v>3</v>
      </c>
      <c r="I233" s="155"/>
      <c r="J233" s="156">
        <f>ROUND(I233*H233,2)</f>
        <v>0</v>
      </c>
      <c r="K233" s="157"/>
      <c r="L233" s="33"/>
      <c r="M233" s="158" t="s">
        <v>1</v>
      </c>
      <c r="N233" s="159" t="s">
        <v>38</v>
      </c>
      <c r="O233" s="58"/>
      <c r="P233" s="160">
        <f>O233*H233</f>
        <v>0</v>
      </c>
      <c r="Q233" s="160">
        <v>0</v>
      </c>
      <c r="R233" s="160">
        <f>Q233*H233</f>
        <v>0</v>
      </c>
      <c r="S233" s="160">
        <v>0</v>
      </c>
      <c r="T233" s="161">
        <f>S233*H233</f>
        <v>0</v>
      </c>
      <c r="U233" s="32"/>
      <c r="V233" s="32"/>
      <c r="W233" s="32"/>
      <c r="X233" s="32"/>
      <c r="Y233" s="32"/>
      <c r="Z233" s="32"/>
      <c r="AA233" s="32"/>
      <c r="AB233" s="32"/>
      <c r="AC233" s="32"/>
      <c r="AD233" s="32"/>
      <c r="AE233" s="32"/>
      <c r="AR233" s="162" t="s">
        <v>166</v>
      </c>
      <c r="AT233" s="162" t="s">
        <v>162</v>
      </c>
      <c r="AU233" s="162" t="s">
        <v>82</v>
      </c>
      <c r="AY233" s="17" t="s">
        <v>160</v>
      </c>
      <c r="BE233" s="163">
        <f>IF(N233="základní",J233,0)</f>
        <v>0</v>
      </c>
      <c r="BF233" s="163">
        <f>IF(N233="snížená",J233,0)</f>
        <v>0</v>
      </c>
      <c r="BG233" s="163">
        <f>IF(N233="zákl. přenesená",J233,0)</f>
        <v>0</v>
      </c>
      <c r="BH233" s="163">
        <f>IF(N233="sníž. přenesená",J233,0)</f>
        <v>0</v>
      </c>
      <c r="BI233" s="163">
        <f>IF(N233="nulová",J233,0)</f>
        <v>0</v>
      </c>
      <c r="BJ233" s="17" t="s">
        <v>80</v>
      </c>
      <c r="BK233" s="163">
        <f>ROUND(I233*H233,2)</f>
        <v>0</v>
      </c>
      <c r="BL233" s="17" t="s">
        <v>166</v>
      </c>
      <c r="BM233" s="162" t="s">
        <v>1011</v>
      </c>
    </row>
    <row r="234" spans="1:65" s="13" customFormat="1">
      <c r="B234" s="164"/>
      <c r="D234" s="165" t="s">
        <v>168</v>
      </c>
      <c r="E234" s="166" t="s">
        <v>1</v>
      </c>
      <c r="F234" s="167" t="s">
        <v>1012</v>
      </c>
      <c r="H234" s="168">
        <v>3</v>
      </c>
      <c r="I234" s="169"/>
      <c r="L234" s="164"/>
      <c r="M234" s="170"/>
      <c r="N234" s="171"/>
      <c r="O234" s="171"/>
      <c r="P234" s="171"/>
      <c r="Q234" s="171"/>
      <c r="R234" s="171"/>
      <c r="S234" s="171"/>
      <c r="T234" s="172"/>
      <c r="AT234" s="166" t="s">
        <v>168</v>
      </c>
      <c r="AU234" s="166" t="s">
        <v>82</v>
      </c>
      <c r="AV234" s="13" t="s">
        <v>82</v>
      </c>
      <c r="AW234" s="13" t="s">
        <v>30</v>
      </c>
      <c r="AX234" s="13" t="s">
        <v>73</v>
      </c>
      <c r="AY234" s="166" t="s">
        <v>160</v>
      </c>
    </row>
    <row r="235" spans="1:65" s="14" customFormat="1">
      <c r="B235" s="173"/>
      <c r="D235" s="165" t="s">
        <v>168</v>
      </c>
      <c r="E235" s="174" t="s">
        <v>1</v>
      </c>
      <c r="F235" s="175" t="s">
        <v>170</v>
      </c>
      <c r="H235" s="176">
        <v>3</v>
      </c>
      <c r="I235" s="177"/>
      <c r="L235" s="173"/>
      <c r="M235" s="178"/>
      <c r="N235" s="179"/>
      <c r="O235" s="179"/>
      <c r="P235" s="179"/>
      <c r="Q235" s="179"/>
      <c r="R235" s="179"/>
      <c r="S235" s="179"/>
      <c r="T235" s="180"/>
      <c r="AT235" s="174" t="s">
        <v>168</v>
      </c>
      <c r="AU235" s="174" t="s">
        <v>82</v>
      </c>
      <c r="AV235" s="14" t="s">
        <v>166</v>
      </c>
      <c r="AW235" s="14" t="s">
        <v>30</v>
      </c>
      <c r="AX235" s="14" t="s">
        <v>80</v>
      </c>
      <c r="AY235" s="174" t="s">
        <v>160</v>
      </c>
    </row>
    <row r="236" spans="1:65" s="2" customFormat="1" ht="21.75" customHeight="1">
      <c r="A236" s="32"/>
      <c r="B236" s="149"/>
      <c r="C236" s="150" t="s">
        <v>333</v>
      </c>
      <c r="D236" s="150" t="s">
        <v>162</v>
      </c>
      <c r="E236" s="151" t="s">
        <v>316</v>
      </c>
      <c r="F236" s="152" t="s">
        <v>317</v>
      </c>
      <c r="G236" s="153" t="s">
        <v>207</v>
      </c>
      <c r="H236" s="154">
        <v>33.661000000000001</v>
      </c>
      <c r="I236" s="155"/>
      <c r="J236" s="156">
        <f>ROUND(I236*H236,2)</f>
        <v>0</v>
      </c>
      <c r="K236" s="157"/>
      <c r="L236" s="33"/>
      <c r="M236" s="158" t="s">
        <v>1</v>
      </c>
      <c r="N236" s="159" t="s">
        <v>38</v>
      </c>
      <c r="O236" s="58"/>
      <c r="P236" s="160">
        <f>O236*H236</f>
        <v>0</v>
      </c>
      <c r="Q236" s="160">
        <v>0</v>
      </c>
      <c r="R236" s="160">
        <f>Q236*H236</f>
        <v>0</v>
      </c>
      <c r="S236" s="160">
        <v>0</v>
      </c>
      <c r="T236" s="161">
        <f>S236*H236</f>
        <v>0</v>
      </c>
      <c r="U236" s="32"/>
      <c r="V236" s="32"/>
      <c r="W236" s="32"/>
      <c r="X236" s="32"/>
      <c r="Y236" s="32"/>
      <c r="Z236" s="32"/>
      <c r="AA236" s="32"/>
      <c r="AB236" s="32"/>
      <c r="AC236" s="32"/>
      <c r="AD236" s="32"/>
      <c r="AE236" s="32"/>
      <c r="AR236" s="162" t="s">
        <v>166</v>
      </c>
      <c r="AT236" s="162" t="s">
        <v>162</v>
      </c>
      <c r="AU236" s="162" t="s">
        <v>82</v>
      </c>
      <c r="AY236" s="17" t="s">
        <v>160</v>
      </c>
      <c r="BE236" s="163">
        <f>IF(N236="základní",J236,0)</f>
        <v>0</v>
      </c>
      <c r="BF236" s="163">
        <f>IF(N236="snížená",J236,0)</f>
        <v>0</v>
      </c>
      <c r="BG236" s="163">
        <f>IF(N236="zákl. přenesená",J236,0)</f>
        <v>0</v>
      </c>
      <c r="BH236" s="163">
        <f>IF(N236="sníž. přenesená",J236,0)</f>
        <v>0</v>
      </c>
      <c r="BI236" s="163">
        <f>IF(N236="nulová",J236,0)</f>
        <v>0</v>
      </c>
      <c r="BJ236" s="17" t="s">
        <v>80</v>
      </c>
      <c r="BK236" s="163">
        <f>ROUND(I236*H236,2)</f>
        <v>0</v>
      </c>
      <c r="BL236" s="17" t="s">
        <v>166</v>
      </c>
      <c r="BM236" s="162" t="s">
        <v>1013</v>
      </c>
    </row>
    <row r="237" spans="1:65" s="13" customFormat="1">
      <c r="B237" s="164"/>
      <c r="D237" s="165" t="s">
        <v>168</v>
      </c>
      <c r="E237" s="166" t="s">
        <v>1</v>
      </c>
      <c r="F237" s="167" t="s">
        <v>1014</v>
      </c>
      <c r="H237" s="168">
        <v>33.661000000000001</v>
      </c>
      <c r="I237" s="169"/>
      <c r="L237" s="164"/>
      <c r="M237" s="170"/>
      <c r="N237" s="171"/>
      <c r="O237" s="171"/>
      <c r="P237" s="171"/>
      <c r="Q237" s="171"/>
      <c r="R237" s="171"/>
      <c r="S237" s="171"/>
      <c r="T237" s="172"/>
      <c r="AT237" s="166" t="s">
        <v>168</v>
      </c>
      <c r="AU237" s="166" t="s">
        <v>82</v>
      </c>
      <c r="AV237" s="13" t="s">
        <v>82</v>
      </c>
      <c r="AW237" s="13" t="s">
        <v>30</v>
      </c>
      <c r="AX237" s="13" t="s">
        <v>73</v>
      </c>
      <c r="AY237" s="166" t="s">
        <v>160</v>
      </c>
    </row>
    <row r="238" spans="1:65" s="14" customFormat="1">
      <c r="B238" s="173"/>
      <c r="D238" s="165" t="s">
        <v>168</v>
      </c>
      <c r="E238" s="174" t="s">
        <v>1</v>
      </c>
      <c r="F238" s="175" t="s">
        <v>170</v>
      </c>
      <c r="H238" s="176">
        <v>33.661000000000001</v>
      </c>
      <c r="I238" s="177"/>
      <c r="L238" s="173"/>
      <c r="M238" s="178"/>
      <c r="N238" s="179"/>
      <c r="O238" s="179"/>
      <c r="P238" s="179"/>
      <c r="Q238" s="179"/>
      <c r="R238" s="179"/>
      <c r="S238" s="179"/>
      <c r="T238" s="180"/>
      <c r="AT238" s="174" t="s">
        <v>168</v>
      </c>
      <c r="AU238" s="174" t="s">
        <v>82</v>
      </c>
      <c r="AV238" s="14" t="s">
        <v>166</v>
      </c>
      <c r="AW238" s="14" t="s">
        <v>30</v>
      </c>
      <c r="AX238" s="14" t="s">
        <v>80</v>
      </c>
      <c r="AY238" s="174" t="s">
        <v>160</v>
      </c>
    </row>
    <row r="239" spans="1:65" s="12" customFormat="1" ht="22.9" customHeight="1">
      <c r="B239" s="136"/>
      <c r="D239" s="137" t="s">
        <v>72</v>
      </c>
      <c r="E239" s="147" t="s">
        <v>166</v>
      </c>
      <c r="F239" s="147" t="s">
        <v>320</v>
      </c>
      <c r="I239" s="139"/>
      <c r="J239" s="148">
        <f>BK239</f>
        <v>0</v>
      </c>
      <c r="L239" s="136"/>
      <c r="M239" s="141"/>
      <c r="N239" s="142"/>
      <c r="O239" s="142"/>
      <c r="P239" s="143">
        <f>SUM(P240:P248)</f>
        <v>0</v>
      </c>
      <c r="Q239" s="142"/>
      <c r="R239" s="143">
        <f>SUM(R240:R248)</f>
        <v>167.06602751999998</v>
      </c>
      <c r="S239" s="142"/>
      <c r="T239" s="144">
        <f>SUM(T240:T248)</f>
        <v>0</v>
      </c>
      <c r="AR239" s="137" t="s">
        <v>80</v>
      </c>
      <c r="AT239" s="145" t="s">
        <v>72</v>
      </c>
      <c r="AU239" s="145" t="s">
        <v>80</v>
      </c>
      <c r="AY239" s="137" t="s">
        <v>160</v>
      </c>
      <c r="BK239" s="146">
        <f>SUM(BK240:BK248)</f>
        <v>0</v>
      </c>
    </row>
    <row r="240" spans="1:65" s="2" customFormat="1" ht="16.5" customHeight="1">
      <c r="A240" s="32"/>
      <c r="B240" s="149"/>
      <c r="C240" s="150" t="s">
        <v>337</v>
      </c>
      <c r="D240" s="150" t="s">
        <v>162</v>
      </c>
      <c r="E240" s="151" t="s">
        <v>322</v>
      </c>
      <c r="F240" s="152" t="s">
        <v>323</v>
      </c>
      <c r="G240" s="153" t="s">
        <v>207</v>
      </c>
      <c r="H240" s="154">
        <v>82.775999999999996</v>
      </c>
      <c r="I240" s="155"/>
      <c r="J240" s="156">
        <f>ROUND(I240*H240,2)</f>
        <v>0</v>
      </c>
      <c r="K240" s="157"/>
      <c r="L240" s="33"/>
      <c r="M240" s="158" t="s">
        <v>1</v>
      </c>
      <c r="N240" s="159" t="s">
        <v>38</v>
      </c>
      <c r="O240" s="58"/>
      <c r="P240" s="160">
        <f>O240*H240</f>
        <v>0</v>
      </c>
      <c r="Q240" s="160">
        <v>1.8907700000000001</v>
      </c>
      <c r="R240" s="160">
        <f>Q240*H240</f>
        <v>156.51037751999999</v>
      </c>
      <c r="S240" s="160">
        <v>0</v>
      </c>
      <c r="T240" s="161">
        <f>S240*H240</f>
        <v>0</v>
      </c>
      <c r="U240" s="32"/>
      <c r="V240" s="32"/>
      <c r="W240" s="32"/>
      <c r="X240" s="32"/>
      <c r="Y240" s="32"/>
      <c r="Z240" s="32"/>
      <c r="AA240" s="32"/>
      <c r="AB240" s="32"/>
      <c r="AC240" s="32"/>
      <c r="AD240" s="32"/>
      <c r="AE240" s="32"/>
      <c r="AR240" s="162" t="s">
        <v>166</v>
      </c>
      <c r="AT240" s="162" t="s">
        <v>162</v>
      </c>
      <c r="AU240" s="162" t="s">
        <v>82</v>
      </c>
      <c r="AY240" s="17" t="s">
        <v>160</v>
      </c>
      <c r="BE240" s="163">
        <f>IF(N240="základní",J240,0)</f>
        <v>0</v>
      </c>
      <c r="BF240" s="163">
        <f>IF(N240="snížená",J240,0)</f>
        <v>0</v>
      </c>
      <c r="BG240" s="163">
        <f>IF(N240="zákl. přenesená",J240,0)</f>
        <v>0</v>
      </c>
      <c r="BH240" s="163">
        <f>IF(N240="sníž. přenesená",J240,0)</f>
        <v>0</v>
      </c>
      <c r="BI240" s="163">
        <f>IF(N240="nulová",J240,0)</f>
        <v>0</v>
      </c>
      <c r="BJ240" s="17" t="s">
        <v>80</v>
      </c>
      <c r="BK240" s="163">
        <f>ROUND(I240*H240,2)</f>
        <v>0</v>
      </c>
      <c r="BL240" s="17" t="s">
        <v>166</v>
      </c>
      <c r="BM240" s="162" t="s">
        <v>1015</v>
      </c>
    </row>
    <row r="241" spans="1:65" s="15" customFormat="1">
      <c r="B241" s="181"/>
      <c r="D241" s="165" t="s">
        <v>168</v>
      </c>
      <c r="E241" s="182" t="s">
        <v>1</v>
      </c>
      <c r="F241" s="183" t="s">
        <v>291</v>
      </c>
      <c r="H241" s="182" t="s">
        <v>1</v>
      </c>
      <c r="I241" s="184"/>
      <c r="L241" s="181"/>
      <c r="M241" s="185"/>
      <c r="N241" s="186"/>
      <c r="O241" s="186"/>
      <c r="P241" s="186"/>
      <c r="Q241" s="186"/>
      <c r="R241" s="186"/>
      <c r="S241" s="186"/>
      <c r="T241" s="187"/>
      <c r="AT241" s="182" t="s">
        <v>168</v>
      </c>
      <c r="AU241" s="182" t="s">
        <v>82</v>
      </c>
      <c r="AV241" s="15" t="s">
        <v>80</v>
      </c>
      <c r="AW241" s="15" t="s">
        <v>30</v>
      </c>
      <c r="AX241" s="15" t="s">
        <v>73</v>
      </c>
      <c r="AY241" s="182" t="s">
        <v>160</v>
      </c>
    </row>
    <row r="242" spans="1:65" s="13" customFormat="1">
      <c r="B242" s="164"/>
      <c r="D242" s="165" t="s">
        <v>168</v>
      </c>
      <c r="E242" s="166" t="s">
        <v>1</v>
      </c>
      <c r="F242" s="167" t="s">
        <v>1016</v>
      </c>
      <c r="H242" s="168">
        <v>79.626000000000005</v>
      </c>
      <c r="I242" s="169"/>
      <c r="L242" s="164"/>
      <c r="M242" s="170"/>
      <c r="N242" s="171"/>
      <c r="O242" s="171"/>
      <c r="P242" s="171"/>
      <c r="Q242" s="171"/>
      <c r="R242" s="171"/>
      <c r="S242" s="171"/>
      <c r="T242" s="172"/>
      <c r="AT242" s="166" t="s">
        <v>168</v>
      </c>
      <c r="AU242" s="166" t="s">
        <v>82</v>
      </c>
      <c r="AV242" s="13" t="s">
        <v>82</v>
      </c>
      <c r="AW242" s="13" t="s">
        <v>30</v>
      </c>
      <c r="AX242" s="13" t="s">
        <v>73</v>
      </c>
      <c r="AY242" s="166" t="s">
        <v>160</v>
      </c>
    </row>
    <row r="243" spans="1:65" s="13" customFormat="1">
      <c r="B243" s="164"/>
      <c r="D243" s="165" t="s">
        <v>168</v>
      </c>
      <c r="E243" s="166" t="s">
        <v>1</v>
      </c>
      <c r="F243" s="167" t="s">
        <v>1017</v>
      </c>
      <c r="H243" s="168">
        <v>3.15</v>
      </c>
      <c r="I243" s="169"/>
      <c r="L243" s="164"/>
      <c r="M243" s="170"/>
      <c r="N243" s="171"/>
      <c r="O243" s="171"/>
      <c r="P243" s="171"/>
      <c r="Q243" s="171"/>
      <c r="R243" s="171"/>
      <c r="S243" s="171"/>
      <c r="T243" s="172"/>
      <c r="AT243" s="166" t="s">
        <v>168</v>
      </c>
      <c r="AU243" s="166" t="s">
        <v>82</v>
      </c>
      <c r="AV243" s="13" t="s">
        <v>82</v>
      </c>
      <c r="AW243" s="13" t="s">
        <v>30</v>
      </c>
      <c r="AX243" s="13" t="s">
        <v>73</v>
      </c>
      <c r="AY243" s="166" t="s">
        <v>160</v>
      </c>
    </row>
    <row r="244" spans="1:65" s="14" customFormat="1">
      <c r="B244" s="173"/>
      <c r="D244" s="165" t="s">
        <v>168</v>
      </c>
      <c r="E244" s="174" t="s">
        <v>1</v>
      </c>
      <c r="F244" s="175" t="s">
        <v>170</v>
      </c>
      <c r="H244" s="176">
        <v>82.775999999999996</v>
      </c>
      <c r="I244" s="177"/>
      <c r="L244" s="173"/>
      <c r="M244" s="178"/>
      <c r="N244" s="179"/>
      <c r="O244" s="179"/>
      <c r="P244" s="179"/>
      <c r="Q244" s="179"/>
      <c r="R244" s="179"/>
      <c r="S244" s="179"/>
      <c r="T244" s="180"/>
      <c r="AT244" s="174" t="s">
        <v>168</v>
      </c>
      <c r="AU244" s="174" t="s">
        <v>82</v>
      </c>
      <c r="AV244" s="14" t="s">
        <v>166</v>
      </c>
      <c r="AW244" s="14" t="s">
        <v>30</v>
      </c>
      <c r="AX244" s="14" t="s">
        <v>80</v>
      </c>
      <c r="AY244" s="174" t="s">
        <v>160</v>
      </c>
    </row>
    <row r="245" spans="1:65" s="2" customFormat="1" ht="24.2" customHeight="1">
      <c r="A245" s="32"/>
      <c r="B245" s="149"/>
      <c r="C245" s="150" t="s">
        <v>342</v>
      </c>
      <c r="D245" s="150" t="s">
        <v>162</v>
      </c>
      <c r="E245" s="151" t="s">
        <v>328</v>
      </c>
      <c r="F245" s="152" t="s">
        <v>329</v>
      </c>
      <c r="G245" s="153" t="s">
        <v>207</v>
      </c>
      <c r="H245" s="154">
        <v>4.7249999999999996</v>
      </c>
      <c r="I245" s="155"/>
      <c r="J245" s="156">
        <f>ROUND(I245*H245,2)</f>
        <v>0</v>
      </c>
      <c r="K245" s="157"/>
      <c r="L245" s="33"/>
      <c r="M245" s="158" t="s">
        <v>1</v>
      </c>
      <c r="N245" s="159" t="s">
        <v>38</v>
      </c>
      <c r="O245" s="58"/>
      <c r="P245" s="160">
        <f>O245*H245</f>
        <v>0</v>
      </c>
      <c r="Q245" s="160">
        <v>2.234</v>
      </c>
      <c r="R245" s="160">
        <f>Q245*H245</f>
        <v>10.55565</v>
      </c>
      <c r="S245" s="160">
        <v>0</v>
      </c>
      <c r="T245" s="161">
        <f>S245*H245</f>
        <v>0</v>
      </c>
      <c r="U245" s="32"/>
      <c r="V245" s="32"/>
      <c r="W245" s="32"/>
      <c r="X245" s="32"/>
      <c r="Y245" s="32"/>
      <c r="Z245" s="32"/>
      <c r="AA245" s="32"/>
      <c r="AB245" s="32"/>
      <c r="AC245" s="32"/>
      <c r="AD245" s="32"/>
      <c r="AE245" s="32"/>
      <c r="AR245" s="162" t="s">
        <v>166</v>
      </c>
      <c r="AT245" s="162" t="s">
        <v>162</v>
      </c>
      <c r="AU245" s="162" t="s">
        <v>82</v>
      </c>
      <c r="AY245" s="17" t="s">
        <v>160</v>
      </c>
      <c r="BE245" s="163">
        <f>IF(N245="základní",J245,0)</f>
        <v>0</v>
      </c>
      <c r="BF245" s="163">
        <f>IF(N245="snížená",J245,0)</f>
        <v>0</v>
      </c>
      <c r="BG245" s="163">
        <f>IF(N245="zákl. přenesená",J245,0)</f>
        <v>0</v>
      </c>
      <c r="BH245" s="163">
        <f>IF(N245="sníž. přenesená",J245,0)</f>
        <v>0</v>
      </c>
      <c r="BI245" s="163">
        <f>IF(N245="nulová",J245,0)</f>
        <v>0</v>
      </c>
      <c r="BJ245" s="17" t="s">
        <v>80</v>
      </c>
      <c r="BK245" s="163">
        <f>ROUND(I245*H245,2)</f>
        <v>0</v>
      </c>
      <c r="BL245" s="17" t="s">
        <v>166</v>
      </c>
      <c r="BM245" s="162" t="s">
        <v>1018</v>
      </c>
    </row>
    <row r="246" spans="1:65" s="15" customFormat="1">
      <c r="B246" s="181"/>
      <c r="D246" s="165" t="s">
        <v>168</v>
      </c>
      <c r="E246" s="182" t="s">
        <v>1</v>
      </c>
      <c r="F246" s="183" t="s">
        <v>291</v>
      </c>
      <c r="H246" s="182" t="s">
        <v>1</v>
      </c>
      <c r="I246" s="184"/>
      <c r="L246" s="181"/>
      <c r="M246" s="185"/>
      <c r="N246" s="186"/>
      <c r="O246" s="186"/>
      <c r="P246" s="186"/>
      <c r="Q246" s="186"/>
      <c r="R246" s="186"/>
      <c r="S246" s="186"/>
      <c r="T246" s="187"/>
      <c r="AT246" s="182" t="s">
        <v>168</v>
      </c>
      <c r="AU246" s="182" t="s">
        <v>82</v>
      </c>
      <c r="AV246" s="15" t="s">
        <v>80</v>
      </c>
      <c r="AW246" s="15" t="s">
        <v>30</v>
      </c>
      <c r="AX246" s="15" t="s">
        <v>73</v>
      </c>
      <c r="AY246" s="182" t="s">
        <v>160</v>
      </c>
    </row>
    <row r="247" spans="1:65" s="13" customFormat="1">
      <c r="B247" s="164"/>
      <c r="D247" s="165" t="s">
        <v>168</v>
      </c>
      <c r="E247" s="166" t="s">
        <v>1</v>
      </c>
      <c r="F247" s="167" t="s">
        <v>1019</v>
      </c>
      <c r="H247" s="168">
        <v>4.7249999999999996</v>
      </c>
      <c r="I247" s="169"/>
      <c r="L247" s="164"/>
      <c r="M247" s="170"/>
      <c r="N247" s="171"/>
      <c r="O247" s="171"/>
      <c r="P247" s="171"/>
      <c r="Q247" s="171"/>
      <c r="R247" s="171"/>
      <c r="S247" s="171"/>
      <c r="T247" s="172"/>
      <c r="AT247" s="166" t="s">
        <v>168</v>
      </c>
      <c r="AU247" s="166" t="s">
        <v>82</v>
      </c>
      <c r="AV247" s="13" t="s">
        <v>82</v>
      </c>
      <c r="AW247" s="13" t="s">
        <v>30</v>
      </c>
      <c r="AX247" s="13" t="s">
        <v>73</v>
      </c>
      <c r="AY247" s="166" t="s">
        <v>160</v>
      </c>
    </row>
    <row r="248" spans="1:65" s="14" customFormat="1">
      <c r="B248" s="173"/>
      <c r="D248" s="165" t="s">
        <v>168</v>
      </c>
      <c r="E248" s="174" t="s">
        <v>1</v>
      </c>
      <c r="F248" s="175" t="s">
        <v>170</v>
      </c>
      <c r="H248" s="176">
        <v>4.7249999999999996</v>
      </c>
      <c r="I248" s="177"/>
      <c r="L248" s="173"/>
      <c r="M248" s="178"/>
      <c r="N248" s="179"/>
      <c r="O248" s="179"/>
      <c r="P248" s="179"/>
      <c r="Q248" s="179"/>
      <c r="R248" s="179"/>
      <c r="S248" s="179"/>
      <c r="T248" s="180"/>
      <c r="AT248" s="174" t="s">
        <v>168</v>
      </c>
      <c r="AU248" s="174" t="s">
        <v>82</v>
      </c>
      <c r="AV248" s="14" t="s">
        <v>166</v>
      </c>
      <c r="AW248" s="14" t="s">
        <v>30</v>
      </c>
      <c r="AX248" s="14" t="s">
        <v>80</v>
      </c>
      <c r="AY248" s="174" t="s">
        <v>160</v>
      </c>
    </row>
    <row r="249" spans="1:65" s="12" customFormat="1" ht="22.9" customHeight="1">
      <c r="B249" s="136"/>
      <c r="D249" s="137" t="s">
        <v>72</v>
      </c>
      <c r="E249" s="147" t="s">
        <v>182</v>
      </c>
      <c r="F249" s="147" t="s">
        <v>332</v>
      </c>
      <c r="I249" s="139"/>
      <c r="J249" s="148">
        <f>BK249</f>
        <v>0</v>
      </c>
      <c r="L249" s="136"/>
      <c r="M249" s="141"/>
      <c r="N249" s="142"/>
      <c r="O249" s="142"/>
      <c r="P249" s="143">
        <f>SUM(P250:P282)</f>
        <v>0</v>
      </c>
      <c r="Q249" s="142"/>
      <c r="R249" s="143">
        <f>SUM(R250:R282)</f>
        <v>0</v>
      </c>
      <c r="S249" s="142"/>
      <c r="T249" s="144">
        <f>SUM(T250:T282)</f>
        <v>0</v>
      </c>
      <c r="AR249" s="137" t="s">
        <v>80</v>
      </c>
      <c r="AT249" s="145" t="s">
        <v>72</v>
      </c>
      <c r="AU249" s="145" t="s">
        <v>80</v>
      </c>
      <c r="AY249" s="137" t="s">
        <v>160</v>
      </c>
      <c r="BK249" s="146">
        <f>SUM(BK250:BK282)</f>
        <v>0</v>
      </c>
    </row>
    <row r="250" spans="1:65" s="2" customFormat="1" ht="16.5" customHeight="1">
      <c r="A250" s="32"/>
      <c r="B250" s="149"/>
      <c r="C250" s="150" t="s">
        <v>346</v>
      </c>
      <c r="D250" s="150" t="s">
        <v>162</v>
      </c>
      <c r="E250" s="151" t="s">
        <v>620</v>
      </c>
      <c r="F250" s="152" t="s">
        <v>621</v>
      </c>
      <c r="G250" s="153" t="s">
        <v>165</v>
      </c>
      <c r="H250" s="154">
        <v>289.85000000000002</v>
      </c>
      <c r="I250" s="155"/>
      <c r="J250" s="156">
        <f>ROUND(I250*H250,2)</f>
        <v>0</v>
      </c>
      <c r="K250" s="157"/>
      <c r="L250" s="33"/>
      <c r="M250" s="158" t="s">
        <v>1</v>
      </c>
      <c r="N250" s="159" t="s">
        <v>38</v>
      </c>
      <c r="O250" s="58"/>
      <c r="P250" s="160">
        <f>O250*H250</f>
        <v>0</v>
      </c>
      <c r="Q250" s="160">
        <v>0</v>
      </c>
      <c r="R250" s="160">
        <f>Q250*H250</f>
        <v>0</v>
      </c>
      <c r="S250" s="160">
        <v>0</v>
      </c>
      <c r="T250" s="161">
        <f>S250*H250</f>
        <v>0</v>
      </c>
      <c r="U250" s="32"/>
      <c r="V250" s="32"/>
      <c r="W250" s="32"/>
      <c r="X250" s="32"/>
      <c r="Y250" s="32"/>
      <c r="Z250" s="32"/>
      <c r="AA250" s="32"/>
      <c r="AB250" s="32"/>
      <c r="AC250" s="32"/>
      <c r="AD250" s="32"/>
      <c r="AE250" s="32"/>
      <c r="AR250" s="162" t="s">
        <v>166</v>
      </c>
      <c r="AT250" s="162" t="s">
        <v>162</v>
      </c>
      <c r="AU250" s="162" t="s">
        <v>82</v>
      </c>
      <c r="AY250" s="17" t="s">
        <v>160</v>
      </c>
      <c r="BE250" s="163">
        <f>IF(N250="základní",J250,0)</f>
        <v>0</v>
      </c>
      <c r="BF250" s="163">
        <f>IF(N250="snížená",J250,0)</f>
        <v>0</v>
      </c>
      <c r="BG250" s="163">
        <f>IF(N250="zákl. přenesená",J250,0)</f>
        <v>0</v>
      </c>
      <c r="BH250" s="163">
        <f>IF(N250="sníž. přenesená",J250,0)</f>
        <v>0</v>
      </c>
      <c r="BI250" s="163">
        <f>IF(N250="nulová",J250,0)</f>
        <v>0</v>
      </c>
      <c r="BJ250" s="17" t="s">
        <v>80</v>
      </c>
      <c r="BK250" s="163">
        <f>ROUND(I250*H250,2)</f>
        <v>0</v>
      </c>
      <c r="BL250" s="17" t="s">
        <v>166</v>
      </c>
      <c r="BM250" s="162" t="s">
        <v>1020</v>
      </c>
    </row>
    <row r="251" spans="1:65" s="13" customFormat="1">
      <c r="B251" s="164"/>
      <c r="D251" s="165" t="s">
        <v>168</v>
      </c>
      <c r="E251" s="166" t="s">
        <v>1</v>
      </c>
      <c r="F251" s="167" t="s">
        <v>953</v>
      </c>
      <c r="H251" s="168">
        <v>289.85000000000002</v>
      </c>
      <c r="I251" s="169"/>
      <c r="L251" s="164"/>
      <c r="M251" s="170"/>
      <c r="N251" s="171"/>
      <c r="O251" s="171"/>
      <c r="P251" s="171"/>
      <c r="Q251" s="171"/>
      <c r="R251" s="171"/>
      <c r="S251" s="171"/>
      <c r="T251" s="172"/>
      <c r="AT251" s="166" t="s">
        <v>168</v>
      </c>
      <c r="AU251" s="166" t="s">
        <v>82</v>
      </c>
      <c r="AV251" s="13" t="s">
        <v>82</v>
      </c>
      <c r="AW251" s="13" t="s">
        <v>30</v>
      </c>
      <c r="AX251" s="13" t="s">
        <v>73</v>
      </c>
      <c r="AY251" s="166" t="s">
        <v>160</v>
      </c>
    </row>
    <row r="252" spans="1:65" s="14" customFormat="1">
      <c r="B252" s="173"/>
      <c r="D252" s="165" t="s">
        <v>168</v>
      </c>
      <c r="E252" s="174" t="s">
        <v>1</v>
      </c>
      <c r="F252" s="175" t="s">
        <v>170</v>
      </c>
      <c r="H252" s="176">
        <v>289.85000000000002</v>
      </c>
      <c r="I252" s="177"/>
      <c r="L252" s="173"/>
      <c r="M252" s="178"/>
      <c r="N252" s="179"/>
      <c r="O252" s="179"/>
      <c r="P252" s="179"/>
      <c r="Q252" s="179"/>
      <c r="R252" s="179"/>
      <c r="S252" s="179"/>
      <c r="T252" s="180"/>
      <c r="AT252" s="174" t="s">
        <v>168</v>
      </c>
      <c r="AU252" s="174" t="s">
        <v>82</v>
      </c>
      <c r="AV252" s="14" t="s">
        <v>166</v>
      </c>
      <c r="AW252" s="14" t="s">
        <v>30</v>
      </c>
      <c r="AX252" s="14" t="s">
        <v>80</v>
      </c>
      <c r="AY252" s="174" t="s">
        <v>160</v>
      </c>
    </row>
    <row r="253" spans="1:65" s="2" customFormat="1" ht="16.5" customHeight="1">
      <c r="A253" s="32"/>
      <c r="B253" s="149"/>
      <c r="C253" s="150" t="s">
        <v>350</v>
      </c>
      <c r="D253" s="150" t="s">
        <v>162</v>
      </c>
      <c r="E253" s="151" t="s">
        <v>334</v>
      </c>
      <c r="F253" s="152" t="s">
        <v>335</v>
      </c>
      <c r="G253" s="153" t="s">
        <v>165</v>
      </c>
      <c r="H253" s="154">
        <v>131.44999999999999</v>
      </c>
      <c r="I253" s="155"/>
      <c r="J253" s="156">
        <f>ROUND(I253*H253,2)</f>
        <v>0</v>
      </c>
      <c r="K253" s="157"/>
      <c r="L253" s="33"/>
      <c r="M253" s="158" t="s">
        <v>1</v>
      </c>
      <c r="N253" s="159" t="s">
        <v>38</v>
      </c>
      <c r="O253" s="58"/>
      <c r="P253" s="160">
        <f>O253*H253</f>
        <v>0</v>
      </c>
      <c r="Q253" s="160">
        <v>0</v>
      </c>
      <c r="R253" s="160">
        <f>Q253*H253</f>
        <v>0</v>
      </c>
      <c r="S253" s="160">
        <v>0</v>
      </c>
      <c r="T253" s="161">
        <f>S253*H253</f>
        <v>0</v>
      </c>
      <c r="U253" s="32"/>
      <c r="V253" s="32"/>
      <c r="W253" s="32"/>
      <c r="X253" s="32"/>
      <c r="Y253" s="32"/>
      <c r="Z253" s="32"/>
      <c r="AA253" s="32"/>
      <c r="AB253" s="32"/>
      <c r="AC253" s="32"/>
      <c r="AD253" s="32"/>
      <c r="AE253" s="32"/>
      <c r="AR253" s="162" t="s">
        <v>166</v>
      </c>
      <c r="AT253" s="162" t="s">
        <v>162</v>
      </c>
      <c r="AU253" s="162" t="s">
        <v>82</v>
      </c>
      <c r="AY253" s="17" t="s">
        <v>160</v>
      </c>
      <c r="BE253" s="163">
        <f>IF(N253="základní",J253,0)</f>
        <v>0</v>
      </c>
      <c r="BF253" s="163">
        <f>IF(N253="snížená",J253,0)</f>
        <v>0</v>
      </c>
      <c r="BG253" s="163">
        <f>IF(N253="zákl. přenesená",J253,0)</f>
        <v>0</v>
      </c>
      <c r="BH253" s="163">
        <f>IF(N253="sníž. přenesená",J253,0)</f>
        <v>0</v>
      </c>
      <c r="BI253" s="163">
        <f>IF(N253="nulová",J253,0)</f>
        <v>0</v>
      </c>
      <c r="BJ253" s="17" t="s">
        <v>80</v>
      </c>
      <c r="BK253" s="163">
        <f>ROUND(I253*H253,2)</f>
        <v>0</v>
      </c>
      <c r="BL253" s="17" t="s">
        <v>166</v>
      </c>
      <c r="BM253" s="162" t="s">
        <v>1021</v>
      </c>
    </row>
    <row r="254" spans="1:65" s="13" customFormat="1">
      <c r="B254" s="164"/>
      <c r="D254" s="165" t="s">
        <v>168</v>
      </c>
      <c r="E254" s="166" t="s">
        <v>1</v>
      </c>
      <c r="F254" s="167" t="s">
        <v>955</v>
      </c>
      <c r="H254" s="168">
        <v>131.44999999999999</v>
      </c>
      <c r="I254" s="169"/>
      <c r="L254" s="164"/>
      <c r="M254" s="170"/>
      <c r="N254" s="171"/>
      <c r="O254" s="171"/>
      <c r="P254" s="171"/>
      <c r="Q254" s="171"/>
      <c r="R254" s="171"/>
      <c r="S254" s="171"/>
      <c r="T254" s="172"/>
      <c r="AT254" s="166" t="s">
        <v>168</v>
      </c>
      <c r="AU254" s="166" t="s">
        <v>82</v>
      </c>
      <c r="AV254" s="13" t="s">
        <v>82</v>
      </c>
      <c r="AW254" s="13" t="s">
        <v>30</v>
      </c>
      <c r="AX254" s="13" t="s">
        <v>73</v>
      </c>
      <c r="AY254" s="166" t="s">
        <v>160</v>
      </c>
    </row>
    <row r="255" spans="1:65" s="14" customFormat="1">
      <c r="B255" s="173"/>
      <c r="D255" s="165" t="s">
        <v>168</v>
      </c>
      <c r="E255" s="174" t="s">
        <v>1</v>
      </c>
      <c r="F255" s="175" t="s">
        <v>170</v>
      </c>
      <c r="H255" s="176">
        <v>131.44999999999999</v>
      </c>
      <c r="I255" s="177"/>
      <c r="L255" s="173"/>
      <c r="M255" s="178"/>
      <c r="N255" s="179"/>
      <c r="O255" s="179"/>
      <c r="P255" s="179"/>
      <c r="Q255" s="179"/>
      <c r="R255" s="179"/>
      <c r="S255" s="179"/>
      <c r="T255" s="180"/>
      <c r="AT255" s="174" t="s">
        <v>168</v>
      </c>
      <c r="AU255" s="174" t="s">
        <v>82</v>
      </c>
      <c r="AV255" s="14" t="s">
        <v>166</v>
      </c>
      <c r="AW255" s="14" t="s">
        <v>30</v>
      </c>
      <c r="AX255" s="14" t="s">
        <v>80</v>
      </c>
      <c r="AY255" s="174" t="s">
        <v>160</v>
      </c>
    </row>
    <row r="256" spans="1:65" s="2" customFormat="1" ht="24.2" customHeight="1">
      <c r="A256" s="32"/>
      <c r="B256" s="149"/>
      <c r="C256" s="150" t="s">
        <v>354</v>
      </c>
      <c r="D256" s="150" t="s">
        <v>162</v>
      </c>
      <c r="E256" s="151" t="s">
        <v>338</v>
      </c>
      <c r="F256" s="152" t="s">
        <v>339</v>
      </c>
      <c r="G256" s="153" t="s">
        <v>165</v>
      </c>
      <c r="H256" s="154">
        <v>143.4</v>
      </c>
      <c r="I256" s="155"/>
      <c r="J256" s="156">
        <f>ROUND(I256*H256,2)</f>
        <v>0</v>
      </c>
      <c r="K256" s="157"/>
      <c r="L256" s="33"/>
      <c r="M256" s="158" t="s">
        <v>1</v>
      </c>
      <c r="N256" s="159" t="s">
        <v>38</v>
      </c>
      <c r="O256" s="58"/>
      <c r="P256" s="160">
        <f>O256*H256</f>
        <v>0</v>
      </c>
      <c r="Q256" s="160">
        <v>0</v>
      </c>
      <c r="R256" s="160">
        <f>Q256*H256</f>
        <v>0</v>
      </c>
      <c r="S256" s="160">
        <v>0</v>
      </c>
      <c r="T256" s="161">
        <f>S256*H256</f>
        <v>0</v>
      </c>
      <c r="U256" s="32"/>
      <c r="V256" s="32"/>
      <c r="W256" s="32"/>
      <c r="X256" s="32"/>
      <c r="Y256" s="32"/>
      <c r="Z256" s="32"/>
      <c r="AA256" s="32"/>
      <c r="AB256" s="32"/>
      <c r="AC256" s="32"/>
      <c r="AD256" s="32"/>
      <c r="AE256" s="32"/>
      <c r="AR256" s="162" t="s">
        <v>166</v>
      </c>
      <c r="AT256" s="162" t="s">
        <v>162</v>
      </c>
      <c r="AU256" s="162" t="s">
        <v>82</v>
      </c>
      <c r="AY256" s="17" t="s">
        <v>160</v>
      </c>
      <c r="BE256" s="163">
        <f>IF(N256="základní",J256,0)</f>
        <v>0</v>
      </c>
      <c r="BF256" s="163">
        <f>IF(N256="snížená",J256,0)</f>
        <v>0</v>
      </c>
      <c r="BG256" s="163">
        <f>IF(N256="zákl. přenesená",J256,0)</f>
        <v>0</v>
      </c>
      <c r="BH256" s="163">
        <f>IF(N256="sníž. přenesená",J256,0)</f>
        <v>0</v>
      </c>
      <c r="BI256" s="163">
        <f>IF(N256="nulová",J256,0)</f>
        <v>0</v>
      </c>
      <c r="BJ256" s="17" t="s">
        <v>80</v>
      </c>
      <c r="BK256" s="163">
        <f>ROUND(I256*H256,2)</f>
        <v>0</v>
      </c>
      <c r="BL256" s="17" t="s">
        <v>166</v>
      </c>
      <c r="BM256" s="162" t="s">
        <v>1022</v>
      </c>
    </row>
    <row r="257" spans="1:65" s="13" customFormat="1">
      <c r="B257" s="164"/>
      <c r="D257" s="165" t="s">
        <v>168</v>
      </c>
      <c r="E257" s="166" t="s">
        <v>1</v>
      </c>
      <c r="F257" s="167" t="s">
        <v>1023</v>
      </c>
      <c r="H257" s="168">
        <v>143.4</v>
      </c>
      <c r="I257" s="169"/>
      <c r="L257" s="164"/>
      <c r="M257" s="170"/>
      <c r="N257" s="171"/>
      <c r="O257" s="171"/>
      <c r="P257" s="171"/>
      <c r="Q257" s="171"/>
      <c r="R257" s="171"/>
      <c r="S257" s="171"/>
      <c r="T257" s="172"/>
      <c r="AT257" s="166" t="s">
        <v>168</v>
      </c>
      <c r="AU257" s="166" t="s">
        <v>82</v>
      </c>
      <c r="AV257" s="13" t="s">
        <v>82</v>
      </c>
      <c r="AW257" s="13" t="s">
        <v>30</v>
      </c>
      <c r="AX257" s="13" t="s">
        <v>73</v>
      </c>
      <c r="AY257" s="166" t="s">
        <v>160</v>
      </c>
    </row>
    <row r="258" spans="1:65" s="14" customFormat="1">
      <c r="B258" s="173"/>
      <c r="D258" s="165" t="s">
        <v>168</v>
      </c>
      <c r="E258" s="174" t="s">
        <v>1</v>
      </c>
      <c r="F258" s="175" t="s">
        <v>170</v>
      </c>
      <c r="H258" s="176">
        <v>143.4</v>
      </c>
      <c r="I258" s="177"/>
      <c r="L258" s="173"/>
      <c r="M258" s="178"/>
      <c r="N258" s="179"/>
      <c r="O258" s="179"/>
      <c r="P258" s="179"/>
      <c r="Q258" s="179"/>
      <c r="R258" s="179"/>
      <c r="S258" s="179"/>
      <c r="T258" s="180"/>
      <c r="AT258" s="174" t="s">
        <v>168</v>
      </c>
      <c r="AU258" s="174" t="s">
        <v>82</v>
      </c>
      <c r="AV258" s="14" t="s">
        <v>166</v>
      </c>
      <c r="AW258" s="14" t="s">
        <v>30</v>
      </c>
      <c r="AX258" s="14" t="s">
        <v>80</v>
      </c>
      <c r="AY258" s="174" t="s">
        <v>160</v>
      </c>
    </row>
    <row r="259" spans="1:65" s="2" customFormat="1" ht="33" customHeight="1">
      <c r="A259" s="32"/>
      <c r="B259" s="149"/>
      <c r="C259" s="150" t="s">
        <v>358</v>
      </c>
      <c r="D259" s="150" t="s">
        <v>162</v>
      </c>
      <c r="E259" s="151" t="s">
        <v>627</v>
      </c>
      <c r="F259" s="152" t="s">
        <v>628</v>
      </c>
      <c r="G259" s="153" t="s">
        <v>165</v>
      </c>
      <c r="H259" s="154">
        <v>289.85000000000002</v>
      </c>
      <c r="I259" s="155"/>
      <c r="J259" s="156">
        <f>ROUND(I259*H259,2)</f>
        <v>0</v>
      </c>
      <c r="K259" s="157"/>
      <c r="L259" s="33"/>
      <c r="M259" s="158" t="s">
        <v>1</v>
      </c>
      <c r="N259" s="159" t="s">
        <v>38</v>
      </c>
      <c r="O259" s="58"/>
      <c r="P259" s="160">
        <f>O259*H259</f>
        <v>0</v>
      </c>
      <c r="Q259" s="160">
        <v>0</v>
      </c>
      <c r="R259" s="160">
        <f>Q259*H259</f>
        <v>0</v>
      </c>
      <c r="S259" s="160">
        <v>0</v>
      </c>
      <c r="T259" s="161">
        <f>S259*H259</f>
        <v>0</v>
      </c>
      <c r="U259" s="32"/>
      <c r="V259" s="32"/>
      <c r="W259" s="32"/>
      <c r="X259" s="32"/>
      <c r="Y259" s="32"/>
      <c r="Z259" s="32"/>
      <c r="AA259" s="32"/>
      <c r="AB259" s="32"/>
      <c r="AC259" s="32"/>
      <c r="AD259" s="32"/>
      <c r="AE259" s="32"/>
      <c r="AR259" s="162" t="s">
        <v>166</v>
      </c>
      <c r="AT259" s="162" t="s">
        <v>162</v>
      </c>
      <c r="AU259" s="162" t="s">
        <v>82</v>
      </c>
      <c r="AY259" s="17" t="s">
        <v>160</v>
      </c>
      <c r="BE259" s="163">
        <f>IF(N259="základní",J259,0)</f>
        <v>0</v>
      </c>
      <c r="BF259" s="163">
        <f>IF(N259="snížená",J259,0)</f>
        <v>0</v>
      </c>
      <c r="BG259" s="163">
        <f>IF(N259="zákl. přenesená",J259,0)</f>
        <v>0</v>
      </c>
      <c r="BH259" s="163">
        <f>IF(N259="sníž. přenesená",J259,0)</f>
        <v>0</v>
      </c>
      <c r="BI259" s="163">
        <f>IF(N259="nulová",J259,0)</f>
        <v>0</v>
      </c>
      <c r="BJ259" s="17" t="s">
        <v>80</v>
      </c>
      <c r="BK259" s="163">
        <f>ROUND(I259*H259,2)</f>
        <v>0</v>
      </c>
      <c r="BL259" s="17" t="s">
        <v>166</v>
      </c>
      <c r="BM259" s="162" t="s">
        <v>1024</v>
      </c>
    </row>
    <row r="260" spans="1:65" s="13" customFormat="1">
      <c r="B260" s="164"/>
      <c r="D260" s="165" t="s">
        <v>168</v>
      </c>
      <c r="E260" s="166" t="s">
        <v>1</v>
      </c>
      <c r="F260" s="167" t="s">
        <v>953</v>
      </c>
      <c r="H260" s="168">
        <v>289.85000000000002</v>
      </c>
      <c r="I260" s="169"/>
      <c r="L260" s="164"/>
      <c r="M260" s="170"/>
      <c r="N260" s="171"/>
      <c r="O260" s="171"/>
      <c r="P260" s="171"/>
      <c r="Q260" s="171"/>
      <c r="R260" s="171"/>
      <c r="S260" s="171"/>
      <c r="T260" s="172"/>
      <c r="AT260" s="166" t="s">
        <v>168</v>
      </c>
      <c r="AU260" s="166" t="s">
        <v>82</v>
      </c>
      <c r="AV260" s="13" t="s">
        <v>82</v>
      </c>
      <c r="AW260" s="13" t="s">
        <v>30</v>
      </c>
      <c r="AX260" s="13" t="s">
        <v>73</v>
      </c>
      <c r="AY260" s="166" t="s">
        <v>160</v>
      </c>
    </row>
    <row r="261" spans="1:65" s="14" customFormat="1">
      <c r="B261" s="173"/>
      <c r="D261" s="165" t="s">
        <v>168</v>
      </c>
      <c r="E261" s="174" t="s">
        <v>1</v>
      </c>
      <c r="F261" s="175" t="s">
        <v>170</v>
      </c>
      <c r="H261" s="176">
        <v>289.85000000000002</v>
      </c>
      <c r="I261" s="177"/>
      <c r="L261" s="173"/>
      <c r="M261" s="178"/>
      <c r="N261" s="179"/>
      <c r="O261" s="179"/>
      <c r="P261" s="179"/>
      <c r="Q261" s="179"/>
      <c r="R261" s="179"/>
      <c r="S261" s="179"/>
      <c r="T261" s="180"/>
      <c r="AT261" s="174" t="s">
        <v>168</v>
      </c>
      <c r="AU261" s="174" t="s">
        <v>82</v>
      </c>
      <c r="AV261" s="14" t="s">
        <v>166</v>
      </c>
      <c r="AW261" s="14" t="s">
        <v>30</v>
      </c>
      <c r="AX261" s="14" t="s">
        <v>80</v>
      </c>
      <c r="AY261" s="174" t="s">
        <v>160</v>
      </c>
    </row>
    <row r="262" spans="1:65" s="2" customFormat="1" ht="24.2" customHeight="1">
      <c r="A262" s="32"/>
      <c r="B262" s="149"/>
      <c r="C262" s="150" t="s">
        <v>363</v>
      </c>
      <c r="D262" s="150" t="s">
        <v>162</v>
      </c>
      <c r="E262" s="151" t="s">
        <v>630</v>
      </c>
      <c r="F262" s="152" t="s">
        <v>631</v>
      </c>
      <c r="G262" s="153" t="s">
        <v>165</v>
      </c>
      <c r="H262" s="154">
        <v>289.85000000000002</v>
      </c>
      <c r="I262" s="155"/>
      <c r="J262" s="156">
        <f>ROUND(I262*H262,2)</f>
        <v>0</v>
      </c>
      <c r="K262" s="157"/>
      <c r="L262" s="33"/>
      <c r="M262" s="158" t="s">
        <v>1</v>
      </c>
      <c r="N262" s="159" t="s">
        <v>38</v>
      </c>
      <c r="O262" s="58"/>
      <c r="P262" s="160">
        <f>O262*H262</f>
        <v>0</v>
      </c>
      <c r="Q262" s="160">
        <v>0</v>
      </c>
      <c r="R262" s="160">
        <f>Q262*H262</f>
        <v>0</v>
      </c>
      <c r="S262" s="160">
        <v>0</v>
      </c>
      <c r="T262" s="161">
        <f>S262*H262</f>
        <v>0</v>
      </c>
      <c r="U262" s="32"/>
      <c r="V262" s="32"/>
      <c r="W262" s="32"/>
      <c r="X262" s="32"/>
      <c r="Y262" s="32"/>
      <c r="Z262" s="32"/>
      <c r="AA262" s="32"/>
      <c r="AB262" s="32"/>
      <c r="AC262" s="32"/>
      <c r="AD262" s="32"/>
      <c r="AE262" s="32"/>
      <c r="AR262" s="162" t="s">
        <v>166</v>
      </c>
      <c r="AT262" s="162" t="s">
        <v>162</v>
      </c>
      <c r="AU262" s="162" t="s">
        <v>82</v>
      </c>
      <c r="AY262" s="17" t="s">
        <v>160</v>
      </c>
      <c r="BE262" s="163">
        <f>IF(N262="základní",J262,0)</f>
        <v>0</v>
      </c>
      <c r="BF262" s="163">
        <f>IF(N262="snížená",J262,0)</f>
        <v>0</v>
      </c>
      <c r="BG262" s="163">
        <f>IF(N262="zákl. přenesená",J262,0)</f>
        <v>0</v>
      </c>
      <c r="BH262" s="163">
        <f>IF(N262="sníž. přenesená",J262,0)</f>
        <v>0</v>
      </c>
      <c r="BI262" s="163">
        <f>IF(N262="nulová",J262,0)</f>
        <v>0</v>
      </c>
      <c r="BJ262" s="17" t="s">
        <v>80</v>
      </c>
      <c r="BK262" s="163">
        <f>ROUND(I262*H262,2)</f>
        <v>0</v>
      </c>
      <c r="BL262" s="17" t="s">
        <v>166</v>
      </c>
      <c r="BM262" s="162" t="s">
        <v>1025</v>
      </c>
    </row>
    <row r="263" spans="1:65" s="13" customFormat="1">
      <c r="B263" s="164"/>
      <c r="D263" s="165" t="s">
        <v>168</v>
      </c>
      <c r="E263" s="166" t="s">
        <v>1</v>
      </c>
      <c r="F263" s="167" t="s">
        <v>953</v>
      </c>
      <c r="H263" s="168">
        <v>289.85000000000002</v>
      </c>
      <c r="I263" s="169"/>
      <c r="L263" s="164"/>
      <c r="M263" s="170"/>
      <c r="N263" s="171"/>
      <c r="O263" s="171"/>
      <c r="P263" s="171"/>
      <c r="Q263" s="171"/>
      <c r="R263" s="171"/>
      <c r="S263" s="171"/>
      <c r="T263" s="172"/>
      <c r="AT263" s="166" t="s">
        <v>168</v>
      </c>
      <c r="AU263" s="166" t="s">
        <v>82</v>
      </c>
      <c r="AV263" s="13" t="s">
        <v>82</v>
      </c>
      <c r="AW263" s="13" t="s">
        <v>30</v>
      </c>
      <c r="AX263" s="13" t="s">
        <v>73</v>
      </c>
      <c r="AY263" s="166" t="s">
        <v>160</v>
      </c>
    </row>
    <row r="264" spans="1:65" s="14" customFormat="1">
      <c r="B264" s="173"/>
      <c r="D264" s="165" t="s">
        <v>168</v>
      </c>
      <c r="E264" s="174" t="s">
        <v>1</v>
      </c>
      <c r="F264" s="175" t="s">
        <v>170</v>
      </c>
      <c r="H264" s="176">
        <v>289.85000000000002</v>
      </c>
      <c r="I264" s="177"/>
      <c r="L264" s="173"/>
      <c r="M264" s="178"/>
      <c r="N264" s="179"/>
      <c r="O264" s="179"/>
      <c r="P264" s="179"/>
      <c r="Q264" s="179"/>
      <c r="R264" s="179"/>
      <c r="S264" s="179"/>
      <c r="T264" s="180"/>
      <c r="AT264" s="174" t="s">
        <v>168</v>
      </c>
      <c r="AU264" s="174" t="s">
        <v>82</v>
      </c>
      <c r="AV264" s="14" t="s">
        <v>166</v>
      </c>
      <c r="AW264" s="14" t="s">
        <v>30</v>
      </c>
      <c r="AX264" s="14" t="s">
        <v>80</v>
      </c>
      <c r="AY264" s="174" t="s">
        <v>160</v>
      </c>
    </row>
    <row r="265" spans="1:65" s="2" customFormat="1" ht="24.2" customHeight="1">
      <c r="A265" s="32"/>
      <c r="B265" s="149"/>
      <c r="C265" s="150" t="s">
        <v>368</v>
      </c>
      <c r="D265" s="150" t="s">
        <v>162</v>
      </c>
      <c r="E265" s="151" t="s">
        <v>343</v>
      </c>
      <c r="F265" s="152" t="s">
        <v>344</v>
      </c>
      <c r="G265" s="153" t="s">
        <v>165</v>
      </c>
      <c r="H265" s="154">
        <v>131.44999999999999</v>
      </c>
      <c r="I265" s="155"/>
      <c r="J265" s="156">
        <f>ROUND(I265*H265,2)</f>
        <v>0</v>
      </c>
      <c r="K265" s="157"/>
      <c r="L265" s="33"/>
      <c r="M265" s="158" t="s">
        <v>1</v>
      </c>
      <c r="N265" s="159" t="s">
        <v>38</v>
      </c>
      <c r="O265" s="58"/>
      <c r="P265" s="160">
        <f>O265*H265</f>
        <v>0</v>
      </c>
      <c r="Q265" s="160">
        <v>0</v>
      </c>
      <c r="R265" s="160">
        <f>Q265*H265</f>
        <v>0</v>
      </c>
      <c r="S265" s="160">
        <v>0</v>
      </c>
      <c r="T265" s="161">
        <f>S265*H265</f>
        <v>0</v>
      </c>
      <c r="U265" s="32"/>
      <c r="V265" s="32"/>
      <c r="W265" s="32"/>
      <c r="X265" s="32"/>
      <c r="Y265" s="32"/>
      <c r="Z265" s="32"/>
      <c r="AA265" s="32"/>
      <c r="AB265" s="32"/>
      <c r="AC265" s="32"/>
      <c r="AD265" s="32"/>
      <c r="AE265" s="32"/>
      <c r="AR265" s="162" t="s">
        <v>166</v>
      </c>
      <c r="AT265" s="162" t="s">
        <v>162</v>
      </c>
      <c r="AU265" s="162" t="s">
        <v>82</v>
      </c>
      <c r="AY265" s="17" t="s">
        <v>160</v>
      </c>
      <c r="BE265" s="163">
        <f>IF(N265="základní",J265,0)</f>
        <v>0</v>
      </c>
      <c r="BF265" s="163">
        <f>IF(N265="snížená",J265,0)</f>
        <v>0</v>
      </c>
      <c r="BG265" s="163">
        <f>IF(N265="zákl. přenesená",J265,0)</f>
        <v>0</v>
      </c>
      <c r="BH265" s="163">
        <f>IF(N265="sníž. přenesená",J265,0)</f>
        <v>0</v>
      </c>
      <c r="BI265" s="163">
        <f>IF(N265="nulová",J265,0)</f>
        <v>0</v>
      </c>
      <c r="BJ265" s="17" t="s">
        <v>80</v>
      </c>
      <c r="BK265" s="163">
        <f>ROUND(I265*H265,2)</f>
        <v>0</v>
      </c>
      <c r="BL265" s="17" t="s">
        <v>166</v>
      </c>
      <c r="BM265" s="162" t="s">
        <v>1026</v>
      </c>
    </row>
    <row r="266" spans="1:65" s="13" customFormat="1">
      <c r="B266" s="164"/>
      <c r="D266" s="165" t="s">
        <v>168</v>
      </c>
      <c r="E266" s="166" t="s">
        <v>1</v>
      </c>
      <c r="F266" s="167" t="s">
        <v>955</v>
      </c>
      <c r="H266" s="168">
        <v>131.44999999999999</v>
      </c>
      <c r="I266" s="169"/>
      <c r="L266" s="164"/>
      <c r="M266" s="170"/>
      <c r="N266" s="171"/>
      <c r="O266" s="171"/>
      <c r="P266" s="171"/>
      <c r="Q266" s="171"/>
      <c r="R266" s="171"/>
      <c r="S266" s="171"/>
      <c r="T266" s="172"/>
      <c r="AT266" s="166" t="s">
        <v>168</v>
      </c>
      <c r="AU266" s="166" t="s">
        <v>82</v>
      </c>
      <c r="AV266" s="13" t="s">
        <v>82</v>
      </c>
      <c r="AW266" s="13" t="s">
        <v>30</v>
      </c>
      <c r="AX266" s="13" t="s">
        <v>73</v>
      </c>
      <c r="AY266" s="166" t="s">
        <v>160</v>
      </c>
    </row>
    <row r="267" spans="1:65" s="14" customFormat="1">
      <c r="B267" s="173"/>
      <c r="D267" s="165" t="s">
        <v>168</v>
      </c>
      <c r="E267" s="174" t="s">
        <v>1</v>
      </c>
      <c r="F267" s="175" t="s">
        <v>170</v>
      </c>
      <c r="H267" s="176">
        <v>131.44999999999999</v>
      </c>
      <c r="I267" s="177"/>
      <c r="L267" s="173"/>
      <c r="M267" s="178"/>
      <c r="N267" s="179"/>
      <c r="O267" s="179"/>
      <c r="P267" s="179"/>
      <c r="Q267" s="179"/>
      <c r="R267" s="179"/>
      <c r="S267" s="179"/>
      <c r="T267" s="180"/>
      <c r="AT267" s="174" t="s">
        <v>168</v>
      </c>
      <c r="AU267" s="174" t="s">
        <v>82</v>
      </c>
      <c r="AV267" s="14" t="s">
        <v>166</v>
      </c>
      <c r="AW267" s="14" t="s">
        <v>30</v>
      </c>
      <c r="AX267" s="14" t="s">
        <v>80</v>
      </c>
      <c r="AY267" s="174" t="s">
        <v>160</v>
      </c>
    </row>
    <row r="268" spans="1:65" s="2" customFormat="1" ht="24.2" customHeight="1">
      <c r="A268" s="32"/>
      <c r="B268" s="149"/>
      <c r="C268" s="150" t="s">
        <v>373</v>
      </c>
      <c r="D268" s="150" t="s">
        <v>162</v>
      </c>
      <c r="E268" s="151" t="s">
        <v>347</v>
      </c>
      <c r="F268" s="152" t="s">
        <v>348</v>
      </c>
      <c r="G268" s="153" t="s">
        <v>165</v>
      </c>
      <c r="H268" s="154">
        <v>717</v>
      </c>
      <c r="I268" s="155"/>
      <c r="J268" s="156">
        <f>ROUND(I268*H268,2)</f>
        <v>0</v>
      </c>
      <c r="K268" s="157"/>
      <c r="L268" s="33"/>
      <c r="M268" s="158" t="s">
        <v>1</v>
      </c>
      <c r="N268" s="159" t="s">
        <v>38</v>
      </c>
      <c r="O268" s="58"/>
      <c r="P268" s="160">
        <f>O268*H268</f>
        <v>0</v>
      </c>
      <c r="Q268" s="160">
        <v>0</v>
      </c>
      <c r="R268" s="160">
        <f>Q268*H268</f>
        <v>0</v>
      </c>
      <c r="S268" s="160">
        <v>0</v>
      </c>
      <c r="T268" s="161">
        <f>S268*H268</f>
        <v>0</v>
      </c>
      <c r="U268" s="32"/>
      <c r="V268" s="32"/>
      <c r="W268" s="32"/>
      <c r="X268" s="32"/>
      <c r="Y268" s="32"/>
      <c r="Z268" s="32"/>
      <c r="AA268" s="32"/>
      <c r="AB268" s="32"/>
      <c r="AC268" s="32"/>
      <c r="AD268" s="32"/>
      <c r="AE268" s="32"/>
      <c r="AR268" s="162" t="s">
        <v>166</v>
      </c>
      <c r="AT268" s="162" t="s">
        <v>162</v>
      </c>
      <c r="AU268" s="162" t="s">
        <v>82</v>
      </c>
      <c r="AY268" s="17" t="s">
        <v>160</v>
      </c>
      <c r="BE268" s="163">
        <f>IF(N268="základní",J268,0)</f>
        <v>0</v>
      </c>
      <c r="BF268" s="163">
        <f>IF(N268="snížená",J268,0)</f>
        <v>0</v>
      </c>
      <c r="BG268" s="163">
        <f>IF(N268="zákl. přenesená",J268,0)</f>
        <v>0</v>
      </c>
      <c r="BH268" s="163">
        <f>IF(N268="sníž. přenesená",J268,0)</f>
        <v>0</v>
      </c>
      <c r="BI268" s="163">
        <f>IF(N268="nulová",J268,0)</f>
        <v>0</v>
      </c>
      <c r="BJ268" s="17" t="s">
        <v>80</v>
      </c>
      <c r="BK268" s="163">
        <f>ROUND(I268*H268,2)</f>
        <v>0</v>
      </c>
      <c r="BL268" s="17" t="s">
        <v>166</v>
      </c>
      <c r="BM268" s="162" t="s">
        <v>1027</v>
      </c>
    </row>
    <row r="269" spans="1:65" s="13" customFormat="1">
      <c r="B269" s="164"/>
      <c r="D269" s="165" t="s">
        <v>168</v>
      </c>
      <c r="E269" s="166" t="s">
        <v>1</v>
      </c>
      <c r="F269" s="167" t="s">
        <v>961</v>
      </c>
      <c r="H269" s="168">
        <v>717</v>
      </c>
      <c r="I269" s="169"/>
      <c r="L269" s="164"/>
      <c r="M269" s="170"/>
      <c r="N269" s="171"/>
      <c r="O269" s="171"/>
      <c r="P269" s="171"/>
      <c r="Q269" s="171"/>
      <c r="R269" s="171"/>
      <c r="S269" s="171"/>
      <c r="T269" s="172"/>
      <c r="AT269" s="166" t="s">
        <v>168</v>
      </c>
      <c r="AU269" s="166" t="s">
        <v>82</v>
      </c>
      <c r="AV269" s="13" t="s">
        <v>82</v>
      </c>
      <c r="AW269" s="13" t="s">
        <v>30</v>
      </c>
      <c r="AX269" s="13" t="s">
        <v>73</v>
      </c>
      <c r="AY269" s="166" t="s">
        <v>160</v>
      </c>
    </row>
    <row r="270" spans="1:65" s="14" customFormat="1">
      <c r="B270" s="173"/>
      <c r="D270" s="165" t="s">
        <v>168</v>
      </c>
      <c r="E270" s="174" t="s">
        <v>1</v>
      </c>
      <c r="F270" s="175" t="s">
        <v>170</v>
      </c>
      <c r="H270" s="176">
        <v>717</v>
      </c>
      <c r="I270" s="177"/>
      <c r="L270" s="173"/>
      <c r="M270" s="178"/>
      <c r="N270" s="179"/>
      <c r="O270" s="179"/>
      <c r="P270" s="179"/>
      <c r="Q270" s="179"/>
      <c r="R270" s="179"/>
      <c r="S270" s="179"/>
      <c r="T270" s="180"/>
      <c r="AT270" s="174" t="s">
        <v>168</v>
      </c>
      <c r="AU270" s="174" t="s">
        <v>82</v>
      </c>
      <c r="AV270" s="14" t="s">
        <v>166</v>
      </c>
      <c r="AW270" s="14" t="s">
        <v>30</v>
      </c>
      <c r="AX270" s="14" t="s">
        <v>80</v>
      </c>
      <c r="AY270" s="174" t="s">
        <v>160</v>
      </c>
    </row>
    <row r="271" spans="1:65" s="2" customFormat="1" ht="24.2" customHeight="1">
      <c r="A271" s="32"/>
      <c r="B271" s="149"/>
      <c r="C271" s="150" t="s">
        <v>377</v>
      </c>
      <c r="D271" s="150" t="s">
        <v>162</v>
      </c>
      <c r="E271" s="151" t="s">
        <v>351</v>
      </c>
      <c r="F271" s="152" t="s">
        <v>352</v>
      </c>
      <c r="G271" s="153" t="s">
        <v>165</v>
      </c>
      <c r="H271" s="154">
        <v>717</v>
      </c>
      <c r="I271" s="155"/>
      <c r="J271" s="156">
        <f>ROUND(I271*H271,2)</f>
        <v>0</v>
      </c>
      <c r="K271" s="157"/>
      <c r="L271" s="33"/>
      <c r="M271" s="158" t="s">
        <v>1</v>
      </c>
      <c r="N271" s="159" t="s">
        <v>38</v>
      </c>
      <c r="O271" s="58"/>
      <c r="P271" s="160">
        <f>O271*H271</f>
        <v>0</v>
      </c>
      <c r="Q271" s="160">
        <v>0</v>
      </c>
      <c r="R271" s="160">
        <f>Q271*H271</f>
        <v>0</v>
      </c>
      <c r="S271" s="160">
        <v>0</v>
      </c>
      <c r="T271" s="161">
        <f>S271*H271</f>
        <v>0</v>
      </c>
      <c r="U271" s="32"/>
      <c r="V271" s="32"/>
      <c r="W271" s="32"/>
      <c r="X271" s="32"/>
      <c r="Y271" s="32"/>
      <c r="Z271" s="32"/>
      <c r="AA271" s="32"/>
      <c r="AB271" s="32"/>
      <c r="AC271" s="32"/>
      <c r="AD271" s="32"/>
      <c r="AE271" s="32"/>
      <c r="AR271" s="162" t="s">
        <v>166</v>
      </c>
      <c r="AT271" s="162" t="s">
        <v>162</v>
      </c>
      <c r="AU271" s="162" t="s">
        <v>82</v>
      </c>
      <c r="AY271" s="17" t="s">
        <v>160</v>
      </c>
      <c r="BE271" s="163">
        <f>IF(N271="základní",J271,0)</f>
        <v>0</v>
      </c>
      <c r="BF271" s="163">
        <f>IF(N271="snížená",J271,0)</f>
        <v>0</v>
      </c>
      <c r="BG271" s="163">
        <f>IF(N271="zákl. přenesená",J271,0)</f>
        <v>0</v>
      </c>
      <c r="BH271" s="163">
        <f>IF(N271="sníž. přenesená",J271,0)</f>
        <v>0</v>
      </c>
      <c r="BI271" s="163">
        <f>IF(N271="nulová",J271,0)</f>
        <v>0</v>
      </c>
      <c r="BJ271" s="17" t="s">
        <v>80</v>
      </c>
      <c r="BK271" s="163">
        <f>ROUND(I271*H271,2)</f>
        <v>0</v>
      </c>
      <c r="BL271" s="17" t="s">
        <v>166</v>
      </c>
      <c r="BM271" s="162" t="s">
        <v>1028</v>
      </c>
    </row>
    <row r="272" spans="1:65" s="13" customFormat="1">
      <c r="B272" s="164"/>
      <c r="D272" s="165" t="s">
        <v>168</v>
      </c>
      <c r="E272" s="166" t="s">
        <v>1</v>
      </c>
      <c r="F272" s="167" t="s">
        <v>961</v>
      </c>
      <c r="H272" s="168">
        <v>717</v>
      </c>
      <c r="I272" s="169"/>
      <c r="L272" s="164"/>
      <c r="M272" s="170"/>
      <c r="N272" s="171"/>
      <c r="O272" s="171"/>
      <c r="P272" s="171"/>
      <c r="Q272" s="171"/>
      <c r="R272" s="171"/>
      <c r="S272" s="171"/>
      <c r="T272" s="172"/>
      <c r="AT272" s="166" t="s">
        <v>168</v>
      </c>
      <c r="AU272" s="166" t="s">
        <v>82</v>
      </c>
      <c r="AV272" s="13" t="s">
        <v>82</v>
      </c>
      <c r="AW272" s="13" t="s">
        <v>30</v>
      </c>
      <c r="AX272" s="13" t="s">
        <v>73</v>
      </c>
      <c r="AY272" s="166" t="s">
        <v>160</v>
      </c>
    </row>
    <row r="273" spans="1:65" s="14" customFormat="1">
      <c r="B273" s="173"/>
      <c r="D273" s="165" t="s">
        <v>168</v>
      </c>
      <c r="E273" s="174" t="s">
        <v>1</v>
      </c>
      <c r="F273" s="175" t="s">
        <v>170</v>
      </c>
      <c r="H273" s="176">
        <v>717</v>
      </c>
      <c r="I273" s="177"/>
      <c r="L273" s="173"/>
      <c r="M273" s="178"/>
      <c r="N273" s="179"/>
      <c r="O273" s="179"/>
      <c r="P273" s="179"/>
      <c r="Q273" s="179"/>
      <c r="R273" s="179"/>
      <c r="S273" s="179"/>
      <c r="T273" s="180"/>
      <c r="AT273" s="174" t="s">
        <v>168</v>
      </c>
      <c r="AU273" s="174" t="s">
        <v>82</v>
      </c>
      <c r="AV273" s="14" t="s">
        <v>166</v>
      </c>
      <c r="AW273" s="14" t="s">
        <v>30</v>
      </c>
      <c r="AX273" s="14" t="s">
        <v>80</v>
      </c>
      <c r="AY273" s="174" t="s">
        <v>160</v>
      </c>
    </row>
    <row r="274" spans="1:65" s="2" customFormat="1" ht="33" customHeight="1">
      <c r="A274" s="32"/>
      <c r="B274" s="149"/>
      <c r="C274" s="150" t="s">
        <v>382</v>
      </c>
      <c r="D274" s="150" t="s">
        <v>162</v>
      </c>
      <c r="E274" s="151" t="s">
        <v>638</v>
      </c>
      <c r="F274" s="152" t="s">
        <v>639</v>
      </c>
      <c r="G274" s="153" t="s">
        <v>165</v>
      </c>
      <c r="H274" s="154">
        <v>447.95</v>
      </c>
      <c r="I274" s="155"/>
      <c r="J274" s="156">
        <f>ROUND(I274*H274,2)</f>
        <v>0</v>
      </c>
      <c r="K274" s="157"/>
      <c r="L274" s="33"/>
      <c r="M274" s="158" t="s">
        <v>1</v>
      </c>
      <c r="N274" s="159" t="s">
        <v>38</v>
      </c>
      <c r="O274" s="58"/>
      <c r="P274" s="160">
        <f>O274*H274</f>
        <v>0</v>
      </c>
      <c r="Q274" s="160">
        <v>0</v>
      </c>
      <c r="R274" s="160">
        <f>Q274*H274</f>
        <v>0</v>
      </c>
      <c r="S274" s="160">
        <v>0</v>
      </c>
      <c r="T274" s="161">
        <f>S274*H274</f>
        <v>0</v>
      </c>
      <c r="U274" s="32"/>
      <c r="V274" s="32"/>
      <c r="W274" s="32"/>
      <c r="X274" s="32"/>
      <c r="Y274" s="32"/>
      <c r="Z274" s="32"/>
      <c r="AA274" s="32"/>
      <c r="AB274" s="32"/>
      <c r="AC274" s="32"/>
      <c r="AD274" s="32"/>
      <c r="AE274" s="32"/>
      <c r="AR274" s="162" t="s">
        <v>166</v>
      </c>
      <c r="AT274" s="162" t="s">
        <v>162</v>
      </c>
      <c r="AU274" s="162" t="s">
        <v>82</v>
      </c>
      <c r="AY274" s="17" t="s">
        <v>160</v>
      </c>
      <c r="BE274" s="163">
        <f>IF(N274="základní",J274,0)</f>
        <v>0</v>
      </c>
      <c r="BF274" s="163">
        <f>IF(N274="snížená",J274,0)</f>
        <v>0</v>
      </c>
      <c r="BG274" s="163">
        <f>IF(N274="zákl. přenesená",J274,0)</f>
        <v>0</v>
      </c>
      <c r="BH274" s="163">
        <f>IF(N274="sníž. přenesená",J274,0)</f>
        <v>0</v>
      </c>
      <c r="BI274" s="163">
        <f>IF(N274="nulová",J274,0)</f>
        <v>0</v>
      </c>
      <c r="BJ274" s="17" t="s">
        <v>80</v>
      </c>
      <c r="BK274" s="163">
        <f>ROUND(I274*H274,2)</f>
        <v>0</v>
      </c>
      <c r="BL274" s="17" t="s">
        <v>166</v>
      </c>
      <c r="BM274" s="162" t="s">
        <v>1029</v>
      </c>
    </row>
    <row r="275" spans="1:65" s="13" customFormat="1">
      <c r="B275" s="164"/>
      <c r="D275" s="165" t="s">
        <v>168</v>
      </c>
      <c r="E275" s="166" t="s">
        <v>1</v>
      </c>
      <c r="F275" s="167" t="s">
        <v>959</v>
      </c>
      <c r="H275" s="168">
        <v>447.95</v>
      </c>
      <c r="I275" s="169"/>
      <c r="L275" s="164"/>
      <c r="M275" s="170"/>
      <c r="N275" s="171"/>
      <c r="O275" s="171"/>
      <c r="P275" s="171"/>
      <c r="Q275" s="171"/>
      <c r="R275" s="171"/>
      <c r="S275" s="171"/>
      <c r="T275" s="172"/>
      <c r="AT275" s="166" t="s">
        <v>168</v>
      </c>
      <c r="AU275" s="166" t="s">
        <v>82</v>
      </c>
      <c r="AV275" s="13" t="s">
        <v>82</v>
      </c>
      <c r="AW275" s="13" t="s">
        <v>30</v>
      </c>
      <c r="AX275" s="13" t="s">
        <v>73</v>
      </c>
      <c r="AY275" s="166" t="s">
        <v>160</v>
      </c>
    </row>
    <row r="276" spans="1:65" s="14" customFormat="1">
      <c r="B276" s="173"/>
      <c r="D276" s="165" t="s">
        <v>168</v>
      </c>
      <c r="E276" s="174" t="s">
        <v>1</v>
      </c>
      <c r="F276" s="175" t="s">
        <v>170</v>
      </c>
      <c r="H276" s="176">
        <v>447.95</v>
      </c>
      <c r="I276" s="177"/>
      <c r="L276" s="173"/>
      <c r="M276" s="178"/>
      <c r="N276" s="179"/>
      <c r="O276" s="179"/>
      <c r="P276" s="179"/>
      <c r="Q276" s="179"/>
      <c r="R276" s="179"/>
      <c r="S276" s="179"/>
      <c r="T276" s="180"/>
      <c r="AT276" s="174" t="s">
        <v>168</v>
      </c>
      <c r="AU276" s="174" t="s">
        <v>82</v>
      </c>
      <c r="AV276" s="14" t="s">
        <v>166</v>
      </c>
      <c r="AW276" s="14" t="s">
        <v>30</v>
      </c>
      <c r="AX276" s="14" t="s">
        <v>80</v>
      </c>
      <c r="AY276" s="174" t="s">
        <v>160</v>
      </c>
    </row>
    <row r="277" spans="1:65" s="2" customFormat="1" ht="21.75" customHeight="1">
      <c r="A277" s="32"/>
      <c r="B277" s="149"/>
      <c r="C277" s="150" t="s">
        <v>386</v>
      </c>
      <c r="D277" s="150" t="s">
        <v>162</v>
      </c>
      <c r="E277" s="151" t="s">
        <v>355</v>
      </c>
      <c r="F277" s="152" t="s">
        <v>356</v>
      </c>
      <c r="G277" s="153" t="s">
        <v>165</v>
      </c>
      <c r="H277" s="154">
        <v>717</v>
      </c>
      <c r="I277" s="155"/>
      <c r="J277" s="156">
        <f>ROUND(I277*H277,2)</f>
        <v>0</v>
      </c>
      <c r="K277" s="157"/>
      <c r="L277" s="33"/>
      <c r="M277" s="158" t="s">
        <v>1</v>
      </c>
      <c r="N277" s="159" t="s">
        <v>38</v>
      </c>
      <c r="O277" s="58"/>
      <c r="P277" s="160">
        <f>O277*H277</f>
        <v>0</v>
      </c>
      <c r="Q277" s="160">
        <v>0</v>
      </c>
      <c r="R277" s="160">
        <f>Q277*H277</f>
        <v>0</v>
      </c>
      <c r="S277" s="160">
        <v>0</v>
      </c>
      <c r="T277" s="161">
        <f>S277*H277</f>
        <v>0</v>
      </c>
      <c r="U277" s="32"/>
      <c r="V277" s="32"/>
      <c r="W277" s="32"/>
      <c r="X277" s="32"/>
      <c r="Y277" s="32"/>
      <c r="Z277" s="32"/>
      <c r="AA277" s="32"/>
      <c r="AB277" s="32"/>
      <c r="AC277" s="32"/>
      <c r="AD277" s="32"/>
      <c r="AE277" s="32"/>
      <c r="AR277" s="162" t="s">
        <v>166</v>
      </c>
      <c r="AT277" s="162" t="s">
        <v>162</v>
      </c>
      <c r="AU277" s="162" t="s">
        <v>82</v>
      </c>
      <c r="AY277" s="17" t="s">
        <v>160</v>
      </c>
      <c r="BE277" s="163">
        <f>IF(N277="základní",J277,0)</f>
        <v>0</v>
      </c>
      <c r="BF277" s="163">
        <f>IF(N277="snížená",J277,0)</f>
        <v>0</v>
      </c>
      <c r="BG277" s="163">
        <f>IF(N277="zákl. přenesená",J277,0)</f>
        <v>0</v>
      </c>
      <c r="BH277" s="163">
        <f>IF(N277="sníž. přenesená",J277,0)</f>
        <v>0</v>
      </c>
      <c r="BI277" s="163">
        <f>IF(N277="nulová",J277,0)</f>
        <v>0</v>
      </c>
      <c r="BJ277" s="17" t="s">
        <v>80</v>
      </c>
      <c r="BK277" s="163">
        <f>ROUND(I277*H277,2)</f>
        <v>0</v>
      </c>
      <c r="BL277" s="17" t="s">
        <v>166</v>
      </c>
      <c r="BM277" s="162" t="s">
        <v>1030</v>
      </c>
    </row>
    <row r="278" spans="1:65" s="13" customFormat="1">
      <c r="B278" s="164"/>
      <c r="D278" s="165" t="s">
        <v>168</v>
      </c>
      <c r="E278" s="166" t="s">
        <v>1</v>
      </c>
      <c r="F278" s="167" t="s">
        <v>1031</v>
      </c>
      <c r="H278" s="168">
        <v>717</v>
      </c>
      <c r="I278" s="169"/>
      <c r="L278" s="164"/>
      <c r="M278" s="170"/>
      <c r="N278" s="171"/>
      <c r="O278" s="171"/>
      <c r="P278" s="171"/>
      <c r="Q278" s="171"/>
      <c r="R278" s="171"/>
      <c r="S278" s="171"/>
      <c r="T278" s="172"/>
      <c r="AT278" s="166" t="s">
        <v>168</v>
      </c>
      <c r="AU278" s="166" t="s">
        <v>82</v>
      </c>
      <c r="AV278" s="13" t="s">
        <v>82</v>
      </c>
      <c r="AW278" s="13" t="s">
        <v>30</v>
      </c>
      <c r="AX278" s="13" t="s">
        <v>73</v>
      </c>
      <c r="AY278" s="166" t="s">
        <v>160</v>
      </c>
    </row>
    <row r="279" spans="1:65" s="14" customFormat="1">
      <c r="B279" s="173"/>
      <c r="D279" s="165" t="s">
        <v>168</v>
      </c>
      <c r="E279" s="174" t="s">
        <v>1</v>
      </c>
      <c r="F279" s="175" t="s">
        <v>170</v>
      </c>
      <c r="H279" s="176">
        <v>717</v>
      </c>
      <c r="I279" s="177"/>
      <c r="L279" s="173"/>
      <c r="M279" s="178"/>
      <c r="N279" s="179"/>
      <c r="O279" s="179"/>
      <c r="P279" s="179"/>
      <c r="Q279" s="179"/>
      <c r="R279" s="179"/>
      <c r="S279" s="179"/>
      <c r="T279" s="180"/>
      <c r="AT279" s="174" t="s">
        <v>168</v>
      </c>
      <c r="AU279" s="174" t="s">
        <v>82</v>
      </c>
      <c r="AV279" s="14" t="s">
        <v>166</v>
      </c>
      <c r="AW279" s="14" t="s">
        <v>30</v>
      </c>
      <c r="AX279" s="14" t="s">
        <v>80</v>
      </c>
      <c r="AY279" s="174" t="s">
        <v>160</v>
      </c>
    </row>
    <row r="280" spans="1:65" s="2" customFormat="1" ht="21.75" customHeight="1">
      <c r="A280" s="32"/>
      <c r="B280" s="149"/>
      <c r="C280" s="150" t="s">
        <v>390</v>
      </c>
      <c r="D280" s="150" t="s">
        <v>162</v>
      </c>
      <c r="E280" s="151" t="s">
        <v>359</v>
      </c>
      <c r="F280" s="152" t="s">
        <v>360</v>
      </c>
      <c r="G280" s="153" t="s">
        <v>165</v>
      </c>
      <c r="H280" s="154">
        <v>717</v>
      </c>
      <c r="I280" s="155"/>
      <c r="J280" s="156">
        <f>ROUND(I280*H280,2)</f>
        <v>0</v>
      </c>
      <c r="K280" s="157"/>
      <c r="L280" s="33"/>
      <c r="M280" s="158" t="s">
        <v>1</v>
      </c>
      <c r="N280" s="159" t="s">
        <v>38</v>
      </c>
      <c r="O280" s="58"/>
      <c r="P280" s="160">
        <f>O280*H280</f>
        <v>0</v>
      </c>
      <c r="Q280" s="160">
        <v>0</v>
      </c>
      <c r="R280" s="160">
        <f>Q280*H280</f>
        <v>0</v>
      </c>
      <c r="S280" s="160">
        <v>0</v>
      </c>
      <c r="T280" s="161">
        <f>S280*H280</f>
        <v>0</v>
      </c>
      <c r="U280" s="32"/>
      <c r="V280" s="32"/>
      <c r="W280" s="32"/>
      <c r="X280" s="32"/>
      <c r="Y280" s="32"/>
      <c r="Z280" s="32"/>
      <c r="AA280" s="32"/>
      <c r="AB280" s="32"/>
      <c r="AC280" s="32"/>
      <c r="AD280" s="32"/>
      <c r="AE280" s="32"/>
      <c r="AR280" s="162" t="s">
        <v>166</v>
      </c>
      <c r="AT280" s="162" t="s">
        <v>162</v>
      </c>
      <c r="AU280" s="162" t="s">
        <v>82</v>
      </c>
      <c r="AY280" s="17" t="s">
        <v>160</v>
      </c>
      <c r="BE280" s="163">
        <f>IF(N280="základní",J280,0)</f>
        <v>0</v>
      </c>
      <c r="BF280" s="163">
        <f>IF(N280="snížená",J280,0)</f>
        <v>0</v>
      </c>
      <c r="BG280" s="163">
        <f>IF(N280="zákl. přenesená",J280,0)</f>
        <v>0</v>
      </c>
      <c r="BH280" s="163">
        <f>IF(N280="sníž. přenesená",J280,0)</f>
        <v>0</v>
      </c>
      <c r="BI280" s="163">
        <f>IF(N280="nulová",J280,0)</f>
        <v>0</v>
      </c>
      <c r="BJ280" s="17" t="s">
        <v>80</v>
      </c>
      <c r="BK280" s="163">
        <f>ROUND(I280*H280,2)</f>
        <v>0</v>
      </c>
      <c r="BL280" s="17" t="s">
        <v>166</v>
      </c>
      <c r="BM280" s="162" t="s">
        <v>1032</v>
      </c>
    </row>
    <row r="281" spans="1:65" s="13" customFormat="1">
      <c r="B281" s="164"/>
      <c r="D281" s="165" t="s">
        <v>168</v>
      </c>
      <c r="E281" s="166" t="s">
        <v>1</v>
      </c>
      <c r="F281" s="167" t="s">
        <v>1031</v>
      </c>
      <c r="H281" s="168">
        <v>717</v>
      </c>
      <c r="I281" s="169"/>
      <c r="L281" s="164"/>
      <c r="M281" s="170"/>
      <c r="N281" s="171"/>
      <c r="O281" s="171"/>
      <c r="P281" s="171"/>
      <c r="Q281" s="171"/>
      <c r="R281" s="171"/>
      <c r="S281" s="171"/>
      <c r="T281" s="172"/>
      <c r="AT281" s="166" t="s">
        <v>168</v>
      </c>
      <c r="AU281" s="166" t="s">
        <v>82</v>
      </c>
      <c r="AV281" s="13" t="s">
        <v>82</v>
      </c>
      <c r="AW281" s="13" t="s">
        <v>30</v>
      </c>
      <c r="AX281" s="13" t="s">
        <v>73</v>
      </c>
      <c r="AY281" s="166" t="s">
        <v>160</v>
      </c>
    </row>
    <row r="282" spans="1:65" s="14" customFormat="1">
      <c r="B282" s="173"/>
      <c r="D282" s="165" t="s">
        <v>168</v>
      </c>
      <c r="E282" s="174" t="s">
        <v>1</v>
      </c>
      <c r="F282" s="175" t="s">
        <v>170</v>
      </c>
      <c r="H282" s="176">
        <v>717</v>
      </c>
      <c r="I282" s="177"/>
      <c r="L282" s="173"/>
      <c r="M282" s="178"/>
      <c r="N282" s="179"/>
      <c r="O282" s="179"/>
      <c r="P282" s="179"/>
      <c r="Q282" s="179"/>
      <c r="R282" s="179"/>
      <c r="S282" s="179"/>
      <c r="T282" s="180"/>
      <c r="AT282" s="174" t="s">
        <v>168</v>
      </c>
      <c r="AU282" s="174" t="s">
        <v>82</v>
      </c>
      <c r="AV282" s="14" t="s">
        <v>166</v>
      </c>
      <c r="AW282" s="14" t="s">
        <v>30</v>
      </c>
      <c r="AX282" s="14" t="s">
        <v>80</v>
      </c>
      <c r="AY282" s="174" t="s">
        <v>160</v>
      </c>
    </row>
    <row r="283" spans="1:65" s="12" customFormat="1" ht="22.9" customHeight="1">
      <c r="B283" s="136"/>
      <c r="D283" s="137" t="s">
        <v>72</v>
      </c>
      <c r="E283" s="147" t="s">
        <v>199</v>
      </c>
      <c r="F283" s="147" t="s">
        <v>362</v>
      </c>
      <c r="I283" s="139"/>
      <c r="J283" s="148">
        <f>BK283</f>
        <v>0</v>
      </c>
      <c r="L283" s="136"/>
      <c r="M283" s="141"/>
      <c r="N283" s="142"/>
      <c r="O283" s="142"/>
      <c r="P283" s="143">
        <f>SUM(P284:P319)</f>
        <v>0</v>
      </c>
      <c r="Q283" s="142"/>
      <c r="R283" s="143">
        <f>SUM(R284:R319)</f>
        <v>118.86891170000001</v>
      </c>
      <c r="S283" s="142"/>
      <c r="T283" s="144">
        <f>SUM(T284:T319)</f>
        <v>0</v>
      </c>
      <c r="AR283" s="137" t="s">
        <v>80</v>
      </c>
      <c r="AT283" s="145" t="s">
        <v>72</v>
      </c>
      <c r="AU283" s="145" t="s">
        <v>80</v>
      </c>
      <c r="AY283" s="137" t="s">
        <v>160</v>
      </c>
      <c r="BK283" s="146">
        <f>SUM(BK284:BK319)</f>
        <v>0</v>
      </c>
    </row>
    <row r="284" spans="1:65" s="2" customFormat="1" ht="33" customHeight="1">
      <c r="A284" s="32"/>
      <c r="B284" s="149"/>
      <c r="C284" s="150" t="s">
        <v>395</v>
      </c>
      <c r="D284" s="150" t="s">
        <v>162</v>
      </c>
      <c r="E284" s="151" t="s">
        <v>644</v>
      </c>
      <c r="F284" s="152" t="s">
        <v>645</v>
      </c>
      <c r="G284" s="153" t="s">
        <v>196</v>
      </c>
      <c r="H284" s="154">
        <v>383</v>
      </c>
      <c r="I284" s="155"/>
      <c r="J284" s="156">
        <f>ROUND(I284*H284,2)</f>
        <v>0</v>
      </c>
      <c r="K284" s="157"/>
      <c r="L284" s="33"/>
      <c r="M284" s="158" t="s">
        <v>1</v>
      </c>
      <c r="N284" s="159" t="s">
        <v>38</v>
      </c>
      <c r="O284" s="58"/>
      <c r="P284" s="160">
        <f>O284*H284</f>
        <v>0</v>
      </c>
      <c r="Q284" s="160">
        <v>8.0000000000000007E-5</v>
      </c>
      <c r="R284" s="160">
        <f>Q284*H284</f>
        <v>3.0640000000000004E-2</v>
      </c>
      <c r="S284" s="160">
        <v>0</v>
      </c>
      <c r="T284" s="161">
        <f>S284*H284</f>
        <v>0</v>
      </c>
      <c r="U284" s="32"/>
      <c r="V284" s="32"/>
      <c r="W284" s="32"/>
      <c r="X284" s="32"/>
      <c r="Y284" s="32"/>
      <c r="Z284" s="32"/>
      <c r="AA284" s="32"/>
      <c r="AB284" s="32"/>
      <c r="AC284" s="32"/>
      <c r="AD284" s="32"/>
      <c r="AE284" s="32"/>
      <c r="AR284" s="162" t="s">
        <v>166</v>
      </c>
      <c r="AT284" s="162" t="s">
        <v>162</v>
      </c>
      <c r="AU284" s="162" t="s">
        <v>82</v>
      </c>
      <c r="AY284" s="17" t="s">
        <v>160</v>
      </c>
      <c r="BE284" s="163">
        <f>IF(N284="základní",J284,0)</f>
        <v>0</v>
      </c>
      <c r="BF284" s="163">
        <f>IF(N284="snížená",J284,0)</f>
        <v>0</v>
      </c>
      <c r="BG284" s="163">
        <f>IF(N284="zákl. přenesená",J284,0)</f>
        <v>0</v>
      </c>
      <c r="BH284" s="163">
        <f>IF(N284="sníž. přenesená",J284,0)</f>
        <v>0</v>
      </c>
      <c r="BI284" s="163">
        <f>IF(N284="nulová",J284,0)</f>
        <v>0</v>
      </c>
      <c r="BJ284" s="17" t="s">
        <v>80</v>
      </c>
      <c r="BK284" s="163">
        <f>ROUND(I284*H284,2)</f>
        <v>0</v>
      </c>
      <c r="BL284" s="17" t="s">
        <v>166</v>
      </c>
      <c r="BM284" s="162" t="s">
        <v>1033</v>
      </c>
    </row>
    <row r="285" spans="1:65" s="13" customFormat="1">
      <c r="B285" s="164"/>
      <c r="D285" s="165" t="s">
        <v>168</v>
      </c>
      <c r="E285" s="166" t="s">
        <v>1</v>
      </c>
      <c r="F285" s="167" t="s">
        <v>1034</v>
      </c>
      <c r="H285" s="168">
        <v>383</v>
      </c>
      <c r="I285" s="169"/>
      <c r="L285" s="164"/>
      <c r="M285" s="170"/>
      <c r="N285" s="171"/>
      <c r="O285" s="171"/>
      <c r="P285" s="171"/>
      <c r="Q285" s="171"/>
      <c r="R285" s="171"/>
      <c r="S285" s="171"/>
      <c r="T285" s="172"/>
      <c r="AT285" s="166" t="s">
        <v>168</v>
      </c>
      <c r="AU285" s="166" t="s">
        <v>82</v>
      </c>
      <c r="AV285" s="13" t="s">
        <v>82</v>
      </c>
      <c r="AW285" s="13" t="s">
        <v>30</v>
      </c>
      <c r="AX285" s="13" t="s">
        <v>73</v>
      </c>
      <c r="AY285" s="166" t="s">
        <v>160</v>
      </c>
    </row>
    <row r="286" spans="1:65" s="14" customFormat="1">
      <c r="B286" s="173"/>
      <c r="D286" s="165" t="s">
        <v>168</v>
      </c>
      <c r="E286" s="174" t="s">
        <v>1</v>
      </c>
      <c r="F286" s="175" t="s">
        <v>170</v>
      </c>
      <c r="H286" s="176">
        <v>383</v>
      </c>
      <c r="I286" s="177"/>
      <c r="L286" s="173"/>
      <c r="M286" s="178"/>
      <c r="N286" s="179"/>
      <c r="O286" s="179"/>
      <c r="P286" s="179"/>
      <c r="Q286" s="179"/>
      <c r="R286" s="179"/>
      <c r="S286" s="179"/>
      <c r="T286" s="180"/>
      <c r="AT286" s="174" t="s">
        <v>168</v>
      </c>
      <c r="AU286" s="174" t="s">
        <v>82</v>
      </c>
      <c r="AV286" s="14" t="s">
        <v>166</v>
      </c>
      <c r="AW286" s="14" t="s">
        <v>30</v>
      </c>
      <c r="AX286" s="14" t="s">
        <v>80</v>
      </c>
      <c r="AY286" s="174" t="s">
        <v>160</v>
      </c>
    </row>
    <row r="287" spans="1:65" s="2" customFormat="1" ht="16.5" customHeight="1">
      <c r="A287" s="32"/>
      <c r="B287" s="149"/>
      <c r="C287" s="188" t="s">
        <v>400</v>
      </c>
      <c r="D287" s="188" t="s">
        <v>282</v>
      </c>
      <c r="E287" s="189" t="s">
        <v>649</v>
      </c>
      <c r="F287" s="190" t="s">
        <v>912</v>
      </c>
      <c r="G287" s="191" t="s">
        <v>196</v>
      </c>
      <c r="H287" s="192">
        <v>388.745</v>
      </c>
      <c r="I287" s="193"/>
      <c r="J287" s="194">
        <f>ROUND(I287*H287,2)</f>
        <v>0</v>
      </c>
      <c r="K287" s="195"/>
      <c r="L287" s="196"/>
      <c r="M287" s="197" t="s">
        <v>1</v>
      </c>
      <c r="N287" s="198" t="s">
        <v>38</v>
      </c>
      <c r="O287" s="58"/>
      <c r="P287" s="160">
        <f>O287*H287</f>
        <v>0</v>
      </c>
      <c r="Q287" s="160">
        <v>0.1</v>
      </c>
      <c r="R287" s="160">
        <f>Q287*H287</f>
        <v>38.874500000000005</v>
      </c>
      <c r="S287" s="160">
        <v>0</v>
      </c>
      <c r="T287" s="161">
        <f>S287*H287</f>
        <v>0</v>
      </c>
      <c r="U287" s="32"/>
      <c r="V287" s="32"/>
      <c r="W287" s="32"/>
      <c r="X287" s="32"/>
      <c r="Y287" s="32"/>
      <c r="Z287" s="32"/>
      <c r="AA287" s="32"/>
      <c r="AB287" s="32"/>
      <c r="AC287" s="32"/>
      <c r="AD287" s="32"/>
      <c r="AE287" s="32"/>
      <c r="AR287" s="162" t="s">
        <v>199</v>
      </c>
      <c r="AT287" s="162" t="s">
        <v>282</v>
      </c>
      <c r="AU287" s="162" t="s">
        <v>82</v>
      </c>
      <c r="AY287" s="17" t="s">
        <v>160</v>
      </c>
      <c r="BE287" s="163">
        <f>IF(N287="základní",J287,0)</f>
        <v>0</v>
      </c>
      <c r="BF287" s="163">
        <f>IF(N287="snížená",J287,0)</f>
        <v>0</v>
      </c>
      <c r="BG287" s="163">
        <f>IF(N287="zákl. přenesená",J287,0)</f>
        <v>0</v>
      </c>
      <c r="BH287" s="163">
        <f>IF(N287="sníž. přenesená",J287,0)</f>
        <v>0</v>
      </c>
      <c r="BI287" s="163">
        <f>IF(N287="nulová",J287,0)</f>
        <v>0</v>
      </c>
      <c r="BJ287" s="17" t="s">
        <v>80</v>
      </c>
      <c r="BK287" s="163">
        <f>ROUND(I287*H287,2)</f>
        <v>0</v>
      </c>
      <c r="BL287" s="17" t="s">
        <v>166</v>
      </c>
      <c r="BM287" s="162" t="s">
        <v>1035</v>
      </c>
    </row>
    <row r="288" spans="1:65" s="13" customFormat="1">
      <c r="B288" s="164"/>
      <c r="D288" s="165" t="s">
        <v>168</v>
      </c>
      <c r="F288" s="167" t="s">
        <v>1036</v>
      </c>
      <c r="H288" s="168">
        <v>388.745</v>
      </c>
      <c r="I288" s="169"/>
      <c r="L288" s="164"/>
      <c r="M288" s="170"/>
      <c r="N288" s="171"/>
      <c r="O288" s="171"/>
      <c r="P288" s="171"/>
      <c r="Q288" s="171"/>
      <c r="R288" s="171"/>
      <c r="S288" s="171"/>
      <c r="T288" s="172"/>
      <c r="AT288" s="166" t="s">
        <v>168</v>
      </c>
      <c r="AU288" s="166" t="s">
        <v>82</v>
      </c>
      <c r="AV288" s="13" t="s">
        <v>82</v>
      </c>
      <c r="AW288" s="13" t="s">
        <v>3</v>
      </c>
      <c r="AX288" s="13" t="s">
        <v>80</v>
      </c>
      <c r="AY288" s="166" t="s">
        <v>160</v>
      </c>
    </row>
    <row r="289" spans="1:65" s="2" customFormat="1" ht="24.2" customHeight="1">
      <c r="A289" s="32"/>
      <c r="B289" s="149"/>
      <c r="C289" s="150" t="s">
        <v>405</v>
      </c>
      <c r="D289" s="150" t="s">
        <v>162</v>
      </c>
      <c r="E289" s="151" t="s">
        <v>374</v>
      </c>
      <c r="F289" s="152" t="s">
        <v>375</v>
      </c>
      <c r="G289" s="153" t="s">
        <v>312</v>
      </c>
      <c r="H289" s="154">
        <v>22</v>
      </c>
      <c r="I289" s="155"/>
      <c r="J289" s="156">
        <f>ROUND(I289*H289,2)</f>
        <v>0</v>
      </c>
      <c r="K289" s="157"/>
      <c r="L289" s="33"/>
      <c r="M289" s="158" t="s">
        <v>1</v>
      </c>
      <c r="N289" s="159" t="s">
        <v>38</v>
      </c>
      <c r="O289" s="58"/>
      <c r="P289" s="160">
        <f>O289*H289</f>
        <v>0</v>
      </c>
      <c r="Q289" s="160">
        <v>6.9999999999999994E-5</v>
      </c>
      <c r="R289" s="160">
        <f>Q289*H289</f>
        <v>1.5399999999999999E-3</v>
      </c>
      <c r="S289" s="160">
        <v>0</v>
      </c>
      <c r="T289" s="161">
        <f>S289*H289</f>
        <v>0</v>
      </c>
      <c r="U289" s="32"/>
      <c r="V289" s="32"/>
      <c r="W289" s="32"/>
      <c r="X289" s="32"/>
      <c r="Y289" s="32"/>
      <c r="Z289" s="32"/>
      <c r="AA289" s="32"/>
      <c r="AB289" s="32"/>
      <c r="AC289" s="32"/>
      <c r="AD289" s="32"/>
      <c r="AE289" s="32"/>
      <c r="AR289" s="162" t="s">
        <v>166</v>
      </c>
      <c r="AT289" s="162" t="s">
        <v>162</v>
      </c>
      <c r="AU289" s="162" t="s">
        <v>82</v>
      </c>
      <c r="AY289" s="17" t="s">
        <v>160</v>
      </c>
      <c r="BE289" s="163">
        <f>IF(N289="základní",J289,0)</f>
        <v>0</v>
      </c>
      <c r="BF289" s="163">
        <f>IF(N289="snížená",J289,0)</f>
        <v>0</v>
      </c>
      <c r="BG289" s="163">
        <f>IF(N289="zákl. přenesená",J289,0)</f>
        <v>0</v>
      </c>
      <c r="BH289" s="163">
        <f>IF(N289="sníž. přenesená",J289,0)</f>
        <v>0</v>
      </c>
      <c r="BI289" s="163">
        <f>IF(N289="nulová",J289,0)</f>
        <v>0</v>
      </c>
      <c r="BJ289" s="17" t="s">
        <v>80</v>
      </c>
      <c r="BK289" s="163">
        <f>ROUND(I289*H289,2)</f>
        <v>0</v>
      </c>
      <c r="BL289" s="17" t="s">
        <v>166</v>
      </c>
      <c r="BM289" s="162" t="s">
        <v>1037</v>
      </c>
    </row>
    <row r="290" spans="1:65" s="13" customFormat="1">
      <c r="B290" s="164"/>
      <c r="D290" s="165" t="s">
        <v>168</v>
      </c>
      <c r="E290" s="166" t="s">
        <v>1</v>
      </c>
      <c r="F290" s="167" t="s">
        <v>273</v>
      </c>
      <c r="H290" s="168">
        <v>22</v>
      </c>
      <c r="I290" s="169"/>
      <c r="L290" s="164"/>
      <c r="M290" s="170"/>
      <c r="N290" s="171"/>
      <c r="O290" s="171"/>
      <c r="P290" s="171"/>
      <c r="Q290" s="171"/>
      <c r="R290" s="171"/>
      <c r="S290" s="171"/>
      <c r="T290" s="172"/>
      <c r="AT290" s="166" t="s">
        <v>168</v>
      </c>
      <c r="AU290" s="166" t="s">
        <v>82</v>
      </c>
      <c r="AV290" s="13" t="s">
        <v>82</v>
      </c>
      <c r="AW290" s="13" t="s">
        <v>30</v>
      </c>
      <c r="AX290" s="13" t="s">
        <v>73</v>
      </c>
      <c r="AY290" s="166" t="s">
        <v>160</v>
      </c>
    </row>
    <row r="291" spans="1:65" s="14" customFormat="1">
      <c r="B291" s="173"/>
      <c r="D291" s="165" t="s">
        <v>168</v>
      </c>
      <c r="E291" s="174" t="s">
        <v>1</v>
      </c>
      <c r="F291" s="175" t="s">
        <v>170</v>
      </c>
      <c r="H291" s="176">
        <v>22</v>
      </c>
      <c r="I291" s="177"/>
      <c r="L291" s="173"/>
      <c r="M291" s="178"/>
      <c r="N291" s="179"/>
      <c r="O291" s="179"/>
      <c r="P291" s="179"/>
      <c r="Q291" s="179"/>
      <c r="R291" s="179"/>
      <c r="S291" s="179"/>
      <c r="T291" s="180"/>
      <c r="AT291" s="174" t="s">
        <v>168</v>
      </c>
      <c r="AU291" s="174" t="s">
        <v>82</v>
      </c>
      <c r="AV291" s="14" t="s">
        <v>166</v>
      </c>
      <c r="AW291" s="14" t="s">
        <v>30</v>
      </c>
      <c r="AX291" s="14" t="s">
        <v>80</v>
      </c>
      <c r="AY291" s="174" t="s">
        <v>160</v>
      </c>
    </row>
    <row r="292" spans="1:65" s="2" customFormat="1" ht="24.2" customHeight="1">
      <c r="A292" s="32"/>
      <c r="B292" s="149"/>
      <c r="C292" s="188" t="s">
        <v>409</v>
      </c>
      <c r="D292" s="188" t="s">
        <v>282</v>
      </c>
      <c r="E292" s="189" t="s">
        <v>378</v>
      </c>
      <c r="F292" s="190" t="s">
        <v>379</v>
      </c>
      <c r="G292" s="191" t="s">
        <v>312</v>
      </c>
      <c r="H292" s="192">
        <v>22.33</v>
      </c>
      <c r="I292" s="193"/>
      <c r="J292" s="194">
        <f>ROUND(I292*H292,2)</f>
        <v>0</v>
      </c>
      <c r="K292" s="195"/>
      <c r="L292" s="196"/>
      <c r="M292" s="197" t="s">
        <v>1</v>
      </c>
      <c r="N292" s="198" t="s">
        <v>38</v>
      </c>
      <c r="O292" s="58"/>
      <c r="P292" s="160">
        <f>O292*H292</f>
        <v>0</v>
      </c>
      <c r="Q292" s="160">
        <v>3.0000000000000001E-3</v>
      </c>
      <c r="R292" s="160">
        <f>Q292*H292</f>
        <v>6.6989999999999994E-2</v>
      </c>
      <c r="S292" s="160">
        <v>0</v>
      </c>
      <c r="T292" s="161">
        <f>S292*H292</f>
        <v>0</v>
      </c>
      <c r="U292" s="32"/>
      <c r="V292" s="32"/>
      <c r="W292" s="32"/>
      <c r="X292" s="32"/>
      <c r="Y292" s="32"/>
      <c r="Z292" s="32"/>
      <c r="AA292" s="32"/>
      <c r="AB292" s="32"/>
      <c r="AC292" s="32"/>
      <c r="AD292" s="32"/>
      <c r="AE292" s="32"/>
      <c r="AR292" s="162" t="s">
        <v>199</v>
      </c>
      <c r="AT292" s="162" t="s">
        <v>282</v>
      </c>
      <c r="AU292" s="162" t="s">
        <v>82</v>
      </c>
      <c r="AY292" s="17" t="s">
        <v>160</v>
      </c>
      <c r="BE292" s="163">
        <f>IF(N292="základní",J292,0)</f>
        <v>0</v>
      </c>
      <c r="BF292" s="163">
        <f>IF(N292="snížená",J292,0)</f>
        <v>0</v>
      </c>
      <c r="BG292" s="163">
        <f>IF(N292="zákl. přenesená",J292,0)</f>
        <v>0</v>
      </c>
      <c r="BH292" s="163">
        <f>IF(N292="sníž. přenesená",J292,0)</f>
        <v>0</v>
      </c>
      <c r="BI292" s="163">
        <f>IF(N292="nulová",J292,0)</f>
        <v>0</v>
      </c>
      <c r="BJ292" s="17" t="s">
        <v>80</v>
      </c>
      <c r="BK292" s="163">
        <f>ROUND(I292*H292,2)</f>
        <v>0</v>
      </c>
      <c r="BL292" s="17" t="s">
        <v>166</v>
      </c>
      <c r="BM292" s="162" t="s">
        <v>1038</v>
      </c>
    </row>
    <row r="293" spans="1:65" s="13" customFormat="1">
      <c r="B293" s="164"/>
      <c r="D293" s="165" t="s">
        <v>168</v>
      </c>
      <c r="F293" s="167" t="s">
        <v>1039</v>
      </c>
      <c r="H293" s="168">
        <v>22.33</v>
      </c>
      <c r="I293" s="169"/>
      <c r="L293" s="164"/>
      <c r="M293" s="170"/>
      <c r="N293" s="171"/>
      <c r="O293" s="171"/>
      <c r="P293" s="171"/>
      <c r="Q293" s="171"/>
      <c r="R293" s="171"/>
      <c r="S293" s="171"/>
      <c r="T293" s="172"/>
      <c r="AT293" s="166" t="s">
        <v>168</v>
      </c>
      <c r="AU293" s="166" t="s">
        <v>82</v>
      </c>
      <c r="AV293" s="13" t="s">
        <v>82</v>
      </c>
      <c r="AW293" s="13" t="s">
        <v>3</v>
      </c>
      <c r="AX293" s="13" t="s">
        <v>80</v>
      </c>
      <c r="AY293" s="166" t="s">
        <v>160</v>
      </c>
    </row>
    <row r="294" spans="1:65" s="2" customFormat="1" ht="24.2" customHeight="1">
      <c r="A294" s="32"/>
      <c r="B294" s="149"/>
      <c r="C294" s="150" t="s">
        <v>413</v>
      </c>
      <c r="D294" s="150" t="s">
        <v>162</v>
      </c>
      <c r="E294" s="151" t="s">
        <v>656</v>
      </c>
      <c r="F294" s="152" t="s">
        <v>657</v>
      </c>
      <c r="G294" s="153" t="s">
        <v>312</v>
      </c>
      <c r="H294" s="154">
        <v>22</v>
      </c>
      <c r="I294" s="155"/>
      <c r="J294" s="156">
        <f>ROUND(I294*H294,2)</f>
        <v>0</v>
      </c>
      <c r="K294" s="157"/>
      <c r="L294" s="33"/>
      <c r="M294" s="158" t="s">
        <v>1</v>
      </c>
      <c r="N294" s="159" t="s">
        <v>38</v>
      </c>
      <c r="O294" s="58"/>
      <c r="P294" s="160">
        <f>O294*H294</f>
        <v>0</v>
      </c>
      <c r="Q294" s="160">
        <v>1.6000000000000001E-4</v>
      </c>
      <c r="R294" s="160">
        <f>Q294*H294</f>
        <v>3.5200000000000001E-3</v>
      </c>
      <c r="S294" s="160">
        <v>0</v>
      </c>
      <c r="T294" s="161">
        <f>S294*H294</f>
        <v>0</v>
      </c>
      <c r="U294" s="32"/>
      <c r="V294" s="32"/>
      <c r="W294" s="32"/>
      <c r="X294" s="32"/>
      <c r="Y294" s="32"/>
      <c r="Z294" s="32"/>
      <c r="AA294" s="32"/>
      <c r="AB294" s="32"/>
      <c r="AC294" s="32"/>
      <c r="AD294" s="32"/>
      <c r="AE294" s="32"/>
      <c r="AR294" s="162" t="s">
        <v>166</v>
      </c>
      <c r="AT294" s="162" t="s">
        <v>162</v>
      </c>
      <c r="AU294" s="162" t="s">
        <v>82</v>
      </c>
      <c r="AY294" s="17" t="s">
        <v>160</v>
      </c>
      <c r="BE294" s="163">
        <f>IF(N294="základní",J294,0)</f>
        <v>0</v>
      </c>
      <c r="BF294" s="163">
        <f>IF(N294="snížená",J294,0)</f>
        <v>0</v>
      </c>
      <c r="BG294" s="163">
        <f>IF(N294="zákl. přenesená",J294,0)</f>
        <v>0</v>
      </c>
      <c r="BH294" s="163">
        <f>IF(N294="sníž. přenesená",J294,0)</f>
        <v>0</v>
      </c>
      <c r="BI294" s="163">
        <f>IF(N294="nulová",J294,0)</f>
        <v>0</v>
      </c>
      <c r="BJ294" s="17" t="s">
        <v>80</v>
      </c>
      <c r="BK294" s="163">
        <f>ROUND(I294*H294,2)</f>
        <v>0</v>
      </c>
      <c r="BL294" s="17" t="s">
        <v>166</v>
      </c>
      <c r="BM294" s="162" t="s">
        <v>1040</v>
      </c>
    </row>
    <row r="295" spans="1:65" s="13" customFormat="1">
      <c r="B295" s="164"/>
      <c r="D295" s="165" t="s">
        <v>168</v>
      </c>
      <c r="E295" s="166" t="s">
        <v>1</v>
      </c>
      <c r="F295" s="167" t="s">
        <v>273</v>
      </c>
      <c r="H295" s="168">
        <v>22</v>
      </c>
      <c r="I295" s="169"/>
      <c r="L295" s="164"/>
      <c r="M295" s="170"/>
      <c r="N295" s="171"/>
      <c r="O295" s="171"/>
      <c r="P295" s="171"/>
      <c r="Q295" s="171"/>
      <c r="R295" s="171"/>
      <c r="S295" s="171"/>
      <c r="T295" s="172"/>
      <c r="AT295" s="166" t="s">
        <v>168</v>
      </c>
      <c r="AU295" s="166" t="s">
        <v>82</v>
      </c>
      <c r="AV295" s="13" t="s">
        <v>82</v>
      </c>
      <c r="AW295" s="13" t="s">
        <v>30</v>
      </c>
      <c r="AX295" s="13" t="s">
        <v>73</v>
      </c>
      <c r="AY295" s="166" t="s">
        <v>160</v>
      </c>
    </row>
    <row r="296" spans="1:65" s="14" customFormat="1">
      <c r="B296" s="173"/>
      <c r="D296" s="165" t="s">
        <v>168</v>
      </c>
      <c r="E296" s="174" t="s">
        <v>1</v>
      </c>
      <c r="F296" s="175" t="s">
        <v>170</v>
      </c>
      <c r="H296" s="176">
        <v>22</v>
      </c>
      <c r="I296" s="177"/>
      <c r="L296" s="173"/>
      <c r="M296" s="178"/>
      <c r="N296" s="179"/>
      <c r="O296" s="179"/>
      <c r="P296" s="179"/>
      <c r="Q296" s="179"/>
      <c r="R296" s="179"/>
      <c r="S296" s="179"/>
      <c r="T296" s="180"/>
      <c r="AT296" s="174" t="s">
        <v>168</v>
      </c>
      <c r="AU296" s="174" t="s">
        <v>82</v>
      </c>
      <c r="AV296" s="14" t="s">
        <v>166</v>
      </c>
      <c r="AW296" s="14" t="s">
        <v>30</v>
      </c>
      <c r="AX296" s="14" t="s">
        <v>80</v>
      </c>
      <c r="AY296" s="174" t="s">
        <v>160</v>
      </c>
    </row>
    <row r="297" spans="1:65" s="2" customFormat="1" ht="33" customHeight="1">
      <c r="A297" s="32"/>
      <c r="B297" s="149"/>
      <c r="C297" s="188" t="s">
        <v>417</v>
      </c>
      <c r="D297" s="188" t="s">
        <v>282</v>
      </c>
      <c r="E297" s="189" t="s">
        <v>659</v>
      </c>
      <c r="F297" s="190" t="s">
        <v>660</v>
      </c>
      <c r="G297" s="191" t="s">
        <v>312</v>
      </c>
      <c r="H297" s="192">
        <v>22.33</v>
      </c>
      <c r="I297" s="193"/>
      <c r="J297" s="194">
        <f>ROUND(I297*H297,2)</f>
        <v>0</v>
      </c>
      <c r="K297" s="195"/>
      <c r="L297" s="196"/>
      <c r="M297" s="197" t="s">
        <v>1</v>
      </c>
      <c r="N297" s="198" t="s">
        <v>38</v>
      </c>
      <c r="O297" s="58"/>
      <c r="P297" s="160">
        <f>O297*H297</f>
        <v>0</v>
      </c>
      <c r="Q297" s="160">
        <v>7.2999999999999995E-2</v>
      </c>
      <c r="R297" s="160">
        <f>Q297*H297</f>
        <v>1.6300899999999998</v>
      </c>
      <c r="S297" s="160">
        <v>0</v>
      </c>
      <c r="T297" s="161">
        <f>S297*H297</f>
        <v>0</v>
      </c>
      <c r="U297" s="32"/>
      <c r="V297" s="32"/>
      <c r="W297" s="32"/>
      <c r="X297" s="32"/>
      <c r="Y297" s="32"/>
      <c r="Z297" s="32"/>
      <c r="AA297" s="32"/>
      <c r="AB297" s="32"/>
      <c r="AC297" s="32"/>
      <c r="AD297" s="32"/>
      <c r="AE297" s="32"/>
      <c r="AR297" s="162" t="s">
        <v>199</v>
      </c>
      <c r="AT297" s="162" t="s">
        <v>282</v>
      </c>
      <c r="AU297" s="162" t="s">
        <v>82</v>
      </c>
      <c r="AY297" s="17" t="s">
        <v>160</v>
      </c>
      <c r="BE297" s="163">
        <f>IF(N297="základní",J297,0)</f>
        <v>0</v>
      </c>
      <c r="BF297" s="163">
        <f>IF(N297="snížená",J297,0)</f>
        <v>0</v>
      </c>
      <c r="BG297" s="163">
        <f>IF(N297="zákl. přenesená",J297,0)</f>
        <v>0</v>
      </c>
      <c r="BH297" s="163">
        <f>IF(N297="sníž. přenesená",J297,0)</f>
        <v>0</v>
      </c>
      <c r="BI297" s="163">
        <f>IF(N297="nulová",J297,0)</f>
        <v>0</v>
      </c>
      <c r="BJ297" s="17" t="s">
        <v>80</v>
      </c>
      <c r="BK297" s="163">
        <f>ROUND(I297*H297,2)</f>
        <v>0</v>
      </c>
      <c r="BL297" s="17" t="s">
        <v>166</v>
      </c>
      <c r="BM297" s="162" t="s">
        <v>1041</v>
      </c>
    </row>
    <row r="298" spans="1:65" s="13" customFormat="1">
      <c r="B298" s="164"/>
      <c r="D298" s="165" t="s">
        <v>168</v>
      </c>
      <c r="F298" s="167" t="s">
        <v>1039</v>
      </c>
      <c r="H298" s="168">
        <v>22.33</v>
      </c>
      <c r="I298" s="169"/>
      <c r="L298" s="164"/>
      <c r="M298" s="170"/>
      <c r="N298" s="171"/>
      <c r="O298" s="171"/>
      <c r="P298" s="171"/>
      <c r="Q298" s="171"/>
      <c r="R298" s="171"/>
      <c r="S298" s="171"/>
      <c r="T298" s="172"/>
      <c r="AT298" s="166" t="s">
        <v>168</v>
      </c>
      <c r="AU298" s="166" t="s">
        <v>82</v>
      </c>
      <c r="AV298" s="13" t="s">
        <v>82</v>
      </c>
      <c r="AW298" s="13" t="s">
        <v>3</v>
      </c>
      <c r="AX298" s="13" t="s">
        <v>80</v>
      </c>
      <c r="AY298" s="166" t="s">
        <v>160</v>
      </c>
    </row>
    <row r="299" spans="1:65" s="2" customFormat="1" ht="16.5" customHeight="1">
      <c r="A299" s="32"/>
      <c r="B299" s="149"/>
      <c r="C299" s="150" t="s">
        <v>421</v>
      </c>
      <c r="D299" s="150" t="s">
        <v>162</v>
      </c>
      <c r="E299" s="151" t="s">
        <v>1042</v>
      </c>
      <c r="F299" s="152" t="s">
        <v>1043</v>
      </c>
      <c r="G299" s="153" t="s">
        <v>312</v>
      </c>
      <c r="H299" s="154">
        <v>1</v>
      </c>
      <c r="I299" s="155"/>
      <c r="J299" s="156">
        <f>ROUND(I299*H299,2)</f>
        <v>0</v>
      </c>
      <c r="K299" s="157"/>
      <c r="L299" s="33"/>
      <c r="M299" s="158" t="s">
        <v>1</v>
      </c>
      <c r="N299" s="159" t="s">
        <v>38</v>
      </c>
      <c r="O299" s="58"/>
      <c r="P299" s="160">
        <f>O299*H299</f>
        <v>0</v>
      </c>
      <c r="Q299" s="160">
        <v>0</v>
      </c>
      <c r="R299" s="160">
        <f>Q299*H299</f>
        <v>0</v>
      </c>
      <c r="S299" s="160">
        <v>0</v>
      </c>
      <c r="T299" s="161">
        <f>S299*H299</f>
        <v>0</v>
      </c>
      <c r="U299" s="32"/>
      <c r="V299" s="32"/>
      <c r="W299" s="32"/>
      <c r="X299" s="32"/>
      <c r="Y299" s="32"/>
      <c r="Z299" s="32"/>
      <c r="AA299" s="32"/>
      <c r="AB299" s="32"/>
      <c r="AC299" s="32"/>
      <c r="AD299" s="32"/>
      <c r="AE299" s="32"/>
      <c r="AR299" s="162" t="s">
        <v>166</v>
      </c>
      <c r="AT299" s="162" t="s">
        <v>162</v>
      </c>
      <c r="AU299" s="162" t="s">
        <v>82</v>
      </c>
      <c r="AY299" s="17" t="s">
        <v>160</v>
      </c>
      <c r="BE299" s="163">
        <f>IF(N299="základní",J299,0)</f>
        <v>0</v>
      </c>
      <c r="BF299" s="163">
        <f>IF(N299="snížená",J299,0)</f>
        <v>0</v>
      </c>
      <c r="BG299" s="163">
        <f>IF(N299="zákl. přenesená",J299,0)</f>
        <v>0</v>
      </c>
      <c r="BH299" s="163">
        <f>IF(N299="sníž. přenesená",J299,0)</f>
        <v>0</v>
      </c>
      <c r="BI299" s="163">
        <f>IF(N299="nulová",J299,0)</f>
        <v>0</v>
      </c>
      <c r="BJ299" s="17" t="s">
        <v>80</v>
      </c>
      <c r="BK299" s="163">
        <f>ROUND(I299*H299,2)</f>
        <v>0</v>
      </c>
      <c r="BL299" s="17" t="s">
        <v>166</v>
      </c>
      <c r="BM299" s="162" t="s">
        <v>1044</v>
      </c>
    </row>
    <row r="300" spans="1:65" s="13" customFormat="1">
      <c r="B300" s="164"/>
      <c r="D300" s="165" t="s">
        <v>168</v>
      </c>
      <c r="E300" s="166" t="s">
        <v>1</v>
      </c>
      <c r="F300" s="167" t="s">
        <v>80</v>
      </c>
      <c r="H300" s="168">
        <v>1</v>
      </c>
      <c r="I300" s="169"/>
      <c r="L300" s="164"/>
      <c r="M300" s="170"/>
      <c r="N300" s="171"/>
      <c r="O300" s="171"/>
      <c r="P300" s="171"/>
      <c r="Q300" s="171"/>
      <c r="R300" s="171"/>
      <c r="S300" s="171"/>
      <c r="T300" s="172"/>
      <c r="AT300" s="166" t="s">
        <v>168</v>
      </c>
      <c r="AU300" s="166" t="s">
        <v>82</v>
      </c>
      <c r="AV300" s="13" t="s">
        <v>82</v>
      </c>
      <c r="AW300" s="13" t="s">
        <v>30</v>
      </c>
      <c r="AX300" s="13" t="s">
        <v>73</v>
      </c>
      <c r="AY300" s="166" t="s">
        <v>160</v>
      </c>
    </row>
    <row r="301" spans="1:65" s="14" customFormat="1">
      <c r="B301" s="173"/>
      <c r="D301" s="165" t="s">
        <v>168</v>
      </c>
      <c r="E301" s="174" t="s">
        <v>1</v>
      </c>
      <c r="F301" s="175" t="s">
        <v>170</v>
      </c>
      <c r="H301" s="176">
        <v>1</v>
      </c>
      <c r="I301" s="177"/>
      <c r="L301" s="173"/>
      <c r="M301" s="178"/>
      <c r="N301" s="179"/>
      <c r="O301" s="179"/>
      <c r="P301" s="179"/>
      <c r="Q301" s="179"/>
      <c r="R301" s="179"/>
      <c r="S301" s="179"/>
      <c r="T301" s="180"/>
      <c r="AT301" s="174" t="s">
        <v>168</v>
      </c>
      <c r="AU301" s="174" t="s">
        <v>82</v>
      </c>
      <c r="AV301" s="14" t="s">
        <v>166</v>
      </c>
      <c r="AW301" s="14" t="s">
        <v>30</v>
      </c>
      <c r="AX301" s="14" t="s">
        <v>80</v>
      </c>
      <c r="AY301" s="174" t="s">
        <v>160</v>
      </c>
    </row>
    <row r="302" spans="1:65" s="2" customFormat="1" ht="16.5" customHeight="1">
      <c r="A302" s="32"/>
      <c r="B302" s="149"/>
      <c r="C302" s="188" t="s">
        <v>425</v>
      </c>
      <c r="D302" s="188" t="s">
        <v>282</v>
      </c>
      <c r="E302" s="189" t="s">
        <v>1045</v>
      </c>
      <c r="F302" s="190" t="s">
        <v>1046</v>
      </c>
      <c r="G302" s="191" t="s">
        <v>312</v>
      </c>
      <c r="H302" s="192">
        <v>1.01</v>
      </c>
      <c r="I302" s="193"/>
      <c r="J302" s="194">
        <f>ROUND(I302*H302,2)</f>
        <v>0</v>
      </c>
      <c r="K302" s="195"/>
      <c r="L302" s="196"/>
      <c r="M302" s="197" t="s">
        <v>1</v>
      </c>
      <c r="N302" s="198" t="s">
        <v>38</v>
      </c>
      <c r="O302" s="58"/>
      <c r="P302" s="160">
        <f>O302*H302</f>
        <v>0</v>
      </c>
      <c r="Q302" s="160">
        <v>1.7000000000000001E-4</v>
      </c>
      <c r="R302" s="160">
        <f>Q302*H302</f>
        <v>1.7170000000000003E-4</v>
      </c>
      <c r="S302" s="160">
        <v>0</v>
      </c>
      <c r="T302" s="161">
        <f>S302*H302</f>
        <v>0</v>
      </c>
      <c r="U302" s="32"/>
      <c r="V302" s="32"/>
      <c r="W302" s="32"/>
      <c r="X302" s="32"/>
      <c r="Y302" s="32"/>
      <c r="Z302" s="32"/>
      <c r="AA302" s="32"/>
      <c r="AB302" s="32"/>
      <c r="AC302" s="32"/>
      <c r="AD302" s="32"/>
      <c r="AE302" s="32"/>
      <c r="AR302" s="162" t="s">
        <v>199</v>
      </c>
      <c r="AT302" s="162" t="s">
        <v>282</v>
      </c>
      <c r="AU302" s="162" t="s">
        <v>82</v>
      </c>
      <c r="AY302" s="17" t="s">
        <v>160</v>
      </c>
      <c r="BE302" s="163">
        <f>IF(N302="základní",J302,0)</f>
        <v>0</v>
      </c>
      <c r="BF302" s="163">
        <f>IF(N302="snížená",J302,0)</f>
        <v>0</v>
      </c>
      <c r="BG302" s="163">
        <f>IF(N302="zákl. přenesená",J302,0)</f>
        <v>0</v>
      </c>
      <c r="BH302" s="163">
        <f>IF(N302="sníž. přenesená",J302,0)</f>
        <v>0</v>
      </c>
      <c r="BI302" s="163">
        <f>IF(N302="nulová",J302,0)</f>
        <v>0</v>
      </c>
      <c r="BJ302" s="17" t="s">
        <v>80</v>
      </c>
      <c r="BK302" s="163">
        <f>ROUND(I302*H302,2)</f>
        <v>0</v>
      </c>
      <c r="BL302" s="17" t="s">
        <v>166</v>
      </c>
      <c r="BM302" s="162" t="s">
        <v>1047</v>
      </c>
    </row>
    <row r="303" spans="1:65" s="13" customFormat="1">
      <c r="B303" s="164"/>
      <c r="D303" s="165" t="s">
        <v>168</v>
      </c>
      <c r="F303" s="167" t="s">
        <v>1048</v>
      </c>
      <c r="H303" s="168">
        <v>1.01</v>
      </c>
      <c r="I303" s="169"/>
      <c r="L303" s="164"/>
      <c r="M303" s="170"/>
      <c r="N303" s="171"/>
      <c r="O303" s="171"/>
      <c r="P303" s="171"/>
      <c r="Q303" s="171"/>
      <c r="R303" s="171"/>
      <c r="S303" s="171"/>
      <c r="T303" s="172"/>
      <c r="AT303" s="166" t="s">
        <v>168</v>
      </c>
      <c r="AU303" s="166" t="s">
        <v>82</v>
      </c>
      <c r="AV303" s="13" t="s">
        <v>82</v>
      </c>
      <c r="AW303" s="13" t="s">
        <v>3</v>
      </c>
      <c r="AX303" s="13" t="s">
        <v>80</v>
      </c>
      <c r="AY303" s="166" t="s">
        <v>160</v>
      </c>
    </row>
    <row r="304" spans="1:65" s="2" customFormat="1" ht="16.5" customHeight="1">
      <c r="A304" s="32"/>
      <c r="B304" s="149"/>
      <c r="C304" s="150" t="s">
        <v>429</v>
      </c>
      <c r="D304" s="150" t="s">
        <v>162</v>
      </c>
      <c r="E304" s="151" t="s">
        <v>391</v>
      </c>
      <c r="F304" s="152" t="s">
        <v>392</v>
      </c>
      <c r="G304" s="153" t="s">
        <v>196</v>
      </c>
      <c r="H304" s="154">
        <v>383</v>
      </c>
      <c r="I304" s="155"/>
      <c r="J304" s="156">
        <f>ROUND(I304*H304,2)</f>
        <v>0</v>
      </c>
      <c r="K304" s="157"/>
      <c r="L304" s="33"/>
      <c r="M304" s="158" t="s">
        <v>1</v>
      </c>
      <c r="N304" s="159" t="s">
        <v>38</v>
      </c>
      <c r="O304" s="58"/>
      <c r="P304" s="160">
        <f>O304*H304</f>
        <v>0</v>
      </c>
      <c r="Q304" s="160">
        <v>0</v>
      </c>
      <c r="R304" s="160">
        <f>Q304*H304</f>
        <v>0</v>
      </c>
      <c r="S304" s="160">
        <v>0</v>
      </c>
      <c r="T304" s="161">
        <f>S304*H304</f>
        <v>0</v>
      </c>
      <c r="U304" s="32"/>
      <c r="V304" s="32"/>
      <c r="W304" s="32"/>
      <c r="X304" s="32"/>
      <c r="Y304" s="32"/>
      <c r="Z304" s="32"/>
      <c r="AA304" s="32"/>
      <c r="AB304" s="32"/>
      <c r="AC304" s="32"/>
      <c r="AD304" s="32"/>
      <c r="AE304" s="32"/>
      <c r="AR304" s="162" t="s">
        <v>166</v>
      </c>
      <c r="AT304" s="162" t="s">
        <v>162</v>
      </c>
      <c r="AU304" s="162" t="s">
        <v>82</v>
      </c>
      <c r="AY304" s="17" t="s">
        <v>160</v>
      </c>
      <c r="BE304" s="163">
        <f>IF(N304="základní",J304,0)</f>
        <v>0</v>
      </c>
      <c r="BF304" s="163">
        <f>IF(N304="snížená",J304,0)</f>
        <v>0</v>
      </c>
      <c r="BG304" s="163">
        <f>IF(N304="zákl. přenesená",J304,0)</f>
        <v>0</v>
      </c>
      <c r="BH304" s="163">
        <f>IF(N304="sníž. přenesená",J304,0)</f>
        <v>0</v>
      </c>
      <c r="BI304" s="163">
        <f>IF(N304="nulová",J304,0)</f>
        <v>0</v>
      </c>
      <c r="BJ304" s="17" t="s">
        <v>80</v>
      </c>
      <c r="BK304" s="163">
        <f>ROUND(I304*H304,2)</f>
        <v>0</v>
      </c>
      <c r="BL304" s="17" t="s">
        <v>166</v>
      </c>
      <c r="BM304" s="162" t="s">
        <v>1049</v>
      </c>
    </row>
    <row r="305" spans="1:65" s="13" customFormat="1">
      <c r="B305" s="164"/>
      <c r="D305" s="165" t="s">
        <v>168</v>
      </c>
      <c r="E305" s="166" t="s">
        <v>1</v>
      </c>
      <c r="F305" s="167" t="s">
        <v>1050</v>
      </c>
      <c r="H305" s="168">
        <v>383</v>
      </c>
      <c r="I305" s="169"/>
      <c r="L305" s="164"/>
      <c r="M305" s="170"/>
      <c r="N305" s="171"/>
      <c r="O305" s="171"/>
      <c r="P305" s="171"/>
      <c r="Q305" s="171"/>
      <c r="R305" s="171"/>
      <c r="S305" s="171"/>
      <c r="T305" s="172"/>
      <c r="AT305" s="166" t="s">
        <v>168</v>
      </c>
      <c r="AU305" s="166" t="s">
        <v>82</v>
      </c>
      <c r="AV305" s="13" t="s">
        <v>82</v>
      </c>
      <c r="AW305" s="13" t="s">
        <v>30</v>
      </c>
      <c r="AX305" s="13" t="s">
        <v>73</v>
      </c>
      <c r="AY305" s="166" t="s">
        <v>160</v>
      </c>
    </row>
    <row r="306" spans="1:65" s="14" customFormat="1">
      <c r="B306" s="173"/>
      <c r="D306" s="165" t="s">
        <v>168</v>
      </c>
      <c r="E306" s="174" t="s">
        <v>1</v>
      </c>
      <c r="F306" s="175" t="s">
        <v>170</v>
      </c>
      <c r="H306" s="176">
        <v>383</v>
      </c>
      <c r="I306" s="177"/>
      <c r="L306" s="173"/>
      <c r="M306" s="178"/>
      <c r="N306" s="179"/>
      <c r="O306" s="179"/>
      <c r="P306" s="179"/>
      <c r="Q306" s="179"/>
      <c r="R306" s="179"/>
      <c r="S306" s="179"/>
      <c r="T306" s="180"/>
      <c r="AT306" s="174" t="s">
        <v>168</v>
      </c>
      <c r="AU306" s="174" t="s">
        <v>82</v>
      </c>
      <c r="AV306" s="14" t="s">
        <v>166</v>
      </c>
      <c r="AW306" s="14" t="s">
        <v>30</v>
      </c>
      <c r="AX306" s="14" t="s">
        <v>80</v>
      </c>
      <c r="AY306" s="174" t="s">
        <v>160</v>
      </c>
    </row>
    <row r="307" spans="1:65" s="2" customFormat="1" ht="24.2" customHeight="1">
      <c r="A307" s="32"/>
      <c r="B307" s="149"/>
      <c r="C307" s="150" t="s">
        <v>433</v>
      </c>
      <c r="D307" s="150" t="s">
        <v>162</v>
      </c>
      <c r="E307" s="151" t="s">
        <v>664</v>
      </c>
      <c r="F307" s="152" t="s">
        <v>665</v>
      </c>
      <c r="G307" s="153" t="s">
        <v>398</v>
      </c>
      <c r="H307" s="154">
        <v>14</v>
      </c>
      <c r="I307" s="155"/>
      <c r="J307" s="156">
        <f>ROUND(I307*H307,2)</f>
        <v>0</v>
      </c>
      <c r="K307" s="157"/>
      <c r="L307" s="33"/>
      <c r="M307" s="158" t="s">
        <v>1</v>
      </c>
      <c r="N307" s="159" t="s">
        <v>38</v>
      </c>
      <c r="O307" s="58"/>
      <c r="P307" s="160">
        <f>O307*H307</f>
        <v>0</v>
      </c>
      <c r="Q307" s="160">
        <v>3.1E-4</v>
      </c>
      <c r="R307" s="160">
        <f>Q307*H307</f>
        <v>4.3400000000000001E-3</v>
      </c>
      <c r="S307" s="160">
        <v>0</v>
      </c>
      <c r="T307" s="161">
        <f>S307*H307</f>
        <v>0</v>
      </c>
      <c r="U307" s="32"/>
      <c r="V307" s="32"/>
      <c r="W307" s="32"/>
      <c r="X307" s="32"/>
      <c r="Y307" s="32"/>
      <c r="Z307" s="32"/>
      <c r="AA307" s="32"/>
      <c r="AB307" s="32"/>
      <c r="AC307" s="32"/>
      <c r="AD307" s="32"/>
      <c r="AE307" s="32"/>
      <c r="AR307" s="162" t="s">
        <v>166</v>
      </c>
      <c r="AT307" s="162" t="s">
        <v>162</v>
      </c>
      <c r="AU307" s="162" t="s">
        <v>82</v>
      </c>
      <c r="AY307" s="17" t="s">
        <v>160</v>
      </c>
      <c r="BE307" s="163">
        <f>IF(N307="základní",J307,0)</f>
        <v>0</v>
      </c>
      <c r="BF307" s="163">
        <f>IF(N307="snížená",J307,0)</f>
        <v>0</v>
      </c>
      <c r="BG307" s="163">
        <f>IF(N307="zákl. přenesená",J307,0)</f>
        <v>0</v>
      </c>
      <c r="BH307" s="163">
        <f>IF(N307="sníž. přenesená",J307,0)</f>
        <v>0</v>
      </c>
      <c r="BI307" s="163">
        <f>IF(N307="nulová",J307,0)</f>
        <v>0</v>
      </c>
      <c r="BJ307" s="17" t="s">
        <v>80</v>
      </c>
      <c r="BK307" s="163">
        <f>ROUND(I307*H307,2)</f>
        <v>0</v>
      </c>
      <c r="BL307" s="17" t="s">
        <v>166</v>
      </c>
      <c r="BM307" s="162" t="s">
        <v>1051</v>
      </c>
    </row>
    <row r="308" spans="1:65" s="2" customFormat="1" ht="24.2" customHeight="1">
      <c r="A308" s="32"/>
      <c r="B308" s="149"/>
      <c r="C308" s="150" t="s">
        <v>437</v>
      </c>
      <c r="D308" s="150" t="s">
        <v>162</v>
      </c>
      <c r="E308" s="151" t="s">
        <v>667</v>
      </c>
      <c r="F308" s="152" t="s">
        <v>668</v>
      </c>
      <c r="G308" s="153" t="s">
        <v>312</v>
      </c>
      <c r="H308" s="154">
        <v>14</v>
      </c>
      <c r="I308" s="155"/>
      <c r="J308" s="156">
        <f>ROUND(I308*H308,2)</f>
        <v>0</v>
      </c>
      <c r="K308" s="157"/>
      <c r="L308" s="33"/>
      <c r="M308" s="158" t="s">
        <v>1</v>
      </c>
      <c r="N308" s="159" t="s">
        <v>38</v>
      </c>
      <c r="O308" s="58"/>
      <c r="P308" s="160">
        <f>O308*H308</f>
        <v>0</v>
      </c>
      <c r="Q308" s="160">
        <v>2.3557399999999999</v>
      </c>
      <c r="R308" s="160">
        <f>Q308*H308</f>
        <v>32.980359999999997</v>
      </c>
      <c r="S308" s="160">
        <v>0</v>
      </c>
      <c r="T308" s="161">
        <f>S308*H308</f>
        <v>0</v>
      </c>
      <c r="U308" s="32"/>
      <c r="V308" s="32"/>
      <c r="W308" s="32"/>
      <c r="X308" s="32"/>
      <c r="Y308" s="32"/>
      <c r="Z308" s="32"/>
      <c r="AA308" s="32"/>
      <c r="AB308" s="32"/>
      <c r="AC308" s="32"/>
      <c r="AD308" s="32"/>
      <c r="AE308" s="32"/>
      <c r="AR308" s="162" t="s">
        <v>166</v>
      </c>
      <c r="AT308" s="162" t="s">
        <v>162</v>
      </c>
      <c r="AU308" s="162" t="s">
        <v>82</v>
      </c>
      <c r="AY308" s="17" t="s">
        <v>160</v>
      </c>
      <c r="BE308" s="163">
        <f>IF(N308="základní",J308,0)</f>
        <v>0</v>
      </c>
      <c r="BF308" s="163">
        <f>IF(N308="snížená",J308,0)</f>
        <v>0</v>
      </c>
      <c r="BG308" s="163">
        <f>IF(N308="zákl. přenesená",J308,0)</f>
        <v>0</v>
      </c>
      <c r="BH308" s="163">
        <f>IF(N308="sníž. přenesená",J308,0)</f>
        <v>0</v>
      </c>
      <c r="BI308" s="163">
        <f>IF(N308="nulová",J308,0)</f>
        <v>0</v>
      </c>
      <c r="BJ308" s="17" t="s">
        <v>80</v>
      </c>
      <c r="BK308" s="163">
        <f>ROUND(I308*H308,2)</f>
        <v>0</v>
      </c>
      <c r="BL308" s="17" t="s">
        <v>166</v>
      </c>
      <c r="BM308" s="162" t="s">
        <v>1052</v>
      </c>
    </row>
    <row r="309" spans="1:65" s="13" customFormat="1">
      <c r="B309" s="164"/>
      <c r="D309" s="165" t="s">
        <v>168</v>
      </c>
      <c r="E309" s="166" t="s">
        <v>1</v>
      </c>
      <c r="F309" s="167" t="s">
        <v>1053</v>
      </c>
      <c r="H309" s="168">
        <v>14</v>
      </c>
      <c r="I309" s="169"/>
      <c r="L309" s="164"/>
      <c r="M309" s="170"/>
      <c r="N309" s="171"/>
      <c r="O309" s="171"/>
      <c r="P309" s="171"/>
      <c r="Q309" s="171"/>
      <c r="R309" s="171"/>
      <c r="S309" s="171"/>
      <c r="T309" s="172"/>
      <c r="AT309" s="166" t="s">
        <v>168</v>
      </c>
      <c r="AU309" s="166" t="s">
        <v>82</v>
      </c>
      <c r="AV309" s="13" t="s">
        <v>82</v>
      </c>
      <c r="AW309" s="13" t="s">
        <v>30</v>
      </c>
      <c r="AX309" s="13" t="s">
        <v>73</v>
      </c>
      <c r="AY309" s="166" t="s">
        <v>160</v>
      </c>
    </row>
    <row r="310" spans="1:65" s="14" customFormat="1">
      <c r="B310" s="173"/>
      <c r="D310" s="165" t="s">
        <v>168</v>
      </c>
      <c r="E310" s="174" t="s">
        <v>1</v>
      </c>
      <c r="F310" s="175" t="s">
        <v>170</v>
      </c>
      <c r="H310" s="176">
        <v>14</v>
      </c>
      <c r="I310" s="177"/>
      <c r="L310" s="173"/>
      <c r="M310" s="178"/>
      <c r="N310" s="179"/>
      <c r="O310" s="179"/>
      <c r="P310" s="179"/>
      <c r="Q310" s="179"/>
      <c r="R310" s="179"/>
      <c r="S310" s="179"/>
      <c r="T310" s="180"/>
      <c r="AT310" s="174" t="s">
        <v>168</v>
      </c>
      <c r="AU310" s="174" t="s">
        <v>82</v>
      </c>
      <c r="AV310" s="14" t="s">
        <v>166</v>
      </c>
      <c r="AW310" s="14" t="s">
        <v>30</v>
      </c>
      <c r="AX310" s="14" t="s">
        <v>80</v>
      </c>
      <c r="AY310" s="174" t="s">
        <v>160</v>
      </c>
    </row>
    <row r="311" spans="1:65" s="2" customFormat="1" ht="16.5" customHeight="1">
      <c r="A311" s="32"/>
      <c r="B311" s="149"/>
      <c r="C311" s="188" t="s">
        <v>442</v>
      </c>
      <c r="D311" s="188" t="s">
        <v>282</v>
      </c>
      <c r="E311" s="189" t="s">
        <v>406</v>
      </c>
      <c r="F311" s="190" t="s">
        <v>407</v>
      </c>
      <c r="G311" s="191" t="s">
        <v>312</v>
      </c>
      <c r="H311" s="192">
        <v>14</v>
      </c>
      <c r="I311" s="193"/>
      <c r="J311" s="194">
        <f t="shared" ref="J311:J319" si="0">ROUND(I311*H311,2)</f>
        <v>0</v>
      </c>
      <c r="K311" s="195"/>
      <c r="L311" s="196"/>
      <c r="M311" s="197" t="s">
        <v>1</v>
      </c>
      <c r="N311" s="198" t="s">
        <v>38</v>
      </c>
      <c r="O311" s="58"/>
      <c r="P311" s="160">
        <f t="shared" ref="P311:P319" si="1">O311*H311</f>
        <v>0</v>
      </c>
      <c r="Q311" s="160">
        <v>1.6</v>
      </c>
      <c r="R311" s="160">
        <f t="shared" ref="R311:R319" si="2">Q311*H311</f>
        <v>22.400000000000002</v>
      </c>
      <c r="S311" s="160">
        <v>0</v>
      </c>
      <c r="T311" s="161">
        <f t="shared" ref="T311:T319" si="3">S311*H311</f>
        <v>0</v>
      </c>
      <c r="U311" s="32"/>
      <c r="V311" s="32"/>
      <c r="W311" s="32"/>
      <c r="X311" s="32"/>
      <c r="Y311" s="32"/>
      <c r="Z311" s="32"/>
      <c r="AA311" s="32"/>
      <c r="AB311" s="32"/>
      <c r="AC311" s="32"/>
      <c r="AD311" s="32"/>
      <c r="AE311" s="32"/>
      <c r="AR311" s="162" t="s">
        <v>199</v>
      </c>
      <c r="AT311" s="162" t="s">
        <v>282</v>
      </c>
      <c r="AU311" s="162" t="s">
        <v>82</v>
      </c>
      <c r="AY311" s="17" t="s">
        <v>160</v>
      </c>
      <c r="BE311" s="163">
        <f t="shared" ref="BE311:BE319" si="4">IF(N311="základní",J311,0)</f>
        <v>0</v>
      </c>
      <c r="BF311" s="163">
        <f t="shared" ref="BF311:BF319" si="5">IF(N311="snížená",J311,0)</f>
        <v>0</v>
      </c>
      <c r="BG311" s="163">
        <f t="shared" ref="BG311:BG319" si="6">IF(N311="zákl. přenesená",J311,0)</f>
        <v>0</v>
      </c>
      <c r="BH311" s="163">
        <f t="shared" ref="BH311:BH319" si="7">IF(N311="sníž. přenesená",J311,0)</f>
        <v>0</v>
      </c>
      <c r="BI311" s="163">
        <f t="shared" ref="BI311:BI319" si="8">IF(N311="nulová",J311,0)</f>
        <v>0</v>
      </c>
      <c r="BJ311" s="17" t="s">
        <v>80</v>
      </c>
      <c r="BK311" s="163">
        <f t="shared" ref="BK311:BK319" si="9">ROUND(I311*H311,2)</f>
        <v>0</v>
      </c>
      <c r="BL311" s="17" t="s">
        <v>166</v>
      </c>
      <c r="BM311" s="162" t="s">
        <v>1054</v>
      </c>
    </row>
    <row r="312" spans="1:65" s="2" customFormat="1" ht="24.2" customHeight="1">
      <c r="A312" s="32"/>
      <c r="B312" s="149"/>
      <c r="C312" s="188" t="s">
        <v>447</v>
      </c>
      <c r="D312" s="188" t="s">
        <v>282</v>
      </c>
      <c r="E312" s="189" t="s">
        <v>410</v>
      </c>
      <c r="F312" s="190" t="s">
        <v>411</v>
      </c>
      <c r="G312" s="191" t="s">
        <v>312</v>
      </c>
      <c r="H312" s="192">
        <v>14</v>
      </c>
      <c r="I312" s="193"/>
      <c r="J312" s="194">
        <f t="shared" si="0"/>
        <v>0</v>
      </c>
      <c r="K312" s="195"/>
      <c r="L312" s="196"/>
      <c r="M312" s="197" t="s">
        <v>1</v>
      </c>
      <c r="N312" s="198" t="s">
        <v>38</v>
      </c>
      <c r="O312" s="58"/>
      <c r="P312" s="160">
        <f t="shared" si="1"/>
        <v>0</v>
      </c>
      <c r="Q312" s="160">
        <v>6.8000000000000005E-2</v>
      </c>
      <c r="R312" s="160">
        <f t="shared" si="2"/>
        <v>0.95200000000000007</v>
      </c>
      <c r="S312" s="160">
        <v>0</v>
      </c>
      <c r="T312" s="161">
        <f t="shared" si="3"/>
        <v>0</v>
      </c>
      <c r="U312" s="32"/>
      <c r="V312" s="32"/>
      <c r="W312" s="32"/>
      <c r="X312" s="32"/>
      <c r="Y312" s="32"/>
      <c r="Z312" s="32"/>
      <c r="AA312" s="32"/>
      <c r="AB312" s="32"/>
      <c r="AC312" s="32"/>
      <c r="AD312" s="32"/>
      <c r="AE312" s="32"/>
      <c r="AR312" s="162" t="s">
        <v>199</v>
      </c>
      <c r="AT312" s="162" t="s">
        <v>282</v>
      </c>
      <c r="AU312" s="162" t="s">
        <v>82</v>
      </c>
      <c r="AY312" s="17" t="s">
        <v>160</v>
      </c>
      <c r="BE312" s="163">
        <f t="shared" si="4"/>
        <v>0</v>
      </c>
      <c r="BF312" s="163">
        <f t="shared" si="5"/>
        <v>0</v>
      </c>
      <c r="BG312" s="163">
        <f t="shared" si="6"/>
        <v>0</v>
      </c>
      <c r="BH312" s="163">
        <f t="shared" si="7"/>
        <v>0</v>
      </c>
      <c r="BI312" s="163">
        <f t="shared" si="8"/>
        <v>0</v>
      </c>
      <c r="BJ312" s="17" t="s">
        <v>80</v>
      </c>
      <c r="BK312" s="163">
        <f t="shared" si="9"/>
        <v>0</v>
      </c>
      <c r="BL312" s="17" t="s">
        <v>166</v>
      </c>
      <c r="BM312" s="162" t="s">
        <v>1055</v>
      </c>
    </row>
    <row r="313" spans="1:65" s="2" customFormat="1" ht="24.2" customHeight="1">
      <c r="A313" s="32"/>
      <c r="B313" s="149"/>
      <c r="C313" s="188" t="s">
        <v>451</v>
      </c>
      <c r="D313" s="188" t="s">
        <v>282</v>
      </c>
      <c r="E313" s="189" t="s">
        <v>414</v>
      </c>
      <c r="F313" s="190" t="s">
        <v>415</v>
      </c>
      <c r="G313" s="191" t="s">
        <v>312</v>
      </c>
      <c r="H313" s="192">
        <v>4</v>
      </c>
      <c r="I313" s="193"/>
      <c r="J313" s="194">
        <f t="shared" si="0"/>
        <v>0</v>
      </c>
      <c r="K313" s="195"/>
      <c r="L313" s="196"/>
      <c r="M313" s="197" t="s">
        <v>1</v>
      </c>
      <c r="N313" s="198" t="s">
        <v>38</v>
      </c>
      <c r="O313" s="58"/>
      <c r="P313" s="160">
        <f t="shared" si="1"/>
        <v>0</v>
      </c>
      <c r="Q313" s="160">
        <v>0.04</v>
      </c>
      <c r="R313" s="160">
        <f t="shared" si="2"/>
        <v>0.16</v>
      </c>
      <c r="S313" s="160">
        <v>0</v>
      </c>
      <c r="T313" s="161">
        <f t="shared" si="3"/>
        <v>0</v>
      </c>
      <c r="U313" s="32"/>
      <c r="V313" s="32"/>
      <c r="W313" s="32"/>
      <c r="X313" s="32"/>
      <c r="Y313" s="32"/>
      <c r="Z313" s="32"/>
      <c r="AA313" s="32"/>
      <c r="AB313" s="32"/>
      <c r="AC313" s="32"/>
      <c r="AD313" s="32"/>
      <c r="AE313" s="32"/>
      <c r="AR313" s="162" t="s">
        <v>199</v>
      </c>
      <c r="AT313" s="162" t="s">
        <v>282</v>
      </c>
      <c r="AU313" s="162" t="s">
        <v>82</v>
      </c>
      <c r="AY313" s="17" t="s">
        <v>160</v>
      </c>
      <c r="BE313" s="163">
        <f t="shared" si="4"/>
        <v>0</v>
      </c>
      <c r="BF313" s="163">
        <f t="shared" si="5"/>
        <v>0</v>
      </c>
      <c r="BG313" s="163">
        <f t="shared" si="6"/>
        <v>0</v>
      </c>
      <c r="BH313" s="163">
        <f t="shared" si="7"/>
        <v>0</v>
      </c>
      <c r="BI313" s="163">
        <f t="shared" si="8"/>
        <v>0</v>
      </c>
      <c r="BJ313" s="17" t="s">
        <v>80</v>
      </c>
      <c r="BK313" s="163">
        <f t="shared" si="9"/>
        <v>0</v>
      </c>
      <c r="BL313" s="17" t="s">
        <v>166</v>
      </c>
      <c r="BM313" s="162" t="s">
        <v>1056</v>
      </c>
    </row>
    <row r="314" spans="1:65" s="2" customFormat="1" ht="24.2" customHeight="1">
      <c r="A314" s="32"/>
      <c r="B314" s="149"/>
      <c r="C314" s="188" t="s">
        <v>455</v>
      </c>
      <c r="D314" s="188" t="s">
        <v>282</v>
      </c>
      <c r="E314" s="189" t="s">
        <v>817</v>
      </c>
      <c r="F314" s="190" t="s">
        <v>818</v>
      </c>
      <c r="G314" s="191" t="s">
        <v>312</v>
      </c>
      <c r="H314" s="192">
        <v>2</v>
      </c>
      <c r="I314" s="193"/>
      <c r="J314" s="194">
        <f t="shared" si="0"/>
        <v>0</v>
      </c>
      <c r="K314" s="195"/>
      <c r="L314" s="196"/>
      <c r="M314" s="197" t="s">
        <v>1</v>
      </c>
      <c r="N314" s="198" t="s">
        <v>38</v>
      </c>
      <c r="O314" s="58"/>
      <c r="P314" s="160">
        <f t="shared" si="1"/>
        <v>0</v>
      </c>
      <c r="Q314" s="160">
        <v>5.0999999999999997E-2</v>
      </c>
      <c r="R314" s="160">
        <f t="shared" si="2"/>
        <v>0.10199999999999999</v>
      </c>
      <c r="S314" s="160">
        <v>0</v>
      </c>
      <c r="T314" s="161">
        <f t="shared" si="3"/>
        <v>0</v>
      </c>
      <c r="U314" s="32"/>
      <c r="V314" s="32"/>
      <c r="W314" s="32"/>
      <c r="X314" s="32"/>
      <c r="Y314" s="32"/>
      <c r="Z314" s="32"/>
      <c r="AA314" s="32"/>
      <c r="AB314" s="32"/>
      <c r="AC314" s="32"/>
      <c r="AD314" s="32"/>
      <c r="AE314" s="32"/>
      <c r="AR314" s="162" t="s">
        <v>199</v>
      </c>
      <c r="AT314" s="162" t="s">
        <v>282</v>
      </c>
      <c r="AU314" s="162" t="s">
        <v>82</v>
      </c>
      <c r="AY314" s="17" t="s">
        <v>160</v>
      </c>
      <c r="BE314" s="163">
        <f t="shared" si="4"/>
        <v>0</v>
      </c>
      <c r="BF314" s="163">
        <f t="shared" si="5"/>
        <v>0</v>
      </c>
      <c r="BG314" s="163">
        <f t="shared" si="6"/>
        <v>0</v>
      </c>
      <c r="BH314" s="163">
        <f t="shared" si="7"/>
        <v>0</v>
      </c>
      <c r="BI314" s="163">
        <f t="shared" si="8"/>
        <v>0</v>
      </c>
      <c r="BJ314" s="17" t="s">
        <v>80</v>
      </c>
      <c r="BK314" s="163">
        <f t="shared" si="9"/>
        <v>0</v>
      </c>
      <c r="BL314" s="17" t="s">
        <v>166</v>
      </c>
      <c r="BM314" s="162" t="s">
        <v>1057</v>
      </c>
    </row>
    <row r="315" spans="1:65" s="2" customFormat="1" ht="21.75" customHeight="1">
      <c r="A315" s="32"/>
      <c r="B315" s="149"/>
      <c r="C315" s="188" t="s">
        <v>461</v>
      </c>
      <c r="D315" s="188" t="s">
        <v>282</v>
      </c>
      <c r="E315" s="189" t="s">
        <v>418</v>
      </c>
      <c r="F315" s="190" t="s">
        <v>419</v>
      </c>
      <c r="G315" s="191" t="s">
        <v>312</v>
      </c>
      <c r="H315" s="192">
        <v>46</v>
      </c>
      <c r="I315" s="193"/>
      <c r="J315" s="194">
        <f t="shared" si="0"/>
        <v>0</v>
      </c>
      <c r="K315" s="195"/>
      <c r="L315" s="196"/>
      <c r="M315" s="197" t="s">
        <v>1</v>
      </c>
      <c r="N315" s="198" t="s">
        <v>38</v>
      </c>
      <c r="O315" s="58"/>
      <c r="P315" s="160">
        <f t="shared" si="1"/>
        <v>0</v>
      </c>
      <c r="Q315" s="160">
        <v>0.254</v>
      </c>
      <c r="R315" s="160">
        <f t="shared" si="2"/>
        <v>11.684000000000001</v>
      </c>
      <c r="S315" s="160">
        <v>0</v>
      </c>
      <c r="T315" s="161">
        <f t="shared" si="3"/>
        <v>0</v>
      </c>
      <c r="U315" s="32"/>
      <c r="V315" s="32"/>
      <c r="W315" s="32"/>
      <c r="X315" s="32"/>
      <c r="Y315" s="32"/>
      <c r="Z315" s="32"/>
      <c r="AA315" s="32"/>
      <c r="AB315" s="32"/>
      <c r="AC315" s="32"/>
      <c r="AD315" s="32"/>
      <c r="AE315" s="32"/>
      <c r="AR315" s="162" t="s">
        <v>199</v>
      </c>
      <c r="AT315" s="162" t="s">
        <v>282</v>
      </c>
      <c r="AU315" s="162" t="s">
        <v>82</v>
      </c>
      <c r="AY315" s="17" t="s">
        <v>160</v>
      </c>
      <c r="BE315" s="163">
        <f t="shared" si="4"/>
        <v>0</v>
      </c>
      <c r="BF315" s="163">
        <f t="shared" si="5"/>
        <v>0</v>
      </c>
      <c r="BG315" s="163">
        <f t="shared" si="6"/>
        <v>0</v>
      </c>
      <c r="BH315" s="163">
        <f t="shared" si="7"/>
        <v>0</v>
      </c>
      <c r="BI315" s="163">
        <f t="shared" si="8"/>
        <v>0</v>
      </c>
      <c r="BJ315" s="17" t="s">
        <v>80</v>
      </c>
      <c r="BK315" s="163">
        <f t="shared" si="9"/>
        <v>0</v>
      </c>
      <c r="BL315" s="17" t="s">
        <v>166</v>
      </c>
      <c r="BM315" s="162" t="s">
        <v>1058</v>
      </c>
    </row>
    <row r="316" spans="1:65" s="2" customFormat="1" ht="24.2" customHeight="1">
      <c r="A316" s="32"/>
      <c r="B316" s="149"/>
      <c r="C316" s="188" t="s">
        <v>467</v>
      </c>
      <c r="D316" s="188" t="s">
        <v>282</v>
      </c>
      <c r="E316" s="189" t="s">
        <v>426</v>
      </c>
      <c r="F316" s="190" t="s">
        <v>427</v>
      </c>
      <c r="G316" s="191" t="s">
        <v>312</v>
      </c>
      <c r="H316" s="192">
        <v>12</v>
      </c>
      <c r="I316" s="193"/>
      <c r="J316" s="194">
        <f t="shared" si="0"/>
        <v>0</v>
      </c>
      <c r="K316" s="195"/>
      <c r="L316" s="196"/>
      <c r="M316" s="197" t="s">
        <v>1</v>
      </c>
      <c r="N316" s="198" t="s">
        <v>38</v>
      </c>
      <c r="O316" s="58"/>
      <c r="P316" s="160">
        <f t="shared" si="1"/>
        <v>0</v>
      </c>
      <c r="Q316" s="160">
        <v>0.44900000000000001</v>
      </c>
      <c r="R316" s="160">
        <f t="shared" si="2"/>
        <v>5.3879999999999999</v>
      </c>
      <c r="S316" s="160">
        <v>0</v>
      </c>
      <c r="T316" s="161">
        <f t="shared" si="3"/>
        <v>0</v>
      </c>
      <c r="U316" s="32"/>
      <c r="V316" s="32"/>
      <c r="W316" s="32"/>
      <c r="X316" s="32"/>
      <c r="Y316" s="32"/>
      <c r="Z316" s="32"/>
      <c r="AA316" s="32"/>
      <c r="AB316" s="32"/>
      <c r="AC316" s="32"/>
      <c r="AD316" s="32"/>
      <c r="AE316" s="32"/>
      <c r="AR316" s="162" t="s">
        <v>199</v>
      </c>
      <c r="AT316" s="162" t="s">
        <v>282</v>
      </c>
      <c r="AU316" s="162" t="s">
        <v>82</v>
      </c>
      <c r="AY316" s="17" t="s">
        <v>160</v>
      </c>
      <c r="BE316" s="163">
        <f t="shared" si="4"/>
        <v>0</v>
      </c>
      <c r="BF316" s="163">
        <f t="shared" si="5"/>
        <v>0</v>
      </c>
      <c r="BG316" s="163">
        <f t="shared" si="6"/>
        <v>0</v>
      </c>
      <c r="BH316" s="163">
        <f t="shared" si="7"/>
        <v>0</v>
      </c>
      <c r="BI316" s="163">
        <f t="shared" si="8"/>
        <v>0</v>
      </c>
      <c r="BJ316" s="17" t="s">
        <v>80</v>
      </c>
      <c r="BK316" s="163">
        <f t="shared" si="9"/>
        <v>0</v>
      </c>
      <c r="BL316" s="17" t="s">
        <v>166</v>
      </c>
      <c r="BM316" s="162" t="s">
        <v>1059</v>
      </c>
    </row>
    <row r="317" spans="1:65" s="2" customFormat="1" ht="24.2" customHeight="1">
      <c r="A317" s="32"/>
      <c r="B317" s="149"/>
      <c r="C317" s="188" t="s">
        <v>472</v>
      </c>
      <c r="D317" s="188" t="s">
        <v>282</v>
      </c>
      <c r="E317" s="189" t="s">
        <v>430</v>
      </c>
      <c r="F317" s="190" t="s">
        <v>431</v>
      </c>
      <c r="G317" s="191" t="s">
        <v>312</v>
      </c>
      <c r="H317" s="192">
        <v>60</v>
      </c>
      <c r="I317" s="193"/>
      <c r="J317" s="194">
        <f t="shared" si="0"/>
        <v>0</v>
      </c>
      <c r="K317" s="195"/>
      <c r="L317" s="196"/>
      <c r="M317" s="197" t="s">
        <v>1</v>
      </c>
      <c r="N317" s="198" t="s">
        <v>38</v>
      </c>
      <c r="O317" s="58"/>
      <c r="P317" s="160">
        <f t="shared" si="1"/>
        <v>0</v>
      </c>
      <c r="Q317" s="160">
        <v>2E-3</v>
      </c>
      <c r="R317" s="160">
        <f t="shared" si="2"/>
        <v>0.12</v>
      </c>
      <c r="S317" s="160">
        <v>0</v>
      </c>
      <c r="T317" s="161">
        <f t="shared" si="3"/>
        <v>0</v>
      </c>
      <c r="U317" s="32"/>
      <c r="V317" s="32"/>
      <c r="W317" s="32"/>
      <c r="X317" s="32"/>
      <c r="Y317" s="32"/>
      <c r="Z317" s="32"/>
      <c r="AA317" s="32"/>
      <c r="AB317" s="32"/>
      <c r="AC317" s="32"/>
      <c r="AD317" s="32"/>
      <c r="AE317" s="32"/>
      <c r="AR317" s="162" t="s">
        <v>199</v>
      </c>
      <c r="AT317" s="162" t="s">
        <v>282</v>
      </c>
      <c r="AU317" s="162" t="s">
        <v>82</v>
      </c>
      <c r="AY317" s="17" t="s">
        <v>160</v>
      </c>
      <c r="BE317" s="163">
        <f t="shared" si="4"/>
        <v>0</v>
      </c>
      <c r="BF317" s="163">
        <f t="shared" si="5"/>
        <v>0</v>
      </c>
      <c r="BG317" s="163">
        <f t="shared" si="6"/>
        <v>0</v>
      </c>
      <c r="BH317" s="163">
        <f t="shared" si="7"/>
        <v>0</v>
      </c>
      <c r="BI317" s="163">
        <f t="shared" si="8"/>
        <v>0</v>
      </c>
      <c r="BJ317" s="17" t="s">
        <v>80</v>
      </c>
      <c r="BK317" s="163">
        <f t="shared" si="9"/>
        <v>0</v>
      </c>
      <c r="BL317" s="17" t="s">
        <v>166</v>
      </c>
      <c r="BM317" s="162" t="s">
        <v>1060</v>
      </c>
    </row>
    <row r="318" spans="1:65" s="2" customFormat="1" ht="24.2" customHeight="1">
      <c r="A318" s="32"/>
      <c r="B318" s="149"/>
      <c r="C318" s="150" t="s">
        <v>478</v>
      </c>
      <c r="D318" s="150" t="s">
        <v>162</v>
      </c>
      <c r="E318" s="151" t="s">
        <v>434</v>
      </c>
      <c r="F318" s="152" t="s">
        <v>435</v>
      </c>
      <c r="G318" s="153" t="s">
        <v>312</v>
      </c>
      <c r="H318" s="154">
        <v>14</v>
      </c>
      <c r="I318" s="155"/>
      <c r="J318" s="156">
        <f t="shared" si="0"/>
        <v>0</v>
      </c>
      <c r="K318" s="157"/>
      <c r="L318" s="33"/>
      <c r="M318" s="158" t="s">
        <v>1</v>
      </c>
      <c r="N318" s="159" t="s">
        <v>38</v>
      </c>
      <c r="O318" s="58"/>
      <c r="P318" s="160">
        <f t="shared" si="1"/>
        <v>0</v>
      </c>
      <c r="Q318" s="160">
        <v>0.21734000000000001</v>
      </c>
      <c r="R318" s="160">
        <f t="shared" si="2"/>
        <v>3.0427599999999999</v>
      </c>
      <c r="S318" s="160">
        <v>0</v>
      </c>
      <c r="T318" s="161">
        <f t="shared" si="3"/>
        <v>0</v>
      </c>
      <c r="U318" s="32"/>
      <c r="V318" s="32"/>
      <c r="W318" s="32"/>
      <c r="X318" s="32"/>
      <c r="Y318" s="32"/>
      <c r="Z318" s="32"/>
      <c r="AA318" s="32"/>
      <c r="AB318" s="32"/>
      <c r="AC318" s="32"/>
      <c r="AD318" s="32"/>
      <c r="AE318" s="32"/>
      <c r="AR318" s="162" t="s">
        <v>166</v>
      </c>
      <c r="AT318" s="162" t="s">
        <v>162</v>
      </c>
      <c r="AU318" s="162" t="s">
        <v>82</v>
      </c>
      <c r="AY318" s="17" t="s">
        <v>160</v>
      </c>
      <c r="BE318" s="163">
        <f t="shared" si="4"/>
        <v>0</v>
      </c>
      <c r="BF318" s="163">
        <f t="shared" si="5"/>
        <v>0</v>
      </c>
      <c r="BG318" s="163">
        <f t="shared" si="6"/>
        <v>0</v>
      </c>
      <c r="BH318" s="163">
        <f t="shared" si="7"/>
        <v>0</v>
      </c>
      <c r="BI318" s="163">
        <f t="shared" si="8"/>
        <v>0</v>
      </c>
      <c r="BJ318" s="17" t="s">
        <v>80</v>
      </c>
      <c r="BK318" s="163">
        <f t="shared" si="9"/>
        <v>0</v>
      </c>
      <c r="BL318" s="17" t="s">
        <v>166</v>
      </c>
      <c r="BM318" s="162" t="s">
        <v>1061</v>
      </c>
    </row>
    <row r="319" spans="1:65" s="2" customFormat="1" ht="24.2" customHeight="1">
      <c r="A319" s="32"/>
      <c r="B319" s="149"/>
      <c r="C319" s="188" t="s">
        <v>483</v>
      </c>
      <c r="D319" s="188" t="s">
        <v>282</v>
      </c>
      <c r="E319" s="189" t="s">
        <v>438</v>
      </c>
      <c r="F319" s="190" t="s">
        <v>439</v>
      </c>
      <c r="G319" s="191" t="s">
        <v>312</v>
      </c>
      <c r="H319" s="192">
        <v>14</v>
      </c>
      <c r="I319" s="193"/>
      <c r="J319" s="194">
        <f t="shared" si="0"/>
        <v>0</v>
      </c>
      <c r="K319" s="195"/>
      <c r="L319" s="196"/>
      <c r="M319" s="197" t="s">
        <v>1</v>
      </c>
      <c r="N319" s="198" t="s">
        <v>38</v>
      </c>
      <c r="O319" s="58"/>
      <c r="P319" s="160">
        <f t="shared" si="1"/>
        <v>0</v>
      </c>
      <c r="Q319" s="160">
        <v>0.10199999999999999</v>
      </c>
      <c r="R319" s="160">
        <f t="shared" si="2"/>
        <v>1.4279999999999999</v>
      </c>
      <c r="S319" s="160">
        <v>0</v>
      </c>
      <c r="T319" s="161">
        <f t="shared" si="3"/>
        <v>0</v>
      </c>
      <c r="U319" s="32"/>
      <c r="V319" s="32"/>
      <c r="W319" s="32"/>
      <c r="X319" s="32"/>
      <c r="Y319" s="32"/>
      <c r="Z319" s="32"/>
      <c r="AA319" s="32"/>
      <c r="AB319" s="32"/>
      <c r="AC319" s="32"/>
      <c r="AD319" s="32"/>
      <c r="AE319" s="32"/>
      <c r="AR319" s="162" t="s">
        <v>199</v>
      </c>
      <c r="AT319" s="162" t="s">
        <v>282</v>
      </c>
      <c r="AU319" s="162" t="s">
        <v>82</v>
      </c>
      <c r="AY319" s="17" t="s">
        <v>160</v>
      </c>
      <c r="BE319" s="163">
        <f t="shared" si="4"/>
        <v>0</v>
      </c>
      <c r="BF319" s="163">
        <f t="shared" si="5"/>
        <v>0</v>
      </c>
      <c r="BG319" s="163">
        <f t="shared" si="6"/>
        <v>0</v>
      </c>
      <c r="BH319" s="163">
        <f t="shared" si="7"/>
        <v>0</v>
      </c>
      <c r="BI319" s="163">
        <f t="shared" si="8"/>
        <v>0</v>
      </c>
      <c r="BJ319" s="17" t="s">
        <v>80</v>
      </c>
      <c r="BK319" s="163">
        <f t="shared" si="9"/>
        <v>0</v>
      </c>
      <c r="BL319" s="17" t="s">
        <v>166</v>
      </c>
      <c r="BM319" s="162" t="s">
        <v>1062</v>
      </c>
    </row>
    <row r="320" spans="1:65" s="12" customFormat="1" ht="22.9" customHeight="1">
      <c r="B320" s="136"/>
      <c r="D320" s="137" t="s">
        <v>72</v>
      </c>
      <c r="E320" s="147" t="s">
        <v>204</v>
      </c>
      <c r="F320" s="147" t="s">
        <v>441</v>
      </c>
      <c r="I320" s="139"/>
      <c r="J320" s="148">
        <f>BK320</f>
        <v>0</v>
      </c>
      <c r="L320" s="136"/>
      <c r="M320" s="141"/>
      <c r="N320" s="142"/>
      <c r="O320" s="142"/>
      <c r="P320" s="143">
        <f>SUM(P321:P334)</f>
        <v>0</v>
      </c>
      <c r="Q320" s="142"/>
      <c r="R320" s="143">
        <f>SUM(R321:R334)</f>
        <v>3.8300000000000001E-2</v>
      </c>
      <c r="S320" s="142"/>
      <c r="T320" s="144">
        <f>SUM(T321:T334)</f>
        <v>0</v>
      </c>
      <c r="AR320" s="137" t="s">
        <v>80</v>
      </c>
      <c r="AT320" s="145" t="s">
        <v>72</v>
      </c>
      <c r="AU320" s="145" t="s">
        <v>80</v>
      </c>
      <c r="AY320" s="137" t="s">
        <v>160</v>
      </c>
      <c r="BK320" s="146">
        <f>SUM(BK321:BK334)</f>
        <v>0</v>
      </c>
    </row>
    <row r="321" spans="1:65" s="2" customFormat="1" ht="24.2" customHeight="1">
      <c r="A321" s="32"/>
      <c r="B321" s="149"/>
      <c r="C321" s="150" t="s">
        <v>487</v>
      </c>
      <c r="D321" s="150" t="s">
        <v>162</v>
      </c>
      <c r="E321" s="151" t="s">
        <v>443</v>
      </c>
      <c r="F321" s="152" t="s">
        <v>444</v>
      </c>
      <c r="G321" s="153" t="s">
        <v>196</v>
      </c>
      <c r="H321" s="154">
        <v>766</v>
      </c>
      <c r="I321" s="155"/>
      <c r="J321" s="156">
        <f>ROUND(I321*H321,2)</f>
        <v>0</v>
      </c>
      <c r="K321" s="157"/>
      <c r="L321" s="33"/>
      <c r="M321" s="158" t="s">
        <v>1</v>
      </c>
      <c r="N321" s="159" t="s">
        <v>38</v>
      </c>
      <c r="O321" s="58"/>
      <c r="P321" s="160">
        <f>O321*H321</f>
        <v>0</v>
      </c>
      <c r="Q321" s="160">
        <v>0</v>
      </c>
      <c r="R321" s="160">
        <f>Q321*H321</f>
        <v>0</v>
      </c>
      <c r="S321" s="160">
        <v>0</v>
      </c>
      <c r="T321" s="161">
        <f>S321*H321</f>
        <v>0</v>
      </c>
      <c r="U321" s="32"/>
      <c r="V321" s="32"/>
      <c r="W321" s="32"/>
      <c r="X321" s="32"/>
      <c r="Y321" s="32"/>
      <c r="Z321" s="32"/>
      <c r="AA321" s="32"/>
      <c r="AB321" s="32"/>
      <c r="AC321" s="32"/>
      <c r="AD321" s="32"/>
      <c r="AE321" s="32"/>
      <c r="AR321" s="162" t="s">
        <v>166</v>
      </c>
      <c r="AT321" s="162" t="s">
        <v>162</v>
      </c>
      <c r="AU321" s="162" t="s">
        <v>82</v>
      </c>
      <c r="AY321" s="17" t="s">
        <v>160</v>
      </c>
      <c r="BE321" s="163">
        <f>IF(N321="základní",J321,0)</f>
        <v>0</v>
      </c>
      <c r="BF321" s="163">
        <f>IF(N321="snížená",J321,0)</f>
        <v>0</v>
      </c>
      <c r="BG321" s="163">
        <f>IF(N321="zákl. přenesená",J321,0)</f>
        <v>0</v>
      </c>
      <c r="BH321" s="163">
        <f>IF(N321="sníž. přenesená",J321,0)</f>
        <v>0</v>
      </c>
      <c r="BI321" s="163">
        <f>IF(N321="nulová",J321,0)</f>
        <v>0</v>
      </c>
      <c r="BJ321" s="17" t="s">
        <v>80</v>
      </c>
      <c r="BK321" s="163">
        <f>ROUND(I321*H321,2)</f>
        <v>0</v>
      </c>
      <c r="BL321" s="17" t="s">
        <v>166</v>
      </c>
      <c r="BM321" s="162" t="s">
        <v>1063</v>
      </c>
    </row>
    <row r="322" spans="1:65" s="13" customFormat="1">
      <c r="B322" s="164"/>
      <c r="D322" s="165" t="s">
        <v>168</v>
      </c>
      <c r="E322" s="166" t="s">
        <v>1</v>
      </c>
      <c r="F322" s="167" t="s">
        <v>1064</v>
      </c>
      <c r="H322" s="168">
        <v>527</v>
      </c>
      <c r="I322" s="169"/>
      <c r="L322" s="164"/>
      <c r="M322" s="170"/>
      <c r="N322" s="171"/>
      <c r="O322" s="171"/>
      <c r="P322" s="171"/>
      <c r="Q322" s="171"/>
      <c r="R322" s="171"/>
      <c r="S322" s="171"/>
      <c r="T322" s="172"/>
      <c r="AT322" s="166" t="s">
        <v>168</v>
      </c>
      <c r="AU322" s="166" t="s">
        <v>82</v>
      </c>
      <c r="AV322" s="13" t="s">
        <v>82</v>
      </c>
      <c r="AW322" s="13" t="s">
        <v>30</v>
      </c>
      <c r="AX322" s="13" t="s">
        <v>73</v>
      </c>
      <c r="AY322" s="166" t="s">
        <v>160</v>
      </c>
    </row>
    <row r="323" spans="1:65" s="13" customFormat="1">
      <c r="B323" s="164"/>
      <c r="D323" s="165" t="s">
        <v>168</v>
      </c>
      <c r="E323" s="166" t="s">
        <v>1</v>
      </c>
      <c r="F323" s="167" t="s">
        <v>1065</v>
      </c>
      <c r="H323" s="168">
        <v>239</v>
      </c>
      <c r="I323" s="169"/>
      <c r="L323" s="164"/>
      <c r="M323" s="170"/>
      <c r="N323" s="171"/>
      <c r="O323" s="171"/>
      <c r="P323" s="171"/>
      <c r="Q323" s="171"/>
      <c r="R323" s="171"/>
      <c r="S323" s="171"/>
      <c r="T323" s="172"/>
      <c r="AT323" s="166" t="s">
        <v>168</v>
      </c>
      <c r="AU323" s="166" t="s">
        <v>82</v>
      </c>
      <c r="AV323" s="13" t="s">
        <v>82</v>
      </c>
      <c r="AW323" s="13" t="s">
        <v>30</v>
      </c>
      <c r="AX323" s="13" t="s">
        <v>73</v>
      </c>
      <c r="AY323" s="166" t="s">
        <v>160</v>
      </c>
    </row>
    <row r="324" spans="1:65" s="14" customFormat="1">
      <c r="B324" s="173"/>
      <c r="D324" s="165" t="s">
        <v>168</v>
      </c>
      <c r="E324" s="174" t="s">
        <v>1</v>
      </c>
      <c r="F324" s="175" t="s">
        <v>170</v>
      </c>
      <c r="H324" s="176">
        <v>766</v>
      </c>
      <c r="I324" s="177"/>
      <c r="L324" s="173"/>
      <c r="M324" s="178"/>
      <c r="N324" s="179"/>
      <c r="O324" s="179"/>
      <c r="P324" s="179"/>
      <c r="Q324" s="179"/>
      <c r="R324" s="179"/>
      <c r="S324" s="179"/>
      <c r="T324" s="180"/>
      <c r="AT324" s="174" t="s">
        <v>168</v>
      </c>
      <c r="AU324" s="174" t="s">
        <v>82</v>
      </c>
      <c r="AV324" s="14" t="s">
        <v>166</v>
      </c>
      <c r="AW324" s="14" t="s">
        <v>30</v>
      </c>
      <c r="AX324" s="14" t="s">
        <v>80</v>
      </c>
      <c r="AY324" s="174" t="s">
        <v>160</v>
      </c>
    </row>
    <row r="325" spans="1:65" s="2" customFormat="1" ht="24.2" customHeight="1">
      <c r="A325" s="32"/>
      <c r="B325" s="149"/>
      <c r="C325" s="150" t="s">
        <v>491</v>
      </c>
      <c r="D325" s="150" t="s">
        <v>162</v>
      </c>
      <c r="E325" s="151" t="s">
        <v>448</v>
      </c>
      <c r="F325" s="152" t="s">
        <v>449</v>
      </c>
      <c r="G325" s="153" t="s">
        <v>196</v>
      </c>
      <c r="H325" s="154">
        <v>766</v>
      </c>
      <c r="I325" s="155"/>
      <c r="J325" s="156">
        <f>ROUND(I325*H325,2)</f>
        <v>0</v>
      </c>
      <c r="K325" s="157"/>
      <c r="L325" s="33"/>
      <c r="M325" s="158" t="s">
        <v>1</v>
      </c>
      <c r="N325" s="159" t="s">
        <v>38</v>
      </c>
      <c r="O325" s="58"/>
      <c r="P325" s="160">
        <f>O325*H325</f>
        <v>0</v>
      </c>
      <c r="Q325" s="160">
        <v>5.0000000000000002E-5</v>
      </c>
      <c r="R325" s="160">
        <f>Q325*H325</f>
        <v>3.8300000000000001E-2</v>
      </c>
      <c r="S325" s="160">
        <v>0</v>
      </c>
      <c r="T325" s="161">
        <f>S325*H325</f>
        <v>0</v>
      </c>
      <c r="U325" s="32"/>
      <c r="V325" s="32"/>
      <c r="W325" s="32"/>
      <c r="X325" s="32"/>
      <c r="Y325" s="32"/>
      <c r="Z325" s="32"/>
      <c r="AA325" s="32"/>
      <c r="AB325" s="32"/>
      <c r="AC325" s="32"/>
      <c r="AD325" s="32"/>
      <c r="AE325" s="32"/>
      <c r="AR325" s="162" t="s">
        <v>166</v>
      </c>
      <c r="AT325" s="162" t="s">
        <v>162</v>
      </c>
      <c r="AU325" s="162" t="s">
        <v>82</v>
      </c>
      <c r="AY325" s="17" t="s">
        <v>160</v>
      </c>
      <c r="BE325" s="163">
        <f>IF(N325="základní",J325,0)</f>
        <v>0</v>
      </c>
      <c r="BF325" s="163">
        <f>IF(N325="snížená",J325,0)</f>
        <v>0</v>
      </c>
      <c r="BG325" s="163">
        <f>IF(N325="zákl. přenesená",J325,0)</f>
        <v>0</v>
      </c>
      <c r="BH325" s="163">
        <f>IF(N325="sníž. přenesená",J325,0)</f>
        <v>0</v>
      </c>
      <c r="BI325" s="163">
        <f>IF(N325="nulová",J325,0)</f>
        <v>0</v>
      </c>
      <c r="BJ325" s="17" t="s">
        <v>80</v>
      </c>
      <c r="BK325" s="163">
        <f>ROUND(I325*H325,2)</f>
        <v>0</v>
      </c>
      <c r="BL325" s="17" t="s">
        <v>166</v>
      </c>
      <c r="BM325" s="162" t="s">
        <v>1066</v>
      </c>
    </row>
    <row r="326" spans="1:65" s="13" customFormat="1">
      <c r="B326" s="164"/>
      <c r="D326" s="165" t="s">
        <v>168</v>
      </c>
      <c r="E326" s="166" t="s">
        <v>1</v>
      </c>
      <c r="F326" s="167" t="s">
        <v>1064</v>
      </c>
      <c r="H326" s="168">
        <v>527</v>
      </c>
      <c r="I326" s="169"/>
      <c r="L326" s="164"/>
      <c r="M326" s="170"/>
      <c r="N326" s="171"/>
      <c r="O326" s="171"/>
      <c r="P326" s="171"/>
      <c r="Q326" s="171"/>
      <c r="R326" s="171"/>
      <c r="S326" s="171"/>
      <c r="T326" s="172"/>
      <c r="AT326" s="166" t="s">
        <v>168</v>
      </c>
      <c r="AU326" s="166" t="s">
        <v>82</v>
      </c>
      <c r="AV326" s="13" t="s">
        <v>82</v>
      </c>
      <c r="AW326" s="13" t="s">
        <v>30</v>
      </c>
      <c r="AX326" s="13" t="s">
        <v>73</v>
      </c>
      <c r="AY326" s="166" t="s">
        <v>160</v>
      </c>
    </row>
    <row r="327" spans="1:65" s="13" customFormat="1">
      <c r="B327" s="164"/>
      <c r="D327" s="165" t="s">
        <v>168</v>
      </c>
      <c r="E327" s="166" t="s">
        <v>1</v>
      </c>
      <c r="F327" s="167" t="s">
        <v>1065</v>
      </c>
      <c r="H327" s="168">
        <v>239</v>
      </c>
      <c r="I327" s="169"/>
      <c r="L327" s="164"/>
      <c r="M327" s="170"/>
      <c r="N327" s="171"/>
      <c r="O327" s="171"/>
      <c r="P327" s="171"/>
      <c r="Q327" s="171"/>
      <c r="R327" s="171"/>
      <c r="S327" s="171"/>
      <c r="T327" s="172"/>
      <c r="AT327" s="166" t="s">
        <v>168</v>
      </c>
      <c r="AU327" s="166" t="s">
        <v>82</v>
      </c>
      <c r="AV327" s="13" t="s">
        <v>82</v>
      </c>
      <c r="AW327" s="13" t="s">
        <v>30</v>
      </c>
      <c r="AX327" s="13" t="s">
        <v>73</v>
      </c>
      <c r="AY327" s="166" t="s">
        <v>160</v>
      </c>
    </row>
    <row r="328" spans="1:65" s="14" customFormat="1">
      <c r="B328" s="173"/>
      <c r="D328" s="165" t="s">
        <v>168</v>
      </c>
      <c r="E328" s="174" t="s">
        <v>1</v>
      </c>
      <c r="F328" s="175" t="s">
        <v>170</v>
      </c>
      <c r="H328" s="176">
        <v>766</v>
      </c>
      <c r="I328" s="177"/>
      <c r="L328" s="173"/>
      <c r="M328" s="178"/>
      <c r="N328" s="179"/>
      <c r="O328" s="179"/>
      <c r="P328" s="179"/>
      <c r="Q328" s="179"/>
      <c r="R328" s="179"/>
      <c r="S328" s="179"/>
      <c r="T328" s="180"/>
      <c r="AT328" s="174" t="s">
        <v>168</v>
      </c>
      <c r="AU328" s="174" t="s">
        <v>82</v>
      </c>
      <c r="AV328" s="14" t="s">
        <v>166</v>
      </c>
      <c r="AW328" s="14" t="s">
        <v>30</v>
      </c>
      <c r="AX328" s="14" t="s">
        <v>80</v>
      </c>
      <c r="AY328" s="174" t="s">
        <v>160</v>
      </c>
    </row>
    <row r="329" spans="1:65" s="2" customFormat="1" ht="21.75" customHeight="1">
      <c r="A329" s="32"/>
      <c r="B329" s="149"/>
      <c r="C329" s="150" t="s">
        <v>497</v>
      </c>
      <c r="D329" s="150" t="s">
        <v>162</v>
      </c>
      <c r="E329" s="151" t="s">
        <v>696</v>
      </c>
      <c r="F329" s="152" t="s">
        <v>697</v>
      </c>
      <c r="G329" s="153" t="s">
        <v>196</v>
      </c>
      <c r="H329" s="154">
        <v>527</v>
      </c>
      <c r="I329" s="155"/>
      <c r="J329" s="156">
        <f>ROUND(I329*H329,2)</f>
        <v>0</v>
      </c>
      <c r="K329" s="157"/>
      <c r="L329" s="33"/>
      <c r="M329" s="158" t="s">
        <v>1</v>
      </c>
      <c r="N329" s="159" t="s">
        <v>38</v>
      </c>
      <c r="O329" s="58"/>
      <c r="P329" s="160">
        <f>O329*H329</f>
        <v>0</v>
      </c>
      <c r="Q329" s="160">
        <v>0</v>
      </c>
      <c r="R329" s="160">
        <f>Q329*H329</f>
        <v>0</v>
      </c>
      <c r="S329" s="160">
        <v>0</v>
      </c>
      <c r="T329" s="161">
        <f>S329*H329</f>
        <v>0</v>
      </c>
      <c r="U329" s="32"/>
      <c r="V329" s="32"/>
      <c r="W329" s="32"/>
      <c r="X329" s="32"/>
      <c r="Y329" s="32"/>
      <c r="Z329" s="32"/>
      <c r="AA329" s="32"/>
      <c r="AB329" s="32"/>
      <c r="AC329" s="32"/>
      <c r="AD329" s="32"/>
      <c r="AE329" s="32"/>
      <c r="AR329" s="162" t="s">
        <v>166</v>
      </c>
      <c r="AT329" s="162" t="s">
        <v>162</v>
      </c>
      <c r="AU329" s="162" t="s">
        <v>82</v>
      </c>
      <c r="AY329" s="17" t="s">
        <v>160</v>
      </c>
      <c r="BE329" s="163">
        <f>IF(N329="základní",J329,0)</f>
        <v>0</v>
      </c>
      <c r="BF329" s="163">
        <f>IF(N329="snížená",J329,0)</f>
        <v>0</v>
      </c>
      <c r="BG329" s="163">
        <f>IF(N329="zákl. přenesená",J329,0)</f>
        <v>0</v>
      </c>
      <c r="BH329" s="163">
        <f>IF(N329="sníž. přenesená",J329,0)</f>
        <v>0</v>
      </c>
      <c r="BI329" s="163">
        <f>IF(N329="nulová",J329,0)</f>
        <v>0</v>
      </c>
      <c r="BJ329" s="17" t="s">
        <v>80</v>
      </c>
      <c r="BK329" s="163">
        <f>ROUND(I329*H329,2)</f>
        <v>0</v>
      </c>
      <c r="BL329" s="17" t="s">
        <v>166</v>
      </c>
      <c r="BM329" s="162" t="s">
        <v>1067</v>
      </c>
    </row>
    <row r="330" spans="1:65" s="13" customFormat="1">
      <c r="B330" s="164"/>
      <c r="D330" s="165" t="s">
        <v>168</v>
      </c>
      <c r="E330" s="166" t="s">
        <v>1</v>
      </c>
      <c r="F330" s="167" t="s">
        <v>1064</v>
      </c>
      <c r="H330" s="168">
        <v>527</v>
      </c>
      <c r="I330" s="169"/>
      <c r="L330" s="164"/>
      <c r="M330" s="170"/>
      <c r="N330" s="171"/>
      <c r="O330" s="171"/>
      <c r="P330" s="171"/>
      <c r="Q330" s="171"/>
      <c r="R330" s="171"/>
      <c r="S330" s="171"/>
      <c r="T330" s="172"/>
      <c r="AT330" s="166" t="s">
        <v>168</v>
      </c>
      <c r="AU330" s="166" t="s">
        <v>82</v>
      </c>
      <c r="AV330" s="13" t="s">
        <v>82</v>
      </c>
      <c r="AW330" s="13" t="s">
        <v>30</v>
      </c>
      <c r="AX330" s="13" t="s">
        <v>73</v>
      </c>
      <c r="AY330" s="166" t="s">
        <v>160</v>
      </c>
    </row>
    <row r="331" spans="1:65" s="14" customFormat="1">
      <c r="B331" s="173"/>
      <c r="D331" s="165" t="s">
        <v>168</v>
      </c>
      <c r="E331" s="174" t="s">
        <v>1</v>
      </c>
      <c r="F331" s="175" t="s">
        <v>170</v>
      </c>
      <c r="H331" s="176">
        <v>527</v>
      </c>
      <c r="I331" s="177"/>
      <c r="L331" s="173"/>
      <c r="M331" s="178"/>
      <c r="N331" s="179"/>
      <c r="O331" s="179"/>
      <c r="P331" s="179"/>
      <c r="Q331" s="179"/>
      <c r="R331" s="179"/>
      <c r="S331" s="179"/>
      <c r="T331" s="180"/>
      <c r="AT331" s="174" t="s">
        <v>168</v>
      </c>
      <c r="AU331" s="174" t="s">
        <v>82</v>
      </c>
      <c r="AV331" s="14" t="s">
        <v>166</v>
      </c>
      <c r="AW331" s="14" t="s">
        <v>30</v>
      </c>
      <c r="AX331" s="14" t="s">
        <v>80</v>
      </c>
      <c r="AY331" s="174" t="s">
        <v>160</v>
      </c>
    </row>
    <row r="332" spans="1:65" s="2" customFormat="1" ht="21.75" customHeight="1">
      <c r="A332" s="32"/>
      <c r="B332" s="149"/>
      <c r="C332" s="150" t="s">
        <v>676</v>
      </c>
      <c r="D332" s="150" t="s">
        <v>162</v>
      </c>
      <c r="E332" s="151" t="s">
        <v>1068</v>
      </c>
      <c r="F332" s="152" t="s">
        <v>1069</v>
      </c>
      <c r="G332" s="153" t="s">
        <v>196</v>
      </c>
      <c r="H332" s="154">
        <v>239</v>
      </c>
      <c r="I332" s="155"/>
      <c r="J332" s="156">
        <f>ROUND(I332*H332,2)</f>
        <v>0</v>
      </c>
      <c r="K332" s="157"/>
      <c r="L332" s="33"/>
      <c r="M332" s="158" t="s">
        <v>1</v>
      </c>
      <c r="N332" s="159" t="s">
        <v>38</v>
      </c>
      <c r="O332" s="58"/>
      <c r="P332" s="160">
        <f>O332*H332</f>
        <v>0</v>
      </c>
      <c r="Q332" s="160">
        <v>0</v>
      </c>
      <c r="R332" s="160">
        <f>Q332*H332</f>
        <v>0</v>
      </c>
      <c r="S332" s="160">
        <v>0</v>
      </c>
      <c r="T332" s="161">
        <f>S332*H332</f>
        <v>0</v>
      </c>
      <c r="U332" s="32"/>
      <c r="V332" s="32"/>
      <c r="W332" s="32"/>
      <c r="X332" s="32"/>
      <c r="Y332" s="32"/>
      <c r="Z332" s="32"/>
      <c r="AA332" s="32"/>
      <c r="AB332" s="32"/>
      <c r="AC332" s="32"/>
      <c r="AD332" s="32"/>
      <c r="AE332" s="32"/>
      <c r="AR332" s="162" t="s">
        <v>166</v>
      </c>
      <c r="AT332" s="162" t="s">
        <v>162</v>
      </c>
      <c r="AU332" s="162" t="s">
        <v>82</v>
      </c>
      <c r="AY332" s="17" t="s">
        <v>160</v>
      </c>
      <c r="BE332" s="163">
        <f>IF(N332="základní",J332,0)</f>
        <v>0</v>
      </c>
      <c r="BF332" s="163">
        <f>IF(N332="snížená",J332,0)</f>
        <v>0</v>
      </c>
      <c r="BG332" s="163">
        <f>IF(N332="zákl. přenesená",J332,0)</f>
        <v>0</v>
      </c>
      <c r="BH332" s="163">
        <f>IF(N332="sníž. přenesená",J332,0)</f>
        <v>0</v>
      </c>
      <c r="BI332" s="163">
        <f>IF(N332="nulová",J332,0)</f>
        <v>0</v>
      </c>
      <c r="BJ332" s="17" t="s">
        <v>80</v>
      </c>
      <c r="BK332" s="163">
        <f>ROUND(I332*H332,2)</f>
        <v>0</v>
      </c>
      <c r="BL332" s="17" t="s">
        <v>166</v>
      </c>
      <c r="BM332" s="162" t="s">
        <v>1070</v>
      </c>
    </row>
    <row r="333" spans="1:65" s="13" customFormat="1">
      <c r="B333" s="164"/>
      <c r="D333" s="165" t="s">
        <v>168</v>
      </c>
      <c r="E333" s="166" t="s">
        <v>1</v>
      </c>
      <c r="F333" s="167" t="s">
        <v>1065</v>
      </c>
      <c r="H333" s="168">
        <v>239</v>
      </c>
      <c r="I333" s="169"/>
      <c r="L333" s="164"/>
      <c r="M333" s="170"/>
      <c r="N333" s="171"/>
      <c r="O333" s="171"/>
      <c r="P333" s="171"/>
      <c r="Q333" s="171"/>
      <c r="R333" s="171"/>
      <c r="S333" s="171"/>
      <c r="T333" s="172"/>
      <c r="AT333" s="166" t="s">
        <v>168</v>
      </c>
      <c r="AU333" s="166" t="s">
        <v>82</v>
      </c>
      <c r="AV333" s="13" t="s">
        <v>82</v>
      </c>
      <c r="AW333" s="13" t="s">
        <v>30</v>
      </c>
      <c r="AX333" s="13" t="s">
        <v>73</v>
      </c>
      <c r="AY333" s="166" t="s">
        <v>160</v>
      </c>
    </row>
    <row r="334" spans="1:65" s="14" customFormat="1">
      <c r="B334" s="173"/>
      <c r="D334" s="165" t="s">
        <v>168</v>
      </c>
      <c r="E334" s="174" t="s">
        <v>1</v>
      </c>
      <c r="F334" s="175" t="s">
        <v>170</v>
      </c>
      <c r="H334" s="176">
        <v>239</v>
      </c>
      <c r="I334" s="177"/>
      <c r="L334" s="173"/>
      <c r="M334" s="178"/>
      <c r="N334" s="179"/>
      <c r="O334" s="179"/>
      <c r="P334" s="179"/>
      <c r="Q334" s="179"/>
      <c r="R334" s="179"/>
      <c r="S334" s="179"/>
      <c r="T334" s="180"/>
      <c r="AT334" s="174" t="s">
        <v>168</v>
      </c>
      <c r="AU334" s="174" t="s">
        <v>82</v>
      </c>
      <c r="AV334" s="14" t="s">
        <v>166</v>
      </c>
      <c r="AW334" s="14" t="s">
        <v>30</v>
      </c>
      <c r="AX334" s="14" t="s">
        <v>80</v>
      </c>
      <c r="AY334" s="174" t="s">
        <v>160</v>
      </c>
    </row>
    <row r="335" spans="1:65" s="12" customFormat="1" ht="22.9" customHeight="1">
      <c r="B335" s="136"/>
      <c r="D335" s="137" t="s">
        <v>72</v>
      </c>
      <c r="E335" s="147" t="s">
        <v>459</v>
      </c>
      <c r="F335" s="147" t="s">
        <v>460</v>
      </c>
      <c r="I335" s="139"/>
      <c r="J335" s="148">
        <f>BK335</f>
        <v>0</v>
      </c>
      <c r="L335" s="136"/>
      <c r="M335" s="141"/>
      <c r="N335" s="142"/>
      <c r="O335" s="142"/>
      <c r="P335" s="143">
        <f>SUM(P336:P357)</f>
        <v>0</v>
      </c>
      <c r="Q335" s="142"/>
      <c r="R335" s="143">
        <f>SUM(R336:R357)</f>
        <v>0</v>
      </c>
      <c r="S335" s="142"/>
      <c r="T335" s="144">
        <f>SUM(T336:T357)</f>
        <v>0</v>
      </c>
      <c r="AR335" s="137" t="s">
        <v>80</v>
      </c>
      <c r="AT335" s="145" t="s">
        <v>72</v>
      </c>
      <c r="AU335" s="145" t="s">
        <v>80</v>
      </c>
      <c r="AY335" s="137" t="s">
        <v>160</v>
      </c>
      <c r="BK335" s="146">
        <f>SUM(BK336:BK357)</f>
        <v>0</v>
      </c>
    </row>
    <row r="336" spans="1:65" s="2" customFormat="1" ht="21.75" customHeight="1">
      <c r="A336" s="32"/>
      <c r="B336" s="149"/>
      <c r="C336" s="150" t="s">
        <v>680</v>
      </c>
      <c r="D336" s="150" t="s">
        <v>162</v>
      </c>
      <c r="E336" s="151" t="s">
        <v>462</v>
      </c>
      <c r="F336" s="152" t="s">
        <v>463</v>
      </c>
      <c r="G336" s="153" t="s">
        <v>270</v>
      </c>
      <c r="H336" s="154">
        <v>566.33699999999999</v>
      </c>
      <c r="I336" s="155"/>
      <c r="J336" s="156">
        <f>ROUND(I336*H336,2)</f>
        <v>0</v>
      </c>
      <c r="K336" s="157"/>
      <c r="L336" s="33"/>
      <c r="M336" s="158" t="s">
        <v>1</v>
      </c>
      <c r="N336" s="159" t="s">
        <v>38</v>
      </c>
      <c r="O336" s="58"/>
      <c r="P336" s="160">
        <f>O336*H336</f>
        <v>0</v>
      </c>
      <c r="Q336" s="160">
        <v>0</v>
      </c>
      <c r="R336" s="160">
        <f>Q336*H336</f>
        <v>0</v>
      </c>
      <c r="S336" s="160">
        <v>0</v>
      </c>
      <c r="T336" s="161">
        <f>S336*H336</f>
        <v>0</v>
      </c>
      <c r="U336" s="32"/>
      <c r="V336" s="32"/>
      <c r="W336" s="32"/>
      <c r="X336" s="32"/>
      <c r="Y336" s="32"/>
      <c r="Z336" s="32"/>
      <c r="AA336" s="32"/>
      <c r="AB336" s="32"/>
      <c r="AC336" s="32"/>
      <c r="AD336" s="32"/>
      <c r="AE336" s="32"/>
      <c r="AR336" s="162" t="s">
        <v>166</v>
      </c>
      <c r="AT336" s="162" t="s">
        <v>162</v>
      </c>
      <c r="AU336" s="162" t="s">
        <v>82</v>
      </c>
      <c r="AY336" s="17" t="s">
        <v>160</v>
      </c>
      <c r="BE336" s="163">
        <f>IF(N336="základní",J336,0)</f>
        <v>0</v>
      </c>
      <c r="BF336" s="163">
        <f>IF(N336="snížená",J336,0)</f>
        <v>0</v>
      </c>
      <c r="BG336" s="163">
        <f>IF(N336="zákl. přenesená",J336,0)</f>
        <v>0</v>
      </c>
      <c r="BH336" s="163">
        <f>IF(N336="sníž. přenesená",J336,0)</f>
        <v>0</v>
      </c>
      <c r="BI336" s="163">
        <f>IF(N336="nulová",J336,0)</f>
        <v>0</v>
      </c>
      <c r="BJ336" s="17" t="s">
        <v>80</v>
      </c>
      <c r="BK336" s="163">
        <f>ROUND(I336*H336,2)</f>
        <v>0</v>
      </c>
      <c r="BL336" s="17" t="s">
        <v>166</v>
      </c>
      <c r="BM336" s="162" t="s">
        <v>1071</v>
      </c>
    </row>
    <row r="337" spans="1:65" s="13" customFormat="1">
      <c r="B337" s="164"/>
      <c r="D337" s="165" t="s">
        <v>168</v>
      </c>
      <c r="E337" s="166" t="s">
        <v>1</v>
      </c>
      <c r="F337" s="167" t="s">
        <v>1072</v>
      </c>
      <c r="H337" s="168">
        <v>141.89500000000001</v>
      </c>
      <c r="I337" s="169"/>
      <c r="L337" s="164"/>
      <c r="M337" s="170"/>
      <c r="N337" s="171"/>
      <c r="O337" s="171"/>
      <c r="P337" s="171"/>
      <c r="Q337" s="171"/>
      <c r="R337" s="171"/>
      <c r="S337" s="171"/>
      <c r="T337" s="172"/>
      <c r="AT337" s="166" t="s">
        <v>168</v>
      </c>
      <c r="AU337" s="166" t="s">
        <v>82</v>
      </c>
      <c r="AV337" s="13" t="s">
        <v>82</v>
      </c>
      <c r="AW337" s="13" t="s">
        <v>30</v>
      </c>
      <c r="AX337" s="13" t="s">
        <v>73</v>
      </c>
      <c r="AY337" s="166" t="s">
        <v>160</v>
      </c>
    </row>
    <row r="338" spans="1:65" s="13" customFormat="1">
      <c r="B338" s="164"/>
      <c r="D338" s="165" t="s">
        <v>168</v>
      </c>
      <c r="E338" s="166" t="s">
        <v>1</v>
      </c>
      <c r="F338" s="167" t="s">
        <v>1073</v>
      </c>
      <c r="H338" s="168">
        <v>424.44200000000001</v>
      </c>
      <c r="I338" s="169"/>
      <c r="L338" s="164"/>
      <c r="M338" s="170"/>
      <c r="N338" s="171"/>
      <c r="O338" s="171"/>
      <c r="P338" s="171"/>
      <c r="Q338" s="171"/>
      <c r="R338" s="171"/>
      <c r="S338" s="171"/>
      <c r="T338" s="172"/>
      <c r="AT338" s="166" t="s">
        <v>168</v>
      </c>
      <c r="AU338" s="166" t="s">
        <v>82</v>
      </c>
      <c r="AV338" s="13" t="s">
        <v>82</v>
      </c>
      <c r="AW338" s="13" t="s">
        <v>30</v>
      </c>
      <c r="AX338" s="13" t="s">
        <v>73</v>
      </c>
      <c r="AY338" s="166" t="s">
        <v>160</v>
      </c>
    </row>
    <row r="339" spans="1:65" s="14" customFormat="1">
      <c r="B339" s="173"/>
      <c r="D339" s="165" t="s">
        <v>168</v>
      </c>
      <c r="E339" s="174" t="s">
        <v>1</v>
      </c>
      <c r="F339" s="175" t="s">
        <v>170</v>
      </c>
      <c r="H339" s="176">
        <v>566.33699999999999</v>
      </c>
      <c r="I339" s="177"/>
      <c r="L339" s="173"/>
      <c r="M339" s="178"/>
      <c r="N339" s="179"/>
      <c r="O339" s="179"/>
      <c r="P339" s="179"/>
      <c r="Q339" s="179"/>
      <c r="R339" s="179"/>
      <c r="S339" s="179"/>
      <c r="T339" s="180"/>
      <c r="AT339" s="174" t="s">
        <v>168</v>
      </c>
      <c r="AU339" s="174" t="s">
        <v>82</v>
      </c>
      <c r="AV339" s="14" t="s">
        <v>166</v>
      </c>
      <c r="AW339" s="14" t="s">
        <v>30</v>
      </c>
      <c r="AX339" s="14" t="s">
        <v>80</v>
      </c>
      <c r="AY339" s="174" t="s">
        <v>160</v>
      </c>
    </row>
    <row r="340" spans="1:65" s="2" customFormat="1" ht="24.2" customHeight="1">
      <c r="A340" s="32"/>
      <c r="B340" s="149"/>
      <c r="C340" s="150" t="s">
        <v>682</v>
      </c>
      <c r="D340" s="150" t="s">
        <v>162</v>
      </c>
      <c r="E340" s="151" t="s">
        <v>468</v>
      </c>
      <c r="F340" s="152" t="s">
        <v>469</v>
      </c>
      <c r="G340" s="153" t="s">
        <v>270</v>
      </c>
      <c r="H340" s="154">
        <v>7362.3810000000003</v>
      </c>
      <c r="I340" s="155"/>
      <c r="J340" s="156">
        <f>ROUND(I340*H340,2)</f>
        <v>0</v>
      </c>
      <c r="K340" s="157"/>
      <c r="L340" s="33"/>
      <c r="M340" s="158" t="s">
        <v>1</v>
      </c>
      <c r="N340" s="159" t="s">
        <v>38</v>
      </c>
      <c r="O340" s="58"/>
      <c r="P340" s="160">
        <f>O340*H340</f>
        <v>0</v>
      </c>
      <c r="Q340" s="160">
        <v>0</v>
      </c>
      <c r="R340" s="160">
        <f>Q340*H340</f>
        <v>0</v>
      </c>
      <c r="S340" s="160">
        <v>0</v>
      </c>
      <c r="T340" s="161">
        <f>S340*H340</f>
        <v>0</v>
      </c>
      <c r="U340" s="32"/>
      <c r="V340" s="32"/>
      <c r="W340" s="32"/>
      <c r="X340" s="32"/>
      <c r="Y340" s="32"/>
      <c r="Z340" s="32"/>
      <c r="AA340" s="32"/>
      <c r="AB340" s="32"/>
      <c r="AC340" s="32"/>
      <c r="AD340" s="32"/>
      <c r="AE340" s="32"/>
      <c r="AR340" s="162" t="s">
        <v>166</v>
      </c>
      <c r="AT340" s="162" t="s">
        <v>162</v>
      </c>
      <c r="AU340" s="162" t="s">
        <v>82</v>
      </c>
      <c r="AY340" s="17" t="s">
        <v>160</v>
      </c>
      <c r="BE340" s="163">
        <f>IF(N340="základní",J340,0)</f>
        <v>0</v>
      </c>
      <c r="BF340" s="163">
        <f>IF(N340="snížená",J340,0)</f>
        <v>0</v>
      </c>
      <c r="BG340" s="163">
        <f>IF(N340="zákl. přenesená",J340,0)</f>
        <v>0</v>
      </c>
      <c r="BH340" s="163">
        <f>IF(N340="sníž. přenesená",J340,0)</f>
        <v>0</v>
      </c>
      <c r="BI340" s="163">
        <f>IF(N340="nulová",J340,0)</f>
        <v>0</v>
      </c>
      <c r="BJ340" s="17" t="s">
        <v>80</v>
      </c>
      <c r="BK340" s="163">
        <f>ROUND(I340*H340,2)</f>
        <v>0</v>
      </c>
      <c r="BL340" s="17" t="s">
        <v>166</v>
      </c>
      <c r="BM340" s="162" t="s">
        <v>1074</v>
      </c>
    </row>
    <row r="341" spans="1:65" s="13" customFormat="1">
      <c r="B341" s="164"/>
      <c r="D341" s="165" t="s">
        <v>168</v>
      </c>
      <c r="F341" s="167" t="s">
        <v>1075</v>
      </c>
      <c r="H341" s="168">
        <v>7362.3810000000003</v>
      </c>
      <c r="I341" s="169"/>
      <c r="L341" s="164"/>
      <c r="M341" s="170"/>
      <c r="N341" s="171"/>
      <c r="O341" s="171"/>
      <c r="P341" s="171"/>
      <c r="Q341" s="171"/>
      <c r="R341" s="171"/>
      <c r="S341" s="171"/>
      <c r="T341" s="172"/>
      <c r="AT341" s="166" t="s">
        <v>168</v>
      </c>
      <c r="AU341" s="166" t="s">
        <v>82</v>
      </c>
      <c r="AV341" s="13" t="s">
        <v>82</v>
      </c>
      <c r="AW341" s="13" t="s">
        <v>3</v>
      </c>
      <c r="AX341" s="13" t="s">
        <v>80</v>
      </c>
      <c r="AY341" s="166" t="s">
        <v>160</v>
      </c>
    </row>
    <row r="342" spans="1:65" s="2" customFormat="1" ht="21.75" customHeight="1">
      <c r="A342" s="32"/>
      <c r="B342" s="149"/>
      <c r="C342" s="150" t="s">
        <v>684</v>
      </c>
      <c r="D342" s="150" t="s">
        <v>162</v>
      </c>
      <c r="E342" s="151" t="s">
        <v>473</v>
      </c>
      <c r="F342" s="152" t="s">
        <v>474</v>
      </c>
      <c r="G342" s="153" t="s">
        <v>270</v>
      </c>
      <c r="H342" s="154">
        <v>202.69</v>
      </c>
      <c r="I342" s="155"/>
      <c r="J342" s="156">
        <f>ROUND(I342*H342,2)</f>
        <v>0</v>
      </c>
      <c r="K342" s="157"/>
      <c r="L342" s="33"/>
      <c r="M342" s="158" t="s">
        <v>1</v>
      </c>
      <c r="N342" s="159" t="s">
        <v>38</v>
      </c>
      <c r="O342" s="58"/>
      <c r="P342" s="160">
        <f>O342*H342</f>
        <v>0</v>
      </c>
      <c r="Q342" s="160">
        <v>0</v>
      </c>
      <c r="R342" s="160">
        <f>Q342*H342</f>
        <v>0</v>
      </c>
      <c r="S342" s="160">
        <v>0</v>
      </c>
      <c r="T342" s="161">
        <f>S342*H342</f>
        <v>0</v>
      </c>
      <c r="U342" s="32"/>
      <c r="V342" s="32"/>
      <c r="W342" s="32"/>
      <c r="X342" s="32"/>
      <c r="Y342" s="32"/>
      <c r="Z342" s="32"/>
      <c r="AA342" s="32"/>
      <c r="AB342" s="32"/>
      <c r="AC342" s="32"/>
      <c r="AD342" s="32"/>
      <c r="AE342" s="32"/>
      <c r="AR342" s="162" t="s">
        <v>166</v>
      </c>
      <c r="AT342" s="162" t="s">
        <v>162</v>
      </c>
      <c r="AU342" s="162" t="s">
        <v>82</v>
      </c>
      <c r="AY342" s="17" t="s">
        <v>160</v>
      </c>
      <c r="BE342" s="163">
        <f>IF(N342="základní",J342,0)</f>
        <v>0</v>
      </c>
      <c r="BF342" s="163">
        <f>IF(N342="snížená",J342,0)</f>
        <v>0</v>
      </c>
      <c r="BG342" s="163">
        <f>IF(N342="zákl. přenesená",J342,0)</f>
        <v>0</v>
      </c>
      <c r="BH342" s="163">
        <f>IF(N342="sníž. přenesená",J342,0)</f>
        <v>0</v>
      </c>
      <c r="BI342" s="163">
        <f>IF(N342="nulová",J342,0)</f>
        <v>0</v>
      </c>
      <c r="BJ342" s="17" t="s">
        <v>80</v>
      </c>
      <c r="BK342" s="163">
        <f>ROUND(I342*H342,2)</f>
        <v>0</v>
      </c>
      <c r="BL342" s="17" t="s">
        <v>166</v>
      </c>
      <c r="BM342" s="162" t="s">
        <v>1076</v>
      </c>
    </row>
    <row r="343" spans="1:65" s="13" customFormat="1">
      <c r="B343" s="164"/>
      <c r="D343" s="165" t="s">
        <v>168</v>
      </c>
      <c r="E343" s="166" t="s">
        <v>1</v>
      </c>
      <c r="F343" s="167" t="s">
        <v>1077</v>
      </c>
      <c r="H343" s="168">
        <v>138.923</v>
      </c>
      <c r="I343" s="169"/>
      <c r="L343" s="164"/>
      <c r="M343" s="170"/>
      <c r="N343" s="171"/>
      <c r="O343" s="171"/>
      <c r="P343" s="171"/>
      <c r="Q343" s="171"/>
      <c r="R343" s="171"/>
      <c r="S343" s="171"/>
      <c r="T343" s="172"/>
      <c r="AT343" s="166" t="s">
        <v>168</v>
      </c>
      <c r="AU343" s="166" t="s">
        <v>82</v>
      </c>
      <c r="AV343" s="13" t="s">
        <v>82</v>
      </c>
      <c r="AW343" s="13" t="s">
        <v>30</v>
      </c>
      <c r="AX343" s="13" t="s">
        <v>73</v>
      </c>
      <c r="AY343" s="166" t="s">
        <v>160</v>
      </c>
    </row>
    <row r="344" spans="1:65" s="13" customFormat="1">
      <c r="B344" s="164"/>
      <c r="D344" s="165" t="s">
        <v>168</v>
      </c>
      <c r="E344" s="166" t="s">
        <v>1</v>
      </c>
      <c r="F344" s="167" t="s">
        <v>1078</v>
      </c>
      <c r="H344" s="168">
        <v>63.767000000000003</v>
      </c>
      <c r="I344" s="169"/>
      <c r="L344" s="164"/>
      <c r="M344" s="170"/>
      <c r="N344" s="171"/>
      <c r="O344" s="171"/>
      <c r="P344" s="171"/>
      <c r="Q344" s="171"/>
      <c r="R344" s="171"/>
      <c r="S344" s="171"/>
      <c r="T344" s="172"/>
      <c r="AT344" s="166" t="s">
        <v>168</v>
      </c>
      <c r="AU344" s="166" t="s">
        <v>82</v>
      </c>
      <c r="AV344" s="13" t="s">
        <v>82</v>
      </c>
      <c r="AW344" s="13" t="s">
        <v>30</v>
      </c>
      <c r="AX344" s="13" t="s">
        <v>73</v>
      </c>
      <c r="AY344" s="166" t="s">
        <v>160</v>
      </c>
    </row>
    <row r="345" spans="1:65" s="14" customFormat="1">
      <c r="B345" s="173"/>
      <c r="D345" s="165" t="s">
        <v>168</v>
      </c>
      <c r="E345" s="174" t="s">
        <v>1</v>
      </c>
      <c r="F345" s="175" t="s">
        <v>170</v>
      </c>
      <c r="H345" s="176">
        <v>202.69</v>
      </c>
      <c r="I345" s="177"/>
      <c r="L345" s="173"/>
      <c r="M345" s="178"/>
      <c r="N345" s="179"/>
      <c r="O345" s="179"/>
      <c r="P345" s="179"/>
      <c r="Q345" s="179"/>
      <c r="R345" s="179"/>
      <c r="S345" s="179"/>
      <c r="T345" s="180"/>
      <c r="AT345" s="174" t="s">
        <v>168</v>
      </c>
      <c r="AU345" s="174" t="s">
        <v>82</v>
      </c>
      <c r="AV345" s="14" t="s">
        <v>166</v>
      </c>
      <c r="AW345" s="14" t="s">
        <v>30</v>
      </c>
      <c r="AX345" s="14" t="s">
        <v>80</v>
      </c>
      <c r="AY345" s="174" t="s">
        <v>160</v>
      </c>
    </row>
    <row r="346" spans="1:65" s="2" customFormat="1" ht="24.2" customHeight="1">
      <c r="A346" s="32"/>
      <c r="B346" s="149"/>
      <c r="C346" s="150" t="s">
        <v>686</v>
      </c>
      <c r="D346" s="150" t="s">
        <v>162</v>
      </c>
      <c r="E346" s="151" t="s">
        <v>479</v>
      </c>
      <c r="F346" s="152" t="s">
        <v>480</v>
      </c>
      <c r="G346" s="153" t="s">
        <v>270</v>
      </c>
      <c r="H346" s="154">
        <v>2634.97</v>
      </c>
      <c r="I346" s="155"/>
      <c r="J346" s="156">
        <f>ROUND(I346*H346,2)</f>
        <v>0</v>
      </c>
      <c r="K346" s="157"/>
      <c r="L346" s="33"/>
      <c r="M346" s="158" t="s">
        <v>1</v>
      </c>
      <c r="N346" s="159" t="s">
        <v>38</v>
      </c>
      <c r="O346" s="58"/>
      <c r="P346" s="160">
        <f>O346*H346</f>
        <v>0</v>
      </c>
      <c r="Q346" s="160">
        <v>0</v>
      </c>
      <c r="R346" s="160">
        <f>Q346*H346</f>
        <v>0</v>
      </c>
      <c r="S346" s="160">
        <v>0</v>
      </c>
      <c r="T346" s="161">
        <f>S346*H346</f>
        <v>0</v>
      </c>
      <c r="U346" s="32"/>
      <c r="V346" s="32"/>
      <c r="W346" s="32"/>
      <c r="X346" s="32"/>
      <c r="Y346" s="32"/>
      <c r="Z346" s="32"/>
      <c r="AA346" s="32"/>
      <c r="AB346" s="32"/>
      <c r="AC346" s="32"/>
      <c r="AD346" s="32"/>
      <c r="AE346" s="32"/>
      <c r="AR346" s="162" t="s">
        <v>166</v>
      </c>
      <c r="AT346" s="162" t="s">
        <v>162</v>
      </c>
      <c r="AU346" s="162" t="s">
        <v>82</v>
      </c>
      <c r="AY346" s="17" t="s">
        <v>160</v>
      </c>
      <c r="BE346" s="163">
        <f>IF(N346="základní",J346,0)</f>
        <v>0</v>
      </c>
      <c r="BF346" s="163">
        <f>IF(N346="snížená",J346,0)</f>
        <v>0</v>
      </c>
      <c r="BG346" s="163">
        <f>IF(N346="zákl. přenesená",J346,0)</f>
        <v>0</v>
      </c>
      <c r="BH346" s="163">
        <f>IF(N346="sníž. přenesená",J346,0)</f>
        <v>0</v>
      </c>
      <c r="BI346" s="163">
        <f>IF(N346="nulová",J346,0)</f>
        <v>0</v>
      </c>
      <c r="BJ346" s="17" t="s">
        <v>80</v>
      </c>
      <c r="BK346" s="163">
        <f>ROUND(I346*H346,2)</f>
        <v>0</v>
      </c>
      <c r="BL346" s="17" t="s">
        <v>166</v>
      </c>
      <c r="BM346" s="162" t="s">
        <v>1079</v>
      </c>
    </row>
    <row r="347" spans="1:65" s="13" customFormat="1">
      <c r="B347" s="164"/>
      <c r="D347" s="165" t="s">
        <v>168</v>
      </c>
      <c r="F347" s="167" t="s">
        <v>1080</v>
      </c>
      <c r="H347" s="168">
        <v>2634.97</v>
      </c>
      <c r="I347" s="169"/>
      <c r="L347" s="164"/>
      <c r="M347" s="170"/>
      <c r="N347" s="171"/>
      <c r="O347" s="171"/>
      <c r="P347" s="171"/>
      <c r="Q347" s="171"/>
      <c r="R347" s="171"/>
      <c r="S347" s="171"/>
      <c r="T347" s="172"/>
      <c r="AT347" s="166" t="s">
        <v>168</v>
      </c>
      <c r="AU347" s="166" t="s">
        <v>82</v>
      </c>
      <c r="AV347" s="13" t="s">
        <v>82</v>
      </c>
      <c r="AW347" s="13" t="s">
        <v>3</v>
      </c>
      <c r="AX347" s="13" t="s">
        <v>80</v>
      </c>
      <c r="AY347" s="166" t="s">
        <v>160</v>
      </c>
    </row>
    <row r="348" spans="1:65" s="2" customFormat="1" ht="37.9" customHeight="1">
      <c r="A348" s="32"/>
      <c r="B348" s="149"/>
      <c r="C348" s="150" t="s">
        <v>688</v>
      </c>
      <c r="D348" s="150" t="s">
        <v>162</v>
      </c>
      <c r="E348" s="151" t="s">
        <v>484</v>
      </c>
      <c r="F348" s="152" t="s">
        <v>485</v>
      </c>
      <c r="G348" s="153" t="s">
        <v>270</v>
      </c>
      <c r="H348" s="154">
        <v>138.923</v>
      </c>
      <c r="I348" s="155"/>
      <c r="J348" s="156">
        <f>ROUND(I348*H348,2)</f>
        <v>0</v>
      </c>
      <c r="K348" s="157"/>
      <c r="L348" s="33"/>
      <c r="M348" s="158" t="s">
        <v>1</v>
      </c>
      <c r="N348" s="159" t="s">
        <v>38</v>
      </c>
      <c r="O348" s="58"/>
      <c r="P348" s="160">
        <f>O348*H348</f>
        <v>0</v>
      </c>
      <c r="Q348" s="160">
        <v>0</v>
      </c>
      <c r="R348" s="160">
        <f>Q348*H348</f>
        <v>0</v>
      </c>
      <c r="S348" s="160">
        <v>0</v>
      </c>
      <c r="T348" s="161">
        <f>S348*H348</f>
        <v>0</v>
      </c>
      <c r="U348" s="32"/>
      <c r="V348" s="32"/>
      <c r="W348" s="32"/>
      <c r="X348" s="32"/>
      <c r="Y348" s="32"/>
      <c r="Z348" s="32"/>
      <c r="AA348" s="32"/>
      <c r="AB348" s="32"/>
      <c r="AC348" s="32"/>
      <c r="AD348" s="32"/>
      <c r="AE348" s="32"/>
      <c r="AR348" s="162" t="s">
        <v>166</v>
      </c>
      <c r="AT348" s="162" t="s">
        <v>162</v>
      </c>
      <c r="AU348" s="162" t="s">
        <v>82</v>
      </c>
      <c r="AY348" s="17" t="s">
        <v>160</v>
      </c>
      <c r="BE348" s="163">
        <f>IF(N348="základní",J348,0)</f>
        <v>0</v>
      </c>
      <c r="BF348" s="163">
        <f>IF(N348="snížená",J348,0)</f>
        <v>0</v>
      </c>
      <c r="BG348" s="163">
        <f>IF(N348="zákl. přenesená",J348,0)</f>
        <v>0</v>
      </c>
      <c r="BH348" s="163">
        <f>IF(N348="sníž. přenesená",J348,0)</f>
        <v>0</v>
      </c>
      <c r="BI348" s="163">
        <f>IF(N348="nulová",J348,0)</f>
        <v>0</v>
      </c>
      <c r="BJ348" s="17" t="s">
        <v>80</v>
      </c>
      <c r="BK348" s="163">
        <f>ROUND(I348*H348,2)</f>
        <v>0</v>
      </c>
      <c r="BL348" s="17" t="s">
        <v>166</v>
      </c>
      <c r="BM348" s="162" t="s">
        <v>1081</v>
      </c>
    </row>
    <row r="349" spans="1:65" s="13" customFormat="1">
      <c r="B349" s="164"/>
      <c r="D349" s="165" t="s">
        <v>168</v>
      </c>
      <c r="E349" s="166" t="s">
        <v>1</v>
      </c>
      <c r="F349" s="167" t="s">
        <v>1077</v>
      </c>
      <c r="H349" s="168">
        <v>138.923</v>
      </c>
      <c r="I349" s="169"/>
      <c r="L349" s="164"/>
      <c r="M349" s="170"/>
      <c r="N349" s="171"/>
      <c r="O349" s="171"/>
      <c r="P349" s="171"/>
      <c r="Q349" s="171"/>
      <c r="R349" s="171"/>
      <c r="S349" s="171"/>
      <c r="T349" s="172"/>
      <c r="AT349" s="166" t="s">
        <v>168</v>
      </c>
      <c r="AU349" s="166" t="s">
        <v>82</v>
      </c>
      <c r="AV349" s="13" t="s">
        <v>82</v>
      </c>
      <c r="AW349" s="13" t="s">
        <v>30</v>
      </c>
      <c r="AX349" s="13" t="s">
        <v>73</v>
      </c>
      <c r="AY349" s="166" t="s">
        <v>160</v>
      </c>
    </row>
    <row r="350" spans="1:65" s="14" customFormat="1">
      <c r="B350" s="173"/>
      <c r="D350" s="165" t="s">
        <v>168</v>
      </c>
      <c r="E350" s="174" t="s">
        <v>1</v>
      </c>
      <c r="F350" s="175" t="s">
        <v>170</v>
      </c>
      <c r="H350" s="176">
        <v>138.923</v>
      </c>
      <c r="I350" s="177"/>
      <c r="L350" s="173"/>
      <c r="M350" s="178"/>
      <c r="N350" s="179"/>
      <c r="O350" s="179"/>
      <c r="P350" s="179"/>
      <c r="Q350" s="179"/>
      <c r="R350" s="179"/>
      <c r="S350" s="179"/>
      <c r="T350" s="180"/>
      <c r="AT350" s="174" t="s">
        <v>168</v>
      </c>
      <c r="AU350" s="174" t="s">
        <v>82</v>
      </c>
      <c r="AV350" s="14" t="s">
        <v>166</v>
      </c>
      <c r="AW350" s="14" t="s">
        <v>30</v>
      </c>
      <c r="AX350" s="14" t="s">
        <v>80</v>
      </c>
      <c r="AY350" s="174" t="s">
        <v>160</v>
      </c>
    </row>
    <row r="351" spans="1:65" s="2" customFormat="1" ht="44.25" customHeight="1">
      <c r="A351" s="32"/>
      <c r="B351" s="149"/>
      <c r="C351" s="150" t="s">
        <v>690</v>
      </c>
      <c r="D351" s="150" t="s">
        <v>162</v>
      </c>
      <c r="E351" s="151" t="s">
        <v>488</v>
      </c>
      <c r="F351" s="152" t="s">
        <v>489</v>
      </c>
      <c r="G351" s="153" t="s">
        <v>270</v>
      </c>
      <c r="H351" s="154">
        <v>141.89500000000001</v>
      </c>
      <c r="I351" s="155"/>
      <c r="J351" s="156">
        <f>ROUND(I351*H351,2)</f>
        <v>0</v>
      </c>
      <c r="K351" s="157"/>
      <c r="L351" s="33"/>
      <c r="M351" s="158" t="s">
        <v>1</v>
      </c>
      <c r="N351" s="159" t="s">
        <v>38</v>
      </c>
      <c r="O351" s="58"/>
      <c r="P351" s="160">
        <f>O351*H351</f>
        <v>0</v>
      </c>
      <c r="Q351" s="160">
        <v>0</v>
      </c>
      <c r="R351" s="160">
        <f>Q351*H351</f>
        <v>0</v>
      </c>
      <c r="S351" s="160">
        <v>0</v>
      </c>
      <c r="T351" s="161">
        <f>S351*H351</f>
        <v>0</v>
      </c>
      <c r="U351" s="32"/>
      <c r="V351" s="32"/>
      <c r="W351" s="32"/>
      <c r="X351" s="32"/>
      <c r="Y351" s="32"/>
      <c r="Z351" s="32"/>
      <c r="AA351" s="32"/>
      <c r="AB351" s="32"/>
      <c r="AC351" s="32"/>
      <c r="AD351" s="32"/>
      <c r="AE351" s="32"/>
      <c r="AR351" s="162" t="s">
        <v>166</v>
      </c>
      <c r="AT351" s="162" t="s">
        <v>162</v>
      </c>
      <c r="AU351" s="162" t="s">
        <v>82</v>
      </c>
      <c r="AY351" s="17" t="s">
        <v>160</v>
      </c>
      <c r="BE351" s="163">
        <f>IF(N351="základní",J351,0)</f>
        <v>0</v>
      </c>
      <c r="BF351" s="163">
        <f>IF(N351="snížená",J351,0)</f>
        <v>0</v>
      </c>
      <c r="BG351" s="163">
        <f>IF(N351="zákl. přenesená",J351,0)</f>
        <v>0</v>
      </c>
      <c r="BH351" s="163">
        <f>IF(N351="sníž. přenesená",J351,0)</f>
        <v>0</v>
      </c>
      <c r="BI351" s="163">
        <f>IF(N351="nulová",J351,0)</f>
        <v>0</v>
      </c>
      <c r="BJ351" s="17" t="s">
        <v>80</v>
      </c>
      <c r="BK351" s="163">
        <f>ROUND(I351*H351,2)</f>
        <v>0</v>
      </c>
      <c r="BL351" s="17" t="s">
        <v>166</v>
      </c>
      <c r="BM351" s="162" t="s">
        <v>1082</v>
      </c>
    </row>
    <row r="352" spans="1:65" s="13" customFormat="1">
      <c r="B352" s="164"/>
      <c r="D352" s="165" t="s">
        <v>168</v>
      </c>
      <c r="E352" s="166" t="s">
        <v>1</v>
      </c>
      <c r="F352" s="167" t="s">
        <v>1072</v>
      </c>
      <c r="H352" s="168">
        <v>141.89500000000001</v>
      </c>
      <c r="I352" s="169"/>
      <c r="L352" s="164"/>
      <c r="M352" s="170"/>
      <c r="N352" s="171"/>
      <c r="O352" s="171"/>
      <c r="P352" s="171"/>
      <c r="Q352" s="171"/>
      <c r="R352" s="171"/>
      <c r="S352" s="171"/>
      <c r="T352" s="172"/>
      <c r="AT352" s="166" t="s">
        <v>168</v>
      </c>
      <c r="AU352" s="166" t="s">
        <v>82</v>
      </c>
      <c r="AV352" s="13" t="s">
        <v>82</v>
      </c>
      <c r="AW352" s="13" t="s">
        <v>30</v>
      </c>
      <c r="AX352" s="13" t="s">
        <v>73</v>
      </c>
      <c r="AY352" s="166" t="s">
        <v>160</v>
      </c>
    </row>
    <row r="353" spans="1:65" s="14" customFormat="1">
      <c r="B353" s="173"/>
      <c r="D353" s="165" t="s">
        <v>168</v>
      </c>
      <c r="E353" s="174" t="s">
        <v>1</v>
      </c>
      <c r="F353" s="175" t="s">
        <v>170</v>
      </c>
      <c r="H353" s="176">
        <v>141.89500000000001</v>
      </c>
      <c r="I353" s="177"/>
      <c r="L353" s="173"/>
      <c r="M353" s="178"/>
      <c r="N353" s="179"/>
      <c r="O353" s="179"/>
      <c r="P353" s="179"/>
      <c r="Q353" s="179"/>
      <c r="R353" s="179"/>
      <c r="S353" s="179"/>
      <c r="T353" s="180"/>
      <c r="AT353" s="174" t="s">
        <v>168</v>
      </c>
      <c r="AU353" s="174" t="s">
        <v>82</v>
      </c>
      <c r="AV353" s="14" t="s">
        <v>166</v>
      </c>
      <c r="AW353" s="14" t="s">
        <v>30</v>
      </c>
      <c r="AX353" s="14" t="s">
        <v>80</v>
      </c>
      <c r="AY353" s="174" t="s">
        <v>160</v>
      </c>
    </row>
    <row r="354" spans="1:65" s="2" customFormat="1" ht="44.25" customHeight="1">
      <c r="A354" s="32"/>
      <c r="B354" s="149"/>
      <c r="C354" s="150" t="s">
        <v>693</v>
      </c>
      <c r="D354" s="150" t="s">
        <v>162</v>
      </c>
      <c r="E354" s="151" t="s">
        <v>492</v>
      </c>
      <c r="F354" s="152" t="s">
        <v>493</v>
      </c>
      <c r="G354" s="153" t="s">
        <v>270</v>
      </c>
      <c r="H354" s="154">
        <v>488.209</v>
      </c>
      <c r="I354" s="155"/>
      <c r="J354" s="156">
        <f>ROUND(I354*H354,2)</f>
        <v>0</v>
      </c>
      <c r="K354" s="157"/>
      <c r="L354" s="33"/>
      <c r="M354" s="158" t="s">
        <v>1</v>
      </c>
      <c r="N354" s="159" t="s">
        <v>38</v>
      </c>
      <c r="O354" s="58"/>
      <c r="P354" s="160">
        <f>O354*H354</f>
        <v>0</v>
      </c>
      <c r="Q354" s="160">
        <v>0</v>
      </c>
      <c r="R354" s="160">
        <f>Q354*H354</f>
        <v>0</v>
      </c>
      <c r="S354" s="160">
        <v>0</v>
      </c>
      <c r="T354" s="161">
        <f>S354*H354</f>
        <v>0</v>
      </c>
      <c r="U354" s="32"/>
      <c r="V354" s="32"/>
      <c r="W354" s="32"/>
      <c r="X354" s="32"/>
      <c r="Y354" s="32"/>
      <c r="Z354" s="32"/>
      <c r="AA354" s="32"/>
      <c r="AB354" s="32"/>
      <c r="AC354" s="32"/>
      <c r="AD354" s="32"/>
      <c r="AE354" s="32"/>
      <c r="AR354" s="162" t="s">
        <v>166</v>
      </c>
      <c r="AT354" s="162" t="s">
        <v>162</v>
      </c>
      <c r="AU354" s="162" t="s">
        <v>82</v>
      </c>
      <c r="AY354" s="17" t="s">
        <v>160</v>
      </c>
      <c r="BE354" s="163">
        <f>IF(N354="základní",J354,0)</f>
        <v>0</v>
      </c>
      <c r="BF354" s="163">
        <f>IF(N354="snížená",J354,0)</f>
        <v>0</v>
      </c>
      <c r="BG354" s="163">
        <f>IF(N354="zákl. přenesená",J354,0)</f>
        <v>0</v>
      </c>
      <c r="BH354" s="163">
        <f>IF(N354="sníž. přenesená",J354,0)</f>
        <v>0</v>
      </c>
      <c r="BI354" s="163">
        <f>IF(N354="nulová",J354,0)</f>
        <v>0</v>
      </c>
      <c r="BJ354" s="17" t="s">
        <v>80</v>
      </c>
      <c r="BK354" s="163">
        <f>ROUND(I354*H354,2)</f>
        <v>0</v>
      </c>
      <c r="BL354" s="17" t="s">
        <v>166</v>
      </c>
      <c r="BM354" s="162" t="s">
        <v>1083</v>
      </c>
    </row>
    <row r="355" spans="1:65" s="13" customFormat="1">
      <c r="B355" s="164"/>
      <c r="D355" s="165" t="s">
        <v>168</v>
      </c>
      <c r="E355" s="166" t="s">
        <v>1</v>
      </c>
      <c r="F355" s="167" t="s">
        <v>1073</v>
      </c>
      <c r="H355" s="168">
        <v>424.44200000000001</v>
      </c>
      <c r="I355" s="169"/>
      <c r="L355" s="164"/>
      <c r="M355" s="170"/>
      <c r="N355" s="171"/>
      <c r="O355" s="171"/>
      <c r="P355" s="171"/>
      <c r="Q355" s="171"/>
      <c r="R355" s="171"/>
      <c r="S355" s="171"/>
      <c r="T355" s="172"/>
      <c r="AT355" s="166" t="s">
        <v>168</v>
      </c>
      <c r="AU355" s="166" t="s">
        <v>82</v>
      </c>
      <c r="AV355" s="13" t="s">
        <v>82</v>
      </c>
      <c r="AW355" s="13" t="s">
        <v>30</v>
      </c>
      <c r="AX355" s="13" t="s">
        <v>73</v>
      </c>
      <c r="AY355" s="166" t="s">
        <v>160</v>
      </c>
    </row>
    <row r="356" spans="1:65" s="13" customFormat="1">
      <c r="B356" s="164"/>
      <c r="D356" s="165" t="s">
        <v>168</v>
      </c>
      <c r="E356" s="166" t="s">
        <v>1</v>
      </c>
      <c r="F356" s="167" t="s">
        <v>1078</v>
      </c>
      <c r="H356" s="168">
        <v>63.767000000000003</v>
      </c>
      <c r="I356" s="169"/>
      <c r="L356" s="164"/>
      <c r="M356" s="170"/>
      <c r="N356" s="171"/>
      <c r="O356" s="171"/>
      <c r="P356" s="171"/>
      <c r="Q356" s="171"/>
      <c r="R356" s="171"/>
      <c r="S356" s="171"/>
      <c r="T356" s="172"/>
      <c r="AT356" s="166" t="s">
        <v>168</v>
      </c>
      <c r="AU356" s="166" t="s">
        <v>82</v>
      </c>
      <c r="AV356" s="13" t="s">
        <v>82</v>
      </c>
      <c r="AW356" s="13" t="s">
        <v>30</v>
      </c>
      <c r="AX356" s="13" t="s">
        <v>73</v>
      </c>
      <c r="AY356" s="166" t="s">
        <v>160</v>
      </c>
    </row>
    <row r="357" spans="1:65" s="14" customFormat="1">
      <c r="B357" s="173"/>
      <c r="D357" s="165" t="s">
        <v>168</v>
      </c>
      <c r="E357" s="174" t="s">
        <v>1</v>
      </c>
      <c r="F357" s="175" t="s">
        <v>170</v>
      </c>
      <c r="H357" s="176">
        <v>488.209</v>
      </c>
      <c r="I357" s="177"/>
      <c r="L357" s="173"/>
      <c r="M357" s="178"/>
      <c r="N357" s="179"/>
      <c r="O357" s="179"/>
      <c r="P357" s="179"/>
      <c r="Q357" s="179"/>
      <c r="R357" s="179"/>
      <c r="S357" s="179"/>
      <c r="T357" s="180"/>
      <c r="AT357" s="174" t="s">
        <v>168</v>
      </c>
      <c r="AU357" s="174" t="s">
        <v>82</v>
      </c>
      <c r="AV357" s="14" t="s">
        <v>166</v>
      </c>
      <c r="AW357" s="14" t="s">
        <v>30</v>
      </c>
      <c r="AX357" s="14" t="s">
        <v>80</v>
      </c>
      <c r="AY357" s="174" t="s">
        <v>160</v>
      </c>
    </row>
    <row r="358" spans="1:65" s="12" customFormat="1" ht="22.9" customHeight="1">
      <c r="B358" s="136"/>
      <c r="D358" s="137" t="s">
        <v>72</v>
      </c>
      <c r="E358" s="147" t="s">
        <v>495</v>
      </c>
      <c r="F358" s="147" t="s">
        <v>496</v>
      </c>
      <c r="I358" s="139"/>
      <c r="J358" s="148">
        <f>BK358</f>
        <v>0</v>
      </c>
      <c r="L358" s="136"/>
      <c r="M358" s="141"/>
      <c r="N358" s="142"/>
      <c r="O358" s="142"/>
      <c r="P358" s="143">
        <f>P359</f>
        <v>0</v>
      </c>
      <c r="Q358" s="142"/>
      <c r="R358" s="143">
        <f>R359</f>
        <v>0</v>
      </c>
      <c r="S358" s="142"/>
      <c r="T358" s="144">
        <f>T359</f>
        <v>0</v>
      </c>
      <c r="AR358" s="137" t="s">
        <v>80</v>
      </c>
      <c r="AT358" s="145" t="s">
        <v>72</v>
      </c>
      <c r="AU358" s="145" t="s">
        <v>80</v>
      </c>
      <c r="AY358" s="137" t="s">
        <v>160</v>
      </c>
      <c r="BK358" s="146">
        <f>BK359</f>
        <v>0</v>
      </c>
    </row>
    <row r="359" spans="1:65" s="2" customFormat="1" ht="24.2" customHeight="1">
      <c r="A359" s="32"/>
      <c r="B359" s="149"/>
      <c r="C359" s="150" t="s">
        <v>695</v>
      </c>
      <c r="D359" s="150" t="s">
        <v>162</v>
      </c>
      <c r="E359" s="151" t="s">
        <v>498</v>
      </c>
      <c r="F359" s="152" t="s">
        <v>499</v>
      </c>
      <c r="G359" s="153" t="s">
        <v>270</v>
      </c>
      <c r="H359" s="154">
        <v>357.387</v>
      </c>
      <c r="I359" s="155"/>
      <c r="J359" s="156">
        <f>ROUND(I359*H359,2)</f>
        <v>0</v>
      </c>
      <c r="K359" s="157"/>
      <c r="L359" s="33"/>
      <c r="M359" s="199" t="s">
        <v>1</v>
      </c>
      <c r="N359" s="200" t="s">
        <v>38</v>
      </c>
      <c r="O359" s="201"/>
      <c r="P359" s="202">
        <f>O359*H359</f>
        <v>0</v>
      </c>
      <c r="Q359" s="202">
        <v>0</v>
      </c>
      <c r="R359" s="202">
        <f>Q359*H359</f>
        <v>0</v>
      </c>
      <c r="S359" s="202">
        <v>0</v>
      </c>
      <c r="T359" s="203">
        <f>S359*H359</f>
        <v>0</v>
      </c>
      <c r="U359" s="32"/>
      <c r="V359" s="32"/>
      <c r="W359" s="32"/>
      <c r="X359" s="32"/>
      <c r="Y359" s="32"/>
      <c r="Z359" s="32"/>
      <c r="AA359" s="32"/>
      <c r="AB359" s="32"/>
      <c r="AC359" s="32"/>
      <c r="AD359" s="32"/>
      <c r="AE359" s="32"/>
      <c r="AR359" s="162" t="s">
        <v>166</v>
      </c>
      <c r="AT359" s="162" t="s">
        <v>162</v>
      </c>
      <c r="AU359" s="162" t="s">
        <v>82</v>
      </c>
      <c r="AY359" s="17" t="s">
        <v>160</v>
      </c>
      <c r="BE359" s="163">
        <f>IF(N359="základní",J359,0)</f>
        <v>0</v>
      </c>
      <c r="BF359" s="163">
        <f>IF(N359="snížená",J359,0)</f>
        <v>0</v>
      </c>
      <c r="BG359" s="163">
        <f>IF(N359="zákl. přenesená",J359,0)</f>
        <v>0</v>
      </c>
      <c r="BH359" s="163">
        <f>IF(N359="sníž. přenesená",J359,0)</f>
        <v>0</v>
      </c>
      <c r="BI359" s="163">
        <f>IF(N359="nulová",J359,0)</f>
        <v>0</v>
      </c>
      <c r="BJ359" s="17" t="s">
        <v>80</v>
      </c>
      <c r="BK359" s="163">
        <f>ROUND(I359*H359,2)</f>
        <v>0</v>
      </c>
      <c r="BL359" s="17" t="s">
        <v>166</v>
      </c>
      <c r="BM359" s="162" t="s">
        <v>1084</v>
      </c>
    </row>
    <row r="360" spans="1:65" s="2" customFormat="1" ht="6.95" customHeight="1">
      <c r="A360" s="32"/>
      <c r="B360" s="47"/>
      <c r="C360" s="48"/>
      <c r="D360" s="48"/>
      <c r="E360" s="48"/>
      <c r="F360" s="48"/>
      <c r="G360" s="48"/>
      <c r="H360" s="48"/>
      <c r="I360" s="48"/>
      <c r="J360" s="48"/>
      <c r="K360" s="48"/>
      <c r="L360" s="33"/>
      <c r="M360" s="32"/>
      <c r="O360" s="32"/>
      <c r="P360" s="32"/>
      <c r="Q360" s="32"/>
      <c r="R360" s="32"/>
      <c r="S360" s="32"/>
      <c r="T360" s="32"/>
      <c r="U360" s="32"/>
      <c r="V360" s="32"/>
      <c r="W360" s="32"/>
      <c r="X360" s="32"/>
      <c r="Y360" s="32"/>
      <c r="Z360" s="32"/>
      <c r="AA360" s="32"/>
      <c r="AB360" s="32"/>
      <c r="AC360" s="32"/>
      <c r="AD360" s="32"/>
      <c r="AE360" s="32"/>
    </row>
  </sheetData>
  <autoFilter ref="C129:K359" xr:uid="{00000000-0009-0000-0000-000005000000}"/>
  <mergeCells count="12">
    <mergeCell ref="E122:H122"/>
    <mergeCell ref="L2:V2"/>
    <mergeCell ref="E85:H85"/>
    <mergeCell ref="E87:H87"/>
    <mergeCell ref="E89:H89"/>
    <mergeCell ref="E118:H118"/>
    <mergeCell ref="E120:H120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2:BM314"/>
  <sheetViews>
    <sheetView showGridLines="0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13" t="s">
        <v>5</v>
      </c>
      <c r="M2" s="214"/>
      <c r="N2" s="214"/>
      <c r="O2" s="214"/>
      <c r="P2" s="214"/>
      <c r="Q2" s="214"/>
      <c r="R2" s="214"/>
      <c r="S2" s="214"/>
      <c r="T2" s="214"/>
      <c r="U2" s="214"/>
      <c r="V2" s="214"/>
      <c r="AT2" s="17" t="s">
        <v>102</v>
      </c>
    </row>
    <row r="3" spans="1:46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82</v>
      </c>
    </row>
    <row r="4" spans="1:46" s="1" customFormat="1" ht="24.95" customHeight="1">
      <c r="B4" s="20"/>
      <c r="D4" s="21" t="s">
        <v>125</v>
      </c>
      <c r="L4" s="20"/>
      <c r="M4" s="98" t="s">
        <v>10</v>
      </c>
      <c r="AT4" s="17" t="s">
        <v>3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27" t="s">
        <v>16</v>
      </c>
      <c r="L6" s="20"/>
    </row>
    <row r="7" spans="1:46" s="1" customFormat="1" ht="16.5" customHeight="1">
      <c r="B7" s="20"/>
      <c r="E7" s="248" t="str">
        <f>'Rekapitulace stavby'!K6</f>
        <v>Kanalizace Beroun - Zavadilka</v>
      </c>
      <c r="F7" s="249"/>
      <c r="G7" s="249"/>
      <c r="H7" s="249"/>
      <c r="L7" s="20"/>
    </row>
    <row r="8" spans="1:46" s="1" customFormat="1" ht="12" customHeight="1">
      <c r="B8" s="20"/>
      <c r="D8" s="27" t="s">
        <v>126</v>
      </c>
      <c r="L8" s="20"/>
    </row>
    <row r="9" spans="1:46" s="2" customFormat="1" ht="16.5" customHeight="1">
      <c r="A9" s="32"/>
      <c r="B9" s="33"/>
      <c r="C9" s="32"/>
      <c r="D9" s="32"/>
      <c r="E9" s="248" t="s">
        <v>127</v>
      </c>
      <c r="F9" s="247"/>
      <c r="G9" s="247"/>
      <c r="H9" s="247"/>
      <c r="I9" s="32"/>
      <c r="J9" s="32"/>
      <c r="K9" s="32"/>
      <c r="L9" s="4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2" customHeight="1">
      <c r="A10" s="32"/>
      <c r="B10" s="33"/>
      <c r="C10" s="32"/>
      <c r="D10" s="27" t="s">
        <v>128</v>
      </c>
      <c r="E10" s="32"/>
      <c r="F10" s="32"/>
      <c r="G10" s="32"/>
      <c r="H10" s="32"/>
      <c r="I10" s="32"/>
      <c r="J10" s="32"/>
      <c r="K10" s="32"/>
      <c r="L10" s="4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6.5" customHeight="1">
      <c r="A11" s="32"/>
      <c r="B11" s="33"/>
      <c r="C11" s="32"/>
      <c r="D11" s="32"/>
      <c r="E11" s="241" t="s">
        <v>1085</v>
      </c>
      <c r="F11" s="247"/>
      <c r="G11" s="247"/>
      <c r="H11" s="247"/>
      <c r="I11" s="32"/>
      <c r="J11" s="32"/>
      <c r="K11" s="32"/>
      <c r="L11" s="4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>
      <c r="A12" s="32"/>
      <c r="B12" s="33"/>
      <c r="C12" s="32"/>
      <c r="D12" s="32"/>
      <c r="E12" s="32"/>
      <c r="F12" s="32"/>
      <c r="G12" s="32"/>
      <c r="H12" s="32"/>
      <c r="I12" s="32"/>
      <c r="J12" s="32"/>
      <c r="K12" s="32"/>
      <c r="L12" s="4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2" customHeight="1">
      <c r="A13" s="32"/>
      <c r="B13" s="33"/>
      <c r="C13" s="32"/>
      <c r="D13" s="27" t="s">
        <v>18</v>
      </c>
      <c r="E13" s="32"/>
      <c r="F13" s="25" t="s">
        <v>1</v>
      </c>
      <c r="G13" s="32"/>
      <c r="H13" s="32"/>
      <c r="I13" s="27" t="s">
        <v>19</v>
      </c>
      <c r="J13" s="25" t="s">
        <v>1</v>
      </c>
      <c r="K13" s="32"/>
      <c r="L13" s="4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3"/>
      <c r="C14" s="32"/>
      <c r="D14" s="27" t="s">
        <v>20</v>
      </c>
      <c r="E14" s="32"/>
      <c r="F14" s="25" t="s">
        <v>21</v>
      </c>
      <c r="G14" s="32"/>
      <c r="H14" s="32"/>
      <c r="I14" s="27" t="s">
        <v>22</v>
      </c>
      <c r="J14" s="55" t="str">
        <f>'Rekapitulace stavby'!AN8</f>
        <v>21. 4. 2022</v>
      </c>
      <c r="K14" s="32"/>
      <c r="L14" s="4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0.9" customHeight="1">
      <c r="A15" s="32"/>
      <c r="B15" s="33"/>
      <c r="C15" s="32"/>
      <c r="D15" s="32"/>
      <c r="E15" s="32"/>
      <c r="F15" s="32"/>
      <c r="G15" s="32"/>
      <c r="H15" s="32"/>
      <c r="I15" s="32"/>
      <c r="J15" s="32"/>
      <c r="K15" s="32"/>
      <c r="L15" s="4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12" customHeight="1">
      <c r="A16" s="32"/>
      <c r="B16" s="33"/>
      <c r="C16" s="32"/>
      <c r="D16" s="27" t="s">
        <v>24</v>
      </c>
      <c r="E16" s="32"/>
      <c r="F16" s="32"/>
      <c r="G16" s="32"/>
      <c r="H16" s="32"/>
      <c r="I16" s="27" t="s">
        <v>25</v>
      </c>
      <c r="J16" s="25" t="str">
        <f>IF('Rekapitulace stavby'!AN10="","",'Rekapitulace stavby'!AN10)</f>
        <v/>
      </c>
      <c r="K16" s="32"/>
      <c r="L16" s="4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8" customHeight="1">
      <c r="A17" s="32"/>
      <c r="B17" s="33"/>
      <c r="C17" s="32"/>
      <c r="D17" s="32"/>
      <c r="E17" s="25" t="str">
        <f>IF('Rekapitulace stavby'!E11="","",'Rekapitulace stavby'!E11)</f>
        <v xml:space="preserve"> </v>
      </c>
      <c r="F17" s="32"/>
      <c r="G17" s="32"/>
      <c r="H17" s="32"/>
      <c r="I17" s="27" t="s">
        <v>26</v>
      </c>
      <c r="J17" s="25" t="str">
        <f>IF('Rekapitulace stavby'!AN11="","",'Rekapitulace stavby'!AN11)</f>
        <v/>
      </c>
      <c r="K17" s="32"/>
      <c r="L17" s="4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6.95" customHeight="1">
      <c r="A18" s="32"/>
      <c r="B18" s="33"/>
      <c r="C18" s="32"/>
      <c r="D18" s="32"/>
      <c r="E18" s="32"/>
      <c r="F18" s="32"/>
      <c r="G18" s="32"/>
      <c r="H18" s="32"/>
      <c r="I18" s="32"/>
      <c r="J18" s="32"/>
      <c r="K18" s="32"/>
      <c r="L18" s="4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12" customHeight="1">
      <c r="A19" s="32"/>
      <c r="B19" s="33"/>
      <c r="C19" s="32"/>
      <c r="D19" s="27" t="s">
        <v>27</v>
      </c>
      <c r="E19" s="32"/>
      <c r="F19" s="32"/>
      <c r="G19" s="32"/>
      <c r="H19" s="32"/>
      <c r="I19" s="27" t="s">
        <v>25</v>
      </c>
      <c r="J19" s="28" t="str">
        <f>'Rekapitulace stavby'!AN13</f>
        <v>Vyplň údaj</v>
      </c>
      <c r="K19" s="32"/>
      <c r="L19" s="4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8" customHeight="1">
      <c r="A20" s="32"/>
      <c r="B20" s="33"/>
      <c r="C20" s="32"/>
      <c r="D20" s="32"/>
      <c r="E20" s="250" t="str">
        <f>'Rekapitulace stavby'!E14</f>
        <v>Vyplň údaj</v>
      </c>
      <c r="F20" s="231"/>
      <c r="G20" s="231"/>
      <c r="H20" s="231"/>
      <c r="I20" s="27" t="s">
        <v>26</v>
      </c>
      <c r="J20" s="28" t="str">
        <f>'Rekapitulace stavby'!AN14</f>
        <v>Vyplň údaj</v>
      </c>
      <c r="K20" s="32"/>
      <c r="L20" s="4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6.95" customHeight="1">
      <c r="A21" s="32"/>
      <c r="B21" s="33"/>
      <c r="C21" s="32"/>
      <c r="D21" s="32"/>
      <c r="E21" s="32"/>
      <c r="F21" s="32"/>
      <c r="G21" s="32"/>
      <c r="H21" s="32"/>
      <c r="I21" s="32"/>
      <c r="J21" s="32"/>
      <c r="K21" s="32"/>
      <c r="L21" s="4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12" customHeight="1">
      <c r="A22" s="32"/>
      <c r="B22" s="33"/>
      <c r="C22" s="32"/>
      <c r="D22" s="27" t="s">
        <v>29</v>
      </c>
      <c r="E22" s="32"/>
      <c r="F22" s="32"/>
      <c r="G22" s="32"/>
      <c r="H22" s="32"/>
      <c r="I22" s="27" t="s">
        <v>25</v>
      </c>
      <c r="J22" s="25" t="str">
        <f>IF('Rekapitulace stavby'!AN16="","",'Rekapitulace stavby'!AN16)</f>
        <v/>
      </c>
      <c r="K22" s="32"/>
      <c r="L22" s="4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8" customHeight="1">
      <c r="A23" s="32"/>
      <c r="B23" s="33"/>
      <c r="C23" s="32"/>
      <c r="D23" s="32"/>
      <c r="E23" s="25" t="str">
        <f>IF('Rekapitulace stavby'!E17="","",'Rekapitulace stavby'!E17)</f>
        <v xml:space="preserve"> </v>
      </c>
      <c r="F23" s="32"/>
      <c r="G23" s="32"/>
      <c r="H23" s="32"/>
      <c r="I23" s="27" t="s">
        <v>26</v>
      </c>
      <c r="J23" s="25" t="str">
        <f>IF('Rekapitulace stavby'!AN17="","",'Rekapitulace stavby'!AN17)</f>
        <v/>
      </c>
      <c r="K23" s="32"/>
      <c r="L23" s="4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6.95" customHeight="1">
      <c r="A24" s="32"/>
      <c r="B24" s="33"/>
      <c r="C24" s="32"/>
      <c r="D24" s="32"/>
      <c r="E24" s="32"/>
      <c r="F24" s="32"/>
      <c r="G24" s="32"/>
      <c r="H24" s="32"/>
      <c r="I24" s="32"/>
      <c r="J24" s="32"/>
      <c r="K24" s="32"/>
      <c r="L24" s="4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12" customHeight="1">
      <c r="A25" s="32"/>
      <c r="B25" s="33"/>
      <c r="C25" s="32"/>
      <c r="D25" s="27" t="s">
        <v>31</v>
      </c>
      <c r="E25" s="32"/>
      <c r="F25" s="32"/>
      <c r="G25" s="32"/>
      <c r="H25" s="32"/>
      <c r="I25" s="27" t="s">
        <v>25</v>
      </c>
      <c r="J25" s="25" t="str">
        <f>IF('Rekapitulace stavby'!AN19="","",'Rekapitulace stavby'!AN19)</f>
        <v/>
      </c>
      <c r="K25" s="32"/>
      <c r="L25" s="4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8" customHeight="1">
      <c r="A26" s="32"/>
      <c r="B26" s="33"/>
      <c r="C26" s="32"/>
      <c r="D26" s="32"/>
      <c r="E26" s="25" t="str">
        <f>IF('Rekapitulace stavby'!E20="","",'Rekapitulace stavby'!E20)</f>
        <v xml:space="preserve"> </v>
      </c>
      <c r="F26" s="32"/>
      <c r="G26" s="32"/>
      <c r="H26" s="32"/>
      <c r="I26" s="27" t="s">
        <v>26</v>
      </c>
      <c r="J26" s="25" t="str">
        <f>IF('Rekapitulace stavby'!AN20="","",'Rekapitulace stavby'!AN20)</f>
        <v/>
      </c>
      <c r="K26" s="32"/>
      <c r="L26" s="4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2" customFormat="1" ht="6.95" customHeight="1">
      <c r="A27" s="32"/>
      <c r="B27" s="33"/>
      <c r="C27" s="32"/>
      <c r="D27" s="32"/>
      <c r="E27" s="32"/>
      <c r="F27" s="32"/>
      <c r="G27" s="32"/>
      <c r="H27" s="32"/>
      <c r="I27" s="32"/>
      <c r="J27" s="32"/>
      <c r="K27" s="32"/>
      <c r="L27" s="4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</row>
    <row r="28" spans="1:31" s="2" customFormat="1" ht="12" customHeight="1">
      <c r="A28" s="32"/>
      <c r="B28" s="33"/>
      <c r="C28" s="32"/>
      <c r="D28" s="27" t="s">
        <v>32</v>
      </c>
      <c r="E28" s="32"/>
      <c r="F28" s="32"/>
      <c r="G28" s="32"/>
      <c r="H28" s="32"/>
      <c r="I28" s="32"/>
      <c r="J28" s="32"/>
      <c r="K28" s="32"/>
      <c r="L28" s="4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8" customFormat="1" ht="16.5" customHeight="1">
      <c r="A29" s="99"/>
      <c r="B29" s="100"/>
      <c r="C29" s="99"/>
      <c r="D29" s="99"/>
      <c r="E29" s="235" t="s">
        <v>1</v>
      </c>
      <c r="F29" s="235"/>
      <c r="G29" s="235"/>
      <c r="H29" s="235"/>
      <c r="I29" s="99"/>
      <c r="J29" s="99"/>
      <c r="K29" s="99"/>
      <c r="L29" s="101"/>
      <c r="S29" s="99"/>
      <c r="T29" s="99"/>
      <c r="U29" s="99"/>
      <c r="V29" s="99"/>
      <c r="W29" s="99"/>
      <c r="X29" s="99"/>
      <c r="Y29" s="99"/>
      <c r="Z29" s="99"/>
      <c r="AA29" s="99"/>
      <c r="AB29" s="99"/>
      <c r="AC29" s="99"/>
      <c r="AD29" s="99"/>
      <c r="AE29" s="99"/>
    </row>
    <row r="30" spans="1:31" s="2" customFormat="1" ht="6.95" customHeight="1">
      <c r="A30" s="32"/>
      <c r="B30" s="33"/>
      <c r="C30" s="32"/>
      <c r="D30" s="32"/>
      <c r="E30" s="32"/>
      <c r="F30" s="32"/>
      <c r="G30" s="32"/>
      <c r="H30" s="32"/>
      <c r="I30" s="32"/>
      <c r="J30" s="32"/>
      <c r="K30" s="32"/>
      <c r="L30" s="4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5" customHeight="1">
      <c r="A31" s="32"/>
      <c r="B31" s="33"/>
      <c r="C31" s="32"/>
      <c r="D31" s="66"/>
      <c r="E31" s="66"/>
      <c r="F31" s="66"/>
      <c r="G31" s="66"/>
      <c r="H31" s="66"/>
      <c r="I31" s="66"/>
      <c r="J31" s="66"/>
      <c r="K31" s="66"/>
      <c r="L31" s="4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25.35" customHeight="1">
      <c r="A32" s="32"/>
      <c r="B32" s="33"/>
      <c r="C32" s="32"/>
      <c r="D32" s="102" t="s">
        <v>33</v>
      </c>
      <c r="E32" s="32"/>
      <c r="F32" s="32"/>
      <c r="G32" s="32"/>
      <c r="H32" s="32"/>
      <c r="I32" s="32"/>
      <c r="J32" s="71">
        <f>ROUND(J130, 2)</f>
        <v>0</v>
      </c>
      <c r="K32" s="32"/>
      <c r="L32" s="42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6.95" customHeight="1">
      <c r="A33" s="32"/>
      <c r="B33" s="33"/>
      <c r="C33" s="32"/>
      <c r="D33" s="66"/>
      <c r="E33" s="66"/>
      <c r="F33" s="66"/>
      <c r="G33" s="66"/>
      <c r="H33" s="66"/>
      <c r="I33" s="66"/>
      <c r="J33" s="66"/>
      <c r="K33" s="66"/>
      <c r="L33" s="42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>
      <c r="A34" s="32"/>
      <c r="B34" s="33"/>
      <c r="C34" s="32"/>
      <c r="D34" s="32"/>
      <c r="E34" s="32"/>
      <c r="F34" s="36" t="s">
        <v>35</v>
      </c>
      <c r="G34" s="32"/>
      <c r="H34" s="32"/>
      <c r="I34" s="36" t="s">
        <v>34</v>
      </c>
      <c r="J34" s="36" t="s">
        <v>36</v>
      </c>
      <c r="K34" s="32"/>
      <c r="L34" s="4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customHeight="1">
      <c r="A35" s="32"/>
      <c r="B35" s="33"/>
      <c r="C35" s="32"/>
      <c r="D35" s="103" t="s">
        <v>37</v>
      </c>
      <c r="E35" s="27" t="s">
        <v>38</v>
      </c>
      <c r="F35" s="104">
        <f>ROUND((SUM(BE130:BE313)),  2)</f>
        <v>0</v>
      </c>
      <c r="G35" s="32"/>
      <c r="H35" s="32"/>
      <c r="I35" s="105">
        <v>0.21</v>
      </c>
      <c r="J35" s="104">
        <f>ROUND(((SUM(BE130:BE313))*I35),  2)</f>
        <v>0</v>
      </c>
      <c r="K35" s="32"/>
      <c r="L35" s="42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customHeight="1">
      <c r="A36" s="32"/>
      <c r="B36" s="33"/>
      <c r="C36" s="32"/>
      <c r="D36" s="32"/>
      <c r="E36" s="27" t="s">
        <v>39</v>
      </c>
      <c r="F36" s="104">
        <f>ROUND((SUM(BF130:BF313)),  2)</f>
        <v>0</v>
      </c>
      <c r="G36" s="32"/>
      <c r="H36" s="32"/>
      <c r="I36" s="105">
        <v>0.15</v>
      </c>
      <c r="J36" s="104">
        <f>ROUND(((SUM(BF130:BF313))*I36),  2)</f>
        <v>0</v>
      </c>
      <c r="K36" s="32"/>
      <c r="L36" s="4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>
      <c r="A37" s="32"/>
      <c r="B37" s="33"/>
      <c r="C37" s="32"/>
      <c r="D37" s="32"/>
      <c r="E37" s="27" t="s">
        <v>40</v>
      </c>
      <c r="F37" s="104">
        <f>ROUND((SUM(BG130:BG313)),  2)</f>
        <v>0</v>
      </c>
      <c r="G37" s="32"/>
      <c r="H37" s="32"/>
      <c r="I37" s="105">
        <v>0.21</v>
      </c>
      <c r="J37" s="104">
        <f>0</f>
        <v>0</v>
      </c>
      <c r="K37" s="32"/>
      <c r="L37" s="4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14.45" hidden="1" customHeight="1">
      <c r="A38" s="32"/>
      <c r="B38" s="33"/>
      <c r="C38" s="32"/>
      <c r="D38" s="32"/>
      <c r="E38" s="27" t="s">
        <v>41</v>
      </c>
      <c r="F38" s="104">
        <f>ROUND((SUM(BH130:BH313)),  2)</f>
        <v>0</v>
      </c>
      <c r="G38" s="32"/>
      <c r="H38" s="32"/>
      <c r="I38" s="105">
        <v>0.15</v>
      </c>
      <c r="J38" s="104">
        <f>0</f>
        <v>0</v>
      </c>
      <c r="K38" s="32"/>
      <c r="L38" s="4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14.45" hidden="1" customHeight="1">
      <c r="A39" s="32"/>
      <c r="B39" s="33"/>
      <c r="C39" s="32"/>
      <c r="D39" s="32"/>
      <c r="E39" s="27" t="s">
        <v>42</v>
      </c>
      <c r="F39" s="104">
        <f>ROUND((SUM(BI130:BI313)),  2)</f>
        <v>0</v>
      </c>
      <c r="G39" s="32"/>
      <c r="H39" s="32"/>
      <c r="I39" s="105">
        <v>0</v>
      </c>
      <c r="J39" s="104">
        <f>0</f>
        <v>0</v>
      </c>
      <c r="K39" s="32"/>
      <c r="L39" s="42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6.95" customHeight="1">
      <c r="A40" s="32"/>
      <c r="B40" s="33"/>
      <c r="C40" s="32"/>
      <c r="D40" s="32"/>
      <c r="E40" s="32"/>
      <c r="F40" s="32"/>
      <c r="G40" s="32"/>
      <c r="H40" s="32"/>
      <c r="I40" s="32"/>
      <c r="J40" s="32"/>
      <c r="K40" s="32"/>
      <c r="L40" s="42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2" customFormat="1" ht="25.35" customHeight="1">
      <c r="A41" s="32"/>
      <c r="B41" s="33"/>
      <c r="C41" s="106"/>
      <c r="D41" s="107" t="s">
        <v>43</v>
      </c>
      <c r="E41" s="60"/>
      <c r="F41" s="60"/>
      <c r="G41" s="108" t="s">
        <v>44</v>
      </c>
      <c r="H41" s="109" t="s">
        <v>45</v>
      </c>
      <c r="I41" s="60"/>
      <c r="J41" s="110">
        <f>SUM(J32:J39)</f>
        <v>0</v>
      </c>
      <c r="K41" s="111"/>
      <c r="L41" s="42"/>
      <c r="S41" s="32"/>
      <c r="T41" s="32"/>
      <c r="U41" s="32"/>
      <c r="V41" s="32"/>
      <c r="W41" s="32"/>
      <c r="X41" s="32"/>
      <c r="Y41" s="32"/>
      <c r="Z41" s="32"/>
      <c r="AA41" s="32"/>
      <c r="AB41" s="32"/>
      <c r="AC41" s="32"/>
      <c r="AD41" s="32"/>
      <c r="AE41" s="32"/>
    </row>
    <row r="42" spans="1:31" s="2" customFormat="1" ht="14.45" customHeight="1">
      <c r="A42" s="32"/>
      <c r="B42" s="33"/>
      <c r="C42" s="32"/>
      <c r="D42" s="32"/>
      <c r="E42" s="32"/>
      <c r="F42" s="32"/>
      <c r="G42" s="32"/>
      <c r="H42" s="32"/>
      <c r="I42" s="32"/>
      <c r="J42" s="32"/>
      <c r="K42" s="32"/>
      <c r="L42" s="42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42"/>
      <c r="D50" s="43" t="s">
        <v>46</v>
      </c>
      <c r="E50" s="44"/>
      <c r="F50" s="44"/>
      <c r="G50" s="43" t="s">
        <v>47</v>
      </c>
      <c r="H50" s="44"/>
      <c r="I50" s="44"/>
      <c r="J50" s="44"/>
      <c r="K50" s="44"/>
      <c r="L50" s="42"/>
    </row>
    <row r="51" spans="1:31">
      <c r="B51" s="20"/>
      <c r="L51" s="20"/>
    </row>
    <row r="52" spans="1:31">
      <c r="B52" s="20"/>
      <c r="L52" s="20"/>
    </row>
    <row r="53" spans="1:31">
      <c r="B53" s="20"/>
      <c r="L53" s="20"/>
    </row>
    <row r="54" spans="1:31">
      <c r="B54" s="20"/>
      <c r="L54" s="20"/>
    </row>
    <row r="55" spans="1:31">
      <c r="B55" s="20"/>
      <c r="L55" s="20"/>
    </row>
    <row r="56" spans="1:31">
      <c r="B56" s="20"/>
      <c r="L56" s="20"/>
    </row>
    <row r="57" spans="1:31">
      <c r="B57" s="20"/>
      <c r="L57" s="20"/>
    </row>
    <row r="58" spans="1:31">
      <c r="B58" s="20"/>
      <c r="L58" s="20"/>
    </row>
    <row r="59" spans="1:31">
      <c r="B59" s="20"/>
      <c r="L59" s="20"/>
    </row>
    <row r="60" spans="1:31">
      <c r="B60" s="20"/>
      <c r="L60" s="20"/>
    </row>
    <row r="61" spans="1:31" s="2" customFormat="1" ht="12.75">
      <c r="A61" s="32"/>
      <c r="B61" s="33"/>
      <c r="C61" s="32"/>
      <c r="D61" s="45" t="s">
        <v>48</v>
      </c>
      <c r="E61" s="35"/>
      <c r="F61" s="112" t="s">
        <v>49</v>
      </c>
      <c r="G61" s="45" t="s">
        <v>48</v>
      </c>
      <c r="H61" s="35"/>
      <c r="I61" s="35"/>
      <c r="J61" s="113" t="s">
        <v>49</v>
      </c>
      <c r="K61" s="35"/>
      <c r="L61" s="42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>
      <c r="B62" s="20"/>
      <c r="L62" s="20"/>
    </row>
    <row r="63" spans="1:31">
      <c r="B63" s="20"/>
      <c r="L63" s="20"/>
    </row>
    <row r="64" spans="1:31">
      <c r="B64" s="20"/>
      <c r="L64" s="20"/>
    </row>
    <row r="65" spans="1:31" s="2" customFormat="1" ht="12.75">
      <c r="A65" s="32"/>
      <c r="B65" s="33"/>
      <c r="C65" s="32"/>
      <c r="D65" s="43" t="s">
        <v>50</v>
      </c>
      <c r="E65" s="46"/>
      <c r="F65" s="46"/>
      <c r="G65" s="43" t="s">
        <v>51</v>
      </c>
      <c r="H65" s="46"/>
      <c r="I65" s="46"/>
      <c r="J65" s="46"/>
      <c r="K65" s="46"/>
      <c r="L65" s="42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>
      <c r="B66" s="20"/>
      <c r="L66" s="20"/>
    </row>
    <row r="67" spans="1:31">
      <c r="B67" s="20"/>
      <c r="L67" s="20"/>
    </row>
    <row r="68" spans="1:31">
      <c r="B68" s="20"/>
      <c r="L68" s="20"/>
    </row>
    <row r="69" spans="1:31">
      <c r="B69" s="20"/>
      <c r="L69" s="20"/>
    </row>
    <row r="70" spans="1:31">
      <c r="B70" s="20"/>
      <c r="L70" s="20"/>
    </row>
    <row r="71" spans="1:31">
      <c r="B71" s="20"/>
      <c r="L71" s="20"/>
    </row>
    <row r="72" spans="1:31">
      <c r="B72" s="20"/>
      <c r="L72" s="20"/>
    </row>
    <row r="73" spans="1:31">
      <c r="B73" s="20"/>
      <c r="L73" s="20"/>
    </row>
    <row r="74" spans="1:31">
      <c r="B74" s="20"/>
      <c r="L74" s="20"/>
    </row>
    <row r="75" spans="1:31">
      <c r="B75" s="20"/>
      <c r="L75" s="20"/>
    </row>
    <row r="76" spans="1:31" s="2" customFormat="1" ht="12.75">
      <c r="A76" s="32"/>
      <c r="B76" s="33"/>
      <c r="C76" s="32"/>
      <c r="D76" s="45" t="s">
        <v>48</v>
      </c>
      <c r="E76" s="35"/>
      <c r="F76" s="112" t="s">
        <v>49</v>
      </c>
      <c r="G76" s="45" t="s">
        <v>48</v>
      </c>
      <c r="H76" s="35"/>
      <c r="I76" s="35"/>
      <c r="J76" s="113" t="s">
        <v>49</v>
      </c>
      <c r="K76" s="35"/>
      <c r="L76" s="4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45" customHeight="1">
      <c r="A77" s="32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2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31" s="2" customFormat="1" ht="6.95" customHeight="1">
      <c r="A81" s="32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42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31" s="2" customFormat="1" ht="24.95" customHeight="1">
      <c r="A82" s="32"/>
      <c r="B82" s="33"/>
      <c r="C82" s="21" t="s">
        <v>130</v>
      </c>
      <c r="D82" s="32"/>
      <c r="E82" s="32"/>
      <c r="F82" s="32"/>
      <c r="G82" s="32"/>
      <c r="H82" s="32"/>
      <c r="I82" s="32"/>
      <c r="J82" s="32"/>
      <c r="K82" s="32"/>
      <c r="L82" s="4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31" s="2" customFormat="1" ht="6.95" customHeight="1">
      <c r="A83" s="32"/>
      <c r="B83" s="33"/>
      <c r="C83" s="32"/>
      <c r="D83" s="32"/>
      <c r="E83" s="32"/>
      <c r="F83" s="32"/>
      <c r="G83" s="32"/>
      <c r="H83" s="32"/>
      <c r="I83" s="32"/>
      <c r="J83" s="32"/>
      <c r="K83" s="32"/>
      <c r="L83" s="4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31" s="2" customFormat="1" ht="12" customHeight="1">
      <c r="A84" s="32"/>
      <c r="B84" s="33"/>
      <c r="C84" s="27" t="s">
        <v>16</v>
      </c>
      <c r="D84" s="32"/>
      <c r="E84" s="32"/>
      <c r="F84" s="32"/>
      <c r="G84" s="32"/>
      <c r="H84" s="32"/>
      <c r="I84" s="32"/>
      <c r="J84" s="32"/>
      <c r="K84" s="32"/>
      <c r="L84" s="42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31" s="2" customFormat="1" ht="16.5" customHeight="1">
      <c r="A85" s="32"/>
      <c r="B85" s="33"/>
      <c r="C85" s="32"/>
      <c r="D85" s="32"/>
      <c r="E85" s="248" t="str">
        <f>E7</f>
        <v>Kanalizace Beroun - Zavadilka</v>
      </c>
      <c r="F85" s="249"/>
      <c r="G85" s="249"/>
      <c r="H85" s="249"/>
      <c r="I85" s="32"/>
      <c r="J85" s="32"/>
      <c r="K85" s="32"/>
      <c r="L85" s="42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31" s="1" customFormat="1" ht="12" customHeight="1">
      <c r="B86" s="20"/>
      <c r="C86" s="27" t="s">
        <v>126</v>
      </c>
      <c r="L86" s="20"/>
    </row>
    <row r="87" spans="1:31" s="2" customFormat="1" ht="16.5" customHeight="1">
      <c r="A87" s="32"/>
      <c r="B87" s="33"/>
      <c r="C87" s="32"/>
      <c r="D87" s="32"/>
      <c r="E87" s="248" t="s">
        <v>127</v>
      </c>
      <c r="F87" s="247"/>
      <c r="G87" s="247"/>
      <c r="H87" s="247"/>
      <c r="I87" s="32"/>
      <c r="J87" s="32"/>
      <c r="K87" s="32"/>
      <c r="L87" s="4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31" s="2" customFormat="1" ht="12" customHeight="1">
      <c r="A88" s="32"/>
      <c r="B88" s="33"/>
      <c r="C88" s="27" t="s">
        <v>128</v>
      </c>
      <c r="D88" s="32"/>
      <c r="E88" s="32"/>
      <c r="F88" s="32"/>
      <c r="G88" s="32"/>
      <c r="H88" s="32"/>
      <c r="I88" s="32"/>
      <c r="J88" s="32"/>
      <c r="K88" s="32"/>
      <c r="L88" s="4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31" s="2" customFormat="1" ht="16.5" customHeight="1">
      <c r="A89" s="32"/>
      <c r="B89" s="33"/>
      <c r="C89" s="32"/>
      <c r="D89" s="32"/>
      <c r="E89" s="241" t="str">
        <f>E11</f>
        <v>01.17 - SO 01.17 stoka IG 1-B-1</v>
      </c>
      <c r="F89" s="247"/>
      <c r="G89" s="247"/>
      <c r="H89" s="247"/>
      <c r="I89" s="32"/>
      <c r="J89" s="32"/>
      <c r="K89" s="32"/>
      <c r="L89" s="4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31" s="2" customFormat="1" ht="6.95" customHeight="1">
      <c r="A90" s="32"/>
      <c r="B90" s="33"/>
      <c r="C90" s="32"/>
      <c r="D90" s="32"/>
      <c r="E90" s="32"/>
      <c r="F90" s="32"/>
      <c r="G90" s="32"/>
      <c r="H90" s="32"/>
      <c r="I90" s="32"/>
      <c r="J90" s="32"/>
      <c r="K90" s="32"/>
      <c r="L90" s="4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31" s="2" customFormat="1" ht="12" customHeight="1">
      <c r="A91" s="32"/>
      <c r="B91" s="33"/>
      <c r="C91" s="27" t="s">
        <v>20</v>
      </c>
      <c r="D91" s="32"/>
      <c r="E91" s="32"/>
      <c r="F91" s="25" t="str">
        <f>F14</f>
        <v xml:space="preserve"> </v>
      </c>
      <c r="G91" s="32"/>
      <c r="H91" s="32"/>
      <c r="I91" s="27" t="s">
        <v>22</v>
      </c>
      <c r="J91" s="55" t="str">
        <f>IF(J14="","",J14)</f>
        <v>21. 4. 2022</v>
      </c>
      <c r="K91" s="32"/>
      <c r="L91" s="4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31" s="2" customFormat="1" ht="6.95" customHeight="1">
      <c r="A92" s="32"/>
      <c r="B92" s="33"/>
      <c r="C92" s="32"/>
      <c r="D92" s="32"/>
      <c r="E92" s="32"/>
      <c r="F92" s="32"/>
      <c r="G92" s="32"/>
      <c r="H92" s="32"/>
      <c r="I92" s="32"/>
      <c r="J92" s="32"/>
      <c r="K92" s="32"/>
      <c r="L92" s="42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31" s="2" customFormat="1" ht="15.2" customHeight="1">
      <c r="A93" s="32"/>
      <c r="B93" s="33"/>
      <c r="C93" s="27" t="s">
        <v>24</v>
      </c>
      <c r="D93" s="32"/>
      <c r="E93" s="32"/>
      <c r="F93" s="25" t="str">
        <f>E17</f>
        <v xml:space="preserve"> </v>
      </c>
      <c r="G93" s="32"/>
      <c r="H93" s="32"/>
      <c r="I93" s="27" t="s">
        <v>29</v>
      </c>
      <c r="J93" s="30" t="str">
        <f>E23</f>
        <v xml:space="preserve"> </v>
      </c>
      <c r="K93" s="32"/>
      <c r="L93" s="4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31" s="2" customFormat="1" ht="15.2" customHeight="1">
      <c r="A94" s="32"/>
      <c r="B94" s="33"/>
      <c r="C94" s="27" t="s">
        <v>27</v>
      </c>
      <c r="D94" s="32"/>
      <c r="E94" s="32"/>
      <c r="F94" s="25" t="str">
        <f>IF(E20="","",E20)</f>
        <v>Vyplň údaj</v>
      </c>
      <c r="G94" s="32"/>
      <c r="H94" s="32"/>
      <c r="I94" s="27" t="s">
        <v>31</v>
      </c>
      <c r="J94" s="30" t="str">
        <f>E26</f>
        <v xml:space="preserve"> </v>
      </c>
      <c r="K94" s="32"/>
      <c r="L94" s="42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31" s="2" customFormat="1" ht="10.35" customHeight="1">
      <c r="A95" s="32"/>
      <c r="B95" s="33"/>
      <c r="C95" s="32"/>
      <c r="D95" s="32"/>
      <c r="E95" s="32"/>
      <c r="F95" s="32"/>
      <c r="G95" s="32"/>
      <c r="H95" s="32"/>
      <c r="I95" s="32"/>
      <c r="J95" s="32"/>
      <c r="K95" s="32"/>
      <c r="L95" s="42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31" s="2" customFormat="1" ht="29.25" customHeight="1">
      <c r="A96" s="32"/>
      <c r="B96" s="33"/>
      <c r="C96" s="114" t="s">
        <v>131</v>
      </c>
      <c r="D96" s="106"/>
      <c r="E96" s="106"/>
      <c r="F96" s="106"/>
      <c r="G96" s="106"/>
      <c r="H96" s="106"/>
      <c r="I96" s="106"/>
      <c r="J96" s="115" t="s">
        <v>132</v>
      </c>
      <c r="K96" s="106"/>
      <c r="L96" s="42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</row>
    <row r="97" spans="1:47" s="2" customFormat="1" ht="10.35" customHeight="1">
      <c r="A97" s="32"/>
      <c r="B97" s="33"/>
      <c r="C97" s="32"/>
      <c r="D97" s="32"/>
      <c r="E97" s="32"/>
      <c r="F97" s="32"/>
      <c r="G97" s="32"/>
      <c r="H97" s="32"/>
      <c r="I97" s="32"/>
      <c r="J97" s="32"/>
      <c r="K97" s="32"/>
      <c r="L97" s="42"/>
      <c r="S97" s="32"/>
      <c r="T97" s="32"/>
      <c r="U97" s="32"/>
      <c r="V97" s="32"/>
      <c r="W97" s="32"/>
      <c r="X97" s="32"/>
      <c r="Y97" s="32"/>
      <c r="Z97" s="32"/>
      <c r="AA97" s="32"/>
      <c r="AB97" s="32"/>
      <c r="AC97" s="32"/>
      <c r="AD97" s="32"/>
      <c r="AE97" s="32"/>
    </row>
    <row r="98" spans="1:47" s="2" customFormat="1" ht="22.9" customHeight="1">
      <c r="A98" s="32"/>
      <c r="B98" s="33"/>
      <c r="C98" s="116" t="s">
        <v>133</v>
      </c>
      <c r="D98" s="32"/>
      <c r="E98" s="32"/>
      <c r="F98" s="32"/>
      <c r="G98" s="32"/>
      <c r="H98" s="32"/>
      <c r="I98" s="32"/>
      <c r="J98" s="71">
        <f>J130</f>
        <v>0</v>
      </c>
      <c r="K98" s="32"/>
      <c r="L98" s="42"/>
      <c r="S98" s="32"/>
      <c r="T98" s="32"/>
      <c r="U98" s="32"/>
      <c r="V98" s="32"/>
      <c r="W98" s="32"/>
      <c r="X98" s="32"/>
      <c r="Y98" s="32"/>
      <c r="Z98" s="32"/>
      <c r="AA98" s="32"/>
      <c r="AB98" s="32"/>
      <c r="AC98" s="32"/>
      <c r="AD98" s="32"/>
      <c r="AE98" s="32"/>
      <c r="AU98" s="17" t="s">
        <v>134</v>
      </c>
    </row>
    <row r="99" spans="1:47" s="9" customFormat="1" ht="24.95" customHeight="1">
      <c r="B99" s="117"/>
      <c r="D99" s="118" t="s">
        <v>135</v>
      </c>
      <c r="E99" s="119"/>
      <c r="F99" s="119"/>
      <c r="G99" s="119"/>
      <c r="H99" s="119"/>
      <c r="I99" s="119"/>
      <c r="J99" s="120">
        <f>J131</f>
        <v>0</v>
      </c>
      <c r="L99" s="117"/>
    </row>
    <row r="100" spans="1:47" s="10" customFormat="1" ht="19.899999999999999" customHeight="1">
      <c r="B100" s="121"/>
      <c r="D100" s="122" t="s">
        <v>136</v>
      </c>
      <c r="E100" s="123"/>
      <c r="F100" s="123"/>
      <c r="G100" s="123"/>
      <c r="H100" s="123"/>
      <c r="I100" s="123"/>
      <c r="J100" s="124">
        <f>J132</f>
        <v>0</v>
      </c>
      <c r="L100" s="121"/>
    </row>
    <row r="101" spans="1:47" s="10" customFormat="1" ht="19.899999999999999" customHeight="1">
      <c r="B101" s="121"/>
      <c r="D101" s="122" t="s">
        <v>137</v>
      </c>
      <c r="E101" s="123"/>
      <c r="F101" s="123"/>
      <c r="G101" s="123"/>
      <c r="H101" s="123"/>
      <c r="I101" s="123"/>
      <c r="J101" s="124">
        <f>J217</f>
        <v>0</v>
      </c>
      <c r="L101" s="121"/>
    </row>
    <row r="102" spans="1:47" s="10" customFormat="1" ht="19.899999999999999" customHeight="1">
      <c r="B102" s="121"/>
      <c r="D102" s="122" t="s">
        <v>138</v>
      </c>
      <c r="E102" s="123"/>
      <c r="F102" s="123"/>
      <c r="G102" s="123"/>
      <c r="H102" s="123"/>
      <c r="I102" s="123"/>
      <c r="J102" s="124">
        <f>J221</f>
        <v>0</v>
      </c>
      <c r="L102" s="121"/>
    </row>
    <row r="103" spans="1:47" s="10" customFormat="1" ht="19.899999999999999" customHeight="1">
      <c r="B103" s="121"/>
      <c r="D103" s="122" t="s">
        <v>139</v>
      </c>
      <c r="E103" s="123"/>
      <c r="F103" s="123"/>
      <c r="G103" s="123"/>
      <c r="H103" s="123"/>
      <c r="I103" s="123"/>
      <c r="J103" s="124">
        <f>J228</f>
        <v>0</v>
      </c>
      <c r="L103" s="121"/>
    </row>
    <row r="104" spans="1:47" s="10" customFormat="1" ht="19.899999999999999" customHeight="1">
      <c r="B104" s="121"/>
      <c r="D104" s="122" t="s">
        <v>140</v>
      </c>
      <c r="E104" s="123"/>
      <c r="F104" s="123"/>
      <c r="G104" s="123"/>
      <c r="H104" s="123"/>
      <c r="I104" s="123"/>
      <c r="J104" s="124">
        <f>J238</f>
        <v>0</v>
      </c>
      <c r="L104" s="121"/>
    </row>
    <row r="105" spans="1:47" s="10" customFormat="1" ht="19.899999999999999" customHeight="1">
      <c r="B105" s="121"/>
      <c r="D105" s="122" t="s">
        <v>141</v>
      </c>
      <c r="E105" s="123"/>
      <c r="F105" s="123"/>
      <c r="G105" s="123"/>
      <c r="H105" s="123"/>
      <c r="I105" s="123"/>
      <c r="J105" s="124">
        <f>J251</f>
        <v>0</v>
      </c>
      <c r="L105" s="121"/>
    </row>
    <row r="106" spans="1:47" s="10" customFormat="1" ht="19.899999999999999" customHeight="1">
      <c r="B106" s="121"/>
      <c r="D106" s="122" t="s">
        <v>142</v>
      </c>
      <c r="E106" s="123"/>
      <c r="F106" s="123"/>
      <c r="G106" s="123"/>
      <c r="H106" s="123"/>
      <c r="I106" s="123"/>
      <c r="J106" s="124">
        <f>J279</f>
        <v>0</v>
      </c>
      <c r="L106" s="121"/>
    </row>
    <row r="107" spans="1:47" s="10" customFormat="1" ht="19.899999999999999" customHeight="1">
      <c r="B107" s="121"/>
      <c r="D107" s="122" t="s">
        <v>143</v>
      </c>
      <c r="E107" s="123"/>
      <c r="F107" s="123"/>
      <c r="G107" s="123"/>
      <c r="H107" s="123"/>
      <c r="I107" s="123"/>
      <c r="J107" s="124">
        <f>J289</f>
        <v>0</v>
      </c>
      <c r="L107" s="121"/>
    </row>
    <row r="108" spans="1:47" s="10" customFormat="1" ht="19.899999999999999" customHeight="1">
      <c r="B108" s="121"/>
      <c r="D108" s="122" t="s">
        <v>144</v>
      </c>
      <c r="E108" s="123"/>
      <c r="F108" s="123"/>
      <c r="G108" s="123"/>
      <c r="H108" s="123"/>
      <c r="I108" s="123"/>
      <c r="J108" s="124">
        <f>J312</f>
        <v>0</v>
      </c>
      <c r="L108" s="121"/>
    </row>
    <row r="109" spans="1:47" s="2" customFormat="1" ht="21.75" customHeight="1">
      <c r="A109" s="32"/>
      <c r="B109" s="33"/>
      <c r="C109" s="32"/>
      <c r="D109" s="32"/>
      <c r="E109" s="32"/>
      <c r="F109" s="32"/>
      <c r="G109" s="32"/>
      <c r="H109" s="32"/>
      <c r="I109" s="32"/>
      <c r="J109" s="32"/>
      <c r="K109" s="32"/>
      <c r="L109" s="42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</row>
    <row r="110" spans="1:47" s="2" customFormat="1" ht="6.95" customHeight="1">
      <c r="A110" s="32"/>
      <c r="B110" s="47"/>
      <c r="C110" s="48"/>
      <c r="D110" s="48"/>
      <c r="E110" s="48"/>
      <c r="F110" s="48"/>
      <c r="G110" s="48"/>
      <c r="H110" s="48"/>
      <c r="I110" s="48"/>
      <c r="J110" s="48"/>
      <c r="K110" s="48"/>
      <c r="L110" s="42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</row>
    <row r="114" spans="1:31" s="2" customFormat="1" ht="6.95" customHeight="1">
      <c r="A114" s="32"/>
      <c r="B114" s="49"/>
      <c r="C114" s="50"/>
      <c r="D114" s="50"/>
      <c r="E114" s="50"/>
      <c r="F114" s="50"/>
      <c r="G114" s="50"/>
      <c r="H114" s="50"/>
      <c r="I114" s="50"/>
      <c r="J114" s="50"/>
      <c r="K114" s="50"/>
      <c r="L114" s="42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pans="1:31" s="2" customFormat="1" ht="24.95" customHeight="1">
      <c r="A115" s="32"/>
      <c r="B115" s="33"/>
      <c r="C115" s="21" t="s">
        <v>145</v>
      </c>
      <c r="D115" s="32"/>
      <c r="E115" s="32"/>
      <c r="F115" s="32"/>
      <c r="G115" s="32"/>
      <c r="H115" s="32"/>
      <c r="I115" s="32"/>
      <c r="J115" s="32"/>
      <c r="K115" s="32"/>
      <c r="L115" s="42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</row>
    <row r="116" spans="1:31" s="2" customFormat="1" ht="6.95" customHeight="1">
      <c r="A116" s="32"/>
      <c r="B116" s="33"/>
      <c r="C116" s="32"/>
      <c r="D116" s="32"/>
      <c r="E116" s="32"/>
      <c r="F116" s="32"/>
      <c r="G116" s="32"/>
      <c r="H116" s="32"/>
      <c r="I116" s="32"/>
      <c r="J116" s="32"/>
      <c r="K116" s="32"/>
      <c r="L116" s="42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</row>
    <row r="117" spans="1:31" s="2" customFormat="1" ht="12" customHeight="1">
      <c r="A117" s="32"/>
      <c r="B117" s="33"/>
      <c r="C117" s="27" t="s">
        <v>16</v>
      </c>
      <c r="D117" s="32"/>
      <c r="E117" s="32"/>
      <c r="F117" s="32"/>
      <c r="G117" s="32"/>
      <c r="H117" s="32"/>
      <c r="I117" s="32"/>
      <c r="J117" s="32"/>
      <c r="K117" s="32"/>
      <c r="L117" s="42"/>
      <c r="S117" s="32"/>
      <c r="T117" s="32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</row>
    <row r="118" spans="1:31" s="2" customFormat="1" ht="16.5" customHeight="1">
      <c r="A118" s="32"/>
      <c r="B118" s="33"/>
      <c r="C118" s="32"/>
      <c r="D118" s="32"/>
      <c r="E118" s="248" t="str">
        <f>E7</f>
        <v>Kanalizace Beroun - Zavadilka</v>
      </c>
      <c r="F118" s="249"/>
      <c r="G118" s="249"/>
      <c r="H118" s="249"/>
      <c r="I118" s="32"/>
      <c r="J118" s="32"/>
      <c r="K118" s="32"/>
      <c r="L118" s="42"/>
      <c r="S118" s="32"/>
      <c r="T118" s="32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</row>
    <row r="119" spans="1:31" s="1" customFormat="1" ht="12" customHeight="1">
      <c r="B119" s="20"/>
      <c r="C119" s="27" t="s">
        <v>126</v>
      </c>
      <c r="L119" s="20"/>
    </row>
    <row r="120" spans="1:31" s="2" customFormat="1" ht="16.5" customHeight="1">
      <c r="A120" s="32"/>
      <c r="B120" s="33"/>
      <c r="C120" s="32"/>
      <c r="D120" s="32"/>
      <c r="E120" s="248" t="s">
        <v>127</v>
      </c>
      <c r="F120" s="247"/>
      <c r="G120" s="247"/>
      <c r="H120" s="247"/>
      <c r="I120" s="32"/>
      <c r="J120" s="32"/>
      <c r="K120" s="32"/>
      <c r="L120" s="42"/>
      <c r="S120" s="32"/>
      <c r="T120" s="32"/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</row>
    <row r="121" spans="1:31" s="2" customFormat="1" ht="12" customHeight="1">
      <c r="A121" s="32"/>
      <c r="B121" s="33"/>
      <c r="C121" s="27" t="s">
        <v>128</v>
      </c>
      <c r="D121" s="32"/>
      <c r="E121" s="32"/>
      <c r="F121" s="32"/>
      <c r="G121" s="32"/>
      <c r="H121" s="32"/>
      <c r="I121" s="32"/>
      <c r="J121" s="32"/>
      <c r="K121" s="32"/>
      <c r="L121" s="42"/>
      <c r="S121" s="32"/>
      <c r="T121" s="32"/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</row>
    <row r="122" spans="1:31" s="2" customFormat="1" ht="16.5" customHeight="1">
      <c r="A122" s="32"/>
      <c r="B122" s="33"/>
      <c r="C122" s="32"/>
      <c r="D122" s="32"/>
      <c r="E122" s="241" t="str">
        <f>E11</f>
        <v>01.17 - SO 01.17 stoka IG 1-B-1</v>
      </c>
      <c r="F122" s="247"/>
      <c r="G122" s="247"/>
      <c r="H122" s="247"/>
      <c r="I122" s="32"/>
      <c r="J122" s="32"/>
      <c r="K122" s="32"/>
      <c r="L122" s="42"/>
      <c r="S122" s="32"/>
      <c r="T122" s="32"/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</row>
    <row r="123" spans="1:31" s="2" customFormat="1" ht="6.95" customHeight="1">
      <c r="A123" s="32"/>
      <c r="B123" s="33"/>
      <c r="C123" s="32"/>
      <c r="D123" s="32"/>
      <c r="E123" s="32"/>
      <c r="F123" s="32"/>
      <c r="G123" s="32"/>
      <c r="H123" s="32"/>
      <c r="I123" s="32"/>
      <c r="J123" s="32"/>
      <c r="K123" s="32"/>
      <c r="L123" s="42"/>
      <c r="S123" s="32"/>
      <c r="T123" s="32"/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</row>
    <row r="124" spans="1:31" s="2" customFormat="1" ht="12" customHeight="1">
      <c r="A124" s="32"/>
      <c r="B124" s="33"/>
      <c r="C124" s="27" t="s">
        <v>20</v>
      </c>
      <c r="D124" s="32"/>
      <c r="E124" s="32"/>
      <c r="F124" s="25" t="str">
        <f>F14</f>
        <v xml:space="preserve"> </v>
      </c>
      <c r="G124" s="32"/>
      <c r="H124" s="32"/>
      <c r="I124" s="27" t="s">
        <v>22</v>
      </c>
      <c r="J124" s="55" t="str">
        <f>IF(J14="","",J14)</f>
        <v>21. 4. 2022</v>
      </c>
      <c r="K124" s="32"/>
      <c r="L124" s="42"/>
      <c r="S124" s="32"/>
      <c r="T124" s="32"/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</row>
    <row r="125" spans="1:31" s="2" customFormat="1" ht="6.95" customHeight="1">
      <c r="A125" s="32"/>
      <c r="B125" s="33"/>
      <c r="C125" s="32"/>
      <c r="D125" s="32"/>
      <c r="E125" s="32"/>
      <c r="F125" s="32"/>
      <c r="G125" s="32"/>
      <c r="H125" s="32"/>
      <c r="I125" s="32"/>
      <c r="J125" s="32"/>
      <c r="K125" s="32"/>
      <c r="L125" s="42"/>
      <c r="S125" s="32"/>
      <c r="T125" s="32"/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</row>
    <row r="126" spans="1:31" s="2" customFormat="1" ht="15.2" customHeight="1">
      <c r="A126" s="32"/>
      <c r="B126" s="33"/>
      <c r="C126" s="27" t="s">
        <v>24</v>
      </c>
      <c r="D126" s="32"/>
      <c r="E126" s="32"/>
      <c r="F126" s="25" t="str">
        <f>E17</f>
        <v xml:space="preserve"> </v>
      </c>
      <c r="G126" s="32"/>
      <c r="H126" s="32"/>
      <c r="I126" s="27" t="s">
        <v>29</v>
      </c>
      <c r="J126" s="30" t="str">
        <f>E23</f>
        <v xml:space="preserve"> </v>
      </c>
      <c r="K126" s="32"/>
      <c r="L126" s="42"/>
      <c r="S126" s="32"/>
      <c r="T126" s="32"/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</row>
    <row r="127" spans="1:31" s="2" customFormat="1" ht="15.2" customHeight="1">
      <c r="A127" s="32"/>
      <c r="B127" s="33"/>
      <c r="C127" s="27" t="s">
        <v>27</v>
      </c>
      <c r="D127" s="32"/>
      <c r="E127" s="32"/>
      <c r="F127" s="25" t="str">
        <f>IF(E20="","",E20)</f>
        <v>Vyplň údaj</v>
      </c>
      <c r="G127" s="32"/>
      <c r="H127" s="32"/>
      <c r="I127" s="27" t="s">
        <v>31</v>
      </c>
      <c r="J127" s="30" t="str">
        <f>E26</f>
        <v xml:space="preserve"> </v>
      </c>
      <c r="K127" s="32"/>
      <c r="L127" s="42"/>
      <c r="S127" s="32"/>
      <c r="T127" s="32"/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</row>
    <row r="128" spans="1:31" s="2" customFormat="1" ht="10.35" customHeight="1">
      <c r="A128" s="32"/>
      <c r="B128" s="33"/>
      <c r="C128" s="32"/>
      <c r="D128" s="32"/>
      <c r="E128" s="32"/>
      <c r="F128" s="32"/>
      <c r="G128" s="32"/>
      <c r="H128" s="32"/>
      <c r="I128" s="32"/>
      <c r="J128" s="32"/>
      <c r="K128" s="32"/>
      <c r="L128" s="42"/>
      <c r="S128" s="32"/>
      <c r="T128" s="32"/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</row>
    <row r="129" spans="1:65" s="11" customFormat="1" ht="29.25" customHeight="1">
      <c r="A129" s="125"/>
      <c r="B129" s="126"/>
      <c r="C129" s="127" t="s">
        <v>146</v>
      </c>
      <c r="D129" s="128" t="s">
        <v>58</v>
      </c>
      <c r="E129" s="128" t="s">
        <v>54</v>
      </c>
      <c r="F129" s="128" t="s">
        <v>55</v>
      </c>
      <c r="G129" s="128" t="s">
        <v>147</v>
      </c>
      <c r="H129" s="128" t="s">
        <v>148</v>
      </c>
      <c r="I129" s="128" t="s">
        <v>149</v>
      </c>
      <c r="J129" s="129" t="s">
        <v>132</v>
      </c>
      <c r="K129" s="130" t="s">
        <v>150</v>
      </c>
      <c r="L129" s="131"/>
      <c r="M129" s="62" t="s">
        <v>1</v>
      </c>
      <c r="N129" s="63" t="s">
        <v>37</v>
      </c>
      <c r="O129" s="63" t="s">
        <v>151</v>
      </c>
      <c r="P129" s="63" t="s">
        <v>152</v>
      </c>
      <c r="Q129" s="63" t="s">
        <v>153</v>
      </c>
      <c r="R129" s="63" t="s">
        <v>154</v>
      </c>
      <c r="S129" s="63" t="s">
        <v>155</v>
      </c>
      <c r="T129" s="64" t="s">
        <v>156</v>
      </c>
      <c r="U129" s="125"/>
      <c r="V129" s="125"/>
      <c r="W129" s="125"/>
      <c r="X129" s="125"/>
      <c r="Y129" s="125"/>
      <c r="Z129" s="125"/>
      <c r="AA129" s="125"/>
      <c r="AB129" s="125"/>
      <c r="AC129" s="125"/>
      <c r="AD129" s="125"/>
      <c r="AE129" s="125"/>
    </row>
    <row r="130" spans="1:65" s="2" customFormat="1" ht="22.9" customHeight="1">
      <c r="A130" s="32"/>
      <c r="B130" s="33"/>
      <c r="C130" s="69" t="s">
        <v>157</v>
      </c>
      <c r="D130" s="32"/>
      <c r="E130" s="32"/>
      <c r="F130" s="32"/>
      <c r="G130" s="32"/>
      <c r="H130" s="32"/>
      <c r="I130" s="32"/>
      <c r="J130" s="132">
        <f>BK130</f>
        <v>0</v>
      </c>
      <c r="K130" s="32"/>
      <c r="L130" s="33"/>
      <c r="M130" s="65"/>
      <c r="N130" s="56"/>
      <c r="O130" s="66"/>
      <c r="P130" s="133">
        <f>P131</f>
        <v>0</v>
      </c>
      <c r="Q130" s="66"/>
      <c r="R130" s="133">
        <f>R131</f>
        <v>60.010571470000002</v>
      </c>
      <c r="S130" s="66"/>
      <c r="T130" s="134">
        <f>T131</f>
        <v>73.524000000000001</v>
      </c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  <c r="AT130" s="17" t="s">
        <v>72</v>
      </c>
      <c r="AU130" s="17" t="s">
        <v>134</v>
      </c>
      <c r="BK130" s="135">
        <f>BK131</f>
        <v>0</v>
      </c>
    </row>
    <row r="131" spans="1:65" s="12" customFormat="1" ht="25.9" customHeight="1">
      <c r="B131" s="136"/>
      <c r="D131" s="137" t="s">
        <v>72</v>
      </c>
      <c r="E131" s="138" t="s">
        <v>158</v>
      </c>
      <c r="F131" s="138" t="s">
        <v>159</v>
      </c>
      <c r="I131" s="139"/>
      <c r="J131" s="140">
        <f>BK131</f>
        <v>0</v>
      </c>
      <c r="L131" s="136"/>
      <c r="M131" s="141"/>
      <c r="N131" s="142"/>
      <c r="O131" s="142"/>
      <c r="P131" s="143">
        <f>P132+P217+P221+P228+P238+P251+P279+P289+P312</f>
        <v>0</v>
      </c>
      <c r="Q131" s="142"/>
      <c r="R131" s="143">
        <f>R132+R217+R221+R228+R238+R251+R279+R289+R312</f>
        <v>60.010571470000002</v>
      </c>
      <c r="S131" s="142"/>
      <c r="T131" s="144">
        <f>T132+T217+T221+T228+T238+T251+T279+T289+T312</f>
        <v>73.524000000000001</v>
      </c>
      <c r="AR131" s="137" t="s">
        <v>80</v>
      </c>
      <c r="AT131" s="145" t="s">
        <v>72</v>
      </c>
      <c r="AU131" s="145" t="s">
        <v>73</v>
      </c>
      <c r="AY131" s="137" t="s">
        <v>160</v>
      </c>
      <c r="BK131" s="146">
        <f>BK132+BK217+BK221+BK228+BK238+BK251+BK279+BK289+BK312</f>
        <v>0</v>
      </c>
    </row>
    <row r="132" spans="1:65" s="12" customFormat="1" ht="22.9" customHeight="1">
      <c r="B132" s="136"/>
      <c r="D132" s="137" t="s">
        <v>72</v>
      </c>
      <c r="E132" s="147" t="s">
        <v>80</v>
      </c>
      <c r="F132" s="147" t="s">
        <v>161</v>
      </c>
      <c r="I132" s="139"/>
      <c r="J132" s="148">
        <f>BK132</f>
        <v>0</v>
      </c>
      <c r="L132" s="136"/>
      <c r="M132" s="141"/>
      <c r="N132" s="142"/>
      <c r="O132" s="142"/>
      <c r="P132" s="143">
        <f>SUM(P133:P216)</f>
        <v>0</v>
      </c>
      <c r="Q132" s="142"/>
      <c r="R132" s="143">
        <f>SUM(R133:R216)</f>
        <v>0.38720979999999999</v>
      </c>
      <c r="S132" s="142"/>
      <c r="T132" s="144">
        <f>SUM(T133:T216)</f>
        <v>73.524000000000001</v>
      </c>
      <c r="AR132" s="137" t="s">
        <v>80</v>
      </c>
      <c r="AT132" s="145" t="s">
        <v>72</v>
      </c>
      <c r="AU132" s="145" t="s">
        <v>80</v>
      </c>
      <c r="AY132" s="137" t="s">
        <v>160</v>
      </c>
      <c r="BK132" s="146">
        <f>SUM(BK133:BK216)</f>
        <v>0</v>
      </c>
    </row>
    <row r="133" spans="1:65" s="2" customFormat="1" ht="24.2" customHeight="1">
      <c r="A133" s="32"/>
      <c r="B133" s="149"/>
      <c r="C133" s="150" t="s">
        <v>80</v>
      </c>
      <c r="D133" s="150" t="s">
        <v>162</v>
      </c>
      <c r="E133" s="151" t="s">
        <v>502</v>
      </c>
      <c r="F133" s="152" t="s">
        <v>503</v>
      </c>
      <c r="G133" s="153" t="s">
        <v>165</v>
      </c>
      <c r="H133" s="154">
        <v>72.599999999999994</v>
      </c>
      <c r="I133" s="155"/>
      <c r="J133" s="156">
        <f>ROUND(I133*H133,2)</f>
        <v>0</v>
      </c>
      <c r="K133" s="157"/>
      <c r="L133" s="33"/>
      <c r="M133" s="158" t="s">
        <v>1</v>
      </c>
      <c r="N133" s="159" t="s">
        <v>38</v>
      </c>
      <c r="O133" s="58"/>
      <c r="P133" s="160">
        <f>O133*H133</f>
        <v>0</v>
      </c>
      <c r="Q133" s="160">
        <v>0</v>
      </c>
      <c r="R133" s="160">
        <f>Q133*H133</f>
        <v>0</v>
      </c>
      <c r="S133" s="160">
        <v>0.28999999999999998</v>
      </c>
      <c r="T133" s="161">
        <f>S133*H133</f>
        <v>21.053999999999998</v>
      </c>
      <c r="U133" s="32"/>
      <c r="V133" s="32"/>
      <c r="W133" s="32"/>
      <c r="X133" s="32"/>
      <c r="Y133" s="32"/>
      <c r="Z133" s="32"/>
      <c r="AA133" s="32"/>
      <c r="AB133" s="32"/>
      <c r="AC133" s="32"/>
      <c r="AD133" s="32"/>
      <c r="AE133" s="32"/>
      <c r="AR133" s="162" t="s">
        <v>166</v>
      </c>
      <c r="AT133" s="162" t="s">
        <v>162</v>
      </c>
      <c r="AU133" s="162" t="s">
        <v>82</v>
      </c>
      <c r="AY133" s="17" t="s">
        <v>160</v>
      </c>
      <c r="BE133" s="163">
        <f>IF(N133="základní",J133,0)</f>
        <v>0</v>
      </c>
      <c r="BF133" s="163">
        <f>IF(N133="snížená",J133,0)</f>
        <v>0</v>
      </c>
      <c r="BG133" s="163">
        <f>IF(N133="zákl. přenesená",J133,0)</f>
        <v>0</v>
      </c>
      <c r="BH133" s="163">
        <f>IF(N133="sníž. přenesená",J133,0)</f>
        <v>0</v>
      </c>
      <c r="BI133" s="163">
        <f>IF(N133="nulová",J133,0)</f>
        <v>0</v>
      </c>
      <c r="BJ133" s="17" t="s">
        <v>80</v>
      </c>
      <c r="BK133" s="163">
        <f>ROUND(I133*H133,2)</f>
        <v>0</v>
      </c>
      <c r="BL133" s="17" t="s">
        <v>166</v>
      </c>
      <c r="BM133" s="162" t="s">
        <v>1086</v>
      </c>
    </row>
    <row r="134" spans="1:65" s="13" customFormat="1">
      <c r="B134" s="164"/>
      <c r="D134" s="165" t="s">
        <v>168</v>
      </c>
      <c r="E134" s="166" t="s">
        <v>1</v>
      </c>
      <c r="F134" s="167" t="s">
        <v>1087</v>
      </c>
      <c r="H134" s="168">
        <v>72.599999999999994</v>
      </c>
      <c r="I134" s="169"/>
      <c r="L134" s="164"/>
      <c r="M134" s="170"/>
      <c r="N134" s="171"/>
      <c r="O134" s="171"/>
      <c r="P134" s="171"/>
      <c r="Q134" s="171"/>
      <c r="R134" s="171"/>
      <c r="S134" s="171"/>
      <c r="T134" s="172"/>
      <c r="AT134" s="166" t="s">
        <v>168</v>
      </c>
      <c r="AU134" s="166" t="s">
        <v>82</v>
      </c>
      <c r="AV134" s="13" t="s">
        <v>82</v>
      </c>
      <c r="AW134" s="13" t="s">
        <v>30</v>
      </c>
      <c r="AX134" s="13" t="s">
        <v>73</v>
      </c>
      <c r="AY134" s="166" t="s">
        <v>160</v>
      </c>
    </row>
    <row r="135" spans="1:65" s="14" customFormat="1">
      <c r="B135" s="173"/>
      <c r="D135" s="165" t="s">
        <v>168</v>
      </c>
      <c r="E135" s="174" t="s">
        <v>1</v>
      </c>
      <c r="F135" s="175" t="s">
        <v>170</v>
      </c>
      <c r="H135" s="176">
        <v>72.599999999999994</v>
      </c>
      <c r="I135" s="177"/>
      <c r="L135" s="173"/>
      <c r="M135" s="178"/>
      <c r="N135" s="179"/>
      <c r="O135" s="179"/>
      <c r="P135" s="179"/>
      <c r="Q135" s="179"/>
      <c r="R135" s="179"/>
      <c r="S135" s="179"/>
      <c r="T135" s="180"/>
      <c r="AT135" s="174" t="s">
        <v>168</v>
      </c>
      <c r="AU135" s="174" t="s">
        <v>82</v>
      </c>
      <c r="AV135" s="14" t="s">
        <v>166</v>
      </c>
      <c r="AW135" s="14" t="s">
        <v>30</v>
      </c>
      <c r="AX135" s="14" t="s">
        <v>80</v>
      </c>
      <c r="AY135" s="174" t="s">
        <v>160</v>
      </c>
    </row>
    <row r="136" spans="1:65" s="2" customFormat="1" ht="24.2" customHeight="1">
      <c r="A136" s="32"/>
      <c r="B136" s="149"/>
      <c r="C136" s="150" t="s">
        <v>82</v>
      </c>
      <c r="D136" s="150" t="s">
        <v>162</v>
      </c>
      <c r="E136" s="151" t="s">
        <v>509</v>
      </c>
      <c r="F136" s="152" t="s">
        <v>510</v>
      </c>
      <c r="G136" s="153" t="s">
        <v>165</v>
      </c>
      <c r="H136" s="154">
        <v>72.599999999999994</v>
      </c>
      <c r="I136" s="155"/>
      <c r="J136" s="156">
        <f>ROUND(I136*H136,2)</f>
        <v>0</v>
      </c>
      <c r="K136" s="157"/>
      <c r="L136" s="33"/>
      <c r="M136" s="158" t="s">
        <v>1</v>
      </c>
      <c r="N136" s="159" t="s">
        <v>38</v>
      </c>
      <c r="O136" s="58"/>
      <c r="P136" s="160">
        <f>O136*H136</f>
        <v>0</v>
      </c>
      <c r="Q136" s="160">
        <v>0</v>
      </c>
      <c r="R136" s="160">
        <f>Q136*H136</f>
        <v>0</v>
      </c>
      <c r="S136" s="160">
        <v>0.32500000000000001</v>
      </c>
      <c r="T136" s="161">
        <f>S136*H136</f>
        <v>23.594999999999999</v>
      </c>
      <c r="U136" s="32"/>
      <c r="V136" s="32"/>
      <c r="W136" s="32"/>
      <c r="X136" s="32"/>
      <c r="Y136" s="32"/>
      <c r="Z136" s="32"/>
      <c r="AA136" s="32"/>
      <c r="AB136" s="32"/>
      <c r="AC136" s="32"/>
      <c r="AD136" s="32"/>
      <c r="AE136" s="32"/>
      <c r="AR136" s="162" t="s">
        <v>166</v>
      </c>
      <c r="AT136" s="162" t="s">
        <v>162</v>
      </c>
      <c r="AU136" s="162" t="s">
        <v>82</v>
      </c>
      <c r="AY136" s="17" t="s">
        <v>160</v>
      </c>
      <c r="BE136" s="163">
        <f>IF(N136="základní",J136,0)</f>
        <v>0</v>
      </c>
      <c r="BF136" s="163">
        <f>IF(N136="snížená",J136,0)</f>
        <v>0</v>
      </c>
      <c r="BG136" s="163">
        <f>IF(N136="zákl. přenesená",J136,0)</f>
        <v>0</v>
      </c>
      <c r="BH136" s="163">
        <f>IF(N136="sníž. přenesená",J136,0)</f>
        <v>0</v>
      </c>
      <c r="BI136" s="163">
        <f>IF(N136="nulová",J136,0)</f>
        <v>0</v>
      </c>
      <c r="BJ136" s="17" t="s">
        <v>80</v>
      </c>
      <c r="BK136" s="163">
        <f>ROUND(I136*H136,2)</f>
        <v>0</v>
      </c>
      <c r="BL136" s="17" t="s">
        <v>166</v>
      </c>
      <c r="BM136" s="162" t="s">
        <v>1088</v>
      </c>
    </row>
    <row r="137" spans="1:65" s="13" customFormat="1">
      <c r="B137" s="164"/>
      <c r="D137" s="165" t="s">
        <v>168</v>
      </c>
      <c r="E137" s="166" t="s">
        <v>1</v>
      </c>
      <c r="F137" s="167" t="s">
        <v>1087</v>
      </c>
      <c r="H137" s="168">
        <v>72.599999999999994</v>
      </c>
      <c r="I137" s="169"/>
      <c r="L137" s="164"/>
      <c r="M137" s="170"/>
      <c r="N137" s="171"/>
      <c r="O137" s="171"/>
      <c r="P137" s="171"/>
      <c r="Q137" s="171"/>
      <c r="R137" s="171"/>
      <c r="S137" s="171"/>
      <c r="T137" s="172"/>
      <c r="AT137" s="166" t="s">
        <v>168</v>
      </c>
      <c r="AU137" s="166" t="s">
        <v>82</v>
      </c>
      <c r="AV137" s="13" t="s">
        <v>82</v>
      </c>
      <c r="AW137" s="13" t="s">
        <v>30</v>
      </c>
      <c r="AX137" s="13" t="s">
        <v>73</v>
      </c>
      <c r="AY137" s="166" t="s">
        <v>160</v>
      </c>
    </row>
    <row r="138" spans="1:65" s="14" customFormat="1">
      <c r="B138" s="173"/>
      <c r="D138" s="165" t="s">
        <v>168</v>
      </c>
      <c r="E138" s="174" t="s">
        <v>1</v>
      </c>
      <c r="F138" s="175" t="s">
        <v>170</v>
      </c>
      <c r="H138" s="176">
        <v>72.599999999999994</v>
      </c>
      <c r="I138" s="177"/>
      <c r="L138" s="173"/>
      <c r="M138" s="178"/>
      <c r="N138" s="179"/>
      <c r="O138" s="179"/>
      <c r="P138" s="179"/>
      <c r="Q138" s="179"/>
      <c r="R138" s="179"/>
      <c r="S138" s="179"/>
      <c r="T138" s="180"/>
      <c r="AT138" s="174" t="s">
        <v>168</v>
      </c>
      <c r="AU138" s="174" t="s">
        <v>82</v>
      </c>
      <c r="AV138" s="14" t="s">
        <v>166</v>
      </c>
      <c r="AW138" s="14" t="s">
        <v>30</v>
      </c>
      <c r="AX138" s="14" t="s">
        <v>80</v>
      </c>
      <c r="AY138" s="174" t="s">
        <v>160</v>
      </c>
    </row>
    <row r="139" spans="1:65" s="2" customFormat="1" ht="24.2" customHeight="1">
      <c r="A139" s="32"/>
      <c r="B139" s="149"/>
      <c r="C139" s="150" t="s">
        <v>174</v>
      </c>
      <c r="D139" s="150" t="s">
        <v>162</v>
      </c>
      <c r="E139" s="151" t="s">
        <v>175</v>
      </c>
      <c r="F139" s="152" t="s">
        <v>176</v>
      </c>
      <c r="G139" s="153" t="s">
        <v>165</v>
      </c>
      <c r="H139" s="154">
        <v>72.599999999999994</v>
      </c>
      <c r="I139" s="155"/>
      <c r="J139" s="156">
        <f>ROUND(I139*H139,2)</f>
        <v>0</v>
      </c>
      <c r="K139" s="157"/>
      <c r="L139" s="33"/>
      <c r="M139" s="158" t="s">
        <v>1</v>
      </c>
      <c r="N139" s="159" t="s">
        <v>38</v>
      </c>
      <c r="O139" s="58"/>
      <c r="P139" s="160">
        <f>O139*H139</f>
        <v>0</v>
      </c>
      <c r="Q139" s="160">
        <v>0</v>
      </c>
      <c r="R139" s="160">
        <f>Q139*H139</f>
        <v>0</v>
      </c>
      <c r="S139" s="160">
        <v>0.22</v>
      </c>
      <c r="T139" s="161">
        <f>S139*H139</f>
        <v>15.972</v>
      </c>
      <c r="U139" s="32"/>
      <c r="V139" s="32"/>
      <c r="W139" s="32"/>
      <c r="X139" s="32"/>
      <c r="Y139" s="32"/>
      <c r="Z139" s="32"/>
      <c r="AA139" s="32"/>
      <c r="AB139" s="32"/>
      <c r="AC139" s="32"/>
      <c r="AD139" s="32"/>
      <c r="AE139" s="32"/>
      <c r="AR139" s="162" t="s">
        <v>166</v>
      </c>
      <c r="AT139" s="162" t="s">
        <v>162</v>
      </c>
      <c r="AU139" s="162" t="s">
        <v>82</v>
      </c>
      <c r="AY139" s="17" t="s">
        <v>160</v>
      </c>
      <c r="BE139" s="163">
        <f>IF(N139="základní",J139,0)</f>
        <v>0</v>
      </c>
      <c r="BF139" s="163">
        <f>IF(N139="snížená",J139,0)</f>
        <v>0</v>
      </c>
      <c r="BG139" s="163">
        <f>IF(N139="zákl. přenesená",J139,0)</f>
        <v>0</v>
      </c>
      <c r="BH139" s="163">
        <f>IF(N139="sníž. přenesená",J139,0)</f>
        <v>0</v>
      </c>
      <c r="BI139" s="163">
        <f>IF(N139="nulová",J139,0)</f>
        <v>0</v>
      </c>
      <c r="BJ139" s="17" t="s">
        <v>80</v>
      </c>
      <c r="BK139" s="163">
        <f>ROUND(I139*H139,2)</f>
        <v>0</v>
      </c>
      <c r="BL139" s="17" t="s">
        <v>166</v>
      </c>
      <c r="BM139" s="162" t="s">
        <v>1089</v>
      </c>
    </row>
    <row r="140" spans="1:65" s="13" customFormat="1">
      <c r="B140" s="164"/>
      <c r="D140" s="165" t="s">
        <v>168</v>
      </c>
      <c r="E140" s="166" t="s">
        <v>1</v>
      </c>
      <c r="F140" s="167" t="s">
        <v>1087</v>
      </c>
      <c r="H140" s="168">
        <v>72.599999999999994</v>
      </c>
      <c r="I140" s="169"/>
      <c r="L140" s="164"/>
      <c r="M140" s="170"/>
      <c r="N140" s="171"/>
      <c r="O140" s="171"/>
      <c r="P140" s="171"/>
      <c r="Q140" s="171"/>
      <c r="R140" s="171"/>
      <c r="S140" s="171"/>
      <c r="T140" s="172"/>
      <c r="AT140" s="166" t="s">
        <v>168</v>
      </c>
      <c r="AU140" s="166" t="s">
        <v>82</v>
      </c>
      <c r="AV140" s="13" t="s">
        <v>82</v>
      </c>
      <c r="AW140" s="13" t="s">
        <v>30</v>
      </c>
      <c r="AX140" s="13" t="s">
        <v>73</v>
      </c>
      <c r="AY140" s="166" t="s">
        <v>160</v>
      </c>
    </row>
    <row r="141" spans="1:65" s="14" customFormat="1">
      <c r="B141" s="173"/>
      <c r="D141" s="165" t="s">
        <v>168</v>
      </c>
      <c r="E141" s="174" t="s">
        <v>1</v>
      </c>
      <c r="F141" s="175" t="s">
        <v>170</v>
      </c>
      <c r="H141" s="176">
        <v>72.599999999999994</v>
      </c>
      <c r="I141" s="177"/>
      <c r="L141" s="173"/>
      <c r="M141" s="178"/>
      <c r="N141" s="179"/>
      <c r="O141" s="179"/>
      <c r="P141" s="179"/>
      <c r="Q141" s="179"/>
      <c r="R141" s="179"/>
      <c r="S141" s="179"/>
      <c r="T141" s="180"/>
      <c r="AT141" s="174" t="s">
        <v>168</v>
      </c>
      <c r="AU141" s="174" t="s">
        <v>82</v>
      </c>
      <c r="AV141" s="14" t="s">
        <v>166</v>
      </c>
      <c r="AW141" s="14" t="s">
        <v>30</v>
      </c>
      <c r="AX141" s="14" t="s">
        <v>80</v>
      </c>
      <c r="AY141" s="174" t="s">
        <v>160</v>
      </c>
    </row>
    <row r="142" spans="1:65" s="2" customFormat="1" ht="24.2" customHeight="1">
      <c r="A142" s="32"/>
      <c r="B142" s="149"/>
      <c r="C142" s="150" t="s">
        <v>166</v>
      </c>
      <c r="D142" s="150" t="s">
        <v>162</v>
      </c>
      <c r="E142" s="151" t="s">
        <v>513</v>
      </c>
      <c r="F142" s="152" t="s">
        <v>514</v>
      </c>
      <c r="G142" s="153" t="s">
        <v>165</v>
      </c>
      <c r="H142" s="154">
        <v>112.2</v>
      </c>
      <c r="I142" s="155"/>
      <c r="J142" s="156">
        <f>ROUND(I142*H142,2)</f>
        <v>0</v>
      </c>
      <c r="K142" s="157"/>
      <c r="L142" s="33"/>
      <c r="M142" s="158" t="s">
        <v>1</v>
      </c>
      <c r="N142" s="159" t="s">
        <v>38</v>
      </c>
      <c r="O142" s="58"/>
      <c r="P142" s="160">
        <f>O142*H142</f>
        <v>0</v>
      </c>
      <c r="Q142" s="160">
        <v>6.9999999999999994E-5</v>
      </c>
      <c r="R142" s="160">
        <f>Q142*H142</f>
        <v>7.8539999999999999E-3</v>
      </c>
      <c r="S142" s="160">
        <v>0.115</v>
      </c>
      <c r="T142" s="161">
        <f>S142*H142</f>
        <v>12.903</v>
      </c>
      <c r="U142" s="32"/>
      <c r="V142" s="32"/>
      <c r="W142" s="32"/>
      <c r="X142" s="32"/>
      <c r="Y142" s="32"/>
      <c r="Z142" s="32"/>
      <c r="AA142" s="32"/>
      <c r="AB142" s="32"/>
      <c r="AC142" s="32"/>
      <c r="AD142" s="32"/>
      <c r="AE142" s="32"/>
      <c r="AR142" s="162" t="s">
        <v>166</v>
      </c>
      <c r="AT142" s="162" t="s">
        <v>162</v>
      </c>
      <c r="AU142" s="162" t="s">
        <v>82</v>
      </c>
      <c r="AY142" s="17" t="s">
        <v>160</v>
      </c>
      <c r="BE142" s="163">
        <f>IF(N142="základní",J142,0)</f>
        <v>0</v>
      </c>
      <c r="BF142" s="163">
        <f>IF(N142="snížená",J142,0)</f>
        <v>0</v>
      </c>
      <c r="BG142" s="163">
        <f>IF(N142="zákl. přenesená",J142,0)</f>
        <v>0</v>
      </c>
      <c r="BH142" s="163">
        <f>IF(N142="sníž. přenesená",J142,0)</f>
        <v>0</v>
      </c>
      <c r="BI142" s="163">
        <f>IF(N142="nulová",J142,0)</f>
        <v>0</v>
      </c>
      <c r="BJ142" s="17" t="s">
        <v>80</v>
      </c>
      <c r="BK142" s="163">
        <f>ROUND(I142*H142,2)</f>
        <v>0</v>
      </c>
      <c r="BL142" s="17" t="s">
        <v>166</v>
      </c>
      <c r="BM142" s="162" t="s">
        <v>1090</v>
      </c>
    </row>
    <row r="143" spans="1:65" s="13" customFormat="1">
      <c r="B143" s="164"/>
      <c r="D143" s="165" t="s">
        <v>168</v>
      </c>
      <c r="E143" s="166" t="s">
        <v>1</v>
      </c>
      <c r="F143" s="167" t="s">
        <v>1091</v>
      </c>
      <c r="H143" s="168">
        <v>112.2</v>
      </c>
      <c r="I143" s="169"/>
      <c r="L143" s="164"/>
      <c r="M143" s="170"/>
      <c r="N143" s="171"/>
      <c r="O143" s="171"/>
      <c r="P143" s="171"/>
      <c r="Q143" s="171"/>
      <c r="R143" s="171"/>
      <c r="S143" s="171"/>
      <c r="T143" s="172"/>
      <c r="AT143" s="166" t="s">
        <v>168</v>
      </c>
      <c r="AU143" s="166" t="s">
        <v>82</v>
      </c>
      <c r="AV143" s="13" t="s">
        <v>82</v>
      </c>
      <c r="AW143" s="13" t="s">
        <v>30</v>
      </c>
      <c r="AX143" s="13" t="s">
        <v>73</v>
      </c>
      <c r="AY143" s="166" t="s">
        <v>160</v>
      </c>
    </row>
    <row r="144" spans="1:65" s="14" customFormat="1">
      <c r="B144" s="173"/>
      <c r="D144" s="165" t="s">
        <v>168</v>
      </c>
      <c r="E144" s="174" t="s">
        <v>1</v>
      </c>
      <c r="F144" s="175" t="s">
        <v>170</v>
      </c>
      <c r="H144" s="176">
        <v>112.2</v>
      </c>
      <c r="I144" s="177"/>
      <c r="L144" s="173"/>
      <c r="M144" s="178"/>
      <c r="N144" s="179"/>
      <c r="O144" s="179"/>
      <c r="P144" s="179"/>
      <c r="Q144" s="179"/>
      <c r="R144" s="179"/>
      <c r="S144" s="179"/>
      <c r="T144" s="180"/>
      <c r="AT144" s="174" t="s">
        <v>168</v>
      </c>
      <c r="AU144" s="174" t="s">
        <v>82</v>
      </c>
      <c r="AV144" s="14" t="s">
        <v>166</v>
      </c>
      <c r="AW144" s="14" t="s">
        <v>30</v>
      </c>
      <c r="AX144" s="14" t="s">
        <v>80</v>
      </c>
      <c r="AY144" s="174" t="s">
        <v>160</v>
      </c>
    </row>
    <row r="145" spans="1:65" s="2" customFormat="1" ht="24.2" customHeight="1">
      <c r="A145" s="32"/>
      <c r="B145" s="149"/>
      <c r="C145" s="150" t="s">
        <v>182</v>
      </c>
      <c r="D145" s="150" t="s">
        <v>162</v>
      </c>
      <c r="E145" s="151" t="s">
        <v>183</v>
      </c>
      <c r="F145" s="152" t="s">
        <v>184</v>
      </c>
      <c r="G145" s="153" t="s">
        <v>185</v>
      </c>
      <c r="H145" s="154">
        <v>48</v>
      </c>
      <c r="I145" s="155"/>
      <c r="J145" s="156">
        <f>ROUND(I145*H145,2)</f>
        <v>0</v>
      </c>
      <c r="K145" s="157"/>
      <c r="L145" s="33"/>
      <c r="M145" s="158" t="s">
        <v>1</v>
      </c>
      <c r="N145" s="159" t="s">
        <v>38</v>
      </c>
      <c r="O145" s="58"/>
      <c r="P145" s="160">
        <f>O145*H145</f>
        <v>0</v>
      </c>
      <c r="Q145" s="160">
        <v>3.0000000000000001E-5</v>
      </c>
      <c r="R145" s="160">
        <f>Q145*H145</f>
        <v>1.4400000000000001E-3</v>
      </c>
      <c r="S145" s="160">
        <v>0</v>
      </c>
      <c r="T145" s="161">
        <f>S145*H145</f>
        <v>0</v>
      </c>
      <c r="U145" s="32"/>
      <c r="V145" s="32"/>
      <c r="W145" s="32"/>
      <c r="X145" s="32"/>
      <c r="Y145" s="32"/>
      <c r="Z145" s="32"/>
      <c r="AA145" s="32"/>
      <c r="AB145" s="32"/>
      <c r="AC145" s="32"/>
      <c r="AD145" s="32"/>
      <c r="AE145" s="32"/>
      <c r="AR145" s="162" t="s">
        <v>166</v>
      </c>
      <c r="AT145" s="162" t="s">
        <v>162</v>
      </c>
      <c r="AU145" s="162" t="s">
        <v>82</v>
      </c>
      <c r="AY145" s="17" t="s">
        <v>160</v>
      </c>
      <c r="BE145" s="163">
        <f>IF(N145="základní",J145,0)</f>
        <v>0</v>
      </c>
      <c r="BF145" s="163">
        <f>IF(N145="snížená",J145,0)</f>
        <v>0</v>
      </c>
      <c r="BG145" s="163">
        <f>IF(N145="zákl. přenesená",J145,0)</f>
        <v>0</v>
      </c>
      <c r="BH145" s="163">
        <f>IF(N145="sníž. přenesená",J145,0)</f>
        <v>0</v>
      </c>
      <c r="BI145" s="163">
        <f>IF(N145="nulová",J145,0)</f>
        <v>0</v>
      </c>
      <c r="BJ145" s="17" t="s">
        <v>80</v>
      </c>
      <c r="BK145" s="163">
        <f>ROUND(I145*H145,2)</f>
        <v>0</v>
      </c>
      <c r="BL145" s="17" t="s">
        <v>166</v>
      </c>
      <c r="BM145" s="162" t="s">
        <v>1092</v>
      </c>
    </row>
    <row r="146" spans="1:65" s="13" customFormat="1">
      <c r="B146" s="164"/>
      <c r="D146" s="165" t="s">
        <v>168</v>
      </c>
      <c r="E146" s="166" t="s">
        <v>1</v>
      </c>
      <c r="F146" s="167" t="s">
        <v>1093</v>
      </c>
      <c r="H146" s="168">
        <v>48</v>
      </c>
      <c r="I146" s="169"/>
      <c r="L146" s="164"/>
      <c r="M146" s="170"/>
      <c r="N146" s="171"/>
      <c r="O146" s="171"/>
      <c r="P146" s="171"/>
      <c r="Q146" s="171"/>
      <c r="R146" s="171"/>
      <c r="S146" s="171"/>
      <c r="T146" s="172"/>
      <c r="AT146" s="166" t="s">
        <v>168</v>
      </c>
      <c r="AU146" s="166" t="s">
        <v>82</v>
      </c>
      <c r="AV146" s="13" t="s">
        <v>82</v>
      </c>
      <c r="AW146" s="13" t="s">
        <v>30</v>
      </c>
      <c r="AX146" s="13" t="s">
        <v>73</v>
      </c>
      <c r="AY146" s="166" t="s">
        <v>160</v>
      </c>
    </row>
    <row r="147" spans="1:65" s="14" customFormat="1">
      <c r="B147" s="173"/>
      <c r="D147" s="165" t="s">
        <v>168</v>
      </c>
      <c r="E147" s="174" t="s">
        <v>1</v>
      </c>
      <c r="F147" s="175" t="s">
        <v>170</v>
      </c>
      <c r="H147" s="176">
        <v>48</v>
      </c>
      <c r="I147" s="177"/>
      <c r="L147" s="173"/>
      <c r="M147" s="178"/>
      <c r="N147" s="179"/>
      <c r="O147" s="179"/>
      <c r="P147" s="179"/>
      <c r="Q147" s="179"/>
      <c r="R147" s="179"/>
      <c r="S147" s="179"/>
      <c r="T147" s="180"/>
      <c r="AT147" s="174" t="s">
        <v>168</v>
      </c>
      <c r="AU147" s="174" t="s">
        <v>82</v>
      </c>
      <c r="AV147" s="14" t="s">
        <v>166</v>
      </c>
      <c r="AW147" s="14" t="s">
        <v>30</v>
      </c>
      <c r="AX147" s="14" t="s">
        <v>80</v>
      </c>
      <c r="AY147" s="174" t="s">
        <v>160</v>
      </c>
    </row>
    <row r="148" spans="1:65" s="2" customFormat="1" ht="24.2" customHeight="1">
      <c r="A148" s="32"/>
      <c r="B148" s="149"/>
      <c r="C148" s="150" t="s">
        <v>188</v>
      </c>
      <c r="D148" s="150" t="s">
        <v>162</v>
      </c>
      <c r="E148" s="151" t="s">
        <v>189</v>
      </c>
      <c r="F148" s="152" t="s">
        <v>190</v>
      </c>
      <c r="G148" s="153" t="s">
        <v>191</v>
      </c>
      <c r="H148" s="154">
        <v>2</v>
      </c>
      <c r="I148" s="155"/>
      <c r="J148" s="156">
        <f>ROUND(I148*H148,2)</f>
        <v>0</v>
      </c>
      <c r="K148" s="157"/>
      <c r="L148" s="33"/>
      <c r="M148" s="158" t="s">
        <v>1</v>
      </c>
      <c r="N148" s="159" t="s">
        <v>38</v>
      </c>
      <c r="O148" s="58"/>
      <c r="P148" s="160">
        <f>O148*H148</f>
        <v>0</v>
      </c>
      <c r="Q148" s="160">
        <v>0</v>
      </c>
      <c r="R148" s="160">
        <f>Q148*H148</f>
        <v>0</v>
      </c>
      <c r="S148" s="160">
        <v>0</v>
      </c>
      <c r="T148" s="161">
        <f>S148*H148</f>
        <v>0</v>
      </c>
      <c r="U148" s="32"/>
      <c r="V148" s="32"/>
      <c r="W148" s="32"/>
      <c r="X148" s="32"/>
      <c r="Y148" s="32"/>
      <c r="Z148" s="32"/>
      <c r="AA148" s="32"/>
      <c r="AB148" s="32"/>
      <c r="AC148" s="32"/>
      <c r="AD148" s="32"/>
      <c r="AE148" s="32"/>
      <c r="AR148" s="162" t="s">
        <v>166</v>
      </c>
      <c r="AT148" s="162" t="s">
        <v>162</v>
      </c>
      <c r="AU148" s="162" t="s">
        <v>82</v>
      </c>
      <c r="AY148" s="17" t="s">
        <v>160</v>
      </c>
      <c r="BE148" s="163">
        <f>IF(N148="základní",J148,0)</f>
        <v>0</v>
      </c>
      <c r="BF148" s="163">
        <f>IF(N148="snížená",J148,0)</f>
        <v>0</v>
      </c>
      <c r="BG148" s="163">
        <f>IF(N148="zákl. přenesená",J148,0)</f>
        <v>0</v>
      </c>
      <c r="BH148" s="163">
        <f>IF(N148="sníž. přenesená",J148,0)</f>
        <v>0</v>
      </c>
      <c r="BI148" s="163">
        <f>IF(N148="nulová",J148,0)</f>
        <v>0</v>
      </c>
      <c r="BJ148" s="17" t="s">
        <v>80</v>
      </c>
      <c r="BK148" s="163">
        <f>ROUND(I148*H148,2)</f>
        <v>0</v>
      </c>
      <c r="BL148" s="17" t="s">
        <v>166</v>
      </c>
      <c r="BM148" s="162" t="s">
        <v>1094</v>
      </c>
    </row>
    <row r="149" spans="1:65" s="13" customFormat="1">
      <c r="B149" s="164"/>
      <c r="D149" s="165" t="s">
        <v>168</v>
      </c>
      <c r="E149" s="166" t="s">
        <v>1</v>
      </c>
      <c r="F149" s="167" t="s">
        <v>82</v>
      </c>
      <c r="H149" s="168">
        <v>2</v>
      </c>
      <c r="I149" s="169"/>
      <c r="L149" s="164"/>
      <c r="M149" s="170"/>
      <c r="N149" s="171"/>
      <c r="O149" s="171"/>
      <c r="P149" s="171"/>
      <c r="Q149" s="171"/>
      <c r="R149" s="171"/>
      <c r="S149" s="171"/>
      <c r="T149" s="172"/>
      <c r="AT149" s="166" t="s">
        <v>168</v>
      </c>
      <c r="AU149" s="166" t="s">
        <v>82</v>
      </c>
      <c r="AV149" s="13" t="s">
        <v>82</v>
      </c>
      <c r="AW149" s="13" t="s">
        <v>30</v>
      </c>
      <c r="AX149" s="13" t="s">
        <v>73</v>
      </c>
      <c r="AY149" s="166" t="s">
        <v>160</v>
      </c>
    </row>
    <row r="150" spans="1:65" s="14" customFormat="1">
      <c r="B150" s="173"/>
      <c r="D150" s="165" t="s">
        <v>168</v>
      </c>
      <c r="E150" s="174" t="s">
        <v>1</v>
      </c>
      <c r="F150" s="175" t="s">
        <v>170</v>
      </c>
      <c r="H150" s="176">
        <v>2</v>
      </c>
      <c r="I150" s="177"/>
      <c r="L150" s="173"/>
      <c r="M150" s="178"/>
      <c r="N150" s="179"/>
      <c r="O150" s="179"/>
      <c r="P150" s="179"/>
      <c r="Q150" s="179"/>
      <c r="R150" s="179"/>
      <c r="S150" s="179"/>
      <c r="T150" s="180"/>
      <c r="AT150" s="174" t="s">
        <v>168</v>
      </c>
      <c r="AU150" s="174" t="s">
        <v>82</v>
      </c>
      <c r="AV150" s="14" t="s">
        <v>166</v>
      </c>
      <c r="AW150" s="14" t="s">
        <v>30</v>
      </c>
      <c r="AX150" s="14" t="s">
        <v>80</v>
      </c>
      <c r="AY150" s="174" t="s">
        <v>160</v>
      </c>
    </row>
    <row r="151" spans="1:65" s="2" customFormat="1" ht="24.2" customHeight="1">
      <c r="A151" s="32"/>
      <c r="B151" s="149"/>
      <c r="C151" s="150" t="s">
        <v>193</v>
      </c>
      <c r="D151" s="150" t="s">
        <v>162</v>
      </c>
      <c r="E151" s="151" t="s">
        <v>194</v>
      </c>
      <c r="F151" s="152" t="s">
        <v>195</v>
      </c>
      <c r="G151" s="153" t="s">
        <v>196</v>
      </c>
      <c r="H151" s="154">
        <v>1.1000000000000001</v>
      </c>
      <c r="I151" s="155"/>
      <c r="J151" s="156">
        <f>ROUND(I151*H151,2)</f>
        <v>0</v>
      </c>
      <c r="K151" s="157"/>
      <c r="L151" s="33"/>
      <c r="M151" s="158" t="s">
        <v>1</v>
      </c>
      <c r="N151" s="159" t="s">
        <v>38</v>
      </c>
      <c r="O151" s="58"/>
      <c r="P151" s="160">
        <f>O151*H151</f>
        <v>0</v>
      </c>
      <c r="Q151" s="160">
        <v>8.6800000000000002E-3</v>
      </c>
      <c r="R151" s="160">
        <f>Q151*H151</f>
        <v>9.5480000000000009E-3</v>
      </c>
      <c r="S151" s="160">
        <v>0</v>
      </c>
      <c r="T151" s="161">
        <f>S151*H151</f>
        <v>0</v>
      </c>
      <c r="U151" s="32"/>
      <c r="V151" s="32"/>
      <c r="W151" s="32"/>
      <c r="X151" s="32"/>
      <c r="Y151" s="32"/>
      <c r="Z151" s="32"/>
      <c r="AA151" s="32"/>
      <c r="AB151" s="32"/>
      <c r="AC151" s="32"/>
      <c r="AD151" s="32"/>
      <c r="AE151" s="32"/>
      <c r="AR151" s="162" t="s">
        <v>166</v>
      </c>
      <c r="AT151" s="162" t="s">
        <v>162</v>
      </c>
      <c r="AU151" s="162" t="s">
        <v>82</v>
      </c>
      <c r="AY151" s="17" t="s">
        <v>160</v>
      </c>
      <c r="BE151" s="163">
        <f>IF(N151="základní",J151,0)</f>
        <v>0</v>
      </c>
      <c r="BF151" s="163">
        <f>IF(N151="snížená",J151,0)</f>
        <v>0</v>
      </c>
      <c r="BG151" s="163">
        <f>IF(N151="zákl. přenesená",J151,0)</f>
        <v>0</v>
      </c>
      <c r="BH151" s="163">
        <f>IF(N151="sníž. přenesená",J151,0)</f>
        <v>0</v>
      </c>
      <c r="BI151" s="163">
        <f>IF(N151="nulová",J151,0)</f>
        <v>0</v>
      </c>
      <c r="BJ151" s="17" t="s">
        <v>80</v>
      </c>
      <c r="BK151" s="163">
        <f>ROUND(I151*H151,2)</f>
        <v>0</v>
      </c>
      <c r="BL151" s="17" t="s">
        <v>166</v>
      </c>
      <c r="BM151" s="162" t="s">
        <v>1095</v>
      </c>
    </row>
    <row r="152" spans="1:65" s="13" customFormat="1">
      <c r="B152" s="164"/>
      <c r="D152" s="165" t="s">
        <v>168</v>
      </c>
      <c r="E152" s="166" t="s">
        <v>1</v>
      </c>
      <c r="F152" s="167" t="s">
        <v>1096</v>
      </c>
      <c r="H152" s="168">
        <v>1.1000000000000001</v>
      </c>
      <c r="I152" s="169"/>
      <c r="L152" s="164"/>
      <c r="M152" s="170"/>
      <c r="N152" s="171"/>
      <c r="O152" s="171"/>
      <c r="P152" s="171"/>
      <c r="Q152" s="171"/>
      <c r="R152" s="171"/>
      <c r="S152" s="171"/>
      <c r="T152" s="172"/>
      <c r="AT152" s="166" t="s">
        <v>168</v>
      </c>
      <c r="AU152" s="166" t="s">
        <v>82</v>
      </c>
      <c r="AV152" s="13" t="s">
        <v>82</v>
      </c>
      <c r="AW152" s="13" t="s">
        <v>30</v>
      </c>
      <c r="AX152" s="13" t="s">
        <v>73</v>
      </c>
      <c r="AY152" s="166" t="s">
        <v>160</v>
      </c>
    </row>
    <row r="153" spans="1:65" s="14" customFormat="1">
      <c r="B153" s="173"/>
      <c r="D153" s="165" t="s">
        <v>168</v>
      </c>
      <c r="E153" s="174" t="s">
        <v>1</v>
      </c>
      <c r="F153" s="175" t="s">
        <v>170</v>
      </c>
      <c r="H153" s="176">
        <v>1.1000000000000001</v>
      </c>
      <c r="I153" s="177"/>
      <c r="L153" s="173"/>
      <c r="M153" s="178"/>
      <c r="N153" s="179"/>
      <c r="O153" s="179"/>
      <c r="P153" s="179"/>
      <c r="Q153" s="179"/>
      <c r="R153" s="179"/>
      <c r="S153" s="179"/>
      <c r="T153" s="180"/>
      <c r="AT153" s="174" t="s">
        <v>168</v>
      </c>
      <c r="AU153" s="174" t="s">
        <v>82</v>
      </c>
      <c r="AV153" s="14" t="s">
        <v>166</v>
      </c>
      <c r="AW153" s="14" t="s">
        <v>30</v>
      </c>
      <c r="AX153" s="14" t="s">
        <v>80</v>
      </c>
      <c r="AY153" s="174" t="s">
        <v>160</v>
      </c>
    </row>
    <row r="154" spans="1:65" s="2" customFormat="1" ht="24.2" customHeight="1">
      <c r="A154" s="32"/>
      <c r="B154" s="149"/>
      <c r="C154" s="150" t="s">
        <v>199</v>
      </c>
      <c r="D154" s="150" t="s">
        <v>162</v>
      </c>
      <c r="E154" s="151" t="s">
        <v>200</v>
      </c>
      <c r="F154" s="152" t="s">
        <v>201</v>
      </c>
      <c r="G154" s="153" t="s">
        <v>196</v>
      </c>
      <c r="H154" s="154">
        <v>2.2000000000000002</v>
      </c>
      <c r="I154" s="155"/>
      <c r="J154" s="156">
        <f>ROUND(I154*H154,2)</f>
        <v>0</v>
      </c>
      <c r="K154" s="157"/>
      <c r="L154" s="33"/>
      <c r="M154" s="158" t="s">
        <v>1</v>
      </c>
      <c r="N154" s="159" t="s">
        <v>38</v>
      </c>
      <c r="O154" s="58"/>
      <c r="P154" s="160">
        <f>O154*H154</f>
        <v>0</v>
      </c>
      <c r="Q154" s="160">
        <v>3.6900000000000002E-2</v>
      </c>
      <c r="R154" s="160">
        <f>Q154*H154</f>
        <v>8.1180000000000016E-2</v>
      </c>
      <c r="S154" s="160">
        <v>0</v>
      </c>
      <c r="T154" s="161">
        <f>S154*H154</f>
        <v>0</v>
      </c>
      <c r="U154" s="32"/>
      <c r="V154" s="32"/>
      <c r="W154" s="32"/>
      <c r="X154" s="32"/>
      <c r="Y154" s="32"/>
      <c r="Z154" s="32"/>
      <c r="AA154" s="32"/>
      <c r="AB154" s="32"/>
      <c r="AC154" s="32"/>
      <c r="AD154" s="32"/>
      <c r="AE154" s="32"/>
      <c r="AR154" s="162" t="s">
        <v>166</v>
      </c>
      <c r="AT154" s="162" t="s">
        <v>162</v>
      </c>
      <c r="AU154" s="162" t="s">
        <v>82</v>
      </c>
      <c r="AY154" s="17" t="s">
        <v>160</v>
      </c>
      <c r="BE154" s="163">
        <f>IF(N154="základní",J154,0)</f>
        <v>0</v>
      </c>
      <c r="BF154" s="163">
        <f>IF(N154="snížená",J154,0)</f>
        <v>0</v>
      </c>
      <c r="BG154" s="163">
        <f>IF(N154="zákl. přenesená",J154,0)</f>
        <v>0</v>
      </c>
      <c r="BH154" s="163">
        <f>IF(N154="sníž. přenesená",J154,0)</f>
        <v>0</v>
      </c>
      <c r="BI154" s="163">
        <f>IF(N154="nulová",J154,0)</f>
        <v>0</v>
      </c>
      <c r="BJ154" s="17" t="s">
        <v>80</v>
      </c>
      <c r="BK154" s="163">
        <f>ROUND(I154*H154,2)</f>
        <v>0</v>
      </c>
      <c r="BL154" s="17" t="s">
        <v>166</v>
      </c>
      <c r="BM154" s="162" t="s">
        <v>1097</v>
      </c>
    </row>
    <row r="155" spans="1:65" s="13" customFormat="1">
      <c r="B155" s="164"/>
      <c r="D155" s="165" t="s">
        <v>168</v>
      </c>
      <c r="E155" s="166" t="s">
        <v>1</v>
      </c>
      <c r="F155" s="167" t="s">
        <v>198</v>
      </c>
      <c r="H155" s="168">
        <v>2.2000000000000002</v>
      </c>
      <c r="I155" s="169"/>
      <c r="L155" s="164"/>
      <c r="M155" s="170"/>
      <c r="N155" s="171"/>
      <c r="O155" s="171"/>
      <c r="P155" s="171"/>
      <c r="Q155" s="171"/>
      <c r="R155" s="171"/>
      <c r="S155" s="171"/>
      <c r="T155" s="172"/>
      <c r="AT155" s="166" t="s">
        <v>168</v>
      </c>
      <c r="AU155" s="166" t="s">
        <v>82</v>
      </c>
      <c r="AV155" s="13" t="s">
        <v>82</v>
      </c>
      <c r="AW155" s="13" t="s">
        <v>30</v>
      </c>
      <c r="AX155" s="13" t="s">
        <v>73</v>
      </c>
      <c r="AY155" s="166" t="s">
        <v>160</v>
      </c>
    </row>
    <row r="156" spans="1:65" s="14" customFormat="1">
      <c r="B156" s="173"/>
      <c r="D156" s="165" t="s">
        <v>168</v>
      </c>
      <c r="E156" s="174" t="s">
        <v>1</v>
      </c>
      <c r="F156" s="175" t="s">
        <v>170</v>
      </c>
      <c r="H156" s="176">
        <v>2.2000000000000002</v>
      </c>
      <c r="I156" s="177"/>
      <c r="L156" s="173"/>
      <c r="M156" s="178"/>
      <c r="N156" s="179"/>
      <c r="O156" s="179"/>
      <c r="P156" s="179"/>
      <c r="Q156" s="179"/>
      <c r="R156" s="179"/>
      <c r="S156" s="179"/>
      <c r="T156" s="180"/>
      <c r="AT156" s="174" t="s">
        <v>168</v>
      </c>
      <c r="AU156" s="174" t="s">
        <v>82</v>
      </c>
      <c r="AV156" s="14" t="s">
        <v>166</v>
      </c>
      <c r="AW156" s="14" t="s">
        <v>30</v>
      </c>
      <c r="AX156" s="14" t="s">
        <v>80</v>
      </c>
      <c r="AY156" s="174" t="s">
        <v>160</v>
      </c>
    </row>
    <row r="157" spans="1:65" s="2" customFormat="1" ht="24.2" customHeight="1">
      <c r="A157" s="32"/>
      <c r="B157" s="149"/>
      <c r="C157" s="150" t="s">
        <v>204</v>
      </c>
      <c r="D157" s="150" t="s">
        <v>162</v>
      </c>
      <c r="E157" s="151" t="s">
        <v>205</v>
      </c>
      <c r="F157" s="152" t="s">
        <v>206</v>
      </c>
      <c r="G157" s="153" t="s">
        <v>207</v>
      </c>
      <c r="H157" s="154">
        <v>6.1159999999999997</v>
      </c>
      <c r="I157" s="155"/>
      <c r="J157" s="156">
        <f>ROUND(I157*H157,2)</f>
        <v>0</v>
      </c>
      <c r="K157" s="157"/>
      <c r="L157" s="33"/>
      <c r="M157" s="158" t="s">
        <v>1</v>
      </c>
      <c r="N157" s="159" t="s">
        <v>38</v>
      </c>
      <c r="O157" s="58"/>
      <c r="P157" s="160">
        <f>O157*H157</f>
        <v>0</v>
      </c>
      <c r="Q157" s="160">
        <v>0</v>
      </c>
      <c r="R157" s="160">
        <f>Q157*H157</f>
        <v>0</v>
      </c>
      <c r="S157" s="160">
        <v>0</v>
      </c>
      <c r="T157" s="161">
        <f>S157*H157</f>
        <v>0</v>
      </c>
      <c r="U157" s="32"/>
      <c r="V157" s="32"/>
      <c r="W157" s="32"/>
      <c r="X157" s="32"/>
      <c r="Y157" s="32"/>
      <c r="Z157" s="32"/>
      <c r="AA157" s="32"/>
      <c r="AB157" s="32"/>
      <c r="AC157" s="32"/>
      <c r="AD157" s="32"/>
      <c r="AE157" s="32"/>
      <c r="AR157" s="162" t="s">
        <v>166</v>
      </c>
      <c r="AT157" s="162" t="s">
        <v>162</v>
      </c>
      <c r="AU157" s="162" t="s">
        <v>82</v>
      </c>
      <c r="AY157" s="17" t="s">
        <v>160</v>
      </c>
      <c r="BE157" s="163">
        <f>IF(N157="základní",J157,0)</f>
        <v>0</v>
      </c>
      <c r="BF157" s="163">
        <f>IF(N157="snížená",J157,0)</f>
        <v>0</v>
      </c>
      <c r="BG157" s="163">
        <f>IF(N157="zákl. přenesená",J157,0)</f>
        <v>0</v>
      </c>
      <c r="BH157" s="163">
        <f>IF(N157="sníž. přenesená",J157,0)</f>
        <v>0</v>
      </c>
      <c r="BI157" s="163">
        <f>IF(N157="nulová",J157,0)</f>
        <v>0</v>
      </c>
      <c r="BJ157" s="17" t="s">
        <v>80</v>
      </c>
      <c r="BK157" s="163">
        <f>ROUND(I157*H157,2)</f>
        <v>0</v>
      </c>
      <c r="BL157" s="17" t="s">
        <v>166</v>
      </c>
      <c r="BM157" s="162" t="s">
        <v>1098</v>
      </c>
    </row>
    <row r="158" spans="1:65" s="13" customFormat="1">
      <c r="B158" s="164"/>
      <c r="D158" s="165" t="s">
        <v>168</v>
      </c>
      <c r="E158" s="166" t="s">
        <v>1</v>
      </c>
      <c r="F158" s="167" t="s">
        <v>1099</v>
      </c>
      <c r="H158" s="168">
        <v>6.1159999999999997</v>
      </c>
      <c r="I158" s="169"/>
      <c r="L158" s="164"/>
      <c r="M158" s="170"/>
      <c r="N158" s="171"/>
      <c r="O158" s="171"/>
      <c r="P158" s="171"/>
      <c r="Q158" s="171"/>
      <c r="R158" s="171"/>
      <c r="S158" s="171"/>
      <c r="T158" s="172"/>
      <c r="AT158" s="166" t="s">
        <v>168</v>
      </c>
      <c r="AU158" s="166" t="s">
        <v>82</v>
      </c>
      <c r="AV158" s="13" t="s">
        <v>82</v>
      </c>
      <c r="AW158" s="13" t="s">
        <v>30</v>
      </c>
      <c r="AX158" s="13" t="s">
        <v>73</v>
      </c>
      <c r="AY158" s="166" t="s">
        <v>160</v>
      </c>
    </row>
    <row r="159" spans="1:65" s="14" customFormat="1">
      <c r="B159" s="173"/>
      <c r="D159" s="165" t="s">
        <v>168</v>
      </c>
      <c r="E159" s="174" t="s">
        <v>1</v>
      </c>
      <c r="F159" s="175" t="s">
        <v>170</v>
      </c>
      <c r="H159" s="176">
        <v>6.1159999999999997</v>
      </c>
      <c r="I159" s="177"/>
      <c r="L159" s="173"/>
      <c r="M159" s="178"/>
      <c r="N159" s="179"/>
      <c r="O159" s="179"/>
      <c r="P159" s="179"/>
      <c r="Q159" s="179"/>
      <c r="R159" s="179"/>
      <c r="S159" s="179"/>
      <c r="T159" s="180"/>
      <c r="AT159" s="174" t="s">
        <v>168</v>
      </c>
      <c r="AU159" s="174" t="s">
        <v>82</v>
      </c>
      <c r="AV159" s="14" t="s">
        <v>166</v>
      </c>
      <c r="AW159" s="14" t="s">
        <v>30</v>
      </c>
      <c r="AX159" s="14" t="s">
        <v>80</v>
      </c>
      <c r="AY159" s="174" t="s">
        <v>160</v>
      </c>
    </row>
    <row r="160" spans="1:65" s="2" customFormat="1" ht="33" customHeight="1">
      <c r="A160" s="32"/>
      <c r="B160" s="149"/>
      <c r="C160" s="150" t="s">
        <v>210</v>
      </c>
      <c r="D160" s="150" t="s">
        <v>162</v>
      </c>
      <c r="E160" s="151" t="s">
        <v>211</v>
      </c>
      <c r="F160" s="152" t="s">
        <v>212</v>
      </c>
      <c r="G160" s="153" t="s">
        <v>207</v>
      </c>
      <c r="H160" s="154">
        <v>97.174000000000007</v>
      </c>
      <c r="I160" s="155"/>
      <c r="J160" s="156">
        <f>ROUND(I160*H160,2)</f>
        <v>0</v>
      </c>
      <c r="K160" s="157"/>
      <c r="L160" s="33"/>
      <c r="M160" s="158" t="s">
        <v>1</v>
      </c>
      <c r="N160" s="159" t="s">
        <v>38</v>
      </c>
      <c r="O160" s="58"/>
      <c r="P160" s="160">
        <f>O160*H160</f>
        <v>0</v>
      </c>
      <c r="Q160" s="160">
        <v>0</v>
      </c>
      <c r="R160" s="160">
        <f>Q160*H160</f>
        <v>0</v>
      </c>
      <c r="S160" s="160">
        <v>0</v>
      </c>
      <c r="T160" s="161">
        <f>S160*H160</f>
        <v>0</v>
      </c>
      <c r="U160" s="32"/>
      <c r="V160" s="32"/>
      <c r="W160" s="32"/>
      <c r="X160" s="32"/>
      <c r="Y160" s="32"/>
      <c r="Z160" s="32"/>
      <c r="AA160" s="32"/>
      <c r="AB160" s="32"/>
      <c r="AC160" s="32"/>
      <c r="AD160" s="32"/>
      <c r="AE160" s="32"/>
      <c r="AR160" s="162" t="s">
        <v>166</v>
      </c>
      <c r="AT160" s="162" t="s">
        <v>162</v>
      </c>
      <c r="AU160" s="162" t="s">
        <v>82</v>
      </c>
      <c r="AY160" s="17" t="s">
        <v>160</v>
      </c>
      <c r="BE160" s="163">
        <f>IF(N160="základní",J160,0)</f>
        <v>0</v>
      </c>
      <c r="BF160" s="163">
        <f>IF(N160="snížená",J160,0)</f>
        <v>0</v>
      </c>
      <c r="BG160" s="163">
        <f>IF(N160="zákl. přenesená",J160,0)</f>
        <v>0</v>
      </c>
      <c r="BH160" s="163">
        <f>IF(N160="sníž. přenesená",J160,0)</f>
        <v>0</v>
      </c>
      <c r="BI160" s="163">
        <f>IF(N160="nulová",J160,0)</f>
        <v>0</v>
      </c>
      <c r="BJ160" s="17" t="s">
        <v>80</v>
      </c>
      <c r="BK160" s="163">
        <f>ROUND(I160*H160,2)</f>
        <v>0</v>
      </c>
      <c r="BL160" s="17" t="s">
        <v>166</v>
      </c>
      <c r="BM160" s="162" t="s">
        <v>1100</v>
      </c>
    </row>
    <row r="161" spans="1:65" s="15" customFormat="1">
      <c r="B161" s="181"/>
      <c r="D161" s="165" t="s">
        <v>168</v>
      </c>
      <c r="E161" s="182" t="s">
        <v>1</v>
      </c>
      <c r="F161" s="183" t="s">
        <v>214</v>
      </c>
      <c r="H161" s="182" t="s">
        <v>1</v>
      </c>
      <c r="I161" s="184"/>
      <c r="L161" s="181"/>
      <c r="M161" s="185"/>
      <c r="N161" s="186"/>
      <c r="O161" s="186"/>
      <c r="P161" s="186"/>
      <c r="Q161" s="186"/>
      <c r="R161" s="186"/>
      <c r="S161" s="186"/>
      <c r="T161" s="187"/>
      <c r="AT161" s="182" t="s">
        <v>168</v>
      </c>
      <c r="AU161" s="182" t="s">
        <v>82</v>
      </c>
      <c r="AV161" s="15" t="s">
        <v>80</v>
      </c>
      <c r="AW161" s="15" t="s">
        <v>30</v>
      </c>
      <c r="AX161" s="15" t="s">
        <v>73</v>
      </c>
      <c r="AY161" s="182" t="s">
        <v>160</v>
      </c>
    </row>
    <row r="162" spans="1:65" s="13" customFormat="1">
      <c r="B162" s="164"/>
      <c r="D162" s="165" t="s">
        <v>168</v>
      </c>
      <c r="E162" s="166" t="s">
        <v>1</v>
      </c>
      <c r="F162" s="167" t="s">
        <v>1101</v>
      </c>
      <c r="H162" s="168">
        <v>178.34299999999999</v>
      </c>
      <c r="I162" s="169"/>
      <c r="L162" s="164"/>
      <c r="M162" s="170"/>
      <c r="N162" s="171"/>
      <c r="O162" s="171"/>
      <c r="P162" s="171"/>
      <c r="Q162" s="171"/>
      <c r="R162" s="171"/>
      <c r="S162" s="171"/>
      <c r="T162" s="172"/>
      <c r="AT162" s="166" t="s">
        <v>168</v>
      </c>
      <c r="AU162" s="166" t="s">
        <v>82</v>
      </c>
      <c r="AV162" s="13" t="s">
        <v>82</v>
      </c>
      <c r="AW162" s="13" t="s">
        <v>30</v>
      </c>
      <c r="AX162" s="13" t="s">
        <v>73</v>
      </c>
      <c r="AY162" s="166" t="s">
        <v>160</v>
      </c>
    </row>
    <row r="163" spans="1:65" s="13" customFormat="1">
      <c r="B163" s="164"/>
      <c r="D163" s="165" t="s">
        <v>168</v>
      </c>
      <c r="E163" s="166" t="s">
        <v>1</v>
      </c>
      <c r="F163" s="167" t="s">
        <v>1102</v>
      </c>
      <c r="H163" s="168">
        <v>17.010000000000002</v>
      </c>
      <c r="I163" s="169"/>
      <c r="L163" s="164"/>
      <c r="M163" s="170"/>
      <c r="N163" s="171"/>
      <c r="O163" s="171"/>
      <c r="P163" s="171"/>
      <c r="Q163" s="171"/>
      <c r="R163" s="171"/>
      <c r="S163" s="171"/>
      <c r="T163" s="172"/>
      <c r="AT163" s="166" t="s">
        <v>168</v>
      </c>
      <c r="AU163" s="166" t="s">
        <v>82</v>
      </c>
      <c r="AV163" s="13" t="s">
        <v>82</v>
      </c>
      <c r="AW163" s="13" t="s">
        <v>30</v>
      </c>
      <c r="AX163" s="13" t="s">
        <v>73</v>
      </c>
      <c r="AY163" s="166" t="s">
        <v>160</v>
      </c>
    </row>
    <row r="164" spans="1:65" s="13" customFormat="1">
      <c r="B164" s="164"/>
      <c r="D164" s="165" t="s">
        <v>168</v>
      </c>
      <c r="E164" s="166" t="s">
        <v>1</v>
      </c>
      <c r="F164" s="167" t="s">
        <v>1103</v>
      </c>
      <c r="H164" s="168">
        <v>-33.396000000000001</v>
      </c>
      <c r="I164" s="169"/>
      <c r="L164" s="164"/>
      <c r="M164" s="170"/>
      <c r="N164" s="171"/>
      <c r="O164" s="171"/>
      <c r="P164" s="171"/>
      <c r="Q164" s="171"/>
      <c r="R164" s="171"/>
      <c r="S164" s="171"/>
      <c r="T164" s="172"/>
      <c r="AT164" s="166" t="s">
        <v>168</v>
      </c>
      <c r="AU164" s="166" t="s">
        <v>82</v>
      </c>
      <c r="AV164" s="13" t="s">
        <v>82</v>
      </c>
      <c r="AW164" s="13" t="s">
        <v>30</v>
      </c>
      <c r="AX164" s="13" t="s">
        <v>73</v>
      </c>
      <c r="AY164" s="166" t="s">
        <v>160</v>
      </c>
    </row>
    <row r="165" spans="1:65" s="14" customFormat="1">
      <c r="B165" s="173"/>
      <c r="D165" s="165" t="s">
        <v>168</v>
      </c>
      <c r="E165" s="174" t="s">
        <v>1</v>
      </c>
      <c r="F165" s="175" t="s">
        <v>218</v>
      </c>
      <c r="H165" s="176">
        <v>161.95699999999999</v>
      </c>
      <c r="I165" s="177"/>
      <c r="L165" s="173"/>
      <c r="M165" s="178"/>
      <c r="N165" s="179"/>
      <c r="O165" s="179"/>
      <c r="P165" s="179"/>
      <c r="Q165" s="179"/>
      <c r="R165" s="179"/>
      <c r="S165" s="179"/>
      <c r="T165" s="180"/>
      <c r="AT165" s="174" t="s">
        <v>168</v>
      </c>
      <c r="AU165" s="174" t="s">
        <v>82</v>
      </c>
      <c r="AV165" s="14" t="s">
        <v>166</v>
      </c>
      <c r="AW165" s="14" t="s">
        <v>30</v>
      </c>
      <c r="AX165" s="14" t="s">
        <v>73</v>
      </c>
      <c r="AY165" s="174" t="s">
        <v>160</v>
      </c>
    </row>
    <row r="166" spans="1:65" s="13" customFormat="1">
      <c r="B166" s="164"/>
      <c r="D166" s="165" t="s">
        <v>168</v>
      </c>
      <c r="E166" s="166" t="s">
        <v>1</v>
      </c>
      <c r="F166" s="167" t="s">
        <v>1104</v>
      </c>
      <c r="H166" s="168">
        <v>97.174000000000007</v>
      </c>
      <c r="I166" s="169"/>
      <c r="L166" s="164"/>
      <c r="M166" s="170"/>
      <c r="N166" s="171"/>
      <c r="O166" s="171"/>
      <c r="P166" s="171"/>
      <c r="Q166" s="171"/>
      <c r="R166" s="171"/>
      <c r="S166" s="171"/>
      <c r="T166" s="172"/>
      <c r="AT166" s="166" t="s">
        <v>168</v>
      </c>
      <c r="AU166" s="166" t="s">
        <v>82</v>
      </c>
      <c r="AV166" s="13" t="s">
        <v>82</v>
      </c>
      <c r="AW166" s="13" t="s">
        <v>30</v>
      </c>
      <c r="AX166" s="13" t="s">
        <v>80</v>
      </c>
      <c r="AY166" s="166" t="s">
        <v>160</v>
      </c>
    </row>
    <row r="167" spans="1:65" s="2" customFormat="1" ht="33" customHeight="1">
      <c r="A167" s="32"/>
      <c r="B167" s="149"/>
      <c r="C167" s="150" t="s">
        <v>220</v>
      </c>
      <c r="D167" s="150" t="s">
        <v>162</v>
      </c>
      <c r="E167" s="151" t="s">
        <v>221</v>
      </c>
      <c r="F167" s="152" t="s">
        <v>222</v>
      </c>
      <c r="G167" s="153" t="s">
        <v>207</v>
      </c>
      <c r="H167" s="154">
        <v>48.587000000000003</v>
      </c>
      <c r="I167" s="155"/>
      <c r="J167" s="156">
        <f>ROUND(I167*H167,2)</f>
        <v>0</v>
      </c>
      <c r="K167" s="157"/>
      <c r="L167" s="33"/>
      <c r="M167" s="158" t="s">
        <v>1</v>
      </c>
      <c r="N167" s="159" t="s">
        <v>38</v>
      </c>
      <c r="O167" s="58"/>
      <c r="P167" s="160">
        <f>O167*H167</f>
        <v>0</v>
      </c>
      <c r="Q167" s="160">
        <v>0</v>
      </c>
      <c r="R167" s="160">
        <f>Q167*H167</f>
        <v>0</v>
      </c>
      <c r="S167" s="160">
        <v>0</v>
      </c>
      <c r="T167" s="161">
        <f>S167*H167</f>
        <v>0</v>
      </c>
      <c r="U167" s="32"/>
      <c r="V167" s="32"/>
      <c r="W167" s="32"/>
      <c r="X167" s="32"/>
      <c r="Y167" s="32"/>
      <c r="Z167" s="32"/>
      <c r="AA167" s="32"/>
      <c r="AB167" s="32"/>
      <c r="AC167" s="32"/>
      <c r="AD167" s="32"/>
      <c r="AE167" s="32"/>
      <c r="AR167" s="162" t="s">
        <v>166</v>
      </c>
      <c r="AT167" s="162" t="s">
        <v>162</v>
      </c>
      <c r="AU167" s="162" t="s">
        <v>82</v>
      </c>
      <c r="AY167" s="17" t="s">
        <v>160</v>
      </c>
      <c r="BE167" s="163">
        <f>IF(N167="základní",J167,0)</f>
        <v>0</v>
      </c>
      <c r="BF167" s="163">
        <f>IF(N167="snížená",J167,0)</f>
        <v>0</v>
      </c>
      <c r="BG167" s="163">
        <f>IF(N167="zákl. přenesená",J167,0)</f>
        <v>0</v>
      </c>
      <c r="BH167" s="163">
        <f>IF(N167="sníž. přenesená",J167,0)</f>
        <v>0</v>
      </c>
      <c r="BI167" s="163">
        <f>IF(N167="nulová",J167,0)</f>
        <v>0</v>
      </c>
      <c r="BJ167" s="17" t="s">
        <v>80</v>
      </c>
      <c r="BK167" s="163">
        <f>ROUND(I167*H167,2)</f>
        <v>0</v>
      </c>
      <c r="BL167" s="17" t="s">
        <v>166</v>
      </c>
      <c r="BM167" s="162" t="s">
        <v>1105</v>
      </c>
    </row>
    <row r="168" spans="1:65" s="13" customFormat="1">
      <c r="B168" s="164"/>
      <c r="D168" s="165" t="s">
        <v>168</v>
      </c>
      <c r="E168" s="166" t="s">
        <v>1</v>
      </c>
      <c r="F168" s="167" t="s">
        <v>1106</v>
      </c>
      <c r="H168" s="168">
        <v>48.587000000000003</v>
      </c>
      <c r="I168" s="169"/>
      <c r="L168" s="164"/>
      <c r="M168" s="170"/>
      <c r="N168" s="171"/>
      <c r="O168" s="171"/>
      <c r="P168" s="171"/>
      <c r="Q168" s="171"/>
      <c r="R168" s="171"/>
      <c r="S168" s="171"/>
      <c r="T168" s="172"/>
      <c r="AT168" s="166" t="s">
        <v>168</v>
      </c>
      <c r="AU168" s="166" t="s">
        <v>82</v>
      </c>
      <c r="AV168" s="13" t="s">
        <v>82</v>
      </c>
      <c r="AW168" s="13" t="s">
        <v>30</v>
      </c>
      <c r="AX168" s="13" t="s">
        <v>73</v>
      </c>
      <c r="AY168" s="166" t="s">
        <v>160</v>
      </c>
    </row>
    <row r="169" spans="1:65" s="14" customFormat="1">
      <c r="B169" s="173"/>
      <c r="D169" s="165" t="s">
        <v>168</v>
      </c>
      <c r="E169" s="174" t="s">
        <v>1</v>
      </c>
      <c r="F169" s="175" t="s">
        <v>170</v>
      </c>
      <c r="H169" s="176">
        <v>48.587000000000003</v>
      </c>
      <c r="I169" s="177"/>
      <c r="L169" s="173"/>
      <c r="M169" s="178"/>
      <c r="N169" s="179"/>
      <c r="O169" s="179"/>
      <c r="P169" s="179"/>
      <c r="Q169" s="179"/>
      <c r="R169" s="179"/>
      <c r="S169" s="179"/>
      <c r="T169" s="180"/>
      <c r="AT169" s="174" t="s">
        <v>168</v>
      </c>
      <c r="AU169" s="174" t="s">
        <v>82</v>
      </c>
      <c r="AV169" s="14" t="s">
        <v>166</v>
      </c>
      <c r="AW169" s="14" t="s">
        <v>30</v>
      </c>
      <c r="AX169" s="14" t="s">
        <v>80</v>
      </c>
      <c r="AY169" s="174" t="s">
        <v>160</v>
      </c>
    </row>
    <row r="170" spans="1:65" s="2" customFormat="1" ht="33" customHeight="1">
      <c r="A170" s="32"/>
      <c r="B170" s="149"/>
      <c r="C170" s="150" t="s">
        <v>225</v>
      </c>
      <c r="D170" s="150" t="s">
        <v>162</v>
      </c>
      <c r="E170" s="151" t="s">
        <v>226</v>
      </c>
      <c r="F170" s="152" t="s">
        <v>227</v>
      </c>
      <c r="G170" s="153" t="s">
        <v>207</v>
      </c>
      <c r="H170" s="154">
        <v>16.196000000000002</v>
      </c>
      <c r="I170" s="155"/>
      <c r="J170" s="156">
        <f>ROUND(I170*H170,2)</f>
        <v>0</v>
      </c>
      <c r="K170" s="157"/>
      <c r="L170" s="33"/>
      <c r="M170" s="158" t="s">
        <v>1</v>
      </c>
      <c r="N170" s="159" t="s">
        <v>38</v>
      </c>
      <c r="O170" s="58"/>
      <c r="P170" s="160">
        <f>O170*H170</f>
        <v>0</v>
      </c>
      <c r="Q170" s="160">
        <v>0</v>
      </c>
      <c r="R170" s="160">
        <f>Q170*H170</f>
        <v>0</v>
      </c>
      <c r="S170" s="160">
        <v>0</v>
      </c>
      <c r="T170" s="161">
        <f>S170*H170</f>
        <v>0</v>
      </c>
      <c r="U170" s="32"/>
      <c r="V170" s="32"/>
      <c r="W170" s="32"/>
      <c r="X170" s="32"/>
      <c r="Y170" s="32"/>
      <c r="Z170" s="32"/>
      <c r="AA170" s="32"/>
      <c r="AB170" s="32"/>
      <c r="AC170" s="32"/>
      <c r="AD170" s="32"/>
      <c r="AE170" s="32"/>
      <c r="AR170" s="162" t="s">
        <v>166</v>
      </c>
      <c r="AT170" s="162" t="s">
        <v>162</v>
      </c>
      <c r="AU170" s="162" t="s">
        <v>82</v>
      </c>
      <c r="AY170" s="17" t="s">
        <v>160</v>
      </c>
      <c r="BE170" s="163">
        <f>IF(N170="základní",J170,0)</f>
        <v>0</v>
      </c>
      <c r="BF170" s="163">
        <f>IF(N170="snížená",J170,0)</f>
        <v>0</v>
      </c>
      <c r="BG170" s="163">
        <f>IF(N170="zákl. přenesená",J170,0)</f>
        <v>0</v>
      </c>
      <c r="BH170" s="163">
        <f>IF(N170="sníž. přenesená",J170,0)</f>
        <v>0</v>
      </c>
      <c r="BI170" s="163">
        <f>IF(N170="nulová",J170,0)</f>
        <v>0</v>
      </c>
      <c r="BJ170" s="17" t="s">
        <v>80</v>
      </c>
      <c r="BK170" s="163">
        <f>ROUND(I170*H170,2)</f>
        <v>0</v>
      </c>
      <c r="BL170" s="17" t="s">
        <v>166</v>
      </c>
      <c r="BM170" s="162" t="s">
        <v>1107</v>
      </c>
    </row>
    <row r="171" spans="1:65" s="13" customFormat="1">
      <c r="B171" s="164"/>
      <c r="D171" s="165" t="s">
        <v>168</v>
      </c>
      <c r="E171" s="166" t="s">
        <v>1</v>
      </c>
      <c r="F171" s="167" t="s">
        <v>1108</v>
      </c>
      <c r="H171" s="168">
        <v>16.196000000000002</v>
      </c>
      <c r="I171" s="169"/>
      <c r="L171" s="164"/>
      <c r="M171" s="170"/>
      <c r="N171" s="171"/>
      <c r="O171" s="171"/>
      <c r="P171" s="171"/>
      <c r="Q171" s="171"/>
      <c r="R171" s="171"/>
      <c r="S171" s="171"/>
      <c r="T171" s="172"/>
      <c r="AT171" s="166" t="s">
        <v>168</v>
      </c>
      <c r="AU171" s="166" t="s">
        <v>82</v>
      </c>
      <c r="AV171" s="13" t="s">
        <v>82</v>
      </c>
      <c r="AW171" s="13" t="s">
        <v>30</v>
      </c>
      <c r="AX171" s="13" t="s">
        <v>73</v>
      </c>
      <c r="AY171" s="166" t="s">
        <v>160</v>
      </c>
    </row>
    <row r="172" spans="1:65" s="14" customFormat="1">
      <c r="B172" s="173"/>
      <c r="D172" s="165" t="s">
        <v>168</v>
      </c>
      <c r="E172" s="174" t="s">
        <v>1</v>
      </c>
      <c r="F172" s="175" t="s">
        <v>170</v>
      </c>
      <c r="H172" s="176">
        <v>16.196000000000002</v>
      </c>
      <c r="I172" s="177"/>
      <c r="L172" s="173"/>
      <c r="M172" s="178"/>
      <c r="N172" s="179"/>
      <c r="O172" s="179"/>
      <c r="P172" s="179"/>
      <c r="Q172" s="179"/>
      <c r="R172" s="179"/>
      <c r="S172" s="179"/>
      <c r="T172" s="180"/>
      <c r="AT172" s="174" t="s">
        <v>168</v>
      </c>
      <c r="AU172" s="174" t="s">
        <v>82</v>
      </c>
      <c r="AV172" s="14" t="s">
        <v>166</v>
      </c>
      <c r="AW172" s="14" t="s">
        <v>30</v>
      </c>
      <c r="AX172" s="14" t="s">
        <v>80</v>
      </c>
      <c r="AY172" s="174" t="s">
        <v>160</v>
      </c>
    </row>
    <row r="173" spans="1:65" s="2" customFormat="1" ht="21.75" customHeight="1">
      <c r="A173" s="32"/>
      <c r="B173" s="149"/>
      <c r="C173" s="150" t="s">
        <v>230</v>
      </c>
      <c r="D173" s="150" t="s">
        <v>162</v>
      </c>
      <c r="E173" s="151" t="s">
        <v>231</v>
      </c>
      <c r="F173" s="152" t="s">
        <v>232</v>
      </c>
      <c r="G173" s="153" t="s">
        <v>165</v>
      </c>
      <c r="H173" s="154">
        <v>337.86799999999999</v>
      </c>
      <c r="I173" s="155"/>
      <c r="J173" s="156">
        <f>ROUND(I173*H173,2)</f>
        <v>0</v>
      </c>
      <c r="K173" s="157"/>
      <c r="L173" s="33"/>
      <c r="M173" s="158" t="s">
        <v>1</v>
      </c>
      <c r="N173" s="159" t="s">
        <v>38</v>
      </c>
      <c r="O173" s="58"/>
      <c r="P173" s="160">
        <f>O173*H173</f>
        <v>0</v>
      </c>
      <c r="Q173" s="160">
        <v>8.4999999999999995E-4</v>
      </c>
      <c r="R173" s="160">
        <f>Q173*H173</f>
        <v>0.28718779999999999</v>
      </c>
      <c r="S173" s="160">
        <v>0</v>
      </c>
      <c r="T173" s="161">
        <f>S173*H173</f>
        <v>0</v>
      </c>
      <c r="U173" s="32"/>
      <c r="V173" s="32"/>
      <c r="W173" s="32"/>
      <c r="X173" s="32"/>
      <c r="Y173" s="32"/>
      <c r="Z173" s="32"/>
      <c r="AA173" s="32"/>
      <c r="AB173" s="32"/>
      <c r="AC173" s="32"/>
      <c r="AD173" s="32"/>
      <c r="AE173" s="32"/>
      <c r="AR173" s="162" t="s">
        <v>166</v>
      </c>
      <c r="AT173" s="162" t="s">
        <v>162</v>
      </c>
      <c r="AU173" s="162" t="s">
        <v>82</v>
      </c>
      <c r="AY173" s="17" t="s">
        <v>160</v>
      </c>
      <c r="BE173" s="163">
        <f>IF(N173="základní",J173,0)</f>
        <v>0</v>
      </c>
      <c r="BF173" s="163">
        <f>IF(N173="snížená",J173,0)</f>
        <v>0</v>
      </c>
      <c r="BG173" s="163">
        <f>IF(N173="zákl. přenesená",J173,0)</f>
        <v>0</v>
      </c>
      <c r="BH173" s="163">
        <f>IF(N173="sníž. přenesená",J173,0)</f>
        <v>0</v>
      </c>
      <c r="BI173" s="163">
        <f>IF(N173="nulová",J173,0)</f>
        <v>0</v>
      </c>
      <c r="BJ173" s="17" t="s">
        <v>80</v>
      </c>
      <c r="BK173" s="163">
        <f>ROUND(I173*H173,2)</f>
        <v>0</v>
      </c>
      <c r="BL173" s="17" t="s">
        <v>166</v>
      </c>
      <c r="BM173" s="162" t="s">
        <v>1109</v>
      </c>
    </row>
    <row r="174" spans="1:65" s="15" customFormat="1">
      <c r="B174" s="181"/>
      <c r="D174" s="165" t="s">
        <v>168</v>
      </c>
      <c r="E174" s="182" t="s">
        <v>1</v>
      </c>
      <c r="F174" s="183" t="s">
        <v>214</v>
      </c>
      <c r="H174" s="182" t="s">
        <v>1</v>
      </c>
      <c r="I174" s="184"/>
      <c r="L174" s="181"/>
      <c r="M174" s="185"/>
      <c r="N174" s="186"/>
      <c r="O174" s="186"/>
      <c r="P174" s="186"/>
      <c r="Q174" s="186"/>
      <c r="R174" s="186"/>
      <c r="S174" s="186"/>
      <c r="T174" s="187"/>
      <c r="AT174" s="182" t="s">
        <v>168</v>
      </c>
      <c r="AU174" s="182" t="s">
        <v>82</v>
      </c>
      <c r="AV174" s="15" t="s">
        <v>80</v>
      </c>
      <c r="AW174" s="15" t="s">
        <v>30</v>
      </c>
      <c r="AX174" s="15" t="s">
        <v>73</v>
      </c>
      <c r="AY174" s="182" t="s">
        <v>160</v>
      </c>
    </row>
    <row r="175" spans="1:65" s="13" customFormat="1">
      <c r="B175" s="164"/>
      <c r="D175" s="165" t="s">
        <v>168</v>
      </c>
      <c r="E175" s="166" t="s">
        <v>1</v>
      </c>
      <c r="F175" s="167" t="s">
        <v>1110</v>
      </c>
      <c r="H175" s="168">
        <v>324.26</v>
      </c>
      <c r="I175" s="169"/>
      <c r="L175" s="164"/>
      <c r="M175" s="170"/>
      <c r="N175" s="171"/>
      <c r="O175" s="171"/>
      <c r="P175" s="171"/>
      <c r="Q175" s="171"/>
      <c r="R175" s="171"/>
      <c r="S175" s="171"/>
      <c r="T175" s="172"/>
      <c r="AT175" s="166" t="s">
        <v>168</v>
      </c>
      <c r="AU175" s="166" t="s">
        <v>82</v>
      </c>
      <c r="AV175" s="13" t="s">
        <v>82</v>
      </c>
      <c r="AW175" s="13" t="s">
        <v>30</v>
      </c>
      <c r="AX175" s="13" t="s">
        <v>73</v>
      </c>
      <c r="AY175" s="166" t="s">
        <v>160</v>
      </c>
    </row>
    <row r="176" spans="1:65" s="13" customFormat="1">
      <c r="B176" s="164"/>
      <c r="D176" s="165" t="s">
        <v>168</v>
      </c>
      <c r="E176" s="166" t="s">
        <v>1</v>
      </c>
      <c r="F176" s="167" t="s">
        <v>1111</v>
      </c>
      <c r="H176" s="168">
        <v>13.608000000000001</v>
      </c>
      <c r="I176" s="169"/>
      <c r="L176" s="164"/>
      <c r="M176" s="170"/>
      <c r="N176" s="171"/>
      <c r="O176" s="171"/>
      <c r="P176" s="171"/>
      <c r="Q176" s="171"/>
      <c r="R176" s="171"/>
      <c r="S176" s="171"/>
      <c r="T176" s="172"/>
      <c r="AT176" s="166" t="s">
        <v>168</v>
      </c>
      <c r="AU176" s="166" t="s">
        <v>82</v>
      </c>
      <c r="AV176" s="13" t="s">
        <v>82</v>
      </c>
      <c r="AW176" s="13" t="s">
        <v>30</v>
      </c>
      <c r="AX176" s="13" t="s">
        <v>73</v>
      </c>
      <c r="AY176" s="166" t="s">
        <v>160</v>
      </c>
    </row>
    <row r="177" spans="1:65" s="14" customFormat="1">
      <c r="B177" s="173"/>
      <c r="D177" s="165" t="s">
        <v>168</v>
      </c>
      <c r="E177" s="174" t="s">
        <v>1</v>
      </c>
      <c r="F177" s="175" t="s">
        <v>170</v>
      </c>
      <c r="H177" s="176">
        <v>337.86799999999999</v>
      </c>
      <c r="I177" s="177"/>
      <c r="L177" s="173"/>
      <c r="M177" s="178"/>
      <c r="N177" s="179"/>
      <c r="O177" s="179"/>
      <c r="P177" s="179"/>
      <c r="Q177" s="179"/>
      <c r="R177" s="179"/>
      <c r="S177" s="179"/>
      <c r="T177" s="180"/>
      <c r="AT177" s="174" t="s">
        <v>168</v>
      </c>
      <c r="AU177" s="174" t="s">
        <v>82</v>
      </c>
      <c r="AV177" s="14" t="s">
        <v>166</v>
      </c>
      <c r="AW177" s="14" t="s">
        <v>30</v>
      </c>
      <c r="AX177" s="14" t="s">
        <v>80</v>
      </c>
      <c r="AY177" s="174" t="s">
        <v>160</v>
      </c>
    </row>
    <row r="178" spans="1:65" s="2" customFormat="1" ht="24.2" customHeight="1">
      <c r="A178" s="32"/>
      <c r="B178" s="149"/>
      <c r="C178" s="150" t="s">
        <v>236</v>
      </c>
      <c r="D178" s="150" t="s">
        <v>162</v>
      </c>
      <c r="E178" s="151" t="s">
        <v>237</v>
      </c>
      <c r="F178" s="152" t="s">
        <v>238</v>
      </c>
      <c r="G178" s="153" t="s">
        <v>165</v>
      </c>
      <c r="H178" s="154">
        <v>337.86799999999999</v>
      </c>
      <c r="I178" s="155"/>
      <c r="J178" s="156">
        <f>ROUND(I178*H178,2)</f>
        <v>0</v>
      </c>
      <c r="K178" s="157"/>
      <c r="L178" s="33"/>
      <c r="M178" s="158" t="s">
        <v>1</v>
      </c>
      <c r="N178" s="159" t="s">
        <v>38</v>
      </c>
      <c r="O178" s="58"/>
      <c r="P178" s="160">
        <f>O178*H178</f>
        <v>0</v>
      </c>
      <c r="Q178" s="160">
        <v>0</v>
      </c>
      <c r="R178" s="160">
        <f>Q178*H178</f>
        <v>0</v>
      </c>
      <c r="S178" s="160">
        <v>0</v>
      </c>
      <c r="T178" s="161">
        <f>S178*H178</f>
        <v>0</v>
      </c>
      <c r="U178" s="32"/>
      <c r="V178" s="32"/>
      <c r="W178" s="32"/>
      <c r="X178" s="32"/>
      <c r="Y178" s="32"/>
      <c r="Z178" s="32"/>
      <c r="AA178" s="32"/>
      <c r="AB178" s="32"/>
      <c r="AC178" s="32"/>
      <c r="AD178" s="32"/>
      <c r="AE178" s="32"/>
      <c r="AR178" s="162" t="s">
        <v>166</v>
      </c>
      <c r="AT178" s="162" t="s">
        <v>162</v>
      </c>
      <c r="AU178" s="162" t="s">
        <v>82</v>
      </c>
      <c r="AY178" s="17" t="s">
        <v>160</v>
      </c>
      <c r="BE178" s="163">
        <f>IF(N178="základní",J178,0)</f>
        <v>0</v>
      </c>
      <c r="BF178" s="163">
        <f>IF(N178="snížená",J178,0)</f>
        <v>0</v>
      </c>
      <c r="BG178" s="163">
        <f>IF(N178="zákl. přenesená",J178,0)</f>
        <v>0</v>
      </c>
      <c r="BH178" s="163">
        <f>IF(N178="sníž. přenesená",J178,0)</f>
        <v>0</v>
      </c>
      <c r="BI178" s="163">
        <f>IF(N178="nulová",J178,0)</f>
        <v>0</v>
      </c>
      <c r="BJ178" s="17" t="s">
        <v>80</v>
      </c>
      <c r="BK178" s="163">
        <f>ROUND(I178*H178,2)</f>
        <v>0</v>
      </c>
      <c r="BL178" s="17" t="s">
        <v>166</v>
      </c>
      <c r="BM178" s="162" t="s">
        <v>1112</v>
      </c>
    </row>
    <row r="179" spans="1:65" s="2" customFormat="1" ht="33" customHeight="1">
      <c r="A179" s="32"/>
      <c r="B179" s="149"/>
      <c r="C179" s="150" t="s">
        <v>8</v>
      </c>
      <c r="D179" s="150" t="s">
        <v>162</v>
      </c>
      <c r="E179" s="151" t="s">
        <v>240</v>
      </c>
      <c r="F179" s="152" t="s">
        <v>241</v>
      </c>
      <c r="G179" s="153" t="s">
        <v>207</v>
      </c>
      <c r="H179" s="154">
        <v>128.857</v>
      </c>
      <c r="I179" s="155"/>
      <c r="J179" s="156">
        <f>ROUND(I179*H179,2)</f>
        <v>0</v>
      </c>
      <c r="K179" s="157"/>
      <c r="L179" s="33"/>
      <c r="M179" s="158" t="s">
        <v>1</v>
      </c>
      <c r="N179" s="159" t="s">
        <v>38</v>
      </c>
      <c r="O179" s="58"/>
      <c r="P179" s="160">
        <f>O179*H179</f>
        <v>0</v>
      </c>
      <c r="Q179" s="160">
        <v>0</v>
      </c>
      <c r="R179" s="160">
        <f>Q179*H179</f>
        <v>0</v>
      </c>
      <c r="S179" s="160">
        <v>0</v>
      </c>
      <c r="T179" s="161">
        <f>S179*H179</f>
        <v>0</v>
      </c>
      <c r="U179" s="32"/>
      <c r="V179" s="32"/>
      <c r="W179" s="32"/>
      <c r="X179" s="32"/>
      <c r="Y179" s="32"/>
      <c r="Z179" s="32"/>
      <c r="AA179" s="32"/>
      <c r="AB179" s="32"/>
      <c r="AC179" s="32"/>
      <c r="AD179" s="32"/>
      <c r="AE179" s="32"/>
      <c r="AR179" s="162" t="s">
        <v>166</v>
      </c>
      <c r="AT179" s="162" t="s">
        <v>162</v>
      </c>
      <c r="AU179" s="162" t="s">
        <v>82</v>
      </c>
      <c r="AY179" s="17" t="s">
        <v>160</v>
      </c>
      <c r="BE179" s="163">
        <f>IF(N179="základní",J179,0)</f>
        <v>0</v>
      </c>
      <c r="BF179" s="163">
        <f>IF(N179="snížená",J179,0)</f>
        <v>0</v>
      </c>
      <c r="BG179" s="163">
        <f>IF(N179="zákl. přenesená",J179,0)</f>
        <v>0</v>
      </c>
      <c r="BH179" s="163">
        <f>IF(N179="sníž. přenesená",J179,0)</f>
        <v>0</v>
      </c>
      <c r="BI179" s="163">
        <f>IF(N179="nulová",J179,0)</f>
        <v>0</v>
      </c>
      <c r="BJ179" s="17" t="s">
        <v>80</v>
      </c>
      <c r="BK179" s="163">
        <f>ROUND(I179*H179,2)</f>
        <v>0</v>
      </c>
      <c r="BL179" s="17" t="s">
        <v>166</v>
      </c>
      <c r="BM179" s="162" t="s">
        <v>1113</v>
      </c>
    </row>
    <row r="180" spans="1:65" s="13" customFormat="1">
      <c r="B180" s="164"/>
      <c r="D180" s="165" t="s">
        <v>168</v>
      </c>
      <c r="E180" s="166" t="s">
        <v>1</v>
      </c>
      <c r="F180" s="167" t="s">
        <v>1114</v>
      </c>
      <c r="H180" s="168">
        <v>128.857</v>
      </c>
      <c r="I180" s="169"/>
      <c r="L180" s="164"/>
      <c r="M180" s="170"/>
      <c r="N180" s="171"/>
      <c r="O180" s="171"/>
      <c r="P180" s="171"/>
      <c r="Q180" s="171"/>
      <c r="R180" s="171"/>
      <c r="S180" s="171"/>
      <c r="T180" s="172"/>
      <c r="AT180" s="166" t="s">
        <v>168</v>
      </c>
      <c r="AU180" s="166" t="s">
        <v>82</v>
      </c>
      <c r="AV180" s="13" t="s">
        <v>82</v>
      </c>
      <c r="AW180" s="13" t="s">
        <v>30</v>
      </c>
      <c r="AX180" s="13" t="s">
        <v>73</v>
      </c>
      <c r="AY180" s="166" t="s">
        <v>160</v>
      </c>
    </row>
    <row r="181" spans="1:65" s="14" customFormat="1">
      <c r="B181" s="173"/>
      <c r="D181" s="165" t="s">
        <v>168</v>
      </c>
      <c r="E181" s="174" t="s">
        <v>1</v>
      </c>
      <c r="F181" s="175" t="s">
        <v>170</v>
      </c>
      <c r="H181" s="176">
        <v>128.857</v>
      </c>
      <c r="I181" s="177"/>
      <c r="L181" s="173"/>
      <c r="M181" s="178"/>
      <c r="N181" s="179"/>
      <c r="O181" s="179"/>
      <c r="P181" s="179"/>
      <c r="Q181" s="179"/>
      <c r="R181" s="179"/>
      <c r="S181" s="179"/>
      <c r="T181" s="180"/>
      <c r="AT181" s="174" t="s">
        <v>168</v>
      </c>
      <c r="AU181" s="174" t="s">
        <v>82</v>
      </c>
      <c r="AV181" s="14" t="s">
        <v>166</v>
      </c>
      <c r="AW181" s="14" t="s">
        <v>30</v>
      </c>
      <c r="AX181" s="14" t="s">
        <v>80</v>
      </c>
      <c r="AY181" s="174" t="s">
        <v>160</v>
      </c>
    </row>
    <row r="182" spans="1:65" s="2" customFormat="1" ht="33" customHeight="1">
      <c r="A182" s="32"/>
      <c r="B182" s="149"/>
      <c r="C182" s="150" t="s">
        <v>244</v>
      </c>
      <c r="D182" s="150" t="s">
        <v>162</v>
      </c>
      <c r="E182" s="151" t="s">
        <v>245</v>
      </c>
      <c r="F182" s="152" t="s">
        <v>246</v>
      </c>
      <c r="G182" s="153" t="s">
        <v>207</v>
      </c>
      <c r="H182" s="154">
        <v>97.174000000000007</v>
      </c>
      <c r="I182" s="155"/>
      <c r="J182" s="156">
        <f>ROUND(I182*H182,2)</f>
        <v>0</v>
      </c>
      <c r="K182" s="157"/>
      <c r="L182" s="33"/>
      <c r="M182" s="158" t="s">
        <v>1</v>
      </c>
      <c r="N182" s="159" t="s">
        <v>38</v>
      </c>
      <c r="O182" s="58"/>
      <c r="P182" s="160">
        <f>O182*H182</f>
        <v>0</v>
      </c>
      <c r="Q182" s="160">
        <v>0</v>
      </c>
      <c r="R182" s="160">
        <f>Q182*H182</f>
        <v>0</v>
      </c>
      <c r="S182" s="160">
        <v>0</v>
      </c>
      <c r="T182" s="161">
        <f>S182*H182</f>
        <v>0</v>
      </c>
      <c r="U182" s="32"/>
      <c r="V182" s="32"/>
      <c r="W182" s="32"/>
      <c r="X182" s="32"/>
      <c r="Y182" s="32"/>
      <c r="Z182" s="32"/>
      <c r="AA182" s="32"/>
      <c r="AB182" s="32"/>
      <c r="AC182" s="32"/>
      <c r="AD182" s="32"/>
      <c r="AE182" s="32"/>
      <c r="AR182" s="162" t="s">
        <v>166</v>
      </c>
      <c r="AT182" s="162" t="s">
        <v>162</v>
      </c>
      <c r="AU182" s="162" t="s">
        <v>82</v>
      </c>
      <c r="AY182" s="17" t="s">
        <v>160</v>
      </c>
      <c r="BE182" s="163">
        <f>IF(N182="základní",J182,0)</f>
        <v>0</v>
      </c>
      <c r="BF182" s="163">
        <f>IF(N182="snížená",J182,0)</f>
        <v>0</v>
      </c>
      <c r="BG182" s="163">
        <f>IF(N182="zákl. přenesená",J182,0)</f>
        <v>0</v>
      </c>
      <c r="BH182" s="163">
        <f>IF(N182="sníž. přenesená",J182,0)</f>
        <v>0</v>
      </c>
      <c r="BI182" s="163">
        <f>IF(N182="nulová",J182,0)</f>
        <v>0</v>
      </c>
      <c r="BJ182" s="17" t="s">
        <v>80</v>
      </c>
      <c r="BK182" s="163">
        <f>ROUND(I182*H182,2)</f>
        <v>0</v>
      </c>
      <c r="BL182" s="17" t="s">
        <v>166</v>
      </c>
      <c r="BM182" s="162" t="s">
        <v>1115</v>
      </c>
    </row>
    <row r="183" spans="1:65" s="13" customFormat="1">
      <c r="B183" s="164"/>
      <c r="D183" s="165" t="s">
        <v>168</v>
      </c>
      <c r="E183" s="166" t="s">
        <v>1</v>
      </c>
      <c r="F183" s="167" t="s">
        <v>1116</v>
      </c>
      <c r="H183" s="168">
        <v>97.174000000000007</v>
      </c>
      <c r="I183" s="169"/>
      <c r="L183" s="164"/>
      <c r="M183" s="170"/>
      <c r="N183" s="171"/>
      <c r="O183" s="171"/>
      <c r="P183" s="171"/>
      <c r="Q183" s="171"/>
      <c r="R183" s="171"/>
      <c r="S183" s="171"/>
      <c r="T183" s="172"/>
      <c r="AT183" s="166" t="s">
        <v>168</v>
      </c>
      <c r="AU183" s="166" t="s">
        <v>82</v>
      </c>
      <c r="AV183" s="13" t="s">
        <v>82</v>
      </c>
      <c r="AW183" s="13" t="s">
        <v>30</v>
      </c>
      <c r="AX183" s="13" t="s">
        <v>73</v>
      </c>
      <c r="AY183" s="166" t="s">
        <v>160</v>
      </c>
    </row>
    <row r="184" spans="1:65" s="14" customFormat="1">
      <c r="B184" s="173"/>
      <c r="D184" s="165" t="s">
        <v>168</v>
      </c>
      <c r="E184" s="174" t="s">
        <v>1</v>
      </c>
      <c r="F184" s="175" t="s">
        <v>170</v>
      </c>
      <c r="H184" s="176">
        <v>97.174000000000007</v>
      </c>
      <c r="I184" s="177"/>
      <c r="L184" s="173"/>
      <c r="M184" s="178"/>
      <c r="N184" s="179"/>
      <c r="O184" s="179"/>
      <c r="P184" s="179"/>
      <c r="Q184" s="179"/>
      <c r="R184" s="179"/>
      <c r="S184" s="179"/>
      <c r="T184" s="180"/>
      <c r="AT184" s="174" t="s">
        <v>168</v>
      </c>
      <c r="AU184" s="174" t="s">
        <v>82</v>
      </c>
      <c r="AV184" s="14" t="s">
        <v>166</v>
      </c>
      <c r="AW184" s="14" t="s">
        <v>30</v>
      </c>
      <c r="AX184" s="14" t="s">
        <v>80</v>
      </c>
      <c r="AY184" s="174" t="s">
        <v>160</v>
      </c>
    </row>
    <row r="185" spans="1:65" s="2" customFormat="1" ht="37.9" customHeight="1">
      <c r="A185" s="32"/>
      <c r="B185" s="149"/>
      <c r="C185" s="150" t="s">
        <v>249</v>
      </c>
      <c r="D185" s="150" t="s">
        <v>162</v>
      </c>
      <c r="E185" s="151" t="s">
        <v>250</v>
      </c>
      <c r="F185" s="152" t="s">
        <v>251</v>
      </c>
      <c r="G185" s="153" t="s">
        <v>207</v>
      </c>
      <c r="H185" s="154">
        <v>388.69600000000003</v>
      </c>
      <c r="I185" s="155"/>
      <c r="J185" s="156">
        <f>ROUND(I185*H185,2)</f>
        <v>0</v>
      </c>
      <c r="K185" s="157"/>
      <c r="L185" s="33"/>
      <c r="M185" s="158" t="s">
        <v>1</v>
      </c>
      <c r="N185" s="159" t="s">
        <v>38</v>
      </c>
      <c r="O185" s="58"/>
      <c r="P185" s="160">
        <f>O185*H185</f>
        <v>0</v>
      </c>
      <c r="Q185" s="160">
        <v>0</v>
      </c>
      <c r="R185" s="160">
        <f>Q185*H185</f>
        <v>0</v>
      </c>
      <c r="S185" s="160">
        <v>0</v>
      </c>
      <c r="T185" s="161">
        <f>S185*H185</f>
        <v>0</v>
      </c>
      <c r="U185" s="32"/>
      <c r="V185" s="32"/>
      <c r="W185" s="32"/>
      <c r="X185" s="32"/>
      <c r="Y185" s="32"/>
      <c r="Z185" s="32"/>
      <c r="AA185" s="32"/>
      <c r="AB185" s="32"/>
      <c r="AC185" s="32"/>
      <c r="AD185" s="32"/>
      <c r="AE185" s="32"/>
      <c r="AR185" s="162" t="s">
        <v>166</v>
      </c>
      <c r="AT185" s="162" t="s">
        <v>162</v>
      </c>
      <c r="AU185" s="162" t="s">
        <v>82</v>
      </c>
      <c r="AY185" s="17" t="s">
        <v>160</v>
      </c>
      <c r="BE185" s="163">
        <f>IF(N185="základní",J185,0)</f>
        <v>0</v>
      </c>
      <c r="BF185" s="163">
        <f>IF(N185="snížená",J185,0)</f>
        <v>0</v>
      </c>
      <c r="BG185" s="163">
        <f>IF(N185="zákl. přenesená",J185,0)</f>
        <v>0</v>
      </c>
      <c r="BH185" s="163">
        <f>IF(N185="sníž. přenesená",J185,0)</f>
        <v>0</v>
      </c>
      <c r="BI185" s="163">
        <f>IF(N185="nulová",J185,0)</f>
        <v>0</v>
      </c>
      <c r="BJ185" s="17" t="s">
        <v>80</v>
      </c>
      <c r="BK185" s="163">
        <f>ROUND(I185*H185,2)</f>
        <v>0</v>
      </c>
      <c r="BL185" s="17" t="s">
        <v>166</v>
      </c>
      <c r="BM185" s="162" t="s">
        <v>1117</v>
      </c>
    </row>
    <row r="186" spans="1:65" s="13" customFormat="1">
      <c r="B186" s="164"/>
      <c r="D186" s="165" t="s">
        <v>168</v>
      </c>
      <c r="F186" s="167" t="s">
        <v>1118</v>
      </c>
      <c r="H186" s="168">
        <v>388.69600000000003</v>
      </c>
      <c r="I186" s="169"/>
      <c r="L186" s="164"/>
      <c r="M186" s="170"/>
      <c r="N186" s="171"/>
      <c r="O186" s="171"/>
      <c r="P186" s="171"/>
      <c r="Q186" s="171"/>
      <c r="R186" s="171"/>
      <c r="S186" s="171"/>
      <c r="T186" s="172"/>
      <c r="AT186" s="166" t="s">
        <v>168</v>
      </c>
      <c r="AU186" s="166" t="s">
        <v>82</v>
      </c>
      <c r="AV186" s="13" t="s">
        <v>82</v>
      </c>
      <c r="AW186" s="13" t="s">
        <v>3</v>
      </c>
      <c r="AX186" s="13" t="s">
        <v>80</v>
      </c>
      <c r="AY186" s="166" t="s">
        <v>160</v>
      </c>
    </row>
    <row r="187" spans="1:65" s="2" customFormat="1" ht="33" customHeight="1">
      <c r="A187" s="32"/>
      <c r="B187" s="149"/>
      <c r="C187" s="150" t="s">
        <v>254</v>
      </c>
      <c r="D187" s="150" t="s">
        <v>162</v>
      </c>
      <c r="E187" s="151" t="s">
        <v>255</v>
      </c>
      <c r="F187" s="152" t="s">
        <v>256</v>
      </c>
      <c r="G187" s="153" t="s">
        <v>207</v>
      </c>
      <c r="H187" s="154">
        <v>64.783000000000001</v>
      </c>
      <c r="I187" s="155"/>
      <c r="J187" s="156">
        <f>ROUND(I187*H187,2)</f>
        <v>0</v>
      </c>
      <c r="K187" s="157"/>
      <c r="L187" s="33"/>
      <c r="M187" s="158" t="s">
        <v>1</v>
      </c>
      <c r="N187" s="159" t="s">
        <v>38</v>
      </c>
      <c r="O187" s="58"/>
      <c r="P187" s="160">
        <f>O187*H187</f>
        <v>0</v>
      </c>
      <c r="Q187" s="160">
        <v>0</v>
      </c>
      <c r="R187" s="160">
        <f>Q187*H187</f>
        <v>0</v>
      </c>
      <c r="S187" s="160">
        <v>0</v>
      </c>
      <c r="T187" s="161">
        <f>S187*H187</f>
        <v>0</v>
      </c>
      <c r="U187" s="32"/>
      <c r="V187" s="32"/>
      <c r="W187" s="32"/>
      <c r="X187" s="32"/>
      <c r="Y187" s="32"/>
      <c r="Z187" s="32"/>
      <c r="AA187" s="32"/>
      <c r="AB187" s="32"/>
      <c r="AC187" s="32"/>
      <c r="AD187" s="32"/>
      <c r="AE187" s="32"/>
      <c r="AR187" s="162" t="s">
        <v>166</v>
      </c>
      <c r="AT187" s="162" t="s">
        <v>162</v>
      </c>
      <c r="AU187" s="162" t="s">
        <v>82</v>
      </c>
      <c r="AY187" s="17" t="s">
        <v>160</v>
      </c>
      <c r="BE187" s="163">
        <f>IF(N187="základní",J187,0)</f>
        <v>0</v>
      </c>
      <c r="BF187" s="163">
        <f>IF(N187="snížená",J187,0)</f>
        <v>0</v>
      </c>
      <c r="BG187" s="163">
        <f>IF(N187="zákl. přenesená",J187,0)</f>
        <v>0</v>
      </c>
      <c r="BH187" s="163">
        <f>IF(N187="sníž. přenesená",J187,0)</f>
        <v>0</v>
      </c>
      <c r="BI187" s="163">
        <f>IF(N187="nulová",J187,0)</f>
        <v>0</v>
      </c>
      <c r="BJ187" s="17" t="s">
        <v>80</v>
      </c>
      <c r="BK187" s="163">
        <f>ROUND(I187*H187,2)</f>
        <v>0</v>
      </c>
      <c r="BL187" s="17" t="s">
        <v>166</v>
      </c>
      <c r="BM187" s="162" t="s">
        <v>1119</v>
      </c>
    </row>
    <row r="188" spans="1:65" s="13" customFormat="1">
      <c r="B188" s="164"/>
      <c r="D188" s="165" t="s">
        <v>168</v>
      </c>
      <c r="E188" s="166" t="s">
        <v>1</v>
      </c>
      <c r="F188" s="167" t="s">
        <v>1120</v>
      </c>
      <c r="H188" s="168">
        <v>64.783000000000001</v>
      </c>
      <c r="I188" s="169"/>
      <c r="L188" s="164"/>
      <c r="M188" s="170"/>
      <c r="N188" s="171"/>
      <c r="O188" s="171"/>
      <c r="P188" s="171"/>
      <c r="Q188" s="171"/>
      <c r="R188" s="171"/>
      <c r="S188" s="171"/>
      <c r="T188" s="172"/>
      <c r="AT188" s="166" t="s">
        <v>168</v>
      </c>
      <c r="AU188" s="166" t="s">
        <v>82</v>
      </c>
      <c r="AV188" s="13" t="s">
        <v>82</v>
      </c>
      <c r="AW188" s="13" t="s">
        <v>30</v>
      </c>
      <c r="AX188" s="13" t="s">
        <v>73</v>
      </c>
      <c r="AY188" s="166" t="s">
        <v>160</v>
      </c>
    </row>
    <row r="189" spans="1:65" s="14" customFormat="1">
      <c r="B189" s="173"/>
      <c r="D189" s="165" t="s">
        <v>168</v>
      </c>
      <c r="E189" s="174" t="s">
        <v>1</v>
      </c>
      <c r="F189" s="175" t="s">
        <v>170</v>
      </c>
      <c r="H189" s="176">
        <v>64.783000000000001</v>
      </c>
      <c r="I189" s="177"/>
      <c r="L189" s="173"/>
      <c r="M189" s="178"/>
      <c r="N189" s="179"/>
      <c r="O189" s="179"/>
      <c r="P189" s="179"/>
      <c r="Q189" s="179"/>
      <c r="R189" s="179"/>
      <c r="S189" s="179"/>
      <c r="T189" s="180"/>
      <c r="AT189" s="174" t="s">
        <v>168</v>
      </c>
      <c r="AU189" s="174" t="s">
        <v>82</v>
      </c>
      <c r="AV189" s="14" t="s">
        <v>166</v>
      </c>
      <c r="AW189" s="14" t="s">
        <v>30</v>
      </c>
      <c r="AX189" s="14" t="s">
        <v>80</v>
      </c>
      <c r="AY189" s="174" t="s">
        <v>160</v>
      </c>
    </row>
    <row r="190" spans="1:65" s="2" customFormat="1" ht="37.9" customHeight="1">
      <c r="A190" s="32"/>
      <c r="B190" s="149"/>
      <c r="C190" s="150" t="s">
        <v>259</v>
      </c>
      <c r="D190" s="150" t="s">
        <v>162</v>
      </c>
      <c r="E190" s="151" t="s">
        <v>260</v>
      </c>
      <c r="F190" s="152" t="s">
        <v>261</v>
      </c>
      <c r="G190" s="153" t="s">
        <v>207</v>
      </c>
      <c r="H190" s="154">
        <v>259.13200000000001</v>
      </c>
      <c r="I190" s="155"/>
      <c r="J190" s="156">
        <f>ROUND(I190*H190,2)</f>
        <v>0</v>
      </c>
      <c r="K190" s="157"/>
      <c r="L190" s="33"/>
      <c r="M190" s="158" t="s">
        <v>1</v>
      </c>
      <c r="N190" s="159" t="s">
        <v>38</v>
      </c>
      <c r="O190" s="58"/>
      <c r="P190" s="160">
        <f>O190*H190</f>
        <v>0</v>
      </c>
      <c r="Q190" s="160">
        <v>0</v>
      </c>
      <c r="R190" s="160">
        <f>Q190*H190</f>
        <v>0</v>
      </c>
      <c r="S190" s="160">
        <v>0</v>
      </c>
      <c r="T190" s="161">
        <f>S190*H190</f>
        <v>0</v>
      </c>
      <c r="U190" s="32"/>
      <c r="V190" s="32"/>
      <c r="W190" s="32"/>
      <c r="X190" s="32"/>
      <c r="Y190" s="32"/>
      <c r="Z190" s="32"/>
      <c r="AA190" s="32"/>
      <c r="AB190" s="32"/>
      <c r="AC190" s="32"/>
      <c r="AD190" s="32"/>
      <c r="AE190" s="32"/>
      <c r="AR190" s="162" t="s">
        <v>166</v>
      </c>
      <c r="AT190" s="162" t="s">
        <v>162</v>
      </c>
      <c r="AU190" s="162" t="s">
        <v>82</v>
      </c>
      <c r="AY190" s="17" t="s">
        <v>160</v>
      </c>
      <c r="BE190" s="163">
        <f>IF(N190="základní",J190,0)</f>
        <v>0</v>
      </c>
      <c r="BF190" s="163">
        <f>IF(N190="snížená",J190,0)</f>
        <v>0</v>
      </c>
      <c r="BG190" s="163">
        <f>IF(N190="zákl. přenesená",J190,0)</f>
        <v>0</v>
      </c>
      <c r="BH190" s="163">
        <f>IF(N190="sníž. přenesená",J190,0)</f>
        <v>0</v>
      </c>
      <c r="BI190" s="163">
        <f>IF(N190="nulová",J190,0)</f>
        <v>0</v>
      </c>
      <c r="BJ190" s="17" t="s">
        <v>80</v>
      </c>
      <c r="BK190" s="163">
        <f>ROUND(I190*H190,2)</f>
        <v>0</v>
      </c>
      <c r="BL190" s="17" t="s">
        <v>166</v>
      </c>
      <c r="BM190" s="162" t="s">
        <v>1121</v>
      </c>
    </row>
    <row r="191" spans="1:65" s="13" customFormat="1">
      <c r="B191" s="164"/>
      <c r="D191" s="165" t="s">
        <v>168</v>
      </c>
      <c r="F191" s="167" t="s">
        <v>1122</v>
      </c>
      <c r="H191" s="168">
        <v>259.13200000000001</v>
      </c>
      <c r="I191" s="169"/>
      <c r="L191" s="164"/>
      <c r="M191" s="170"/>
      <c r="N191" s="171"/>
      <c r="O191" s="171"/>
      <c r="P191" s="171"/>
      <c r="Q191" s="171"/>
      <c r="R191" s="171"/>
      <c r="S191" s="171"/>
      <c r="T191" s="172"/>
      <c r="AT191" s="166" t="s">
        <v>168</v>
      </c>
      <c r="AU191" s="166" t="s">
        <v>82</v>
      </c>
      <c r="AV191" s="13" t="s">
        <v>82</v>
      </c>
      <c r="AW191" s="13" t="s">
        <v>3</v>
      </c>
      <c r="AX191" s="13" t="s">
        <v>80</v>
      </c>
      <c r="AY191" s="166" t="s">
        <v>160</v>
      </c>
    </row>
    <row r="192" spans="1:65" s="2" customFormat="1" ht="24.2" customHeight="1">
      <c r="A192" s="32"/>
      <c r="B192" s="149"/>
      <c r="C192" s="150" t="s">
        <v>264</v>
      </c>
      <c r="D192" s="150" t="s">
        <v>162</v>
      </c>
      <c r="E192" s="151" t="s">
        <v>265</v>
      </c>
      <c r="F192" s="152" t="s">
        <v>266</v>
      </c>
      <c r="G192" s="153" t="s">
        <v>207</v>
      </c>
      <c r="H192" s="154">
        <v>128.857</v>
      </c>
      <c r="I192" s="155"/>
      <c r="J192" s="156">
        <f>ROUND(I192*H192,2)</f>
        <v>0</v>
      </c>
      <c r="K192" s="157"/>
      <c r="L192" s="33"/>
      <c r="M192" s="158" t="s">
        <v>1</v>
      </c>
      <c r="N192" s="159" t="s">
        <v>38</v>
      </c>
      <c r="O192" s="58"/>
      <c r="P192" s="160">
        <f>O192*H192</f>
        <v>0</v>
      </c>
      <c r="Q192" s="160">
        <v>0</v>
      </c>
      <c r="R192" s="160">
        <f>Q192*H192</f>
        <v>0</v>
      </c>
      <c r="S192" s="160">
        <v>0</v>
      </c>
      <c r="T192" s="161">
        <f>S192*H192</f>
        <v>0</v>
      </c>
      <c r="U192" s="32"/>
      <c r="V192" s="32"/>
      <c r="W192" s="32"/>
      <c r="X192" s="32"/>
      <c r="Y192" s="32"/>
      <c r="Z192" s="32"/>
      <c r="AA192" s="32"/>
      <c r="AB192" s="32"/>
      <c r="AC192" s="32"/>
      <c r="AD192" s="32"/>
      <c r="AE192" s="32"/>
      <c r="AR192" s="162" t="s">
        <v>166</v>
      </c>
      <c r="AT192" s="162" t="s">
        <v>162</v>
      </c>
      <c r="AU192" s="162" t="s">
        <v>82</v>
      </c>
      <c r="AY192" s="17" t="s">
        <v>160</v>
      </c>
      <c r="BE192" s="163">
        <f>IF(N192="základní",J192,0)</f>
        <v>0</v>
      </c>
      <c r="BF192" s="163">
        <f>IF(N192="snížená",J192,0)</f>
        <v>0</v>
      </c>
      <c r="BG192" s="163">
        <f>IF(N192="zákl. přenesená",J192,0)</f>
        <v>0</v>
      </c>
      <c r="BH192" s="163">
        <f>IF(N192="sníž. přenesená",J192,0)</f>
        <v>0</v>
      </c>
      <c r="BI192" s="163">
        <f>IF(N192="nulová",J192,0)</f>
        <v>0</v>
      </c>
      <c r="BJ192" s="17" t="s">
        <v>80</v>
      </c>
      <c r="BK192" s="163">
        <f>ROUND(I192*H192,2)</f>
        <v>0</v>
      </c>
      <c r="BL192" s="17" t="s">
        <v>166</v>
      </c>
      <c r="BM192" s="162" t="s">
        <v>1123</v>
      </c>
    </row>
    <row r="193" spans="1:65" s="13" customFormat="1">
      <c r="B193" s="164"/>
      <c r="D193" s="165" t="s">
        <v>168</v>
      </c>
      <c r="E193" s="166" t="s">
        <v>1</v>
      </c>
      <c r="F193" s="167" t="s">
        <v>1114</v>
      </c>
      <c r="H193" s="168">
        <v>128.857</v>
      </c>
      <c r="I193" s="169"/>
      <c r="L193" s="164"/>
      <c r="M193" s="170"/>
      <c r="N193" s="171"/>
      <c r="O193" s="171"/>
      <c r="P193" s="171"/>
      <c r="Q193" s="171"/>
      <c r="R193" s="171"/>
      <c r="S193" s="171"/>
      <c r="T193" s="172"/>
      <c r="AT193" s="166" t="s">
        <v>168</v>
      </c>
      <c r="AU193" s="166" t="s">
        <v>82</v>
      </c>
      <c r="AV193" s="13" t="s">
        <v>82</v>
      </c>
      <c r="AW193" s="13" t="s">
        <v>30</v>
      </c>
      <c r="AX193" s="13" t="s">
        <v>73</v>
      </c>
      <c r="AY193" s="166" t="s">
        <v>160</v>
      </c>
    </row>
    <row r="194" spans="1:65" s="14" customFormat="1">
      <c r="B194" s="173"/>
      <c r="D194" s="165" t="s">
        <v>168</v>
      </c>
      <c r="E194" s="174" t="s">
        <v>1</v>
      </c>
      <c r="F194" s="175" t="s">
        <v>170</v>
      </c>
      <c r="H194" s="176">
        <v>128.857</v>
      </c>
      <c r="I194" s="177"/>
      <c r="L194" s="173"/>
      <c r="M194" s="178"/>
      <c r="N194" s="179"/>
      <c r="O194" s="179"/>
      <c r="P194" s="179"/>
      <c r="Q194" s="179"/>
      <c r="R194" s="179"/>
      <c r="S194" s="179"/>
      <c r="T194" s="180"/>
      <c r="AT194" s="174" t="s">
        <v>168</v>
      </c>
      <c r="AU194" s="174" t="s">
        <v>82</v>
      </c>
      <c r="AV194" s="14" t="s">
        <v>166</v>
      </c>
      <c r="AW194" s="14" t="s">
        <v>30</v>
      </c>
      <c r="AX194" s="14" t="s">
        <v>80</v>
      </c>
      <c r="AY194" s="174" t="s">
        <v>160</v>
      </c>
    </row>
    <row r="195" spans="1:65" s="2" customFormat="1" ht="33" customHeight="1">
      <c r="A195" s="32"/>
      <c r="B195" s="149"/>
      <c r="C195" s="150" t="s">
        <v>7</v>
      </c>
      <c r="D195" s="150" t="s">
        <v>162</v>
      </c>
      <c r="E195" s="151" t="s">
        <v>268</v>
      </c>
      <c r="F195" s="152" t="s">
        <v>269</v>
      </c>
      <c r="G195" s="153" t="s">
        <v>270</v>
      </c>
      <c r="H195" s="154">
        <v>262.37</v>
      </c>
      <c r="I195" s="155"/>
      <c r="J195" s="156">
        <f>ROUND(I195*H195,2)</f>
        <v>0</v>
      </c>
      <c r="K195" s="157"/>
      <c r="L195" s="33"/>
      <c r="M195" s="158" t="s">
        <v>1</v>
      </c>
      <c r="N195" s="159" t="s">
        <v>38</v>
      </c>
      <c r="O195" s="58"/>
      <c r="P195" s="160">
        <f>O195*H195</f>
        <v>0</v>
      </c>
      <c r="Q195" s="160">
        <v>0</v>
      </c>
      <c r="R195" s="160">
        <f>Q195*H195</f>
        <v>0</v>
      </c>
      <c r="S195" s="160">
        <v>0</v>
      </c>
      <c r="T195" s="161">
        <f>S195*H195</f>
        <v>0</v>
      </c>
      <c r="U195" s="32"/>
      <c r="V195" s="32"/>
      <c r="W195" s="32"/>
      <c r="X195" s="32"/>
      <c r="Y195" s="32"/>
      <c r="Z195" s="32"/>
      <c r="AA195" s="32"/>
      <c r="AB195" s="32"/>
      <c r="AC195" s="32"/>
      <c r="AD195" s="32"/>
      <c r="AE195" s="32"/>
      <c r="AR195" s="162" t="s">
        <v>166</v>
      </c>
      <c r="AT195" s="162" t="s">
        <v>162</v>
      </c>
      <c r="AU195" s="162" t="s">
        <v>82</v>
      </c>
      <c r="AY195" s="17" t="s">
        <v>160</v>
      </c>
      <c r="BE195" s="163">
        <f>IF(N195="základní",J195,0)</f>
        <v>0</v>
      </c>
      <c r="BF195" s="163">
        <f>IF(N195="snížená",J195,0)</f>
        <v>0</v>
      </c>
      <c r="BG195" s="163">
        <f>IF(N195="zákl. přenesená",J195,0)</f>
        <v>0</v>
      </c>
      <c r="BH195" s="163">
        <f>IF(N195="sníž. přenesená",J195,0)</f>
        <v>0</v>
      </c>
      <c r="BI195" s="163">
        <f>IF(N195="nulová",J195,0)</f>
        <v>0</v>
      </c>
      <c r="BJ195" s="17" t="s">
        <v>80</v>
      </c>
      <c r="BK195" s="163">
        <f>ROUND(I195*H195,2)</f>
        <v>0</v>
      </c>
      <c r="BL195" s="17" t="s">
        <v>166</v>
      </c>
      <c r="BM195" s="162" t="s">
        <v>1124</v>
      </c>
    </row>
    <row r="196" spans="1:65" s="13" customFormat="1">
      <c r="B196" s="164"/>
      <c r="D196" s="165" t="s">
        <v>168</v>
      </c>
      <c r="E196" s="166" t="s">
        <v>1</v>
      </c>
      <c r="F196" s="167" t="s">
        <v>1125</v>
      </c>
      <c r="H196" s="168">
        <v>262.37</v>
      </c>
      <c r="I196" s="169"/>
      <c r="L196" s="164"/>
      <c r="M196" s="170"/>
      <c r="N196" s="171"/>
      <c r="O196" s="171"/>
      <c r="P196" s="171"/>
      <c r="Q196" s="171"/>
      <c r="R196" s="171"/>
      <c r="S196" s="171"/>
      <c r="T196" s="172"/>
      <c r="AT196" s="166" t="s">
        <v>168</v>
      </c>
      <c r="AU196" s="166" t="s">
        <v>82</v>
      </c>
      <c r="AV196" s="13" t="s">
        <v>82</v>
      </c>
      <c r="AW196" s="13" t="s">
        <v>30</v>
      </c>
      <c r="AX196" s="13" t="s">
        <v>73</v>
      </c>
      <c r="AY196" s="166" t="s">
        <v>160</v>
      </c>
    </row>
    <row r="197" spans="1:65" s="14" customFormat="1">
      <c r="B197" s="173"/>
      <c r="D197" s="165" t="s">
        <v>168</v>
      </c>
      <c r="E197" s="174" t="s">
        <v>1</v>
      </c>
      <c r="F197" s="175" t="s">
        <v>170</v>
      </c>
      <c r="H197" s="176">
        <v>262.37</v>
      </c>
      <c r="I197" s="177"/>
      <c r="L197" s="173"/>
      <c r="M197" s="178"/>
      <c r="N197" s="179"/>
      <c r="O197" s="179"/>
      <c r="P197" s="179"/>
      <c r="Q197" s="179"/>
      <c r="R197" s="179"/>
      <c r="S197" s="179"/>
      <c r="T197" s="180"/>
      <c r="AT197" s="174" t="s">
        <v>168</v>
      </c>
      <c r="AU197" s="174" t="s">
        <v>82</v>
      </c>
      <c r="AV197" s="14" t="s">
        <v>166</v>
      </c>
      <c r="AW197" s="14" t="s">
        <v>30</v>
      </c>
      <c r="AX197" s="14" t="s">
        <v>80</v>
      </c>
      <c r="AY197" s="174" t="s">
        <v>160</v>
      </c>
    </row>
    <row r="198" spans="1:65" s="2" customFormat="1" ht="24.2" customHeight="1">
      <c r="A198" s="32"/>
      <c r="B198" s="149"/>
      <c r="C198" s="150" t="s">
        <v>273</v>
      </c>
      <c r="D198" s="150" t="s">
        <v>162</v>
      </c>
      <c r="E198" s="151" t="s">
        <v>274</v>
      </c>
      <c r="F198" s="152" t="s">
        <v>275</v>
      </c>
      <c r="G198" s="153" t="s">
        <v>207</v>
      </c>
      <c r="H198" s="154">
        <v>94.100999999999999</v>
      </c>
      <c r="I198" s="155"/>
      <c r="J198" s="156">
        <f>ROUND(I198*H198,2)</f>
        <v>0</v>
      </c>
      <c r="K198" s="157"/>
      <c r="L198" s="33"/>
      <c r="M198" s="158" t="s">
        <v>1</v>
      </c>
      <c r="N198" s="159" t="s">
        <v>38</v>
      </c>
      <c r="O198" s="58"/>
      <c r="P198" s="160">
        <f>O198*H198</f>
        <v>0</v>
      </c>
      <c r="Q198" s="160">
        <v>0</v>
      </c>
      <c r="R198" s="160">
        <f>Q198*H198</f>
        <v>0</v>
      </c>
      <c r="S198" s="160">
        <v>0</v>
      </c>
      <c r="T198" s="161">
        <f>S198*H198</f>
        <v>0</v>
      </c>
      <c r="U198" s="32"/>
      <c r="V198" s="32"/>
      <c r="W198" s="32"/>
      <c r="X198" s="32"/>
      <c r="Y198" s="32"/>
      <c r="Z198" s="32"/>
      <c r="AA198" s="32"/>
      <c r="AB198" s="32"/>
      <c r="AC198" s="32"/>
      <c r="AD198" s="32"/>
      <c r="AE198" s="32"/>
      <c r="AR198" s="162" t="s">
        <v>166</v>
      </c>
      <c r="AT198" s="162" t="s">
        <v>162</v>
      </c>
      <c r="AU198" s="162" t="s">
        <v>82</v>
      </c>
      <c r="AY198" s="17" t="s">
        <v>160</v>
      </c>
      <c r="BE198" s="163">
        <f>IF(N198="základní",J198,0)</f>
        <v>0</v>
      </c>
      <c r="BF198" s="163">
        <f>IF(N198="snížená",J198,0)</f>
        <v>0</v>
      </c>
      <c r="BG198" s="163">
        <f>IF(N198="zákl. přenesená",J198,0)</f>
        <v>0</v>
      </c>
      <c r="BH198" s="163">
        <f>IF(N198="sníž. přenesená",J198,0)</f>
        <v>0</v>
      </c>
      <c r="BI198" s="163">
        <f>IF(N198="nulová",J198,0)</f>
        <v>0</v>
      </c>
      <c r="BJ198" s="17" t="s">
        <v>80</v>
      </c>
      <c r="BK198" s="163">
        <f>ROUND(I198*H198,2)</f>
        <v>0</v>
      </c>
      <c r="BL198" s="17" t="s">
        <v>166</v>
      </c>
      <c r="BM198" s="162" t="s">
        <v>1126</v>
      </c>
    </row>
    <row r="199" spans="1:65" s="13" customFormat="1">
      <c r="B199" s="164"/>
      <c r="D199" s="165" t="s">
        <v>168</v>
      </c>
      <c r="E199" s="166" t="s">
        <v>1</v>
      </c>
      <c r="F199" s="167" t="s">
        <v>1127</v>
      </c>
      <c r="H199" s="168">
        <v>161.95699999999999</v>
      </c>
      <c r="I199" s="169"/>
      <c r="L199" s="164"/>
      <c r="M199" s="170"/>
      <c r="N199" s="171"/>
      <c r="O199" s="171"/>
      <c r="P199" s="171"/>
      <c r="Q199" s="171"/>
      <c r="R199" s="171"/>
      <c r="S199" s="171"/>
      <c r="T199" s="172"/>
      <c r="AT199" s="166" t="s">
        <v>168</v>
      </c>
      <c r="AU199" s="166" t="s">
        <v>82</v>
      </c>
      <c r="AV199" s="13" t="s">
        <v>82</v>
      </c>
      <c r="AW199" s="13" t="s">
        <v>30</v>
      </c>
      <c r="AX199" s="13" t="s">
        <v>73</v>
      </c>
      <c r="AY199" s="166" t="s">
        <v>160</v>
      </c>
    </row>
    <row r="200" spans="1:65" s="15" customFormat="1">
      <c r="B200" s="181"/>
      <c r="D200" s="165" t="s">
        <v>168</v>
      </c>
      <c r="E200" s="182" t="s">
        <v>1</v>
      </c>
      <c r="F200" s="183" t="s">
        <v>278</v>
      </c>
      <c r="H200" s="182" t="s">
        <v>1</v>
      </c>
      <c r="I200" s="184"/>
      <c r="L200" s="181"/>
      <c r="M200" s="185"/>
      <c r="N200" s="186"/>
      <c r="O200" s="186"/>
      <c r="P200" s="186"/>
      <c r="Q200" s="186"/>
      <c r="R200" s="186"/>
      <c r="S200" s="186"/>
      <c r="T200" s="187"/>
      <c r="AT200" s="182" t="s">
        <v>168</v>
      </c>
      <c r="AU200" s="182" t="s">
        <v>82</v>
      </c>
      <c r="AV200" s="15" t="s">
        <v>80</v>
      </c>
      <c r="AW200" s="15" t="s">
        <v>30</v>
      </c>
      <c r="AX200" s="15" t="s">
        <v>73</v>
      </c>
      <c r="AY200" s="182" t="s">
        <v>160</v>
      </c>
    </row>
    <row r="201" spans="1:65" s="13" customFormat="1">
      <c r="B201" s="164"/>
      <c r="D201" s="165" t="s">
        <v>168</v>
      </c>
      <c r="E201" s="166" t="s">
        <v>1</v>
      </c>
      <c r="F201" s="167" t="s">
        <v>1128</v>
      </c>
      <c r="H201" s="168">
        <v>-62.073</v>
      </c>
      <c r="I201" s="169"/>
      <c r="L201" s="164"/>
      <c r="M201" s="170"/>
      <c r="N201" s="171"/>
      <c r="O201" s="171"/>
      <c r="P201" s="171"/>
      <c r="Q201" s="171"/>
      <c r="R201" s="171"/>
      <c r="S201" s="171"/>
      <c r="T201" s="172"/>
      <c r="AT201" s="166" t="s">
        <v>168</v>
      </c>
      <c r="AU201" s="166" t="s">
        <v>82</v>
      </c>
      <c r="AV201" s="13" t="s">
        <v>82</v>
      </c>
      <c r="AW201" s="13" t="s">
        <v>30</v>
      </c>
      <c r="AX201" s="13" t="s">
        <v>73</v>
      </c>
      <c r="AY201" s="166" t="s">
        <v>160</v>
      </c>
    </row>
    <row r="202" spans="1:65" s="13" customFormat="1">
      <c r="B202" s="164"/>
      <c r="D202" s="165" t="s">
        <v>168</v>
      </c>
      <c r="E202" s="166" t="s">
        <v>1</v>
      </c>
      <c r="F202" s="167" t="s">
        <v>1129</v>
      </c>
      <c r="H202" s="168">
        <v>-5.7830000000000004</v>
      </c>
      <c r="I202" s="169"/>
      <c r="L202" s="164"/>
      <c r="M202" s="170"/>
      <c r="N202" s="171"/>
      <c r="O202" s="171"/>
      <c r="P202" s="171"/>
      <c r="Q202" s="171"/>
      <c r="R202" s="171"/>
      <c r="S202" s="171"/>
      <c r="T202" s="172"/>
      <c r="AT202" s="166" t="s">
        <v>168</v>
      </c>
      <c r="AU202" s="166" t="s">
        <v>82</v>
      </c>
      <c r="AV202" s="13" t="s">
        <v>82</v>
      </c>
      <c r="AW202" s="13" t="s">
        <v>30</v>
      </c>
      <c r="AX202" s="13" t="s">
        <v>73</v>
      </c>
      <c r="AY202" s="166" t="s">
        <v>160</v>
      </c>
    </row>
    <row r="203" spans="1:65" s="14" customFormat="1">
      <c r="B203" s="173"/>
      <c r="D203" s="165" t="s">
        <v>168</v>
      </c>
      <c r="E203" s="174" t="s">
        <v>1</v>
      </c>
      <c r="F203" s="175" t="s">
        <v>170</v>
      </c>
      <c r="H203" s="176">
        <v>94.100999999999999</v>
      </c>
      <c r="I203" s="177"/>
      <c r="L203" s="173"/>
      <c r="M203" s="178"/>
      <c r="N203" s="179"/>
      <c r="O203" s="179"/>
      <c r="P203" s="179"/>
      <c r="Q203" s="179"/>
      <c r="R203" s="179"/>
      <c r="S203" s="179"/>
      <c r="T203" s="180"/>
      <c r="AT203" s="174" t="s">
        <v>168</v>
      </c>
      <c r="AU203" s="174" t="s">
        <v>82</v>
      </c>
      <c r="AV203" s="14" t="s">
        <v>166</v>
      </c>
      <c r="AW203" s="14" t="s">
        <v>30</v>
      </c>
      <c r="AX203" s="14" t="s">
        <v>80</v>
      </c>
      <c r="AY203" s="174" t="s">
        <v>160</v>
      </c>
    </row>
    <row r="204" spans="1:65" s="2" customFormat="1" ht="16.5" customHeight="1">
      <c r="A204" s="32"/>
      <c r="B204" s="149"/>
      <c r="C204" s="188" t="s">
        <v>281</v>
      </c>
      <c r="D204" s="188" t="s">
        <v>282</v>
      </c>
      <c r="E204" s="189" t="s">
        <v>283</v>
      </c>
      <c r="F204" s="190" t="s">
        <v>284</v>
      </c>
      <c r="G204" s="191" t="s">
        <v>270</v>
      </c>
      <c r="H204" s="192">
        <v>193.29300000000001</v>
      </c>
      <c r="I204" s="193"/>
      <c r="J204" s="194">
        <f>ROUND(I204*H204,2)</f>
        <v>0</v>
      </c>
      <c r="K204" s="195"/>
      <c r="L204" s="196"/>
      <c r="M204" s="197" t="s">
        <v>1</v>
      </c>
      <c r="N204" s="198" t="s">
        <v>38</v>
      </c>
      <c r="O204" s="58"/>
      <c r="P204" s="160">
        <f>O204*H204</f>
        <v>0</v>
      </c>
      <c r="Q204" s="160">
        <v>0</v>
      </c>
      <c r="R204" s="160">
        <f>Q204*H204</f>
        <v>0</v>
      </c>
      <c r="S204" s="160">
        <v>0</v>
      </c>
      <c r="T204" s="161">
        <f>S204*H204</f>
        <v>0</v>
      </c>
      <c r="U204" s="32"/>
      <c r="V204" s="32"/>
      <c r="W204" s="32"/>
      <c r="X204" s="32"/>
      <c r="Y204" s="32"/>
      <c r="Z204" s="32"/>
      <c r="AA204" s="32"/>
      <c r="AB204" s="32"/>
      <c r="AC204" s="32"/>
      <c r="AD204" s="32"/>
      <c r="AE204" s="32"/>
      <c r="AR204" s="162" t="s">
        <v>199</v>
      </c>
      <c r="AT204" s="162" t="s">
        <v>282</v>
      </c>
      <c r="AU204" s="162" t="s">
        <v>82</v>
      </c>
      <c r="AY204" s="17" t="s">
        <v>160</v>
      </c>
      <c r="BE204" s="163">
        <f>IF(N204="základní",J204,0)</f>
        <v>0</v>
      </c>
      <c r="BF204" s="163">
        <f>IF(N204="snížená",J204,0)</f>
        <v>0</v>
      </c>
      <c r="BG204" s="163">
        <f>IF(N204="zákl. přenesená",J204,0)</f>
        <v>0</v>
      </c>
      <c r="BH204" s="163">
        <f>IF(N204="sníž. přenesená",J204,0)</f>
        <v>0</v>
      </c>
      <c r="BI204" s="163">
        <f>IF(N204="nulová",J204,0)</f>
        <v>0</v>
      </c>
      <c r="BJ204" s="17" t="s">
        <v>80</v>
      </c>
      <c r="BK204" s="163">
        <f>ROUND(I204*H204,2)</f>
        <v>0</v>
      </c>
      <c r="BL204" s="17" t="s">
        <v>166</v>
      </c>
      <c r="BM204" s="162" t="s">
        <v>1130</v>
      </c>
    </row>
    <row r="205" spans="1:65" s="13" customFormat="1">
      <c r="B205" s="164"/>
      <c r="D205" s="165" t="s">
        <v>168</v>
      </c>
      <c r="E205" s="166" t="s">
        <v>1</v>
      </c>
      <c r="F205" s="167" t="s">
        <v>1131</v>
      </c>
      <c r="H205" s="168">
        <v>193.29300000000001</v>
      </c>
      <c r="I205" s="169"/>
      <c r="L205" s="164"/>
      <c r="M205" s="170"/>
      <c r="N205" s="171"/>
      <c r="O205" s="171"/>
      <c r="P205" s="171"/>
      <c r="Q205" s="171"/>
      <c r="R205" s="171"/>
      <c r="S205" s="171"/>
      <c r="T205" s="172"/>
      <c r="AT205" s="166" t="s">
        <v>168</v>
      </c>
      <c r="AU205" s="166" t="s">
        <v>82</v>
      </c>
      <c r="AV205" s="13" t="s">
        <v>82</v>
      </c>
      <c r="AW205" s="13" t="s">
        <v>30</v>
      </c>
      <c r="AX205" s="13" t="s">
        <v>73</v>
      </c>
      <c r="AY205" s="166" t="s">
        <v>160</v>
      </c>
    </row>
    <row r="206" spans="1:65" s="14" customFormat="1">
      <c r="B206" s="173"/>
      <c r="D206" s="165" t="s">
        <v>168</v>
      </c>
      <c r="E206" s="174" t="s">
        <v>1</v>
      </c>
      <c r="F206" s="175" t="s">
        <v>170</v>
      </c>
      <c r="H206" s="176">
        <v>193.29300000000001</v>
      </c>
      <c r="I206" s="177"/>
      <c r="L206" s="173"/>
      <c r="M206" s="178"/>
      <c r="N206" s="179"/>
      <c r="O206" s="179"/>
      <c r="P206" s="179"/>
      <c r="Q206" s="179"/>
      <c r="R206" s="179"/>
      <c r="S206" s="179"/>
      <c r="T206" s="180"/>
      <c r="AT206" s="174" t="s">
        <v>168</v>
      </c>
      <c r="AU206" s="174" t="s">
        <v>82</v>
      </c>
      <c r="AV206" s="14" t="s">
        <v>166</v>
      </c>
      <c r="AW206" s="14" t="s">
        <v>30</v>
      </c>
      <c r="AX206" s="14" t="s">
        <v>80</v>
      </c>
      <c r="AY206" s="174" t="s">
        <v>160</v>
      </c>
    </row>
    <row r="207" spans="1:65" s="2" customFormat="1" ht="24.2" customHeight="1">
      <c r="A207" s="32"/>
      <c r="B207" s="149"/>
      <c r="C207" s="150" t="s">
        <v>287</v>
      </c>
      <c r="D207" s="150" t="s">
        <v>162</v>
      </c>
      <c r="E207" s="151" t="s">
        <v>288</v>
      </c>
      <c r="F207" s="152" t="s">
        <v>289</v>
      </c>
      <c r="G207" s="153" t="s">
        <v>207</v>
      </c>
      <c r="H207" s="154">
        <v>34.756</v>
      </c>
      <c r="I207" s="155"/>
      <c r="J207" s="156">
        <f>ROUND(I207*H207,2)</f>
        <v>0</v>
      </c>
      <c r="K207" s="157"/>
      <c r="L207" s="33"/>
      <c r="M207" s="158" t="s">
        <v>1</v>
      </c>
      <c r="N207" s="159" t="s">
        <v>38</v>
      </c>
      <c r="O207" s="58"/>
      <c r="P207" s="160">
        <f>O207*H207</f>
        <v>0</v>
      </c>
      <c r="Q207" s="160">
        <v>0</v>
      </c>
      <c r="R207" s="160">
        <f>Q207*H207</f>
        <v>0</v>
      </c>
      <c r="S207" s="160">
        <v>0</v>
      </c>
      <c r="T207" s="161">
        <f>S207*H207</f>
        <v>0</v>
      </c>
      <c r="U207" s="32"/>
      <c r="V207" s="32"/>
      <c r="W207" s="32"/>
      <c r="X207" s="32"/>
      <c r="Y207" s="32"/>
      <c r="Z207" s="32"/>
      <c r="AA207" s="32"/>
      <c r="AB207" s="32"/>
      <c r="AC207" s="32"/>
      <c r="AD207" s="32"/>
      <c r="AE207" s="32"/>
      <c r="AR207" s="162" t="s">
        <v>166</v>
      </c>
      <c r="AT207" s="162" t="s">
        <v>162</v>
      </c>
      <c r="AU207" s="162" t="s">
        <v>82</v>
      </c>
      <c r="AY207" s="17" t="s">
        <v>160</v>
      </c>
      <c r="BE207" s="163">
        <f>IF(N207="základní",J207,0)</f>
        <v>0</v>
      </c>
      <c r="BF207" s="163">
        <f>IF(N207="snížená",J207,0)</f>
        <v>0</v>
      </c>
      <c r="BG207" s="163">
        <f>IF(N207="zákl. přenesená",J207,0)</f>
        <v>0</v>
      </c>
      <c r="BH207" s="163">
        <f>IF(N207="sníž. přenesená",J207,0)</f>
        <v>0</v>
      </c>
      <c r="BI207" s="163">
        <f>IF(N207="nulová",J207,0)</f>
        <v>0</v>
      </c>
      <c r="BJ207" s="17" t="s">
        <v>80</v>
      </c>
      <c r="BK207" s="163">
        <f>ROUND(I207*H207,2)</f>
        <v>0</v>
      </c>
      <c r="BL207" s="17" t="s">
        <v>166</v>
      </c>
      <c r="BM207" s="162" t="s">
        <v>1132</v>
      </c>
    </row>
    <row r="208" spans="1:65" s="15" customFormat="1">
      <c r="B208" s="181"/>
      <c r="D208" s="165" t="s">
        <v>168</v>
      </c>
      <c r="E208" s="182" t="s">
        <v>1</v>
      </c>
      <c r="F208" s="183" t="s">
        <v>291</v>
      </c>
      <c r="H208" s="182" t="s">
        <v>1</v>
      </c>
      <c r="I208" s="184"/>
      <c r="L208" s="181"/>
      <c r="M208" s="185"/>
      <c r="N208" s="186"/>
      <c r="O208" s="186"/>
      <c r="P208" s="186"/>
      <c r="Q208" s="186"/>
      <c r="R208" s="186"/>
      <c r="S208" s="186"/>
      <c r="T208" s="187"/>
      <c r="AT208" s="182" t="s">
        <v>168</v>
      </c>
      <c r="AU208" s="182" t="s">
        <v>82</v>
      </c>
      <c r="AV208" s="15" t="s">
        <v>80</v>
      </c>
      <c r="AW208" s="15" t="s">
        <v>30</v>
      </c>
      <c r="AX208" s="15" t="s">
        <v>73</v>
      </c>
      <c r="AY208" s="182" t="s">
        <v>160</v>
      </c>
    </row>
    <row r="209" spans="1:65" s="13" customFormat="1">
      <c r="B209" s="164"/>
      <c r="D209" s="165" t="s">
        <v>168</v>
      </c>
      <c r="E209" s="166" t="s">
        <v>1</v>
      </c>
      <c r="F209" s="167" t="s">
        <v>1133</v>
      </c>
      <c r="H209" s="168">
        <v>34.756</v>
      </c>
      <c r="I209" s="169"/>
      <c r="L209" s="164"/>
      <c r="M209" s="170"/>
      <c r="N209" s="171"/>
      <c r="O209" s="171"/>
      <c r="P209" s="171"/>
      <c r="Q209" s="171"/>
      <c r="R209" s="171"/>
      <c r="S209" s="171"/>
      <c r="T209" s="172"/>
      <c r="AT209" s="166" t="s">
        <v>168</v>
      </c>
      <c r="AU209" s="166" t="s">
        <v>82</v>
      </c>
      <c r="AV209" s="13" t="s">
        <v>82</v>
      </c>
      <c r="AW209" s="13" t="s">
        <v>30</v>
      </c>
      <c r="AX209" s="13" t="s">
        <v>73</v>
      </c>
      <c r="AY209" s="166" t="s">
        <v>160</v>
      </c>
    </row>
    <row r="210" spans="1:65" s="14" customFormat="1">
      <c r="B210" s="173"/>
      <c r="D210" s="165" t="s">
        <v>168</v>
      </c>
      <c r="E210" s="174" t="s">
        <v>1</v>
      </c>
      <c r="F210" s="175" t="s">
        <v>170</v>
      </c>
      <c r="H210" s="176">
        <v>34.756</v>
      </c>
      <c r="I210" s="177"/>
      <c r="L210" s="173"/>
      <c r="M210" s="178"/>
      <c r="N210" s="179"/>
      <c r="O210" s="179"/>
      <c r="P210" s="179"/>
      <c r="Q210" s="179"/>
      <c r="R210" s="179"/>
      <c r="S210" s="179"/>
      <c r="T210" s="180"/>
      <c r="AT210" s="174" t="s">
        <v>168</v>
      </c>
      <c r="AU210" s="174" t="s">
        <v>82</v>
      </c>
      <c r="AV210" s="14" t="s">
        <v>166</v>
      </c>
      <c r="AW210" s="14" t="s">
        <v>30</v>
      </c>
      <c r="AX210" s="14" t="s">
        <v>80</v>
      </c>
      <c r="AY210" s="174" t="s">
        <v>160</v>
      </c>
    </row>
    <row r="211" spans="1:65" s="2" customFormat="1" ht="16.5" customHeight="1">
      <c r="A211" s="32"/>
      <c r="B211" s="149"/>
      <c r="C211" s="188" t="s">
        <v>293</v>
      </c>
      <c r="D211" s="188" t="s">
        <v>282</v>
      </c>
      <c r="E211" s="189" t="s">
        <v>294</v>
      </c>
      <c r="F211" s="190" t="s">
        <v>295</v>
      </c>
      <c r="G211" s="191" t="s">
        <v>270</v>
      </c>
      <c r="H211" s="192">
        <v>71.391999999999996</v>
      </c>
      <c r="I211" s="193"/>
      <c r="J211" s="194">
        <f>ROUND(I211*H211,2)</f>
        <v>0</v>
      </c>
      <c r="K211" s="195"/>
      <c r="L211" s="196"/>
      <c r="M211" s="197" t="s">
        <v>1</v>
      </c>
      <c r="N211" s="198" t="s">
        <v>38</v>
      </c>
      <c r="O211" s="58"/>
      <c r="P211" s="160">
        <f>O211*H211</f>
        <v>0</v>
      </c>
      <c r="Q211" s="160">
        <v>0</v>
      </c>
      <c r="R211" s="160">
        <f>Q211*H211</f>
        <v>0</v>
      </c>
      <c r="S211" s="160">
        <v>0</v>
      </c>
      <c r="T211" s="161">
        <f>S211*H211</f>
        <v>0</v>
      </c>
      <c r="U211" s="32"/>
      <c r="V211" s="32"/>
      <c r="W211" s="32"/>
      <c r="X211" s="32"/>
      <c r="Y211" s="32"/>
      <c r="Z211" s="32"/>
      <c r="AA211" s="32"/>
      <c r="AB211" s="32"/>
      <c r="AC211" s="32"/>
      <c r="AD211" s="32"/>
      <c r="AE211" s="32"/>
      <c r="AR211" s="162" t="s">
        <v>199</v>
      </c>
      <c r="AT211" s="162" t="s">
        <v>282</v>
      </c>
      <c r="AU211" s="162" t="s">
        <v>82</v>
      </c>
      <c r="AY211" s="17" t="s">
        <v>160</v>
      </c>
      <c r="BE211" s="163">
        <f>IF(N211="základní",J211,0)</f>
        <v>0</v>
      </c>
      <c r="BF211" s="163">
        <f>IF(N211="snížená",J211,0)</f>
        <v>0</v>
      </c>
      <c r="BG211" s="163">
        <f>IF(N211="zákl. přenesená",J211,0)</f>
        <v>0</v>
      </c>
      <c r="BH211" s="163">
        <f>IF(N211="sníž. přenesená",J211,0)</f>
        <v>0</v>
      </c>
      <c r="BI211" s="163">
        <f>IF(N211="nulová",J211,0)</f>
        <v>0</v>
      </c>
      <c r="BJ211" s="17" t="s">
        <v>80</v>
      </c>
      <c r="BK211" s="163">
        <f>ROUND(I211*H211,2)</f>
        <v>0</v>
      </c>
      <c r="BL211" s="17" t="s">
        <v>166</v>
      </c>
      <c r="BM211" s="162" t="s">
        <v>1134</v>
      </c>
    </row>
    <row r="212" spans="1:65" s="13" customFormat="1">
      <c r="B212" s="164"/>
      <c r="D212" s="165" t="s">
        <v>168</v>
      </c>
      <c r="E212" s="166" t="s">
        <v>1</v>
      </c>
      <c r="F212" s="167" t="s">
        <v>1135</v>
      </c>
      <c r="H212" s="168">
        <v>71.391999999999996</v>
      </c>
      <c r="I212" s="169"/>
      <c r="L212" s="164"/>
      <c r="M212" s="170"/>
      <c r="N212" s="171"/>
      <c r="O212" s="171"/>
      <c r="P212" s="171"/>
      <c r="Q212" s="171"/>
      <c r="R212" s="171"/>
      <c r="S212" s="171"/>
      <c r="T212" s="172"/>
      <c r="AT212" s="166" t="s">
        <v>168</v>
      </c>
      <c r="AU212" s="166" t="s">
        <v>82</v>
      </c>
      <c r="AV212" s="13" t="s">
        <v>82</v>
      </c>
      <c r="AW212" s="13" t="s">
        <v>30</v>
      </c>
      <c r="AX212" s="13" t="s">
        <v>73</v>
      </c>
      <c r="AY212" s="166" t="s">
        <v>160</v>
      </c>
    </row>
    <row r="213" spans="1:65" s="14" customFormat="1">
      <c r="B213" s="173"/>
      <c r="D213" s="165" t="s">
        <v>168</v>
      </c>
      <c r="E213" s="174" t="s">
        <v>1</v>
      </c>
      <c r="F213" s="175" t="s">
        <v>170</v>
      </c>
      <c r="H213" s="176">
        <v>71.391999999999996</v>
      </c>
      <c r="I213" s="177"/>
      <c r="L213" s="173"/>
      <c r="M213" s="178"/>
      <c r="N213" s="179"/>
      <c r="O213" s="179"/>
      <c r="P213" s="179"/>
      <c r="Q213" s="179"/>
      <c r="R213" s="179"/>
      <c r="S213" s="179"/>
      <c r="T213" s="180"/>
      <c r="AT213" s="174" t="s">
        <v>168</v>
      </c>
      <c r="AU213" s="174" t="s">
        <v>82</v>
      </c>
      <c r="AV213" s="14" t="s">
        <v>166</v>
      </c>
      <c r="AW213" s="14" t="s">
        <v>30</v>
      </c>
      <c r="AX213" s="14" t="s">
        <v>80</v>
      </c>
      <c r="AY213" s="174" t="s">
        <v>160</v>
      </c>
    </row>
    <row r="214" spans="1:65" s="2" customFormat="1" ht="24.2" customHeight="1">
      <c r="A214" s="32"/>
      <c r="B214" s="149"/>
      <c r="C214" s="150" t="s">
        <v>298</v>
      </c>
      <c r="D214" s="150" t="s">
        <v>162</v>
      </c>
      <c r="E214" s="151" t="s">
        <v>299</v>
      </c>
      <c r="F214" s="152" t="s">
        <v>300</v>
      </c>
      <c r="G214" s="153" t="s">
        <v>165</v>
      </c>
      <c r="H214" s="154">
        <v>72.599999999999994</v>
      </c>
      <c r="I214" s="155"/>
      <c r="J214" s="156">
        <f>ROUND(I214*H214,2)</f>
        <v>0</v>
      </c>
      <c r="K214" s="157"/>
      <c r="L214" s="33"/>
      <c r="M214" s="158" t="s">
        <v>1</v>
      </c>
      <c r="N214" s="159" t="s">
        <v>38</v>
      </c>
      <c r="O214" s="58"/>
      <c r="P214" s="160">
        <f>O214*H214</f>
        <v>0</v>
      </c>
      <c r="Q214" s="160">
        <v>0</v>
      </c>
      <c r="R214" s="160">
        <f>Q214*H214</f>
        <v>0</v>
      </c>
      <c r="S214" s="160">
        <v>0</v>
      </c>
      <c r="T214" s="161">
        <f>S214*H214</f>
        <v>0</v>
      </c>
      <c r="U214" s="32"/>
      <c r="V214" s="32"/>
      <c r="W214" s="32"/>
      <c r="X214" s="32"/>
      <c r="Y214" s="32"/>
      <c r="Z214" s="32"/>
      <c r="AA214" s="32"/>
      <c r="AB214" s="32"/>
      <c r="AC214" s="32"/>
      <c r="AD214" s="32"/>
      <c r="AE214" s="32"/>
      <c r="AR214" s="162" t="s">
        <v>166</v>
      </c>
      <c r="AT214" s="162" t="s">
        <v>162</v>
      </c>
      <c r="AU214" s="162" t="s">
        <v>82</v>
      </c>
      <c r="AY214" s="17" t="s">
        <v>160</v>
      </c>
      <c r="BE214" s="163">
        <f>IF(N214="základní",J214,0)</f>
        <v>0</v>
      </c>
      <c r="BF214" s="163">
        <f>IF(N214="snížená",J214,0)</f>
        <v>0</v>
      </c>
      <c r="BG214" s="163">
        <f>IF(N214="zákl. přenesená",J214,0)</f>
        <v>0</v>
      </c>
      <c r="BH214" s="163">
        <f>IF(N214="sníž. přenesená",J214,0)</f>
        <v>0</v>
      </c>
      <c r="BI214" s="163">
        <f>IF(N214="nulová",J214,0)</f>
        <v>0</v>
      </c>
      <c r="BJ214" s="17" t="s">
        <v>80</v>
      </c>
      <c r="BK214" s="163">
        <f>ROUND(I214*H214,2)</f>
        <v>0</v>
      </c>
      <c r="BL214" s="17" t="s">
        <v>166</v>
      </c>
      <c r="BM214" s="162" t="s">
        <v>1136</v>
      </c>
    </row>
    <row r="215" spans="1:65" s="13" customFormat="1">
      <c r="B215" s="164"/>
      <c r="D215" s="165" t="s">
        <v>168</v>
      </c>
      <c r="E215" s="166" t="s">
        <v>1</v>
      </c>
      <c r="F215" s="167" t="s">
        <v>1087</v>
      </c>
      <c r="H215" s="168">
        <v>72.599999999999994</v>
      </c>
      <c r="I215" s="169"/>
      <c r="L215" s="164"/>
      <c r="M215" s="170"/>
      <c r="N215" s="171"/>
      <c r="O215" s="171"/>
      <c r="P215" s="171"/>
      <c r="Q215" s="171"/>
      <c r="R215" s="171"/>
      <c r="S215" s="171"/>
      <c r="T215" s="172"/>
      <c r="AT215" s="166" t="s">
        <v>168</v>
      </c>
      <c r="AU215" s="166" t="s">
        <v>82</v>
      </c>
      <c r="AV215" s="13" t="s">
        <v>82</v>
      </c>
      <c r="AW215" s="13" t="s">
        <v>30</v>
      </c>
      <c r="AX215" s="13" t="s">
        <v>73</v>
      </c>
      <c r="AY215" s="166" t="s">
        <v>160</v>
      </c>
    </row>
    <row r="216" spans="1:65" s="14" customFormat="1">
      <c r="B216" s="173"/>
      <c r="D216" s="165" t="s">
        <v>168</v>
      </c>
      <c r="E216" s="174" t="s">
        <v>1</v>
      </c>
      <c r="F216" s="175" t="s">
        <v>170</v>
      </c>
      <c r="H216" s="176">
        <v>72.599999999999994</v>
      </c>
      <c r="I216" s="177"/>
      <c r="L216" s="173"/>
      <c r="M216" s="178"/>
      <c r="N216" s="179"/>
      <c r="O216" s="179"/>
      <c r="P216" s="179"/>
      <c r="Q216" s="179"/>
      <c r="R216" s="179"/>
      <c r="S216" s="179"/>
      <c r="T216" s="180"/>
      <c r="AT216" s="174" t="s">
        <v>168</v>
      </c>
      <c r="AU216" s="174" t="s">
        <v>82</v>
      </c>
      <c r="AV216" s="14" t="s">
        <v>166</v>
      </c>
      <c r="AW216" s="14" t="s">
        <v>30</v>
      </c>
      <c r="AX216" s="14" t="s">
        <v>80</v>
      </c>
      <c r="AY216" s="174" t="s">
        <v>160</v>
      </c>
    </row>
    <row r="217" spans="1:65" s="12" customFormat="1" ht="22.9" customHeight="1">
      <c r="B217" s="136"/>
      <c r="D217" s="137" t="s">
        <v>72</v>
      </c>
      <c r="E217" s="147" t="s">
        <v>82</v>
      </c>
      <c r="F217" s="147" t="s">
        <v>302</v>
      </c>
      <c r="I217" s="139"/>
      <c r="J217" s="148">
        <f>BK217</f>
        <v>0</v>
      </c>
      <c r="L217" s="136"/>
      <c r="M217" s="141"/>
      <c r="N217" s="142"/>
      <c r="O217" s="142"/>
      <c r="P217" s="143">
        <f>SUM(P218:P220)</f>
        <v>0</v>
      </c>
      <c r="Q217" s="142"/>
      <c r="R217" s="143">
        <f>SUM(R218:R220)</f>
        <v>13.509540000000001</v>
      </c>
      <c r="S217" s="142"/>
      <c r="T217" s="144">
        <f>SUM(T218:T220)</f>
        <v>0</v>
      </c>
      <c r="AR217" s="137" t="s">
        <v>80</v>
      </c>
      <c r="AT217" s="145" t="s">
        <v>72</v>
      </c>
      <c r="AU217" s="145" t="s">
        <v>80</v>
      </c>
      <c r="AY217" s="137" t="s">
        <v>160</v>
      </c>
      <c r="BK217" s="146">
        <f>SUM(BK218:BK220)</f>
        <v>0</v>
      </c>
    </row>
    <row r="218" spans="1:65" s="2" customFormat="1" ht="37.9" customHeight="1">
      <c r="A218" s="32"/>
      <c r="B218" s="149"/>
      <c r="C218" s="150" t="s">
        <v>303</v>
      </c>
      <c r="D218" s="150" t="s">
        <v>162</v>
      </c>
      <c r="E218" s="151" t="s">
        <v>304</v>
      </c>
      <c r="F218" s="152" t="s">
        <v>305</v>
      </c>
      <c r="G218" s="153" t="s">
        <v>196</v>
      </c>
      <c r="H218" s="154">
        <v>66</v>
      </c>
      <c r="I218" s="155"/>
      <c r="J218" s="156">
        <f>ROUND(I218*H218,2)</f>
        <v>0</v>
      </c>
      <c r="K218" s="157"/>
      <c r="L218" s="33"/>
      <c r="M218" s="158" t="s">
        <v>1</v>
      </c>
      <c r="N218" s="159" t="s">
        <v>38</v>
      </c>
      <c r="O218" s="58"/>
      <c r="P218" s="160">
        <f>O218*H218</f>
        <v>0</v>
      </c>
      <c r="Q218" s="160">
        <v>0.20469000000000001</v>
      </c>
      <c r="R218" s="160">
        <f>Q218*H218</f>
        <v>13.509540000000001</v>
      </c>
      <c r="S218" s="160">
        <v>0</v>
      </c>
      <c r="T218" s="161">
        <f>S218*H218</f>
        <v>0</v>
      </c>
      <c r="U218" s="32"/>
      <c r="V218" s="32"/>
      <c r="W218" s="32"/>
      <c r="X218" s="32"/>
      <c r="Y218" s="32"/>
      <c r="Z218" s="32"/>
      <c r="AA218" s="32"/>
      <c r="AB218" s="32"/>
      <c r="AC218" s="32"/>
      <c r="AD218" s="32"/>
      <c r="AE218" s="32"/>
      <c r="AR218" s="162" t="s">
        <v>166</v>
      </c>
      <c r="AT218" s="162" t="s">
        <v>162</v>
      </c>
      <c r="AU218" s="162" t="s">
        <v>82</v>
      </c>
      <c r="AY218" s="17" t="s">
        <v>160</v>
      </c>
      <c r="BE218" s="163">
        <f>IF(N218="základní",J218,0)</f>
        <v>0</v>
      </c>
      <c r="BF218" s="163">
        <f>IF(N218="snížená",J218,0)</f>
        <v>0</v>
      </c>
      <c r="BG218" s="163">
        <f>IF(N218="zákl. přenesená",J218,0)</f>
        <v>0</v>
      </c>
      <c r="BH218" s="163">
        <f>IF(N218="sníž. přenesená",J218,0)</f>
        <v>0</v>
      </c>
      <c r="BI218" s="163">
        <f>IF(N218="nulová",J218,0)</f>
        <v>0</v>
      </c>
      <c r="BJ218" s="17" t="s">
        <v>80</v>
      </c>
      <c r="BK218" s="163">
        <f>ROUND(I218*H218,2)</f>
        <v>0</v>
      </c>
      <c r="BL218" s="17" t="s">
        <v>166</v>
      </c>
      <c r="BM218" s="162" t="s">
        <v>1137</v>
      </c>
    </row>
    <row r="219" spans="1:65" s="13" customFormat="1">
      <c r="B219" s="164"/>
      <c r="D219" s="165" t="s">
        <v>168</v>
      </c>
      <c r="E219" s="166" t="s">
        <v>1</v>
      </c>
      <c r="F219" s="167" t="s">
        <v>1138</v>
      </c>
      <c r="H219" s="168">
        <v>66</v>
      </c>
      <c r="I219" s="169"/>
      <c r="L219" s="164"/>
      <c r="M219" s="170"/>
      <c r="N219" s="171"/>
      <c r="O219" s="171"/>
      <c r="P219" s="171"/>
      <c r="Q219" s="171"/>
      <c r="R219" s="171"/>
      <c r="S219" s="171"/>
      <c r="T219" s="172"/>
      <c r="AT219" s="166" t="s">
        <v>168</v>
      </c>
      <c r="AU219" s="166" t="s">
        <v>82</v>
      </c>
      <c r="AV219" s="13" t="s">
        <v>82</v>
      </c>
      <c r="AW219" s="13" t="s">
        <v>30</v>
      </c>
      <c r="AX219" s="13" t="s">
        <v>73</v>
      </c>
      <c r="AY219" s="166" t="s">
        <v>160</v>
      </c>
    </row>
    <row r="220" spans="1:65" s="14" customFormat="1">
      <c r="B220" s="173"/>
      <c r="D220" s="165" t="s">
        <v>168</v>
      </c>
      <c r="E220" s="174" t="s">
        <v>1</v>
      </c>
      <c r="F220" s="175" t="s">
        <v>170</v>
      </c>
      <c r="H220" s="176">
        <v>66</v>
      </c>
      <c r="I220" s="177"/>
      <c r="L220" s="173"/>
      <c r="M220" s="178"/>
      <c r="N220" s="179"/>
      <c r="O220" s="179"/>
      <c r="P220" s="179"/>
      <c r="Q220" s="179"/>
      <c r="R220" s="179"/>
      <c r="S220" s="179"/>
      <c r="T220" s="180"/>
      <c r="AT220" s="174" t="s">
        <v>168</v>
      </c>
      <c r="AU220" s="174" t="s">
        <v>82</v>
      </c>
      <c r="AV220" s="14" t="s">
        <v>166</v>
      </c>
      <c r="AW220" s="14" t="s">
        <v>30</v>
      </c>
      <c r="AX220" s="14" t="s">
        <v>80</v>
      </c>
      <c r="AY220" s="174" t="s">
        <v>160</v>
      </c>
    </row>
    <row r="221" spans="1:65" s="12" customFormat="1" ht="22.9" customHeight="1">
      <c r="B221" s="136"/>
      <c r="D221" s="137" t="s">
        <v>72</v>
      </c>
      <c r="E221" s="147" t="s">
        <v>174</v>
      </c>
      <c r="F221" s="147" t="s">
        <v>308</v>
      </c>
      <c r="I221" s="139"/>
      <c r="J221" s="148">
        <f>BK221</f>
        <v>0</v>
      </c>
      <c r="L221" s="136"/>
      <c r="M221" s="141"/>
      <c r="N221" s="142"/>
      <c r="O221" s="142"/>
      <c r="P221" s="143">
        <f>SUM(P222:P227)</f>
        <v>0</v>
      </c>
      <c r="Q221" s="142"/>
      <c r="R221" s="143">
        <f>SUM(R222:R227)</f>
        <v>0</v>
      </c>
      <c r="S221" s="142"/>
      <c r="T221" s="144">
        <f>SUM(T222:T227)</f>
        <v>0</v>
      </c>
      <c r="AR221" s="137" t="s">
        <v>80</v>
      </c>
      <c r="AT221" s="145" t="s">
        <v>72</v>
      </c>
      <c r="AU221" s="145" t="s">
        <v>80</v>
      </c>
      <c r="AY221" s="137" t="s">
        <v>160</v>
      </c>
      <c r="BK221" s="146">
        <f>SUM(BK222:BK227)</f>
        <v>0</v>
      </c>
    </row>
    <row r="222" spans="1:65" s="2" customFormat="1" ht="37.9" customHeight="1">
      <c r="A222" s="32"/>
      <c r="B222" s="149"/>
      <c r="C222" s="150" t="s">
        <v>309</v>
      </c>
      <c r="D222" s="150" t="s">
        <v>162</v>
      </c>
      <c r="E222" s="151" t="s">
        <v>310</v>
      </c>
      <c r="F222" s="152" t="s">
        <v>311</v>
      </c>
      <c r="G222" s="153" t="s">
        <v>312</v>
      </c>
      <c r="H222" s="154">
        <v>2</v>
      </c>
      <c r="I222" s="155"/>
      <c r="J222" s="156">
        <f>ROUND(I222*H222,2)</f>
        <v>0</v>
      </c>
      <c r="K222" s="157"/>
      <c r="L222" s="33"/>
      <c r="M222" s="158" t="s">
        <v>1</v>
      </c>
      <c r="N222" s="159" t="s">
        <v>38</v>
      </c>
      <c r="O222" s="58"/>
      <c r="P222" s="160">
        <f>O222*H222</f>
        <v>0</v>
      </c>
      <c r="Q222" s="160">
        <v>0</v>
      </c>
      <c r="R222" s="160">
        <f>Q222*H222</f>
        <v>0</v>
      </c>
      <c r="S222" s="160">
        <v>0</v>
      </c>
      <c r="T222" s="161">
        <f>S222*H222</f>
        <v>0</v>
      </c>
      <c r="U222" s="32"/>
      <c r="V222" s="32"/>
      <c r="W222" s="32"/>
      <c r="X222" s="32"/>
      <c r="Y222" s="32"/>
      <c r="Z222" s="32"/>
      <c r="AA222" s="32"/>
      <c r="AB222" s="32"/>
      <c r="AC222" s="32"/>
      <c r="AD222" s="32"/>
      <c r="AE222" s="32"/>
      <c r="AR222" s="162" t="s">
        <v>166</v>
      </c>
      <c r="AT222" s="162" t="s">
        <v>162</v>
      </c>
      <c r="AU222" s="162" t="s">
        <v>82</v>
      </c>
      <c r="AY222" s="17" t="s">
        <v>160</v>
      </c>
      <c r="BE222" s="163">
        <f>IF(N222="základní",J222,0)</f>
        <v>0</v>
      </c>
      <c r="BF222" s="163">
        <f>IF(N222="snížená",J222,0)</f>
        <v>0</v>
      </c>
      <c r="BG222" s="163">
        <f>IF(N222="zákl. přenesená",J222,0)</f>
        <v>0</v>
      </c>
      <c r="BH222" s="163">
        <f>IF(N222="sníž. přenesená",J222,0)</f>
        <v>0</v>
      </c>
      <c r="BI222" s="163">
        <f>IF(N222="nulová",J222,0)</f>
        <v>0</v>
      </c>
      <c r="BJ222" s="17" t="s">
        <v>80</v>
      </c>
      <c r="BK222" s="163">
        <f>ROUND(I222*H222,2)</f>
        <v>0</v>
      </c>
      <c r="BL222" s="17" t="s">
        <v>166</v>
      </c>
      <c r="BM222" s="162" t="s">
        <v>1139</v>
      </c>
    </row>
    <row r="223" spans="1:65" s="13" customFormat="1">
      <c r="B223" s="164"/>
      <c r="D223" s="165" t="s">
        <v>168</v>
      </c>
      <c r="E223" s="166" t="s">
        <v>1</v>
      </c>
      <c r="F223" s="167" t="s">
        <v>314</v>
      </c>
      <c r="H223" s="168">
        <v>2</v>
      </c>
      <c r="I223" s="169"/>
      <c r="L223" s="164"/>
      <c r="M223" s="170"/>
      <c r="N223" s="171"/>
      <c r="O223" s="171"/>
      <c r="P223" s="171"/>
      <c r="Q223" s="171"/>
      <c r="R223" s="171"/>
      <c r="S223" s="171"/>
      <c r="T223" s="172"/>
      <c r="AT223" s="166" t="s">
        <v>168</v>
      </c>
      <c r="AU223" s="166" t="s">
        <v>82</v>
      </c>
      <c r="AV223" s="13" t="s">
        <v>82</v>
      </c>
      <c r="AW223" s="13" t="s">
        <v>30</v>
      </c>
      <c r="AX223" s="13" t="s">
        <v>73</v>
      </c>
      <c r="AY223" s="166" t="s">
        <v>160</v>
      </c>
    </row>
    <row r="224" spans="1:65" s="14" customFormat="1">
      <c r="B224" s="173"/>
      <c r="D224" s="165" t="s">
        <v>168</v>
      </c>
      <c r="E224" s="174" t="s">
        <v>1</v>
      </c>
      <c r="F224" s="175" t="s">
        <v>170</v>
      </c>
      <c r="H224" s="176">
        <v>2</v>
      </c>
      <c r="I224" s="177"/>
      <c r="L224" s="173"/>
      <c r="M224" s="178"/>
      <c r="N224" s="179"/>
      <c r="O224" s="179"/>
      <c r="P224" s="179"/>
      <c r="Q224" s="179"/>
      <c r="R224" s="179"/>
      <c r="S224" s="179"/>
      <c r="T224" s="180"/>
      <c r="AT224" s="174" t="s">
        <v>168</v>
      </c>
      <c r="AU224" s="174" t="s">
        <v>82</v>
      </c>
      <c r="AV224" s="14" t="s">
        <v>166</v>
      </c>
      <c r="AW224" s="14" t="s">
        <v>30</v>
      </c>
      <c r="AX224" s="14" t="s">
        <v>80</v>
      </c>
      <c r="AY224" s="174" t="s">
        <v>160</v>
      </c>
    </row>
    <row r="225" spans="1:65" s="2" customFormat="1" ht="21.75" customHeight="1">
      <c r="A225" s="32"/>
      <c r="B225" s="149"/>
      <c r="C225" s="150" t="s">
        <v>315</v>
      </c>
      <c r="D225" s="150" t="s">
        <v>162</v>
      </c>
      <c r="E225" s="151" t="s">
        <v>316</v>
      </c>
      <c r="F225" s="152" t="s">
        <v>317</v>
      </c>
      <c r="G225" s="153" t="s">
        <v>207</v>
      </c>
      <c r="H225" s="154">
        <v>5.7779999999999996</v>
      </c>
      <c r="I225" s="155"/>
      <c r="J225" s="156">
        <f>ROUND(I225*H225,2)</f>
        <v>0</v>
      </c>
      <c r="K225" s="157"/>
      <c r="L225" s="33"/>
      <c r="M225" s="158" t="s">
        <v>1</v>
      </c>
      <c r="N225" s="159" t="s">
        <v>38</v>
      </c>
      <c r="O225" s="58"/>
      <c r="P225" s="160">
        <f>O225*H225</f>
        <v>0</v>
      </c>
      <c r="Q225" s="160">
        <v>0</v>
      </c>
      <c r="R225" s="160">
        <f>Q225*H225</f>
        <v>0</v>
      </c>
      <c r="S225" s="160">
        <v>0</v>
      </c>
      <c r="T225" s="161">
        <f>S225*H225</f>
        <v>0</v>
      </c>
      <c r="U225" s="32"/>
      <c r="V225" s="32"/>
      <c r="W225" s="32"/>
      <c r="X225" s="32"/>
      <c r="Y225" s="32"/>
      <c r="Z225" s="32"/>
      <c r="AA225" s="32"/>
      <c r="AB225" s="32"/>
      <c r="AC225" s="32"/>
      <c r="AD225" s="32"/>
      <c r="AE225" s="32"/>
      <c r="AR225" s="162" t="s">
        <v>166</v>
      </c>
      <c r="AT225" s="162" t="s">
        <v>162</v>
      </c>
      <c r="AU225" s="162" t="s">
        <v>82</v>
      </c>
      <c r="AY225" s="17" t="s">
        <v>160</v>
      </c>
      <c r="BE225" s="163">
        <f>IF(N225="základní",J225,0)</f>
        <v>0</v>
      </c>
      <c r="BF225" s="163">
        <f>IF(N225="snížená",J225,0)</f>
        <v>0</v>
      </c>
      <c r="BG225" s="163">
        <f>IF(N225="zákl. přenesená",J225,0)</f>
        <v>0</v>
      </c>
      <c r="BH225" s="163">
        <f>IF(N225="sníž. přenesená",J225,0)</f>
        <v>0</v>
      </c>
      <c r="BI225" s="163">
        <f>IF(N225="nulová",J225,0)</f>
        <v>0</v>
      </c>
      <c r="BJ225" s="17" t="s">
        <v>80</v>
      </c>
      <c r="BK225" s="163">
        <f>ROUND(I225*H225,2)</f>
        <v>0</v>
      </c>
      <c r="BL225" s="17" t="s">
        <v>166</v>
      </c>
      <c r="BM225" s="162" t="s">
        <v>1140</v>
      </c>
    </row>
    <row r="226" spans="1:65" s="13" customFormat="1">
      <c r="B226" s="164"/>
      <c r="D226" s="165" t="s">
        <v>168</v>
      </c>
      <c r="E226" s="166" t="s">
        <v>1</v>
      </c>
      <c r="F226" s="167" t="s">
        <v>1141</v>
      </c>
      <c r="H226" s="168">
        <v>5.7779999999999996</v>
      </c>
      <c r="I226" s="169"/>
      <c r="L226" s="164"/>
      <c r="M226" s="170"/>
      <c r="N226" s="171"/>
      <c r="O226" s="171"/>
      <c r="P226" s="171"/>
      <c r="Q226" s="171"/>
      <c r="R226" s="171"/>
      <c r="S226" s="171"/>
      <c r="T226" s="172"/>
      <c r="AT226" s="166" t="s">
        <v>168</v>
      </c>
      <c r="AU226" s="166" t="s">
        <v>82</v>
      </c>
      <c r="AV226" s="13" t="s">
        <v>82</v>
      </c>
      <c r="AW226" s="13" t="s">
        <v>30</v>
      </c>
      <c r="AX226" s="13" t="s">
        <v>73</v>
      </c>
      <c r="AY226" s="166" t="s">
        <v>160</v>
      </c>
    </row>
    <row r="227" spans="1:65" s="14" customFormat="1">
      <c r="B227" s="173"/>
      <c r="D227" s="165" t="s">
        <v>168</v>
      </c>
      <c r="E227" s="174" t="s">
        <v>1</v>
      </c>
      <c r="F227" s="175" t="s">
        <v>170</v>
      </c>
      <c r="H227" s="176">
        <v>5.7779999999999996</v>
      </c>
      <c r="I227" s="177"/>
      <c r="L227" s="173"/>
      <c r="M227" s="178"/>
      <c r="N227" s="179"/>
      <c r="O227" s="179"/>
      <c r="P227" s="179"/>
      <c r="Q227" s="179"/>
      <c r="R227" s="179"/>
      <c r="S227" s="179"/>
      <c r="T227" s="180"/>
      <c r="AT227" s="174" t="s">
        <v>168</v>
      </c>
      <c r="AU227" s="174" t="s">
        <v>82</v>
      </c>
      <c r="AV227" s="14" t="s">
        <v>166</v>
      </c>
      <c r="AW227" s="14" t="s">
        <v>30</v>
      </c>
      <c r="AX227" s="14" t="s">
        <v>80</v>
      </c>
      <c r="AY227" s="174" t="s">
        <v>160</v>
      </c>
    </row>
    <row r="228" spans="1:65" s="12" customFormat="1" ht="22.9" customHeight="1">
      <c r="B228" s="136"/>
      <c r="D228" s="137" t="s">
        <v>72</v>
      </c>
      <c r="E228" s="147" t="s">
        <v>166</v>
      </c>
      <c r="F228" s="147" t="s">
        <v>320</v>
      </c>
      <c r="I228" s="139"/>
      <c r="J228" s="148">
        <f>BK228</f>
        <v>0</v>
      </c>
      <c r="L228" s="136"/>
      <c r="M228" s="141"/>
      <c r="N228" s="142"/>
      <c r="O228" s="142"/>
      <c r="P228" s="143">
        <f>SUM(P229:P237)</f>
        <v>0</v>
      </c>
      <c r="Q228" s="142"/>
      <c r="R228" s="143">
        <f>SUM(R229:R237)</f>
        <v>28.302051670000001</v>
      </c>
      <c r="S228" s="142"/>
      <c r="T228" s="144">
        <f>SUM(T229:T237)</f>
        <v>0</v>
      </c>
      <c r="AR228" s="137" t="s">
        <v>80</v>
      </c>
      <c r="AT228" s="145" t="s">
        <v>72</v>
      </c>
      <c r="AU228" s="145" t="s">
        <v>80</v>
      </c>
      <c r="AY228" s="137" t="s">
        <v>160</v>
      </c>
      <c r="BK228" s="146">
        <f>SUM(BK229:BK237)</f>
        <v>0</v>
      </c>
    </row>
    <row r="229" spans="1:65" s="2" customFormat="1" ht="16.5" customHeight="1">
      <c r="A229" s="32"/>
      <c r="B229" s="149"/>
      <c r="C229" s="150" t="s">
        <v>321</v>
      </c>
      <c r="D229" s="150" t="s">
        <v>162</v>
      </c>
      <c r="E229" s="151" t="s">
        <v>322</v>
      </c>
      <c r="F229" s="152" t="s">
        <v>323</v>
      </c>
      <c r="G229" s="153" t="s">
        <v>207</v>
      </c>
      <c r="H229" s="154">
        <v>14.170999999999999</v>
      </c>
      <c r="I229" s="155"/>
      <c r="J229" s="156">
        <f>ROUND(I229*H229,2)</f>
        <v>0</v>
      </c>
      <c r="K229" s="157"/>
      <c r="L229" s="33"/>
      <c r="M229" s="158" t="s">
        <v>1</v>
      </c>
      <c r="N229" s="159" t="s">
        <v>38</v>
      </c>
      <c r="O229" s="58"/>
      <c r="P229" s="160">
        <f>O229*H229</f>
        <v>0</v>
      </c>
      <c r="Q229" s="160">
        <v>1.8907700000000001</v>
      </c>
      <c r="R229" s="160">
        <f>Q229*H229</f>
        <v>26.79410167</v>
      </c>
      <c r="S229" s="160">
        <v>0</v>
      </c>
      <c r="T229" s="161">
        <f>S229*H229</f>
        <v>0</v>
      </c>
      <c r="U229" s="32"/>
      <c r="V229" s="32"/>
      <c r="W229" s="32"/>
      <c r="X229" s="32"/>
      <c r="Y229" s="32"/>
      <c r="Z229" s="32"/>
      <c r="AA229" s="32"/>
      <c r="AB229" s="32"/>
      <c r="AC229" s="32"/>
      <c r="AD229" s="32"/>
      <c r="AE229" s="32"/>
      <c r="AR229" s="162" t="s">
        <v>166</v>
      </c>
      <c r="AT229" s="162" t="s">
        <v>162</v>
      </c>
      <c r="AU229" s="162" t="s">
        <v>82</v>
      </c>
      <c r="AY229" s="17" t="s">
        <v>160</v>
      </c>
      <c r="BE229" s="163">
        <f>IF(N229="základní",J229,0)</f>
        <v>0</v>
      </c>
      <c r="BF229" s="163">
        <f>IF(N229="snížená",J229,0)</f>
        <v>0</v>
      </c>
      <c r="BG229" s="163">
        <f>IF(N229="zákl. přenesená",J229,0)</f>
        <v>0</v>
      </c>
      <c r="BH229" s="163">
        <f>IF(N229="sníž. přenesená",J229,0)</f>
        <v>0</v>
      </c>
      <c r="BI229" s="163">
        <f>IF(N229="nulová",J229,0)</f>
        <v>0</v>
      </c>
      <c r="BJ229" s="17" t="s">
        <v>80</v>
      </c>
      <c r="BK229" s="163">
        <f>ROUND(I229*H229,2)</f>
        <v>0</v>
      </c>
      <c r="BL229" s="17" t="s">
        <v>166</v>
      </c>
      <c r="BM229" s="162" t="s">
        <v>1142</v>
      </c>
    </row>
    <row r="230" spans="1:65" s="15" customFormat="1">
      <c r="B230" s="181"/>
      <c r="D230" s="165" t="s">
        <v>168</v>
      </c>
      <c r="E230" s="182" t="s">
        <v>1</v>
      </c>
      <c r="F230" s="183" t="s">
        <v>291</v>
      </c>
      <c r="H230" s="182" t="s">
        <v>1</v>
      </c>
      <c r="I230" s="184"/>
      <c r="L230" s="181"/>
      <c r="M230" s="185"/>
      <c r="N230" s="186"/>
      <c r="O230" s="186"/>
      <c r="P230" s="186"/>
      <c r="Q230" s="186"/>
      <c r="R230" s="186"/>
      <c r="S230" s="186"/>
      <c r="T230" s="187"/>
      <c r="AT230" s="182" t="s">
        <v>168</v>
      </c>
      <c r="AU230" s="182" t="s">
        <v>82</v>
      </c>
      <c r="AV230" s="15" t="s">
        <v>80</v>
      </c>
      <c r="AW230" s="15" t="s">
        <v>30</v>
      </c>
      <c r="AX230" s="15" t="s">
        <v>73</v>
      </c>
      <c r="AY230" s="182" t="s">
        <v>160</v>
      </c>
    </row>
    <row r="231" spans="1:65" s="13" customFormat="1">
      <c r="B231" s="164"/>
      <c r="D231" s="165" t="s">
        <v>168</v>
      </c>
      <c r="E231" s="166" t="s">
        <v>1</v>
      </c>
      <c r="F231" s="167" t="s">
        <v>1143</v>
      </c>
      <c r="H231" s="168">
        <v>13.721</v>
      </c>
      <c r="I231" s="169"/>
      <c r="L231" s="164"/>
      <c r="M231" s="170"/>
      <c r="N231" s="171"/>
      <c r="O231" s="171"/>
      <c r="P231" s="171"/>
      <c r="Q231" s="171"/>
      <c r="R231" s="171"/>
      <c r="S231" s="171"/>
      <c r="T231" s="172"/>
      <c r="AT231" s="166" t="s">
        <v>168</v>
      </c>
      <c r="AU231" s="166" t="s">
        <v>82</v>
      </c>
      <c r="AV231" s="13" t="s">
        <v>82</v>
      </c>
      <c r="AW231" s="13" t="s">
        <v>30</v>
      </c>
      <c r="AX231" s="13" t="s">
        <v>73</v>
      </c>
      <c r="AY231" s="166" t="s">
        <v>160</v>
      </c>
    </row>
    <row r="232" spans="1:65" s="13" customFormat="1">
      <c r="B232" s="164"/>
      <c r="D232" s="165" t="s">
        <v>168</v>
      </c>
      <c r="E232" s="166" t="s">
        <v>1</v>
      </c>
      <c r="F232" s="167" t="s">
        <v>1144</v>
      </c>
      <c r="H232" s="168">
        <v>0.45</v>
      </c>
      <c r="I232" s="169"/>
      <c r="L232" s="164"/>
      <c r="M232" s="170"/>
      <c r="N232" s="171"/>
      <c r="O232" s="171"/>
      <c r="P232" s="171"/>
      <c r="Q232" s="171"/>
      <c r="R232" s="171"/>
      <c r="S232" s="171"/>
      <c r="T232" s="172"/>
      <c r="AT232" s="166" t="s">
        <v>168</v>
      </c>
      <c r="AU232" s="166" t="s">
        <v>82</v>
      </c>
      <c r="AV232" s="13" t="s">
        <v>82</v>
      </c>
      <c r="AW232" s="13" t="s">
        <v>30</v>
      </c>
      <c r="AX232" s="13" t="s">
        <v>73</v>
      </c>
      <c r="AY232" s="166" t="s">
        <v>160</v>
      </c>
    </row>
    <row r="233" spans="1:65" s="14" customFormat="1">
      <c r="B233" s="173"/>
      <c r="D233" s="165" t="s">
        <v>168</v>
      </c>
      <c r="E233" s="174" t="s">
        <v>1</v>
      </c>
      <c r="F233" s="175" t="s">
        <v>170</v>
      </c>
      <c r="H233" s="176">
        <v>14.170999999999999</v>
      </c>
      <c r="I233" s="177"/>
      <c r="L233" s="173"/>
      <c r="M233" s="178"/>
      <c r="N233" s="179"/>
      <c r="O233" s="179"/>
      <c r="P233" s="179"/>
      <c r="Q233" s="179"/>
      <c r="R233" s="179"/>
      <c r="S233" s="179"/>
      <c r="T233" s="180"/>
      <c r="AT233" s="174" t="s">
        <v>168</v>
      </c>
      <c r="AU233" s="174" t="s">
        <v>82</v>
      </c>
      <c r="AV233" s="14" t="s">
        <v>166</v>
      </c>
      <c r="AW233" s="14" t="s">
        <v>30</v>
      </c>
      <c r="AX233" s="14" t="s">
        <v>80</v>
      </c>
      <c r="AY233" s="174" t="s">
        <v>160</v>
      </c>
    </row>
    <row r="234" spans="1:65" s="2" customFormat="1" ht="24.2" customHeight="1">
      <c r="A234" s="32"/>
      <c r="B234" s="149"/>
      <c r="C234" s="150" t="s">
        <v>327</v>
      </c>
      <c r="D234" s="150" t="s">
        <v>162</v>
      </c>
      <c r="E234" s="151" t="s">
        <v>328</v>
      </c>
      <c r="F234" s="152" t="s">
        <v>329</v>
      </c>
      <c r="G234" s="153" t="s">
        <v>207</v>
      </c>
      <c r="H234" s="154">
        <v>0.67500000000000004</v>
      </c>
      <c r="I234" s="155"/>
      <c r="J234" s="156">
        <f>ROUND(I234*H234,2)</f>
        <v>0</v>
      </c>
      <c r="K234" s="157"/>
      <c r="L234" s="33"/>
      <c r="M234" s="158" t="s">
        <v>1</v>
      </c>
      <c r="N234" s="159" t="s">
        <v>38</v>
      </c>
      <c r="O234" s="58"/>
      <c r="P234" s="160">
        <f>O234*H234</f>
        <v>0</v>
      </c>
      <c r="Q234" s="160">
        <v>2.234</v>
      </c>
      <c r="R234" s="160">
        <f>Q234*H234</f>
        <v>1.5079500000000001</v>
      </c>
      <c r="S234" s="160">
        <v>0</v>
      </c>
      <c r="T234" s="161">
        <f>S234*H234</f>
        <v>0</v>
      </c>
      <c r="U234" s="32"/>
      <c r="V234" s="32"/>
      <c r="W234" s="32"/>
      <c r="X234" s="32"/>
      <c r="Y234" s="32"/>
      <c r="Z234" s="32"/>
      <c r="AA234" s="32"/>
      <c r="AB234" s="32"/>
      <c r="AC234" s="32"/>
      <c r="AD234" s="32"/>
      <c r="AE234" s="32"/>
      <c r="AR234" s="162" t="s">
        <v>166</v>
      </c>
      <c r="AT234" s="162" t="s">
        <v>162</v>
      </c>
      <c r="AU234" s="162" t="s">
        <v>82</v>
      </c>
      <c r="AY234" s="17" t="s">
        <v>160</v>
      </c>
      <c r="BE234" s="163">
        <f>IF(N234="základní",J234,0)</f>
        <v>0</v>
      </c>
      <c r="BF234" s="163">
        <f>IF(N234="snížená",J234,0)</f>
        <v>0</v>
      </c>
      <c r="BG234" s="163">
        <f>IF(N234="zákl. přenesená",J234,0)</f>
        <v>0</v>
      </c>
      <c r="BH234" s="163">
        <f>IF(N234="sníž. přenesená",J234,0)</f>
        <v>0</v>
      </c>
      <c r="BI234" s="163">
        <f>IF(N234="nulová",J234,0)</f>
        <v>0</v>
      </c>
      <c r="BJ234" s="17" t="s">
        <v>80</v>
      </c>
      <c r="BK234" s="163">
        <f>ROUND(I234*H234,2)</f>
        <v>0</v>
      </c>
      <c r="BL234" s="17" t="s">
        <v>166</v>
      </c>
      <c r="BM234" s="162" t="s">
        <v>1145</v>
      </c>
    </row>
    <row r="235" spans="1:65" s="15" customFormat="1">
      <c r="B235" s="181"/>
      <c r="D235" s="165" t="s">
        <v>168</v>
      </c>
      <c r="E235" s="182" t="s">
        <v>1</v>
      </c>
      <c r="F235" s="183" t="s">
        <v>291</v>
      </c>
      <c r="H235" s="182" t="s">
        <v>1</v>
      </c>
      <c r="I235" s="184"/>
      <c r="L235" s="181"/>
      <c r="M235" s="185"/>
      <c r="N235" s="186"/>
      <c r="O235" s="186"/>
      <c r="P235" s="186"/>
      <c r="Q235" s="186"/>
      <c r="R235" s="186"/>
      <c r="S235" s="186"/>
      <c r="T235" s="187"/>
      <c r="AT235" s="182" t="s">
        <v>168</v>
      </c>
      <c r="AU235" s="182" t="s">
        <v>82</v>
      </c>
      <c r="AV235" s="15" t="s">
        <v>80</v>
      </c>
      <c r="AW235" s="15" t="s">
        <v>30</v>
      </c>
      <c r="AX235" s="15" t="s">
        <v>73</v>
      </c>
      <c r="AY235" s="182" t="s">
        <v>160</v>
      </c>
    </row>
    <row r="236" spans="1:65" s="13" customFormat="1">
      <c r="B236" s="164"/>
      <c r="D236" s="165" t="s">
        <v>168</v>
      </c>
      <c r="E236" s="166" t="s">
        <v>1</v>
      </c>
      <c r="F236" s="167" t="s">
        <v>1146</v>
      </c>
      <c r="H236" s="168">
        <v>0.67500000000000004</v>
      </c>
      <c r="I236" s="169"/>
      <c r="L236" s="164"/>
      <c r="M236" s="170"/>
      <c r="N236" s="171"/>
      <c r="O236" s="171"/>
      <c r="P236" s="171"/>
      <c r="Q236" s="171"/>
      <c r="R236" s="171"/>
      <c r="S236" s="171"/>
      <c r="T236" s="172"/>
      <c r="AT236" s="166" t="s">
        <v>168</v>
      </c>
      <c r="AU236" s="166" t="s">
        <v>82</v>
      </c>
      <c r="AV236" s="13" t="s">
        <v>82</v>
      </c>
      <c r="AW236" s="13" t="s">
        <v>30</v>
      </c>
      <c r="AX236" s="13" t="s">
        <v>73</v>
      </c>
      <c r="AY236" s="166" t="s">
        <v>160</v>
      </c>
    </row>
    <row r="237" spans="1:65" s="14" customFormat="1">
      <c r="B237" s="173"/>
      <c r="D237" s="165" t="s">
        <v>168</v>
      </c>
      <c r="E237" s="174" t="s">
        <v>1</v>
      </c>
      <c r="F237" s="175" t="s">
        <v>170</v>
      </c>
      <c r="H237" s="176">
        <v>0.67500000000000004</v>
      </c>
      <c r="I237" s="177"/>
      <c r="L237" s="173"/>
      <c r="M237" s="178"/>
      <c r="N237" s="179"/>
      <c r="O237" s="179"/>
      <c r="P237" s="179"/>
      <c r="Q237" s="179"/>
      <c r="R237" s="179"/>
      <c r="S237" s="179"/>
      <c r="T237" s="180"/>
      <c r="AT237" s="174" t="s">
        <v>168</v>
      </c>
      <c r="AU237" s="174" t="s">
        <v>82</v>
      </c>
      <c r="AV237" s="14" t="s">
        <v>166</v>
      </c>
      <c r="AW237" s="14" t="s">
        <v>30</v>
      </c>
      <c r="AX237" s="14" t="s">
        <v>80</v>
      </c>
      <c r="AY237" s="174" t="s">
        <v>160</v>
      </c>
    </row>
    <row r="238" spans="1:65" s="12" customFormat="1" ht="22.9" customHeight="1">
      <c r="B238" s="136"/>
      <c r="D238" s="137" t="s">
        <v>72</v>
      </c>
      <c r="E238" s="147" t="s">
        <v>182</v>
      </c>
      <c r="F238" s="147" t="s">
        <v>332</v>
      </c>
      <c r="I238" s="139"/>
      <c r="J238" s="148">
        <f>BK238</f>
        <v>0</v>
      </c>
      <c r="L238" s="136"/>
      <c r="M238" s="141"/>
      <c r="N238" s="142"/>
      <c r="O238" s="142"/>
      <c r="P238" s="143">
        <f>SUM(P239:P250)</f>
        <v>0</v>
      </c>
      <c r="Q238" s="142"/>
      <c r="R238" s="143">
        <f>SUM(R239:R250)</f>
        <v>0</v>
      </c>
      <c r="S238" s="142"/>
      <c r="T238" s="144">
        <f>SUM(T239:T250)</f>
        <v>0</v>
      </c>
      <c r="AR238" s="137" t="s">
        <v>80</v>
      </c>
      <c r="AT238" s="145" t="s">
        <v>72</v>
      </c>
      <c r="AU238" s="145" t="s">
        <v>80</v>
      </c>
      <c r="AY238" s="137" t="s">
        <v>160</v>
      </c>
      <c r="BK238" s="146">
        <f>SUM(BK239:BK250)</f>
        <v>0</v>
      </c>
    </row>
    <row r="239" spans="1:65" s="2" customFormat="1" ht="16.5" customHeight="1">
      <c r="A239" s="32"/>
      <c r="B239" s="149"/>
      <c r="C239" s="150" t="s">
        <v>333</v>
      </c>
      <c r="D239" s="150" t="s">
        <v>162</v>
      </c>
      <c r="E239" s="151" t="s">
        <v>620</v>
      </c>
      <c r="F239" s="152" t="s">
        <v>621</v>
      </c>
      <c r="G239" s="153" t="s">
        <v>165</v>
      </c>
      <c r="H239" s="154">
        <v>72.599999999999994</v>
      </c>
      <c r="I239" s="155"/>
      <c r="J239" s="156">
        <f>ROUND(I239*H239,2)</f>
        <v>0</v>
      </c>
      <c r="K239" s="157"/>
      <c r="L239" s="33"/>
      <c r="M239" s="158" t="s">
        <v>1</v>
      </c>
      <c r="N239" s="159" t="s">
        <v>38</v>
      </c>
      <c r="O239" s="58"/>
      <c r="P239" s="160">
        <f>O239*H239</f>
        <v>0</v>
      </c>
      <c r="Q239" s="160">
        <v>0</v>
      </c>
      <c r="R239" s="160">
        <f>Q239*H239</f>
        <v>0</v>
      </c>
      <c r="S239" s="160">
        <v>0</v>
      </c>
      <c r="T239" s="161">
        <f>S239*H239</f>
        <v>0</v>
      </c>
      <c r="U239" s="32"/>
      <c r="V239" s="32"/>
      <c r="W239" s="32"/>
      <c r="X239" s="32"/>
      <c r="Y239" s="32"/>
      <c r="Z239" s="32"/>
      <c r="AA239" s="32"/>
      <c r="AB239" s="32"/>
      <c r="AC239" s="32"/>
      <c r="AD239" s="32"/>
      <c r="AE239" s="32"/>
      <c r="AR239" s="162" t="s">
        <v>166</v>
      </c>
      <c r="AT239" s="162" t="s">
        <v>162</v>
      </c>
      <c r="AU239" s="162" t="s">
        <v>82</v>
      </c>
      <c r="AY239" s="17" t="s">
        <v>160</v>
      </c>
      <c r="BE239" s="163">
        <f>IF(N239="základní",J239,0)</f>
        <v>0</v>
      </c>
      <c r="BF239" s="163">
        <f>IF(N239="snížená",J239,0)</f>
        <v>0</v>
      </c>
      <c r="BG239" s="163">
        <f>IF(N239="zákl. přenesená",J239,0)</f>
        <v>0</v>
      </c>
      <c r="BH239" s="163">
        <f>IF(N239="sníž. přenesená",J239,0)</f>
        <v>0</v>
      </c>
      <c r="BI239" s="163">
        <f>IF(N239="nulová",J239,0)</f>
        <v>0</v>
      </c>
      <c r="BJ239" s="17" t="s">
        <v>80</v>
      </c>
      <c r="BK239" s="163">
        <f>ROUND(I239*H239,2)</f>
        <v>0</v>
      </c>
      <c r="BL239" s="17" t="s">
        <v>166</v>
      </c>
      <c r="BM239" s="162" t="s">
        <v>1147</v>
      </c>
    </row>
    <row r="240" spans="1:65" s="13" customFormat="1">
      <c r="B240" s="164"/>
      <c r="D240" s="165" t="s">
        <v>168</v>
      </c>
      <c r="E240" s="166" t="s">
        <v>1</v>
      </c>
      <c r="F240" s="167" t="s">
        <v>1087</v>
      </c>
      <c r="H240" s="168">
        <v>72.599999999999994</v>
      </c>
      <c r="I240" s="169"/>
      <c r="L240" s="164"/>
      <c r="M240" s="170"/>
      <c r="N240" s="171"/>
      <c r="O240" s="171"/>
      <c r="P240" s="171"/>
      <c r="Q240" s="171"/>
      <c r="R240" s="171"/>
      <c r="S240" s="171"/>
      <c r="T240" s="172"/>
      <c r="AT240" s="166" t="s">
        <v>168</v>
      </c>
      <c r="AU240" s="166" t="s">
        <v>82</v>
      </c>
      <c r="AV240" s="13" t="s">
        <v>82</v>
      </c>
      <c r="AW240" s="13" t="s">
        <v>30</v>
      </c>
      <c r="AX240" s="13" t="s">
        <v>73</v>
      </c>
      <c r="AY240" s="166" t="s">
        <v>160</v>
      </c>
    </row>
    <row r="241" spans="1:65" s="14" customFormat="1">
      <c r="B241" s="173"/>
      <c r="D241" s="165" t="s">
        <v>168</v>
      </c>
      <c r="E241" s="174" t="s">
        <v>1</v>
      </c>
      <c r="F241" s="175" t="s">
        <v>170</v>
      </c>
      <c r="H241" s="176">
        <v>72.599999999999994</v>
      </c>
      <c r="I241" s="177"/>
      <c r="L241" s="173"/>
      <c r="M241" s="178"/>
      <c r="N241" s="179"/>
      <c r="O241" s="179"/>
      <c r="P241" s="179"/>
      <c r="Q241" s="179"/>
      <c r="R241" s="179"/>
      <c r="S241" s="179"/>
      <c r="T241" s="180"/>
      <c r="AT241" s="174" t="s">
        <v>168</v>
      </c>
      <c r="AU241" s="174" t="s">
        <v>82</v>
      </c>
      <c r="AV241" s="14" t="s">
        <v>166</v>
      </c>
      <c r="AW241" s="14" t="s">
        <v>30</v>
      </c>
      <c r="AX241" s="14" t="s">
        <v>80</v>
      </c>
      <c r="AY241" s="174" t="s">
        <v>160</v>
      </c>
    </row>
    <row r="242" spans="1:65" s="2" customFormat="1" ht="33" customHeight="1">
      <c r="A242" s="32"/>
      <c r="B242" s="149"/>
      <c r="C242" s="150" t="s">
        <v>337</v>
      </c>
      <c r="D242" s="150" t="s">
        <v>162</v>
      </c>
      <c r="E242" s="151" t="s">
        <v>627</v>
      </c>
      <c r="F242" s="152" t="s">
        <v>628</v>
      </c>
      <c r="G242" s="153" t="s">
        <v>165</v>
      </c>
      <c r="H242" s="154">
        <v>72.599999999999994</v>
      </c>
      <c r="I242" s="155"/>
      <c r="J242" s="156">
        <f>ROUND(I242*H242,2)</f>
        <v>0</v>
      </c>
      <c r="K242" s="157"/>
      <c r="L242" s="33"/>
      <c r="M242" s="158" t="s">
        <v>1</v>
      </c>
      <c r="N242" s="159" t="s">
        <v>38</v>
      </c>
      <c r="O242" s="58"/>
      <c r="P242" s="160">
        <f>O242*H242</f>
        <v>0</v>
      </c>
      <c r="Q242" s="160">
        <v>0</v>
      </c>
      <c r="R242" s="160">
        <f>Q242*H242</f>
        <v>0</v>
      </c>
      <c r="S242" s="160">
        <v>0</v>
      </c>
      <c r="T242" s="161">
        <f>S242*H242</f>
        <v>0</v>
      </c>
      <c r="U242" s="32"/>
      <c r="V242" s="32"/>
      <c r="W242" s="32"/>
      <c r="X242" s="32"/>
      <c r="Y242" s="32"/>
      <c r="Z242" s="32"/>
      <c r="AA242" s="32"/>
      <c r="AB242" s="32"/>
      <c r="AC242" s="32"/>
      <c r="AD242" s="32"/>
      <c r="AE242" s="32"/>
      <c r="AR242" s="162" t="s">
        <v>166</v>
      </c>
      <c r="AT242" s="162" t="s">
        <v>162</v>
      </c>
      <c r="AU242" s="162" t="s">
        <v>82</v>
      </c>
      <c r="AY242" s="17" t="s">
        <v>160</v>
      </c>
      <c r="BE242" s="163">
        <f>IF(N242="základní",J242,0)</f>
        <v>0</v>
      </c>
      <c r="BF242" s="163">
        <f>IF(N242="snížená",J242,0)</f>
        <v>0</v>
      </c>
      <c r="BG242" s="163">
        <f>IF(N242="zákl. přenesená",J242,0)</f>
        <v>0</v>
      </c>
      <c r="BH242" s="163">
        <f>IF(N242="sníž. přenesená",J242,0)</f>
        <v>0</v>
      </c>
      <c r="BI242" s="163">
        <f>IF(N242="nulová",J242,0)</f>
        <v>0</v>
      </c>
      <c r="BJ242" s="17" t="s">
        <v>80</v>
      </c>
      <c r="BK242" s="163">
        <f>ROUND(I242*H242,2)</f>
        <v>0</v>
      </c>
      <c r="BL242" s="17" t="s">
        <v>166</v>
      </c>
      <c r="BM242" s="162" t="s">
        <v>1148</v>
      </c>
    </row>
    <row r="243" spans="1:65" s="13" customFormat="1">
      <c r="B243" s="164"/>
      <c r="D243" s="165" t="s">
        <v>168</v>
      </c>
      <c r="E243" s="166" t="s">
        <v>1</v>
      </c>
      <c r="F243" s="167" t="s">
        <v>1087</v>
      </c>
      <c r="H243" s="168">
        <v>72.599999999999994</v>
      </c>
      <c r="I243" s="169"/>
      <c r="L243" s="164"/>
      <c r="M243" s="170"/>
      <c r="N243" s="171"/>
      <c r="O243" s="171"/>
      <c r="P243" s="171"/>
      <c r="Q243" s="171"/>
      <c r="R243" s="171"/>
      <c r="S243" s="171"/>
      <c r="T243" s="172"/>
      <c r="AT243" s="166" t="s">
        <v>168</v>
      </c>
      <c r="AU243" s="166" t="s">
        <v>82</v>
      </c>
      <c r="AV243" s="13" t="s">
        <v>82</v>
      </c>
      <c r="AW243" s="13" t="s">
        <v>30</v>
      </c>
      <c r="AX243" s="13" t="s">
        <v>73</v>
      </c>
      <c r="AY243" s="166" t="s">
        <v>160</v>
      </c>
    </row>
    <row r="244" spans="1:65" s="14" customFormat="1">
      <c r="B244" s="173"/>
      <c r="D244" s="165" t="s">
        <v>168</v>
      </c>
      <c r="E244" s="174" t="s">
        <v>1</v>
      </c>
      <c r="F244" s="175" t="s">
        <v>170</v>
      </c>
      <c r="H244" s="176">
        <v>72.599999999999994</v>
      </c>
      <c r="I244" s="177"/>
      <c r="L244" s="173"/>
      <c r="M244" s="178"/>
      <c r="N244" s="179"/>
      <c r="O244" s="179"/>
      <c r="P244" s="179"/>
      <c r="Q244" s="179"/>
      <c r="R244" s="179"/>
      <c r="S244" s="179"/>
      <c r="T244" s="180"/>
      <c r="AT244" s="174" t="s">
        <v>168</v>
      </c>
      <c r="AU244" s="174" t="s">
        <v>82</v>
      </c>
      <c r="AV244" s="14" t="s">
        <v>166</v>
      </c>
      <c r="AW244" s="14" t="s">
        <v>30</v>
      </c>
      <c r="AX244" s="14" t="s">
        <v>80</v>
      </c>
      <c r="AY244" s="174" t="s">
        <v>160</v>
      </c>
    </row>
    <row r="245" spans="1:65" s="2" customFormat="1" ht="24.2" customHeight="1">
      <c r="A245" s="32"/>
      <c r="B245" s="149"/>
      <c r="C245" s="150" t="s">
        <v>342</v>
      </c>
      <c r="D245" s="150" t="s">
        <v>162</v>
      </c>
      <c r="E245" s="151" t="s">
        <v>630</v>
      </c>
      <c r="F245" s="152" t="s">
        <v>631</v>
      </c>
      <c r="G245" s="153" t="s">
        <v>165</v>
      </c>
      <c r="H245" s="154">
        <v>72.599999999999994</v>
      </c>
      <c r="I245" s="155"/>
      <c r="J245" s="156">
        <f>ROUND(I245*H245,2)</f>
        <v>0</v>
      </c>
      <c r="K245" s="157"/>
      <c r="L245" s="33"/>
      <c r="M245" s="158" t="s">
        <v>1</v>
      </c>
      <c r="N245" s="159" t="s">
        <v>38</v>
      </c>
      <c r="O245" s="58"/>
      <c r="P245" s="160">
        <f>O245*H245</f>
        <v>0</v>
      </c>
      <c r="Q245" s="160">
        <v>0</v>
      </c>
      <c r="R245" s="160">
        <f>Q245*H245</f>
        <v>0</v>
      </c>
      <c r="S245" s="160">
        <v>0</v>
      </c>
      <c r="T245" s="161">
        <f>S245*H245</f>
        <v>0</v>
      </c>
      <c r="U245" s="32"/>
      <c r="V245" s="32"/>
      <c r="W245" s="32"/>
      <c r="X245" s="32"/>
      <c r="Y245" s="32"/>
      <c r="Z245" s="32"/>
      <c r="AA245" s="32"/>
      <c r="AB245" s="32"/>
      <c r="AC245" s="32"/>
      <c r="AD245" s="32"/>
      <c r="AE245" s="32"/>
      <c r="AR245" s="162" t="s">
        <v>166</v>
      </c>
      <c r="AT245" s="162" t="s">
        <v>162</v>
      </c>
      <c r="AU245" s="162" t="s">
        <v>82</v>
      </c>
      <c r="AY245" s="17" t="s">
        <v>160</v>
      </c>
      <c r="BE245" s="163">
        <f>IF(N245="základní",J245,0)</f>
        <v>0</v>
      </c>
      <c r="BF245" s="163">
        <f>IF(N245="snížená",J245,0)</f>
        <v>0</v>
      </c>
      <c r="BG245" s="163">
        <f>IF(N245="zákl. přenesená",J245,0)</f>
        <v>0</v>
      </c>
      <c r="BH245" s="163">
        <f>IF(N245="sníž. přenesená",J245,0)</f>
        <v>0</v>
      </c>
      <c r="BI245" s="163">
        <f>IF(N245="nulová",J245,0)</f>
        <v>0</v>
      </c>
      <c r="BJ245" s="17" t="s">
        <v>80</v>
      </c>
      <c r="BK245" s="163">
        <f>ROUND(I245*H245,2)</f>
        <v>0</v>
      </c>
      <c r="BL245" s="17" t="s">
        <v>166</v>
      </c>
      <c r="BM245" s="162" t="s">
        <v>1149</v>
      </c>
    </row>
    <row r="246" spans="1:65" s="13" customFormat="1">
      <c r="B246" s="164"/>
      <c r="D246" s="165" t="s">
        <v>168</v>
      </c>
      <c r="E246" s="166" t="s">
        <v>1</v>
      </c>
      <c r="F246" s="167" t="s">
        <v>1087</v>
      </c>
      <c r="H246" s="168">
        <v>72.599999999999994</v>
      </c>
      <c r="I246" s="169"/>
      <c r="L246" s="164"/>
      <c r="M246" s="170"/>
      <c r="N246" s="171"/>
      <c r="O246" s="171"/>
      <c r="P246" s="171"/>
      <c r="Q246" s="171"/>
      <c r="R246" s="171"/>
      <c r="S246" s="171"/>
      <c r="T246" s="172"/>
      <c r="AT246" s="166" t="s">
        <v>168</v>
      </c>
      <c r="AU246" s="166" t="s">
        <v>82</v>
      </c>
      <c r="AV246" s="13" t="s">
        <v>82</v>
      </c>
      <c r="AW246" s="13" t="s">
        <v>30</v>
      </c>
      <c r="AX246" s="13" t="s">
        <v>73</v>
      </c>
      <c r="AY246" s="166" t="s">
        <v>160</v>
      </c>
    </row>
    <row r="247" spans="1:65" s="14" customFormat="1">
      <c r="B247" s="173"/>
      <c r="D247" s="165" t="s">
        <v>168</v>
      </c>
      <c r="E247" s="174" t="s">
        <v>1</v>
      </c>
      <c r="F247" s="175" t="s">
        <v>170</v>
      </c>
      <c r="H247" s="176">
        <v>72.599999999999994</v>
      </c>
      <c r="I247" s="177"/>
      <c r="L247" s="173"/>
      <c r="M247" s="178"/>
      <c r="N247" s="179"/>
      <c r="O247" s="179"/>
      <c r="P247" s="179"/>
      <c r="Q247" s="179"/>
      <c r="R247" s="179"/>
      <c r="S247" s="179"/>
      <c r="T247" s="180"/>
      <c r="AT247" s="174" t="s">
        <v>168</v>
      </c>
      <c r="AU247" s="174" t="s">
        <v>82</v>
      </c>
      <c r="AV247" s="14" t="s">
        <v>166</v>
      </c>
      <c r="AW247" s="14" t="s">
        <v>30</v>
      </c>
      <c r="AX247" s="14" t="s">
        <v>80</v>
      </c>
      <c r="AY247" s="174" t="s">
        <v>160</v>
      </c>
    </row>
    <row r="248" spans="1:65" s="2" customFormat="1" ht="33" customHeight="1">
      <c r="A248" s="32"/>
      <c r="B248" s="149"/>
      <c r="C248" s="150" t="s">
        <v>346</v>
      </c>
      <c r="D248" s="150" t="s">
        <v>162</v>
      </c>
      <c r="E248" s="151" t="s">
        <v>638</v>
      </c>
      <c r="F248" s="152" t="s">
        <v>639</v>
      </c>
      <c r="G248" s="153" t="s">
        <v>165</v>
      </c>
      <c r="H248" s="154">
        <v>112.2</v>
      </c>
      <c r="I248" s="155"/>
      <c r="J248" s="156">
        <f>ROUND(I248*H248,2)</f>
        <v>0</v>
      </c>
      <c r="K248" s="157"/>
      <c r="L248" s="33"/>
      <c r="M248" s="158" t="s">
        <v>1</v>
      </c>
      <c r="N248" s="159" t="s">
        <v>38</v>
      </c>
      <c r="O248" s="58"/>
      <c r="P248" s="160">
        <f>O248*H248</f>
        <v>0</v>
      </c>
      <c r="Q248" s="160">
        <v>0</v>
      </c>
      <c r="R248" s="160">
        <f>Q248*H248</f>
        <v>0</v>
      </c>
      <c r="S248" s="160">
        <v>0</v>
      </c>
      <c r="T248" s="161">
        <f>S248*H248</f>
        <v>0</v>
      </c>
      <c r="U248" s="32"/>
      <c r="V248" s="32"/>
      <c r="W248" s="32"/>
      <c r="X248" s="32"/>
      <c r="Y248" s="32"/>
      <c r="Z248" s="32"/>
      <c r="AA248" s="32"/>
      <c r="AB248" s="32"/>
      <c r="AC248" s="32"/>
      <c r="AD248" s="32"/>
      <c r="AE248" s="32"/>
      <c r="AR248" s="162" t="s">
        <v>166</v>
      </c>
      <c r="AT248" s="162" t="s">
        <v>162</v>
      </c>
      <c r="AU248" s="162" t="s">
        <v>82</v>
      </c>
      <c r="AY248" s="17" t="s">
        <v>160</v>
      </c>
      <c r="BE248" s="163">
        <f>IF(N248="základní",J248,0)</f>
        <v>0</v>
      </c>
      <c r="BF248" s="163">
        <f>IF(N248="snížená",J248,0)</f>
        <v>0</v>
      </c>
      <c r="BG248" s="163">
        <f>IF(N248="zákl. přenesená",J248,0)</f>
        <v>0</v>
      </c>
      <c r="BH248" s="163">
        <f>IF(N248="sníž. přenesená",J248,0)</f>
        <v>0</v>
      </c>
      <c r="BI248" s="163">
        <f>IF(N248="nulová",J248,0)</f>
        <v>0</v>
      </c>
      <c r="BJ248" s="17" t="s">
        <v>80</v>
      </c>
      <c r="BK248" s="163">
        <f>ROUND(I248*H248,2)</f>
        <v>0</v>
      </c>
      <c r="BL248" s="17" t="s">
        <v>166</v>
      </c>
      <c r="BM248" s="162" t="s">
        <v>1150</v>
      </c>
    </row>
    <row r="249" spans="1:65" s="13" customFormat="1">
      <c r="B249" s="164"/>
      <c r="D249" s="165" t="s">
        <v>168</v>
      </c>
      <c r="E249" s="166" t="s">
        <v>1</v>
      </c>
      <c r="F249" s="167" t="s">
        <v>1091</v>
      </c>
      <c r="H249" s="168">
        <v>112.2</v>
      </c>
      <c r="I249" s="169"/>
      <c r="L249" s="164"/>
      <c r="M249" s="170"/>
      <c r="N249" s="171"/>
      <c r="O249" s="171"/>
      <c r="P249" s="171"/>
      <c r="Q249" s="171"/>
      <c r="R249" s="171"/>
      <c r="S249" s="171"/>
      <c r="T249" s="172"/>
      <c r="AT249" s="166" t="s">
        <v>168</v>
      </c>
      <c r="AU249" s="166" t="s">
        <v>82</v>
      </c>
      <c r="AV249" s="13" t="s">
        <v>82</v>
      </c>
      <c r="AW249" s="13" t="s">
        <v>30</v>
      </c>
      <c r="AX249" s="13" t="s">
        <v>73</v>
      </c>
      <c r="AY249" s="166" t="s">
        <v>160</v>
      </c>
    </row>
    <row r="250" spans="1:65" s="14" customFormat="1">
      <c r="B250" s="173"/>
      <c r="D250" s="165" t="s">
        <v>168</v>
      </c>
      <c r="E250" s="174" t="s">
        <v>1</v>
      </c>
      <c r="F250" s="175" t="s">
        <v>170</v>
      </c>
      <c r="H250" s="176">
        <v>112.2</v>
      </c>
      <c r="I250" s="177"/>
      <c r="L250" s="173"/>
      <c r="M250" s="178"/>
      <c r="N250" s="179"/>
      <c r="O250" s="179"/>
      <c r="P250" s="179"/>
      <c r="Q250" s="179"/>
      <c r="R250" s="179"/>
      <c r="S250" s="179"/>
      <c r="T250" s="180"/>
      <c r="AT250" s="174" t="s">
        <v>168</v>
      </c>
      <c r="AU250" s="174" t="s">
        <v>82</v>
      </c>
      <c r="AV250" s="14" t="s">
        <v>166</v>
      </c>
      <c r="AW250" s="14" t="s">
        <v>30</v>
      </c>
      <c r="AX250" s="14" t="s">
        <v>80</v>
      </c>
      <c r="AY250" s="174" t="s">
        <v>160</v>
      </c>
    </row>
    <row r="251" spans="1:65" s="12" customFormat="1" ht="22.9" customHeight="1">
      <c r="B251" s="136"/>
      <c r="D251" s="137" t="s">
        <v>72</v>
      </c>
      <c r="E251" s="147" t="s">
        <v>199</v>
      </c>
      <c r="F251" s="147" t="s">
        <v>362</v>
      </c>
      <c r="I251" s="139"/>
      <c r="J251" s="148">
        <f>BK251</f>
        <v>0</v>
      </c>
      <c r="L251" s="136"/>
      <c r="M251" s="141"/>
      <c r="N251" s="142"/>
      <c r="O251" s="142"/>
      <c r="P251" s="143">
        <f>SUM(P252:P278)</f>
        <v>0</v>
      </c>
      <c r="Q251" s="142"/>
      <c r="R251" s="143">
        <f>SUM(R252:R278)</f>
        <v>17.805169999999997</v>
      </c>
      <c r="S251" s="142"/>
      <c r="T251" s="144">
        <f>SUM(T252:T278)</f>
        <v>0</v>
      </c>
      <c r="AR251" s="137" t="s">
        <v>80</v>
      </c>
      <c r="AT251" s="145" t="s">
        <v>72</v>
      </c>
      <c r="AU251" s="145" t="s">
        <v>80</v>
      </c>
      <c r="AY251" s="137" t="s">
        <v>160</v>
      </c>
      <c r="BK251" s="146">
        <f>SUM(BK252:BK278)</f>
        <v>0</v>
      </c>
    </row>
    <row r="252" spans="1:65" s="2" customFormat="1" ht="33" customHeight="1">
      <c r="A252" s="32"/>
      <c r="B252" s="149"/>
      <c r="C252" s="150" t="s">
        <v>350</v>
      </c>
      <c r="D252" s="150" t="s">
        <v>162</v>
      </c>
      <c r="E252" s="151" t="s">
        <v>644</v>
      </c>
      <c r="F252" s="152" t="s">
        <v>645</v>
      </c>
      <c r="G252" s="153" t="s">
        <v>196</v>
      </c>
      <c r="H252" s="154">
        <v>66</v>
      </c>
      <c r="I252" s="155"/>
      <c r="J252" s="156">
        <f>ROUND(I252*H252,2)</f>
        <v>0</v>
      </c>
      <c r="K252" s="157"/>
      <c r="L252" s="33"/>
      <c r="M252" s="158" t="s">
        <v>1</v>
      </c>
      <c r="N252" s="159" t="s">
        <v>38</v>
      </c>
      <c r="O252" s="58"/>
      <c r="P252" s="160">
        <f>O252*H252</f>
        <v>0</v>
      </c>
      <c r="Q252" s="160">
        <v>8.0000000000000007E-5</v>
      </c>
      <c r="R252" s="160">
        <f>Q252*H252</f>
        <v>5.2800000000000008E-3</v>
      </c>
      <c r="S252" s="160">
        <v>0</v>
      </c>
      <c r="T252" s="161">
        <f>S252*H252</f>
        <v>0</v>
      </c>
      <c r="U252" s="32"/>
      <c r="V252" s="32"/>
      <c r="W252" s="32"/>
      <c r="X252" s="32"/>
      <c r="Y252" s="32"/>
      <c r="Z252" s="32"/>
      <c r="AA252" s="32"/>
      <c r="AB252" s="32"/>
      <c r="AC252" s="32"/>
      <c r="AD252" s="32"/>
      <c r="AE252" s="32"/>
      <c r="AR252" s="162" t="s">
        <v>166</v>
      </c>
      <c r="AT252" s="162" t="s">
        <v>162</v>
      </c>
      <c r="AU252" s="162" t="s">
        <v>82</v>
      </c>
      <c r="AY252" s="17" t="s">
        <v>160</v>
      </c>
      <c r="BE252" s="163">
        <f>IF(N252="základní",J252,0)</f>
        <v>0</v>
      </c>
      <c r="BF252" s="163">
        <f>IF(N252="snížená",J252,0)</f>
        <v>0</v>
      </c>
      <c r="BG252" s="163">
        <f>IF(N252="zákl. přenesená",J252,0)</f>
        <v>0</v>
      </c>
      <c r="BH252" s="163">
        <f>IF(N252="sníž. přenesená",J252,0)</f>
        <v>0</v>
      </c>
      <c r="BI252" s="163">
        <f>IF(N252="nulová",J252,0)</f>
        <v>0</v>
      </c>
      <c r="BJ252" s="17" t="s">
        <v>80</v>
      </c>
      <c r="BK252" s="163">
        <f>ROUND(I252*H252,2)</f>
        <v>0</v>
      </c>
      <c r="BL252" s="17" t="s">
        <v>166</v>
      </c>
      <c r="BM252" s="162" t="s">
        <v>1151</v>
      </c>
    </row>
    <row r="253" spans="1:65" s="13" customFormat="1">
      <c r="B253" s="164"/>
      <c r="D253" s="165" t="s">
        <v>168</v>
      </c>
      <c r="E253" s="166" t="s">
        <v>1</v>
      </c>
      <c r="F253" s="167" t="s">
        <v>1152</v>
      </c>
      <c r="H253" s="168">
        <v>66</v>
      </c>
      <c r="I253" s="169"/>
      <c r="L253" s="164"/>
      <c r="M253" s="170"/>
      <c r="N253" s="171"/>
      <c r="O253" s="171"/>
      <c r="P253" s="171"/>
      <c r="Q253" s="171"/>
      <c r="R253" s="171"/>
      <c r="S253" s="171"/>
      <c r="T253" s="172"/>
      <c r="AT253" s="166" t="s">
        <v>168</v>
      </c>
      <c r="AU253" s="166" t="s">
        <v>82</v>
      </c>
      <c r="AV253" s="13" t="s">
        <v>82</v>
      </c>
      <c r="AW253" s="13" t="s">
        <v>30</v>
      </c>
      <c r="AX253" s="13" t="s">
        <v>73</v>
      </c>
      <c r="AY253" s="166" t="s">
        <v>160</v>
      </c>
    </row>
    <row r="254" spans="1:65" s="14" customFormat="1">
      <c r="B254" s="173"/>
      <c r="D254" s="165" t="s">
        <v>168</v>
      </c>
      <c r="E254" s="174" t="s">
        <v>1</v>
      </c>
      <c r="F254" s="175" t="s">
        <v>170</v>
      </c>
      <c r="H254" s="176">
        <v>66</v>
      </c>
      <c r="I254" s="177"/>
      <c r="L254" s="173"/>
      <c r="M254" s="178"/>
      <c r="N254" s="179"/>
      <c r="O254" s="179"/>
      <c r="P254" s="179"/>
      <c r="Q254" s="179"/>
      <c r="R254" s="179"/>
      <c r="S254" s="179"/>
      <c r="T254" s="180"/>
      <c r="AT254" s="174" t="s">
        <v>168</v>
      </c>
      <c r="AU254" s="174" t="s">
        <v>82</v>
      </c>
      <c r="AV254" s="14" t="s">
        <v>166</v>
      </c>
      <c r="AW254" s="14" t="s">
        <v>30</v>
      </c>
      <c r="AX254" s="14" t="s">
        <v>80</v>
      </c>
      <c r="AY254" s="174" t="s">
        <v>160</v>
      </c>
    </row>
    <row r="255" spans="1:65" s="2" customFormat="1" ht="16.5" customHeight="1">
      <c r="A255" s="32"/>
      <c r="B255" s="149"/>
      <c r="C255" s="188" t="s">
        <v>354</v>
      </c>
      <c r="D255" s="188" t="s">
        <v>282</v>
      </c>
      <c r="E255" s="189" t="s">
        <v>649</v>
      </c>
      <c r="F255" s="190" t="s">
        <v>912</v>
      </c>
      <c r="G255" s="191" t="s">
        <v>196</v>
      </c>
      <c r="H255" s="192">
        <v>66.989999999999995</v>
      </c>
      <c r="I255" s="193"/>
      <c r="J255" s="194">
        <f>ROUND(I255*H255,2)</f>
        <v>0</v>
      </c>
      <c r="K255" s="195"/>
      <c r="L255" s="196"/>
      <c r="M255" s="197" t="s">
        <v>1</v>
      </c>
      <c r="N255" s="198" t="s">
        <v>38</v>
      </c>
      <c r="O255" s="58"/>
      <c r="P255" s="160">
        <f>O255*H255</f>
        <v>0</v>
      </c>
      <c r="Q255" s="160">
        <v>0.1</v>
      </c>
      <c r="R255" s="160">
        <f>Q255*H255</f>
        <v>6.6989999999999998</v>
      </c>
      <c r="S255" s="160">
        <v>0</v>
      </c>
      <c r="T255" s="161">
        <f>S255*H255</f>
        <v>0</v>
      </c>
      <c r="U255" s="32"/>
      <c r="V255" s="32"/>
      <c r="W255" s="32"/>
      <c r="X255" s="32"/>
      <c r="Y255" s="32"/>
      <c r="Z255" s="32"/>
      <c r="AA255" s="32"/>
      <c r="AB255" s="32"/>
      <c r="AC255" s="32"/>
      <c r="AD255" s="32"/>
      <c r="AE255" s="32"/>
      <c r="AR255" s="162" t="s">
        <v>199</v>
      </c>
      <c r="AT255" s="162" t="s">
        <v>282</v>
      </c>
      <c r="AU255" s="162" t="s">
        <v>82</v>
      </c>
      <c r="AY255" s="17" t="s">
        <v>160</v>
      </c>
      <c r="BE255" s="163">
        <f>IF(N255="základní",J255,0)</f>
        <v>0</v>
      </c>
      <c r="BF255" s="163">
        <f>IF(N255="snížená",J255,0)</f>
        <v>0</v>
      </c>
      <c r="BG255" s="163">
        <f>IF(N255="zákl. přenesená",J255,0)</f>
        <v>0</v>
      </c>
      <c r="BH255" s="163">
        <f>IF(N255="sníž. přenesená",J255,0)</f>
        <v>0</v>
      </c>
      <c r="BI255" s="163">
        <f>IF(N255="nulová",J255,0)</f>
        <v>0</v>
      </c>
      <c r="BJ255" s="17" t="s">
        <v>80</v>
      </c>
      <c r="BK255" s="163">
        <f>ROUND(I255*H255,2)</f>
        <v>0</v>
      </c>
      <c r="BL255" s="17" t="s">
        <v>166</v>
      </c>
      <c r="BM255" s="162" t="s">
        <v>1153</v>
      </c>
    </row>
    <row r="256" spans="1:65" s="13" customFormat="1">
      <c r="B256" s="164"/>
      <c r="D256" s="165" t="s">
        <v>168</v>
      </c>
      <c r="F256" s="167" t="s">
        <v>1154</v>
      </c>
      <c r="H256" s="168">
        <v>66.989999999999995</v>
      </c>
      <c r="I256" s="169"/>
      <c r="L256" s="164"/>
      <c r="M256" s="170"/>
      <c r="N256" s="171"/>
      <c r="O256" s="171"/>
      <c r="P256" s="171"/>
      <c r="Q256" s="171"/>
      <c r="R256" s="171"/>
      <c r="S256" s="171"/>
      <c r="T256" s="172"/>
      <c r="AT256" s="166" t="s">
        <v>168</v>
      </c>
      <c r="AU256" s="166" t="s">
        <v>82</v>
      </c>
      <c r="AV256" s="13" t="s">
        <v>82</v>
      </c>
      <c r="AW256" s="13" t="s">
        <v>3</v>
      </c>
      <c r="AX256" s="13" t="s">
        <v>80</v>
      </c>
      <c r="AY256" s="166" t="s">
        <v>160</v>
      </c>
    </row>
    <row r="257" spans="1:65" s="2" customFormat="1" ht="24.2" customHeight="1">
      <c r="A257" s="32"/>
      <c r="B257" s="149"/>
      <c r="C257" s="150" t="s">
        <v>358</v>
      </c>
      <c r="D257" s="150" t="s">
        <v>162</v>
      </c>
      <c r="E257" s="151" t="s">
        <v>374</v>
      </c>
      <c r="F257" s="152" t="s">
        <v>375</v>
      </c>
      <c r="G257" s="153" t="s">
        <v>312</v>
      </c>
      <c r="H257" s="154">
        <v>3</v>
      </c>
      <c r="I257" s="155"/>
      <c r="J257" s="156">
        <f>ROUND(I257*H257,2)</f>
        <v>0</v>
      </c>
      <c r="K257" s="157"/>
      <c r="L257" s="33"/>
      <c r="M257" s="158" t="s">
        <v>1</v>
      </c>
      <c r="N257" s="159" t="s">
        <v>38</v>
      </c>
      <c r="O257" s="58"/>
      <c r="P257" s="160">
        <f>O257*H257</f>
        <v>0</v>
      </c>
      <c r="Q257" s="160">
        <v>6.9999999999999994E-5</v>
      </c>
      <c r="R257" s="160">
        <f>Q257*H257</f>
        <v>2.0999999999999998E-4</v>
      </c>
      <c r="S257" s="160">
        <v>0</v>
      </c>
      <c r="T257" s="161">
        <f>S257*H257</f>
        <v>0</v>
      </c>
      <c r="U257" s="32"/>
      <c r="V257" s="32"/>
      <c r="W257" s="32"/>
      <c r="X257" s="32"/>
      <c r="Y257" s="32"/>
      <c r="Z257" s="32"/>
      <c r="AA257" s="32"/>
      <c r="AB257" s="32"/>
      <c r="AC257" s="32"/>
      <c r="AD257" s="32"/>
      <c r="AE257" s="32"/>
      <c r="AR257" s="162" t="s">
        <v>166</v>
      </c>
      <c r="AT257" s="162" t="s">
        <v>162</v>
      </c>
      <c r="AU257" s="162" t="s">
        <v>82</v>
      </c>
      <c r="AY257" s="17" t="s">
        <v>160</v>
      </c>
      <c r="BE257" s="163">
        <f>IF(N257="základní",J257,0)</f>
        <v>0</v>
      </c>
      <c r="BF257" s="163">
        <f>IF(N257="snížená",J257,0)</f>
        <v>0</v>
      </c>
      <c r="BG257" s="163">
        <f>IF(N257="zákl. přenesená",J257,0)</f>
        <v>0</v>
      </c>
      <c r="BH257" s="163">
        <f>IF(N257="sníž. přenesená",J257,0)</f>
        <v>0</v>
      </c>
      <c r="BI257" s="163">
        <f>IF(N257="nulová",J257,0)</f>
        <v>0</v>
      </c>
      <c r="BJ257" s="17" t="s">
        <v>80</v>
      </c>
      <c r="BK257" s="163">
        <f>ROUND(I257*H257,2)</f>
        <v>0</v>
      </c>
      <c r="BL257" s="17" t="s">
        <v>166</v>
      </c>
      <c r="BM257" s="162" t="s">
        <v>1155</v>
      </c>
    </row>
    <row r="258" spans="1:65" s="13" customFormat="1">
      <c r="B258" s="164"/>
      <c r="D258" s="165" t="s">
        <v>168</v>
      </c>
      <c r="E258" s="166" t="s">
        <v>1</v>
      </c>
      <c r="F258" s="167" t="s">
        <v>174</v>
      </c>
      <c r="H258" s="168">
        <v>3</v>
      </c>
      <c r="I258" s="169"/>
      <c r="L258" s="164"/>
      <c r="M258" s="170"/>
      <c r="N258" s="171"/>
      <c r="O258" s="171"/>
      <c r="P258" s="171"/>
      <c r="Q258" s="171"/>
      <c r="R258" s="171"/>
      <c r="S258" s="171"/>
      <c r="T258" s="172"/>
      <c r="AT258" s="166" t="s">
        <v>168</v>
      </c>
      <c r="AU258" s="166" t="s">
        <v>82</v>
      </c>
      <c r="AV258" s="13" t="s">
        <v>82</v>
      </c>
      <c r="AW258" s="13" t="s">
        <v>30</v>
      </c>
      <c r="AX258" s="13" t="s">
        <v>73</v>
      </c>
      <c r="AY258" s="166" t="s">
        <v>160</v>
      </c>
    </row>
    <row r="259" spans="1:65" s="14" customFormat="1">
      <c r="B259" s="173"/>
      <c r="D259" s="165" t="s">
        <v>168</v>
      </c>
      <c r="E259" s="174" t="s">
        <v>1</v>
      </c>
      <c r="F259" s="175" t="s">
        <v>170</v>
      </c>
      <c r="H259" s="176">
        <v>3</v>
      </c>
      <c r="I259" s="177"/>
      <c r="L259" s="173"/>
      <c r="M259" s="178"/>
      <c r="N259" s="179"/>
      <c r="O259" s="179"/>
      <c r="P259" s="179"/>
      <c r="Q259" s="179"/>
      <c r="R259" s="179"/>
      <c r="S259" s="179"/>
      <c r="T259" s="180"/>
      <c r="AT259" s="174" t="s">
        <v>168</v>
      </c>
      <c r="AU259" s="174" t="s">
        <v>82</v>
      </c>
      <c r="AV259" s="14" t="s">
        <v>166</v>
      </c>
      <c r="AW259" s="14" t="s">
        <v>30</v>
      </c>
      <c r="AX259" s="14" t="s">
        <v>80</v>
      </c>
      <c r="AY259" s="174" t="s">
        <v>160</v>
      </c>
    </row>
    <row r="260" spans="1:65" s="2" customFormat="1" ht="24.2" customHeight="1">
      <c r="A260" s="32"/>
      <c r="B260" s="149"/>
      <c r="C260" s="188" t="s">
        <v>363</v>
      </c>
      <c r="D260" s="188" t="s">
        <v>282</v>
      </c>
      <c r="E260" s="189" t="s">
        <v>378</v>
      </c>
      <c r="F260" s="190" t="s">
        <v>379</v>
      </c>
      <c r="G260" s="191" t="s">
        <v>312</v>
      </c>
      <c r="H260" s="192">
        <v>3.0449999999999999</v>
      </c>
      <c r="I260" s="193"/>
      <c r="J260" s="194">
        <f>ROUND(I260*H260,2)</f>
        <v>0</v>
      </c>
      <c r="K260" s="195"/>
      <c r="L260" s="196"/>
      <c r="M260" s="197" t="s">
        <v>1</v>
      </c>
      <c r="N260" s="198" t="s">
        <v>38</v>
      </c>
      <c r="O260" s="58"/>
      <c r="P260" s="160">
        <f>O260*H260</f>
        <v>0</v>
      </c>
      <c r="Q260" s="160">
        <v>3.0000000000000001E-3</v>
      </c>
      <c r="R260" s="160">
        <f>Q260*H260</f>
        <v>9.1350000000000008E-3</v>
      </c>
      <c r="S260" s="160">
        <v>0</v>
      </c>
      <c r="T260" s="161">
        <f>S260*H260</f>
        <v>0</v>
      </c>
      <c r="U260" s="32"/>
      <c r="V260" s="32"/>
      <c r="W260" s="32"/>
      <c r="X260" s="32"/>
      <c r="Y260" s="32"/>
      <c r="Z260" s="32"/>
      <c r="AA260" s="32"/>
      <c r="AB260" s="32"/>
      <c r="AC260" s="32"/>
      <c r="AD260" s="32"/>
      <c r="AE260" s="32"/>
      <c r="AR260" s="162" t="s">
        <v>199</v>
      </c>
      <c r="AT260" s="162" t="s">
        <v>282</v>
      </c>
      <c r="AU260" s="162" t="s">
        <v>82</v>
      </c>
      <c r="AY260" s="17" t="s">
        <v>160</v>
      </c>
      <c r="BE260" s="163">
        <f>IF(N260="základní",J260,0)</f>
        <v>0</v>
      </c>
      <c r="BF260" s="163">
        <f>IF(N260="snížená",J260,0)</f>
        <v>0</v>
      </c>
      <c r="BG260" s="163">
        <f>IF(N260="zákl. přenesená",J260,0)</f>
        <v>0</v>
      </c>
      <c r="BH260" s="163">
        <f>IF(N260="sníž. přenesená",J260,0)</f>
        <v>0</v>
      </c>
      <c r="BI260" s="163">
        <f>IF(N260="nulová",J260,0)</f>
        <v>0</v>
      </c>
      <c r="BJ260" s="17" t="s">
        <v>80</v>
      </c>
      <c r="BK260" s="163">
        <f>ROUND(I260*H260,2)</f>
        <v>0</v>
      </c>
      <c r="BL260" s="17" t="s">
        <v>166</v>
      </c>
      <c r="BM260" s="162" t="s">
        <v>1156</v>
      </c>
    </row>
    <row r="261" spans="1:65" s="13" customFormat="1">
      <c r="B261" s="164"/>
      <c r="D261" s="165" t="s">
        <v>168</v>
      </c>
      <c r="F261" s="167" t="s">
        <v>1157</v>
      </c>
      <c r="H261" s="168">
        <v>3.0449999999999999</v>
      </c>
      <c r="I261" s="169"/>
      <c r="L261" s="164"/>
      <c r="M261" s="170"/>
      <c r="N261" s="171"/>
      <c r="O261" s="171"/>
      <c r="P261" s="171"/>
      <c r="Q261" s="171"/>
      <c r="R261" s="171"/>
      <c r="S261" s="171"/>
      <c r="T261" s="172"/>
      <c r="AT261" s="166" t="s">
        <v>168</v>
      </c>
      <c r="AU261" s="166" t="s">
        <v>82</v>
      </c>
      <c r="AV261" s="13" t="s">
        <v>82</v>
      </c>
      <c r="AW261" s="13" t="s">
        <v>3</v>
      </c>
      <c r="AX261" s="13" t="s">
        <v>80</v>
      </c>
      <c r="AY261" s="166" t="s">
        <v>160</v>
      </c>
    </row>
    <row r="262" spans="1:65" s="2" customFormat="1" ht="24.2" customHeight="1">
      <c r="A262" s="32"/>
      <c r="B262" s="149"/>
      <c r="C262" s="150" t="s">
        <v>368</v>
      </c>
      <c r="D262" s="150" t="s">
        <v>162</v>
      </c>
      <c r="E262" s="151" t="s">
        <v>656</v>
      </c>
      <c r="F262" s="152" t="s">
        <v>657</v>
      </c>
      <c r="G262" s="153" t="s">
        <v>312</v>
      </c>
      <c r="H262" s="154">
        <v>3</v>
      </c>
      <c r="I262" s="155"/>
      <c r="J262" s="156">
        <f>ROUND(I262*H262,2)</f>
        <v>0</v>
      </c>
      <c r="K262" s="157"/>
      <c r="L262" s="33"/>
      <c r="M262" s="158" t="s">
        <v>1</v>
      </c>
      <c r="N262" s="159" t="s">
        <v>38</v>
      </c>
      <c r="O262" s="58"/>
      <c r="P262" s="160">
        <f>O262*H262</f>
        <v>0</v>
      </c>
      <c r="Q262" s="160">
        <v>1.6000000000000001E-4</v>
      </c>
      <c r="R262" s="160">
        <f>Q262*H262</f>
        <v>4.8000000000000007E-4</v>
      </c>
      <c r="S262" s="160">
        <v>0</v>
      </c>
      <c r="T262" s="161">
        <f>S262*H262</f>
        <v>0</v>
      </c>
      <c r="U262" s="32"/>
      <c r="V262" s="32"/>
      <c r="W262" s="32"/>
      <c r="X262" s="32"/>
      <c r="Y262" s="32"/>
      <c r="Z262" s="32"/>
      <c r="AA262" s="32"/>
      <c r="AB262" s="32"/>
      <c r="AC262" s="32"/>
      <c r="AD262" s="32"/>
      <c r="AE262" s="32"/>
      <c r="AR262" s="162" t="s">
        <v>166</v>
      </c>
      <c r="AT262" s="162" t="s">
        <v>162</v>
      </c>
      <c r="AU262" s="162" t="s">
        <v>82</v>
      </c>
      <c r="AY262" s="17" t="s">
        <v>160</v>
      </c>
      <c r="BE262" s="163">
        <f>IF(N262="základní",J262,0)</f>
        <v>0</v>
      </c>
      <c r="BF262" s="163">
        <f>IF(N262="snížená",J262,0)</f>
        <v>0</v>
      </c>
      <c r="BG262" s="163">
        <f>IF(N262="zákl. přenesená",J262,0)</f>
        <v>0</v>
      </c>
      <c r="BH262" s="163">
        <f>IF(N262="sníž. přenesená",J262,0)</f>
        <v>0</v>
      </c>
      <c r="BI262" s="163">
        <f>IF(N262="nulová",J262,0)</f>
        <v>0</v>
      </c>
      <c r="BJ262" s="17" t="s">
        <v>80</v>
      </c>
      <c r="BK262" s="163">
        <f>ROUND(I262*H262,2)</f>
        <v>0</v>
      </c>
      <c r="BL262" s="17" t="s">
        <v>166</v>
      </c>
      <c r="BM262" s="162" t="s">
        <v>1158</v>
      </c>
    </row>
    <row r="263" spans="1:65" s="13" customFormat="1">
      <c r="B263" s="164"/>
      <c r="D263" s="165" t="s">
        <v>168</v>
      </c>
      <c r="E263" s="166" t="s">
        <v>1</v>
      </c>
      <c r="F263" s="167" t="s">
        <v>174</v>
      </c>
      <c r="H263" s="168">
        <v>3</v>
      </c>
      <c r="I263" s="169"/>
      <c r="L263" s="164"/>
      <c r="M263" s="170"/>
      <c r="N263" s="171"/>
      <c r="O263" s="171"/>
      <c r="P263" s="171"/>
      <c r="Q263" s="171"/>
      <c r="R263" s="171"/>
      <c r="S263" s="171"/>
      <c r="T263" s="172"/>
      <c r="AT263" s="166" t="s">
        <v>168</v>
      </c>
      <c r="AU263" s="166" t="s">
        <v>82</v>
      </c>
      <c r="AV263" s="13" t="s">
        <v>82</v>
      </c>
      <c r="AW263" s="13" t="s">
        <v>30</v>
      </c>
      <c r="AX263" s="13" t="s">
        <v>73</v>
      </c>
      <c r="AY263" s="166" t="s">
        <v>160</v>
      </c>
    </row>
    <row r="264" spans="1:65" s="14" customFormat="1">
      <c r="B264" s="173"/>
      <c r="D264" s="165" t="s">
        <v>168</v>
      </c>
      <c r="E264" s="174" t="s">
        <v>1</v>
      </c>
      <c r="F264" s="175" t="s">
        <v>170</v>
      </c>
      <c r="H264" s="176">
        <v>3</v>
      </c>
      <c r="I264" s="177"/>
      <c r="L264" s="173"/>
      <c r="M264" s="178"/>
      <c r="N264" s="179"/>
      <c r="O264" s="179"/>
      <c r="P264" s="179"/>
      <c r="Q264" s="179"/>
      <c r="R264" s="179"/>
      <c r="S264" s="179"/>
      <c r="T264" s="180"/>
      <c r="AT264" s="174" t="s">
        <v>168</v>
      </c>
      <c r="AU264" s="174" t="s">
        <v>82</v>
      </c>
      <c r="AV264" s="14" t="s">
        <v>166</v>
      </c>
      <c r="AW264" s="14" t="s">
        <v>30</v>
      </c>
      <c r="AX264" s="14" t="s">
        <v>80</v>
      </c>
      <c r="AY264" s="174" t="s">
        <v>160</v>
      </c>
    </row>
    <row r="265" spans="1:65" s="2" customFormat="1" ht="33" customHeight="1">
      <c r="A265" s="32"/>
      <c r="B265" s="149"/>
      <c r="C265" s="188" t="s">
        <v>373</v>
      </c>
      <c r="D265" s="188" t="s">
        <v>282</v>
      </c>
      <c r="E265" s="189" t="s">
        <v>659</v>
      </c>
      <c r="F265" s="190" t="s">
        <v>660</v>
      </c>
      <c r="G265" s="191" t="s">
        <v>312</v>
      </c>
      <c r="H265" s="192">
        <v>3.0449999999999999</v>
      </c>
      <c r="I265" s="193"/>
      <c r="J265" s="194">
        <f>ROUND(I265*H265,2)</f>
        <v>0</v>
      </c>
      <c r="K265" s="195"/>
      <c r="L265" s="196"/>
      <c r="M265" s="197" t="s">
        <v>1</v>
      </c>
      <c r="N265" s="198" t="s">
        <v>38</v>
      </c>
      <c r="O265" s="58"/>
      <c r="P265" s="160">
        <f>O265*H265</f>
        <v>0</v>
      </c>
      <c r="Q265" s="160">
        <v>7.2999999999999995E-2</v>
      </c>
      <c r="R265" s="160">
        <f>Q265*H265</f>
        <v>0.22228499999999998</v>
      </c>
      <c r="S265" s="160">
        <v>0</v>
      </c>
      <c r="T265" s="161">
        <f>S265*H265</f>
        <v>0</v>
      </c>
      <c r="U265" s="32"/>
      <c r="V265" s="32"/>
      <c r="W265" s="32"/>
      <c r="X265" s="32"/>
      <c r="Y265" s="32"/>
      <c r="Z265" s="32"/>
      <c r="AA265" s="32"/>
      <c r="AB265" s="32"/>
      <c r="AC265" s="32"/>
      <c r="AD265" s="32"/>
      <c r="AE265" s="32"/>
      <c r="AR265" s="162" t="s">
        <v>199</v>
      </c>
      <c r="AT265" s="162" t="s">
        <v>282</v>
      </c>
      <c r="AU265" s="162" t="s">
        <v>82</v>
      </c>
      <c r="AY265" s="17" t="s">
        <v>160</v>
      </c>
      <c r="BE265" s="163">
        <f>IF(N265="základní",J265,0)</f>
        <v>0</v>
      </c>
      <c r="BF265" s="163">
        <f>IF(N265="snížená",J265,0)</f>
        <v>0</v>
      </c>
      <c r="BG265" s="163">
        <f>IF(N265="zákl. přenesená",J265,0)</f>
        <v>0</v>
      </c>
      <c r="BH265" s="163">
        <f>IF(N265="sníž. přenesená",J265,0)</f>
        <v>0</v>
      </c>
      <c r="BI265" s="163">
        <f>IF(N265="nulová",J265,0)</f>
        <v>0</v>
      </c>
      <c r="BJ265" s="17" t="s">
        <v>80</v>
      </c>
      <c r="BK265" s="163">
        <f>ROUND(I265*H265,2)</f>
        <v>0</v>
      </c>
      <c r="BL265" s="17" t="s">
        <v>166</v>
      </c>
      <c r="BM265" s="162" t="s">
        <v>1159</v>
      </c>
    </row>
    <row r="266" spans="1:65" s="13" customFormat="1">
      <c r="B266" s="164"/>
      <c r="D266" s="165" t="s">
        <v>168</v>
      </c>
      <c r="F266" s="167" t="s">
        <v>1157</v>
      </c>
      <c r="H266" s="168">
        <v>3.0449999999999999</v>
      </c>
      <c r="I266" s="169"/>
      <c r="L266" s="164"/>
      <c r="M266" s="170"/>
      <c r="N266" s="171"/>
      <c r="O266" s="171"/>
      <c r="P266" s="171"/>
      <c r="Q266" s="171"/>
      <c r="R266" s="171"/>
      <c r="S266" s="171"/>
      <c r="T266" s="172"/>
      <c r="AT266" s="166" t="s">
        <v>168</v>
      </c>
      <c r="AU266" s="166" t="s">
        <v>82</v>
      </c>
      <c r="AV266" s="13" t="s">
        <v>82</v>
      </c>
      <c r="AW266" s="13" t="s">
        <v>3</v>
      </c>
      <c r="AX266" s="13" t="s">
        <v>80</v>
      </c>
      <c r="AY266" s="166" t="s">
        <v>160</v>
      </c>
    </row>
    <row r="267" spans="1:65" s="2" customFormat="1" ht="16.5" customHeight="1">
      <c r="A267" s="32"/>
      <c r="B267" s="149"/>
      <c r="C267" s="150" t="s">
        <v>377</v>
      </c>
      <c r="D267" s="150" t="s">
        <v>162</v>
      </c>
      <c r="E267" s="151" t="s">
        <v>391</v>
      </c>
      <c r="F267" s="152" t="s">
        <v>392</v>
      </c>
      <c r="G267" s="153" t="s">
        <v>196</v>
      </c>
      <c r="H267" s="154">
        <v>66</v>
      </c>
      <c r="I267" s="155"/>
      <c r="J267" s="156">
        <f>ROUND(I267*H267,2)</f>
        <v>0</v>
      </c>
      <c r="K267" s="157"/>
      <c r="L267" s="33"/>
      <c r="M267" s="158" t="s">
        <v>1</v>
      </c>
      <c r="N267" s="159" t="s">
        <v>38</v>
      </c>
      <c r="O267" s="58"/>
      <c r="P267" s="160">
        <f>O267*H267</f>
        <v>0</v>
      </c>
      <c r="Q267" s="160">
        <v>0</v>
      </c>
      <c r="R267" s="160">
        <f>Q267*H267</f>
        <v>0</v>
      </c>
      <c r="S267" s="160">
        <v>0</v>
      </c>
      <c r="T267" s="161">
        <f>S267*H267</f>
        <v>0</v>
      </c>
      <c r="U267" s="32"/>
      <c r="V267" s="32"/>
      <c r="W267" s="32"/>
      <c r="X267" s="32"/>
      <c r="Y267" s="32"/>
      <c r="Z267" s="32"/>
      <c r="AA267" s="32"/>
      <c r="AB267" s="32"/>
      <c r="AC267" s="32"/>
      <c r="AD267" s="32"/>
      <c r="AE267" s="32"/>
      <c r="AR267" s="162" t="s">
        <v>166</v>
      </c>
      <c r="AT267" s="162" t="s">
        <v>162</v>
      </c>
      <c r="AU267" s="162" t="s">
        <v>82</v>
      </c>
      <c r="AY267" s="17" t="s">
        <v>160</v>
      </c>
      <c r="BE267" s="163">
        <f>IF(N267="základní",J267,0)</f>
        <v>0</v>
      </c>
      <c r="BF267" s="163">
        <f>IF(N267="snížená",J267,0)</f>
        <v>0</v>
      </c>
      <c r="BG267" s="163">
        <f>IF(N267="zákl. přenesená",J267,0)</f>
        <v>0</v>
      </c>
      <c r="BH267" s="163">
        <f>IF(N267="sníž. přenesená",J267,0)</f>
        <v>0</v>
      </c>
      <c r="BI267" s="163">
        <f>IF(N267="nulová",J267,0)</f>
        <v>0</v>
      </c>
      <c r="BJ267" s="17" t="s">
        <v>80</v>
      </c>
      <c r="BK267" s="163">
        <f>ROUND(I267*H267,2)</f>
        <v>0</v>
      </c>
      <c r="BL267" s="17" t="s">
        <v>166</v>
      </c>
      <c r="BM267" s="162" t="s">
        <v>1160</v>
      </c>
    </row>
    <row r="268" spans="1:65" s="13" customFormat="1">
      <c r="B268" s="164"/>
      <c r="D268" s="165" t="s">
        <v>168</v>
      </c>
      <c r="E268" s="166" t="s">
        <v>1</v>
      </c>
      <c r="F268" s="167" t="s">
        <v>487</v>
      </c>
      <c r="H268" s="168">
        <v>66</v>
      </c>
      <c r="I268" s="169"/>
      <c r="L268" s="164"/>
      <c r="M268" s="170"/>
      <c r="N268" s="171"/>
      <c r="O268" s="171"/>
      <c r="P268" s="171"/>
      <c r="Q268" s="171"/>
      <c r="R268" s="171"/>
      <c r="S268" s="171"/>
      <c r="T268" s="172"/>
      <c r="AT268" s="166" t="s">
        <v>168</v>
      </c>
      <c r="AU268" s="166" t="s">
        <v>82</v>
      </c>
      <c r="AV268" s="13" t="s">
        <v>82</v>
      </c>
      <c r="AW268" s="13" t="s">
        <v>30</v>
      </c>
      <c r="AX268" s="13" t="s">
        <v>73</v>
      </c>
      <c r="AY268" s="166" t="s">
        <v>160</v>
      </c>
    </row>
    <row r="269" spans="1:65" s="14" customFormat="1">
      <c r="B269" s="173"/>
      <c r="D269" s="165" t="s">
        <v>168</v>
      </c>
      <c r="E269" s="174" t="s">
        <v>1</v>
      </c>
      <c r="F269" s="175" t="s">
        <v>170</v>
      </c>
      <c r="H269" s="176">
        <v>66</v>
      </c>
      <c r="I269" s="177"/>
      <c r="L269" s="173"/>
      <c r="M269" s="178"/>
      <c r="N269" s="179"/>
      <c r="O269" s="179"/>
      <c r="P269" s="179"/>
      <c r="Q269" s="179"/>
      <c r="R269" s="179"/>
      <c r="S269" s="179"/>
      <c r="T269" s="180"/>
      <c r="AT269" s="174" t="s">
        <v>168</v>
      </c>
      <c r="AU269" s="174" t="s">
        <v>82</v>
      </c>
      <c r="AV269" s="14" t="s">
        <v>166</v>
      </c>
      <c r="AW269" s="14" t="s">
        <v>30</v>
      </c>
      <c r="AX269" s="14" t="s">
        <v>80</v>
      </c>
      <c r="AY269" s="174" t="s">
        <v>160</v>
      </c>
    </row>
    <row r="270" spans="1:65" s="2" customFormat="1" ht="24.2" customHeight="1">
      <c r="A270" s="32"/>
      <c r="B270" s="149"/>
      <c r="C270" s="150" t="s">
        <v>382</v>
      </c>
      <c r="D270" s="150" t="s">
        <v>162</v>
      </c>
      <c r="E270" s="151" t="s">
        <v>664</v>
      </c>
      <c r="F270" s="152" t="s">
        <v>665</v>
      </c>
      <c r="G270" s="153" t="s">
        <v>398</v>
      </c>
      <c r="H270" s="154">
        <v>2</v>
      </c>
      <c r="I270" s="155"/>
      <c r="J270" s="156">
        <f t="shared" ref="J270:J278" si="0">ROUND(I270*H270,2)</f>
        <v>0</v>
      </c>
      <c r="K270" s="157"/>
      <c r="L270" s="33"/>
      <c r="M270" s="158" t="s">
        <v>1</v>
      </c>
      <c r="N270" s="159" t="s">
        <v>38</v>
      </c>
      <c r="O270" s="58"/>
      <c r="P270" s="160">
        <f t="shared" ref="P270:P278" si="1">O270*H270</f>
        <v>0</v>
      </c>
      <c r="Q270" s="160">
        <v>3.1E-4</v>
      </c>
      <c r="R270" s="160">
        <f t="shared" ref="R270:R278" si="2">Q270*H270</f>
        <v>6.2E-4</v>
      </c>
      <c r="S270" s="160">
        <v>0</v>
      </c>
      <c r="T270" s="161">
        <f t="shared" ref="T270:T278" si="3">S270*H270</f>
        <v>0</v>
      </c>
      <c r="U270" s="32"/>
      <c r="V270" s="32"/>
      <c r="W270" s="32"/>
      <c r="X270" s="32"/>
      <c r="Y270" s="32"/>
      <c r="Z270" s="32"/>
      <c r="AA270" s="32"/>
      <c r="AB270" s="32"/>
      <c r="AC270" s="32"/>
      <c r="AD270" s="32"/>
      <c r="AE270" s="32"/>
      <c r="AR270" s="162" t="s">
        <v>166</v>
      </c>
      <c r="AT270" s="162" t="s">
        <v>162</v>
      </c>
      <c r="AU270" s="162" t="s">
        <v>82</v>
      </c>
      <c r="AY270" s="17" t="s">
        <v>160</v>
      </c>
      <c r="BE270" s="163">
        <f t="shared" ref="BE270:BE278" si="4">IF(N270="základní",J270,0)</f>
        <v>0</v>
      </c>
      <c r="BF270" s="163">
        <f t="shared" ref="BF270:BF278" si="5">IF(N270="snížená",J270,0)</f>
        <v>0</v>
      </c>
      <c r="BG270" s="163">
        <f t="shared" ref="BG270:BG278" si="6">IF(N270="zákl. přenesená",J270,0)</f>
        <v>0</v>
      </c>
      <c r="BH270" s="163">
        <f t="shared" ref="BH270:BH278" si="7">IF(N270="sníž. přenesená",J270,0)</f>
        <v>0</v>
      </c>
      <c r="BI270" s="163">
        <f t="shared" ref="BI270:BI278" si="8">IF(N270="nulová",J270,0)</f>
        <v>0</v>
      </c>
      <c r="BJ270" s="17" t="s">
        <v>80</v>
      </c>
      <c r="BK270" s="163">
        <f t="shared" ref="BK270:BK278" si="9">ROUND(I270*H270,2)</f>
        <v>0</v>
      </c>
      <c r="BL270" s="17" t="s">
        <v>166</v>
      </c>
      <c r="BM270" s="162" t="s">
        <v>1161</v>
      </c>
    </row>
    <row r="271" spans="1:65" s="2" customFormat="1" ht="24.2" customHeight="1">
      <c r="A271" s="32"/>
      <c r="B271" s="149"/>
      <c r="C271" s="150" t="s">
        <v>386</v>
      </c>
      <c r="D271" s="150" t="s">
        <v>162</v>
      </c>
      <c r="E271" s="151" t="s">
        <v>667</v>
      </c>
      <c r="F271" s="152" t="s">
        <v>668</v>
      </c>
      <c r="G271" s="153" t="s">
        <v>312</v>
      </c>
      <c r="H271" s="154">
        <v>2</v>
      </c>
      <c r="I271" s="155"/>
      <c r="J271" s="156">
        <f t="shared" si="0"/>
        <v>0</v>
      </c>
      <c r="K271" s="157"/>
      <c r="L271" s="33"/>
      <c r="M271" s="158" t="s">
        <v>1</v>
      </c>
      <c r="N271" s="159" t="s">
        <v>38</v>
      </c>
      <c r="O271" s="58"/>
      <c r="P271" s="160">
        <f t="shared" si="1"/>
        <v>0</v>
      </c>
      <c r="Q271" s="160">
        <v>2.3557399999999999</v>
      </c>
      <c r="R271" s="160">
        <f t="shared" si="2"/>
        <v>4.7114799999999999</v>
      </c>
      <c r="S271" s="160">
        <v>0</v>
      </c>
      <c r="T271" s="161">
        <f t="shared" si="3"/>
        <v>0</v>
      </c>
      <c r="U271" s="32"/>
      <c r="V271" s="32"/>
      <c r="W271" s="32"/>
      <c r="X271" s="32"/>
      <c r="Y271" s="32"/>
      <c r="Z271" s="32"/>
      <c r="AA271" s="32"/>
      <c r="AB271" s="32"/>
      <c r="AC271" s="32"/>
      <c r="AD271" s="32"/>
      <c r="AE271" s="32"/>
      <c r="AR271" s="162" t="s">
        <v>166</v>
      </c>
      <c r="AT271" s="162" t="s">
        <v>162</v>
      </c>
      <c r="AU271" s="162" t="s">
        <v>82</v>
      </c>
      <c r="AY271" s="17" t="s">
        <v>160</v>
      </c>
      <c r="BE271" s="163">
        <f t="shared" si="4"/>
        <v>0</v>
      </c>
      <c r="BF271" s="163">
        <f t="shared" si="5"/>
        <v>0</v>
      </c>
      <c r="BG271" s="163">
        <f t="shared" si="6"/>
        <v>0</v>
      </c>
      <c r="BH271" s="163">
        <f t="shared" si="7"/>
        <v>0</v>
      </c>
      <c r="BI271" s="163">
        <f t="shared" si="8"/>
        <v>0</v>
      </c>
      <c r="BJ271" s="17" t="s">
        <v>80</v>
      </c>
      <c r="BK271" s="163">
        <f t="shared" si="9"/>
        <v>0</v>
      </c>
      <c r="BL271" s="17" t="s">
        <v>166</v>
      </c>
      <c r="BM271" s="162" t="s">
        <v>1162</v>
      </c>
    </row>
    <row r="272" spans="1:65" s="2" customFormat="1" ht="16.5" customHeight="1">
      <c r="A272" s="32"/>
      <c r="B272" s="149"/>
      <c r="C272" s="188" t="s">
        <v>390</v>
      </c>
      <c r="D272" s="188" t="s">
        <v>282</v>
      </c>
      <c r="E272" s="189" t="s">
        <v>406</v>
      </c>
      <c r="F272" s="190" t="s">
        <v>407</v>
      </c>
      <c r="G272" s="191" t="s">
        <v>312</v>
      </c>
      <c r="H272" s="192">
        <v>2</v>
      </c>
      <c r="I272" s="193"/>
      <c r="J272" s="194">
        <f t="shared" si="0"/>
        <v>0</v>
      </c>
      <c r="K272" s="195"/>
      <c r="L272" s="196"/>
      <c r="M272" s="197" t="s">
        <v>1</v>
      </c>
      <c r="N272" s="198" t="s">
        <v>38</v>
      </c>
      <c r="O272" s="58"/>
      <c r="P272" s="160">
        <f t="shared" si="1"/>
        <v>0</v>
      </c>
      <c r="Q272" s="160">
        <v>1.6</v>
      </c>
      <c r="R272" s="160">
        <f t="shared" si="2"/>
        <v>3.2</v>
      </c>
      <c r="S272" s="160">
        <v>0</v>
      </c>
      <c r="T272" s="161">
        <f t="shared" si="3"/>
        <v>0</v>
      </c>
      <c r="U272" s="32"/>
      <c r="V272" s="32"/>
      <c r="W272" s="32"/>
      <c r="X272" s="32"/>
      <c r="Y272" s="32"/>
      <c r="Z272" s="32"/>
      <c r="AA272" s="32"/>
      <c r="AB272" s="32"/>
      <c r="AC272" s="32"/>
      <c r="AD272" s="32"/>
      <c r="AE272" s="32"/>
      <c r="AR272" s="162" t="s">
        <v>199</v>
      </c>
      <c r="AT272" s="162" t="s">
        <v>282</v>
      </c>
      <c r="AU272" s="162" t="s">
        <v>82</v>
      </c>
      <c r="AY272" s="17" t="s">
        <v>160</v>
      </c>
      <c r="BE272" s="163">
        <f t="shared" si="4"/>
        <v>0</v>
      </c>
      <c r="BF272" s="163">
        <f t="shared" si="5"/>
        <v>0</v>
      </c>
      <c r="BG272" s="163">
        <f t="shared" si="6"/>
        <v>0</v>
      </c>
      <c r="BH272" s="163">
        <f t="shared" si="7"/>
        <v>0</v>
      </c>
      <c r="BI272" s="163">
        <f t="shared" si="8"/>
        <v>0</v>
      </c>
      <c r="BJ272" s="17" t="s">
        <v>80</v>
      </c>
      <c r="BK272" s="163">
        <f t="shared" si="9"/>
        <v>0</v>
      </c>
      <c r="BL272" s="17" t="s">
        <v>166</v>
      </c>
      <c r="BM272" s="162" t="s">
        <v>1163</v>
      </c>
    </row>
    <row r="273" spans="1:65" s="2" customFormat="1" ht="24.2" customHeight="1">
      <c r="A273" s="32"/>
      <c r="B273" s="149"/>
      <c r="C273" s="188" t="s">
        <v>395</v>
      </c>
      <c r="D273" s="188" t="s">
        <v>282</v>
      </c>
      <c r="E273" s="189" t="s">
        <v>410</v>
      </c>
      <c r="F273" s="190" t="s">
        <v>411</v>
      </c>
      <c r="G273" s="191" t="s">
        <v>312</v>
      </c>
      <c r="H273" s="192">
        <v>2</v>
      </c>
      <c r="I273" s="193"/>
      <c r="J273" s="194">
        <f t="shared" si="0"/>
        <v>0</v>
      </c>
      <c r="K273" s="195"/>
      <c r="L273" s="196"/>
      <c r="M273" s="197" t="s">
        <v>1</v>
      </c>
      <c r="N273" s="198" t="s">
        <v>38</v>
      </c>
      <c r="O273" s="58"/>
      <c r="P273" s="160">
        <f t="shared" si="1"/>
        <v>0</v>
      </c>
      <c r="Q273" s="160">
        <v>6.8000000000000005E-2</v>
      </c>
      <c r="R273" s="160">
        <f t="shared" si="2"/>
        <v>0.13600000000000001</v>
      </c>
      <c r="S273" s="160">
        <v>0</v>
      </c>
      <c r="T273" s="161">
        <f t="shared" si="3"/>
        <v>0</v>
      </c>
      <c r="U273" s="32"/>
      <c r="V273" s="32"/>
      <c r="W273" s="32"/>
      <c r="X273" s="32"/>
      <c r="Y273" s="32"/>
      <c r="Z273" s="32"/>
      <c r="AA273" s="32"/>
      <c r="AB273" s="32"/>
      <c r="AC273" s="32"/>
      <c r="AD273" s="32"/>
      <c r="AE273" s="32"/>
      <c r="AR273" s="162" t="s">
        <v>199</v>
      </c>
      <c r="AT273" s="162" t="s">
        <v>282</v>
      </c>
      <c r="AU273" s="162" t="s">
        <v>82</v>
      </c>
      <c r="AY273" s="17" t="s">
        <v>160</v>
      </c>
      <c r="BE273" s="163">
        <f t="shared" si="4"/>
        <v>0</v>
      </c>
      <c r="BF273" s="163">
        <f t="shared" si="5"/>
        <v>0</v>
      </c>
      <c r="BG273" s="163">
        <f t="shared" si="6"/>
        <v>0</v>
      </c>
      <c r="BH273" s="163">
        <f t="shared" si="7"/>
        <v>0</v>
      </c>
      <c r="BI273" s="163">
        <f t="shared" si="8"/>
        <v>0</v>
      </c>
      <c r="BJ273" s="17" t="s">
        <v>80</v>
      </c>
      <c r="BK273" s="163">
        <f t="shared" si="9"/>
        <v>0</v>
      </c>
      <c r="BL273" s="17" t="s">
        <v>166</v>
      </c>
      <c r="BM273" s="162" t="s">
        <v>1164</v>
      </c>
    </row>
    <row r="274" spans="1:65" s="2" customFormat="1" ht="21.75" customHeight="1">
      <c r="A274" s="32"/>
      <c r="B274" s="149"/>
      <c r="C274" s="188" t="s">
        <v>400</v>
      </c>
      <c r="D274" s="188" t="s">
        <v>282</v>
      </c>
      <c r="E274" s="189" t="s">
        <v>418</v>
      </c>
      <c r="F274" s="190" t="s">
        <v>419</v>
      </c>
      <c r="G274" s="191" t="s">
        <v>312</v>
      </c>
      <c r="H274" s="192">
        <v>5</v>
      </c>
      <c r="I274" s="193"/>
      <c r="J274" s="194">
        <f t="shared" si="0"/>
        <v>0</v>
      </c>
      <c r="K274" s="195"/>
      <c r="L274" s="196"/>
      <c r="M274" s="197" t="s">
        <v>1</v>
      </c>
      <c r="N274" s="198" t="s">
        <v>38</v>
      </c>
      <c r="O274" s="58"/>
      <c r="P274" s="160">
        <f t="shared" si="1"/>
        <v>0</v>
      </c>
      <c r="Q274" s="160">
        <v>0.254</v>
      </c>
      <c r="R274" s="160">
        <f t="shared" si="2"/>
        <v>1.27</v>
      </c>
      <c r="S274" s="160">
        <v>0</v>
      </c>
      <c r="T274" s="161">
        <f t="shared" si="3"/>
        <v>0</v>
      </c>
      <c r="U274" s="32"/>
      <c r="V274" s="32"/>
      <c r="W274" s="32"/>
      <c r="X274" s="32"/>
      <c r="Y274" s="32"/>
      <c r="Z274" s="32"/>
      <c r="AA274" s="32"/>
      <c r="AB274" s="32"/>
      <c r="AC274" s="32"/>
      <c r="AD274" s="32"/>
      <c r="AE274" s="32"/>
      <c r="AR274" s="162" t="s">
        <v>199</v>
      </c>
      <c r="AT274" s="162" t="s">
        <v>282</v>
      </c>
      <c r="AU274" s="162" t="s">
        <v>82</v>
      </c>
      <c r="AY274" s="17" t="s">
        <v>160</v>
      </c>
      <c r="BE274" s="163">
        <f t="shared" si="4"/>
        <v>0</v>
      </c>
      <c r="BF274" s="163">
        <f t="shared" si="5"/>
        <v>0</v>
      </c>
      <c r="BG274" s="163">
        <f t="shared" si="6"/>
        <v>0</v>
      </c>
      <c r="BH274" s="163">
        <f t="shared" si="7"/>
        <v>0</v>
      </c>
      <c r="BI274" s="163">
        <f t="shared" si="8"/>
        <v>0</v>
      </c>
      <c r="BJ274" s="17" t="s">
        <v>80</v>
      </c>
      <c r="BK274" s="163">
        <f t="shared" si="9"/>
        <v>0</v>
      </c>
      <c r="BL274" s="17" t="s">
        <v>166</v>
      </c>
      <c r="BM274" s="162" t="s">
        <v>1165</v>
      </c>
    </row>
    <row r="275" spans="1:65" s="2" customFormat="1" ht="24.2" customHeight="1">
      <c r="A275" s="32"/>
      <c r="B275" s="149"/>
      <c r="C275" s="188" t="s">
        <v>405</v>
      </c>
      <c r="D275" s="188" t="s">
        <v>282</v>
      </c>
      <c r="E275" s="189" t="s">
        <v>426</v>
      </c>
      <c r="F275" s="190" t="s">
        <v>427</v>
      </c>
      <c r="G275" s="191" t="s">
        <v>312</v>
      </c>
      <c r="H275" s="192">
        <v>2</v>
      </c>
      <c r="I275" s="193"/>
      <c r="J275" s="194">
        <f t="shared" si="0"/>
        <v>0</v>
      </c>
      <c r="K275" s="195"/>
      <c r="L275" s="196"/>
      <c r="M275" s="197" t="s">
        <v>1</v>
      </c>
      <c r="N275" s="198" t="s">
        <v>38</v>
      </c>
      <c r="O275" s="58"/>
      <c r="P275" s="160">
        <f t="shared" si="1"/>
        <v>0</v>
      </c>
      <c r="Q275" s="160">
        <v>0.44900000000000001</v>
      </c>
      <c r="R275" s="160">
        <f t="shared" si="2"/>
        <v>0.89800000000000002</v>
      </c>
      <c r="S275" s="160">
        <v>0</v>
      </c>
      <c r="T275" s="161">
        <f t="shared" si="3"/>
        <v>0</v>
      </c>
      <c r="U275" s="32"/>
      <c r="V275" s="32"/>
      <c r="W275" s="32"/>
      <c r="X275" s="32"/>
      <c r="Y275" s="32"/>
      <c r="Z275" s="32"/>
      <c r="AA275" s="32"/>
      <c r="AB275" s="32"/>
      <c r="AC275" s="32"/>
      <c r="AD275" s="32"/>
      <c r="AE275" s="32"/>
      <c r="AR275" s="162" t="s">
        <v>199</v>
      </c>
      <c r="AT275" s="162" t="s">
        <v>282</v>
      </c>
      <c r="AU275" s="162" t="s">
        <v>82</v>
      </c>
      <c r="AY275" s="17" t="s">
        <v>160</v>
      </c>
      <c r="BE275" s="163">
        <f t="shared" si="4"/>
        <v>0</v>
      </c>
      <c r="BF275" s="163">
        <f t="shared" si="5"/>
        <v>0</v>
      </c>
      <c r="BG275" s="163">
        <f t="shared" si="6"/>
        <v>0</v>
      </c>
      <c r="BH275" s="163">
        <f t="shared" si="7"/>
        <v>0</v>
      </c>
      <c r="BI275" s="163">
        <f t="shared" si="8"/>
        <v>0</v>
      </c>
      <c r="BJ275" s="17" t="s">
        <v>80</v>
      </c>
      <c r="BK275" s="163">
        <f t="shared" si="9"/>
        <v>0</v>
      </c>
      <c r="BL275" s="17" t="s">
        <v>166</v>
      </c>
      <c r="BM275" s="162" t="s">
        <v>1166</v>
      </c>
    </row>
    <row r="276" spans="1:65" s="2" customFormat="1" ht="24.2" customHeight="1">
      <c r="A276" s="32"/>
      <c r="B276" s="149"/>
      <c r="C276" s="188" t="s">
        <v>409</v>
      </c>
      <c r="D276" s="188" t="s">
        <v>282</v>
      </c>
      <c r="E276" s="189" t="s">
        <v>430</v>
      </c>
      <c r="F276" s="190" t="s">
        <v>431</v>
      </c>
      <c r="G276" s="191" t="s">
        <v>312</v>
      </c>
      <c r="H276" s="192">
        <v>7</v>
      </c>
      <c r="I276" s="193"/>
      <c r="J276" s="194">
        <f t="shared" si="0"/>
        <v>0</v>
      </c>
      <c r="K276" s="195"/>
      <c r="L276" s="196"/>
      <c r="M276" s="197" t="s">
        <v>1</v>
      </c>
      <c r="N276" s="198" t="s">
        <v>38</v>
      </c>
      <c r="O276" s="58"/>
      <c r="P276" s="160">
        <f t="shared" si="1"/>
        <v>0</v>
      </c>
      <c r="Q276" s="160">
        <v>2E-3</v>
      </c>
      <c r="R276" s="160">
        <f t="shared" si="2"/>
        <v>1.4E-2</v>
      </c>
      <c r="S276" s="160">
        <v>0</v>
      </c>
      <c r="T276" s="161">
        <f t="shared" si="3"/>
        <v>0</v>
      </c>
      <c r="U276" s="32"/>
      <c r="V276" s="32"/>
      <c r="W276" s="32"/>
      <c r="X276" s="32"/>
      <c r="Y276" s="32"/>
      <c r="Z276" s="32"/>
      <c r="AA276" s="32"/>
      <c r="AB276" s="32"/>
      <c r="AC276" s="32"/>
      <c r="AD276" s="32"/>
      <c r="AE276" s="32"/>
      <c r="AR276" s="162" t="s">
        <v>199</v>
      </c>
      <c r="AT276" s="162" t="s">
        <v>282</v>
      </c>
      <c r="AU276" s="162" t="s">
        <v>82</v>
      </c>
      <c r="AY276" s="17" t="s">
        <v>160</v>
      </c>
      <c r="BE276" s="163">
        <f t="shared" si="4"/>
        <v>0</v>
      </c>
      <c r="BF276" s="163">
        <f t="shared" si="5"/>
        <v>0</v>
      </c>
      <c r="BG276" s="163">
        <f t="shared" si="6"/>
        <v>0</v>
      </c>
      <c r="BH276" s="163">
        <f t="shared" si="7"/>
        <v>0</v>
      </c>
      <c r="BI276" s="163">
        <f t="shared" si="8"/>
        <v>0</v>
      </c>
      <c r="BJ276" s="17" t="s">
        <v>80</v>
      </c>
      <c r="BK276" s="163">
        <f t="shared" si="9"/>
        <v>0</v>
      </c>
      <c r="BL276" s="17" t="s">
        <v>166</v>
      </c>
      <c r="BM276" s="162" t="s">
        <v>1167</v>
      </c>
    </row>
    <row r="277" spans="1:65" s="2" customFormat="1" ht="24.2" customHeight="1">
      <c r="A277" s="32"/>
      <c r="B277" s="149"/>
      <c r="C277" s="150" t="s">
        <v>413</v>
      </c>
      <c r="D277" s="150" t="s">
        <v>162</v>
      </c>
      <c r="E277" s="151" t="s">
        <v>434</v>
      </c>
      <c r="F277" s="152" t="s">
        <v>435</v>
      </c>
      <c r="G277" s="153" t="s">
        <v>312</v>
      </c>
      <c r="H277" s="154">
        <v>2</v>
      </c>
      <c r="I277" s="155"/>
      <c r="J277" s="156">
        <f t="shared" si="0"/>
        <v>0</v>
      </c>
      <c r="K277" s="157"/>
      <c r="L277" s="33"/>
      <c r="M277" s="158" t="s">
        <v>1</v>
      </c>
      <c r="N277" s="159" t="s">
        <v>38</v>
      </c>
      <c r="O277" s="58"/>
      <c r="P277" s="160">
        <f t="shared" si="1"/>
        <v>0</v>
      </c>
      <c r="Q277" s="160">
        <v>0.21734000000000001</v>
      </c>
      <c r="R277" s="160">
        <f t="shared" si="2"/>
        <v>0.43468000000000001</v>
      </c>
      <c r="S277" s="160">
        <v>0</v>
      </c>
      <c r="T277" s="161">
        <f t="shared" si="3"/>
        <v>0</v>
      </c>
      <c r="U277" s="32"/>
      <c r="V277" s="32"/>
      <c r="W277" s="32"/>
      <c r="X277" s="32"/>
      <c r="Y277" s="32"/>
      <c r="Z277" s="32"/>
      <c r="AA277" s="32"/>
      <c r="AB277" s="32"/>
      <c r="AC277" s="32"/>
      <c r="AD277" s="32"/>
      <c r="AE277" s="32"/>
      <c r="AR277" s="162" t="s">
        <v>166</v>
      </c>
      <c r="AT277" s="162" t="s">
        <v>162</v>
      </c>
      <c r="AU277" s="162" t="s">
        <v>82</v>
      </c>
      <c r="AY277" s="17" t="s">
        <v>160</v>
      </c>
      <c r="BE277" s="163">
        <f t="shared" si="4"/>
        <v>0</v>
      </c>
      <c r="BF277" s="163">
        <f t="shared" si="5"/>
        <v>0</v>
      </c>
      <c r="BG277" s="163">
        <f t="shared" si="6"/>
        <v>0</v>
      </c>
      <c r="BH277" s="163">
        <f t="shared" si="7"/>
        <v>0</v>
      </c>
      <c r="BI277" s="163">
        <f t="shared" si="8"/>
        <v>0</v>
      </c>
      <c r="BJ277" s="17" t="s">
        <v>80</v>
      </c>
      <c r="BK277" s="163">
        <f t="shared" si="9"/>
        <v>0</v>
      </c>
      <c r="BL277" s="17" t="s">
        <v>166</v>
      </c>
      <c r="BM277" s="162" t="s">
        <v>1168</v>
      </c>
    </row>
    <row r="278" spans="1:65" s="2" customFormat="1" ht="24.2" customHeight="1">
      <c r="A278" s="32"/>
      <c r="B278" s="149"/>
      <c r="C278" s="188" t="s">
        <v>417</v>
      </c>
      <c r="D278" s="188" t="s">
        <v>282</v>
      </c>
      <c r="E278" s="189" t="s">
        <v>438</v>
      </c>
      <c r="F278" s="190" t="s">
        <v>439</v>
      </c>
      <c r="G278" s="191" t="s">
        <v>312</v>
      </c>
      <c r="H278" s="192">
        <v>2</v>
      </c>
      <c r="I278" s="193"/>
      <c r="J278" s="194">
        <f t="shared" si="0"/>
        <v>0</v>
      </c>
      <c r="K278" s="195"/>
      <c r="L278" s="196"/>
      <c r="M278" s="197" t="s">
        <v>1</v>
      </c>
      <c r="N278" s="198" t="s">
        <v>38</v>
      </c>
      <c r="O278" s="58"/>
      <c r="P278" s="160">
        <f t="shared" si="1"/>
        <v>0</v>
      </c>
      <c r="Q278" s="160">
        <v>0.10199999999999999</v>
      </c>
      <c r="R278" s="160">
        <f t="shared" si="2"/>
        <v>0.20399999999999999</v>
      </c>
      <c r="S278" s="160">
        <v>0</v>
      </c>
      <c r="T278" s="161">
        <f t="shared" si="3"/>
        <v>0</v>
      </c>
      <c r="U278" s="32"/>
      <c r="V278" s="32"/>
      <c r="W278" s="32"/>
      <c r="X278" s="32"/>
      <c r="Y278" s="32"/>
      <c r="Z278" s="32"/>
      <c r="AA278" s="32"/>
      <c r="AB278" s="32"/>
      <c r="AC278" s="32"/>
      <c r="AD278" s="32"/>
      <c r="AE278" s="32"/>
      <c r="AR278" s="162" t="s">
        <v>199</v>
      </c>
      <c r="AT278" s="162" t="s">
        <v>282</v>
      </c>
      <c r="AU278" s="162" t="s">
        <v>82</v>
      </c>
      <c r="AY278" s="17" t="s">
        <v>160</v>
      </c>
      <c r="BE278" s="163">
        <f t="shared" si="4"/>
        <v>0</v>
      </c>
      <c r="BF278" s="163">
        <f t="shared" si="5"/>
        <v>0</v>
      </c>
      <c r="BG278" s="163">
        <f t="shared" si="6"/>
        <v>0</v>
      </c>
      <c r="BH278" s="163">
        <f t="shared" si="7"/>
        <v>0</v>
      </c>
      <c r="BI278" s="163">
        <f t="shared" si="8"/>
        <v>0</v>
      </c>
      <c r="BJ278" s="17" t="s">
        <v>80</v>
      </c>
      <c r="BK278" s="163">
        <f t="shared" si="9"/>
        <v>0</v>
      </c>
      <c r="BL278" s="17" t="s">
        <v>166</v>
      </c>
      <c r="BM278" s="162" t="s">
        <v>1169</v>
      </c>
    </row>
    <row r="279" spans="1:65" s="12" customFormat="1" ht="22.9" customHeight="1">
      <c r="B279" s="136"/>
      <c r="D279" s="137" t="s">
        <v>72</v>
      </c>
      <c r="E279" s="147" t="s">
        <v>204</v>
      </c>
      <c r="F279" s="147" t="s">
        <v>441</v>
      </c>
      <c r="I279" s="139"/>
      <c r="J279" s="148">
        <f>BK279</f>
        <v>0</v>
      </c>
      <c r="L279" s="136"/>
      <c r="M279" s="141"/>
      <c r="N279" s="142"/>
      <c r="O279" s="142"/>
      <c r="P279" s="143">
        <f>SUM(P280:P288)</f>
        <v>0</v>
      </c>
      <c r="Q279" s="142"/>
      <c r="R279" s="143">
        <f>SUM(R280:R288)</f>
        <v>6.6E-3</v>
      </c>
      <c r="S279" s="142"/>
      <c r="T279" s="144">
        <f>SUM(T280:T288)</f>
        <v>0</v>
      </c>
      <c r="AR279" s="137" t="s">
        <v>80</v>
      </c>
      <c r="AT279" s="145" t="s">
        <v>72</v>
      </c>
      <c r="AU279" s="145" t="s">
        <v>80</v>
      </c>
      <c r="AY279" s="137" t="s">
        <v>160</v>
      </c>
      <c r="BK279" s="146">
        <f>SUM(BK280:BK288)</f>
        <v>0</v>
      </c>
    </row>
    <row r="280" spans="1:65" s="2" customFormat="1" ht="24.2" customHeight="1">
      <c r="A280" s="32"/>
      <c r="B280" s="149"/>
      <c r="C280" s="150" t="s">
        <v>421</v>
      </c>
      <c r="D280" s="150" t="s">
        <v>162</v>
      </c>
      <c r="E280" s="151" t="s">
        <v>443</v>
      </c>
      <c r="F280" s="152" t="s">
        <v>444</v>
      </c>
      <c r="G280" s="153" t="s">
        <v>196</v>
      </c>
      <c r="H280" s="154">
        <v>132</v>
      </c>
      <c r="I280" s="155"/>
      <c r="J280" s="156">
        <f>ROUND(I280*H280,2)</f>
        <v>0</v>
      </c>
      <c r="K280" s="157"/>
      <c r="L280" s="33"/>
      <c r="M280" s="158" t="s">
        <v>1</v>
      </c>
      <c r="N280" s="159" t="s">
        <v>38</v>
      </c>
      <c r="O280" s="58"/>
      <c r="P280" s="160">
        <f>O280*H280</f>
        <v>0</v>
      </c>
      <c r="Q280" s="160">
        <v>0</v>
      </c>
      <c r="R280" s="160">
        <f>Q280*H280</f>
        <v>0</v>
      </c>
      <c r="S280" s="160">
        <v>0</v>
      </c>
      <c r="T280" s="161">
        <f>S280*H280</f>
        <v>0</v>
      </c>
      <c r="U280" s="32"/>
      <c r="V280" s="32"/>
      <c r="W280" s="32"/>
      <c r="X280" s="32"/>
      <c r="Y280" s="32"/>
      <c r="Z280" s="32"/>
      <c r="AA280" s="32"/>
      <c r="AB280" s="32"/>
      <c r="AC280" s="32"/>
      <c r="AD280" s="32"/>
      <c r="AE280" s="32"/>
      <c r="AR280" s="162" t="s">
        <v>166</v>
      </c>
      <c r="AT280" s="162" t="s">
        <v>162</v>
      </c>
      <c r="AU280" s="162" t="s">
        <v>82</v>
      </c>
      <c r="AY280" s="17" t="s">
        <v>160</v>
      </c>
      <c r="BE280" s="163">
        <f>IF(N280="základní",J280,0)</f>
        <v>0</v>
      </c>
      <c r="BF280" s="163">
        <f>IF(N280="snížená",J280,0)</f>
        <v>0</v>
      </c>
      <c r="BG280" s="163">
        <f>IF(N280="zákl. přenesená",J280,0)</f>
        <v>0</v>
      </c>
      <c r="BH280" s="163">
        <f>IF(N280="sníž. přenesená",J280,0)</f>
        <v>0</v>
      </c>
      <c r="BI280" s="163">
        <f>IF(N280="nulová",J280,0)</f>
        <v>0</v>
      </c>
      <c r="BJ280" s="17" t="s">
        <v>80</v>
      </c>
      <c r="BK280" s="163">
        <f>ROUND(I280*H280,2)</f>
        <v>0</v>
      </c>
      <c r="BL280" s="17" t="s">
        <v>166</v>
      </c>
      <c r="BM280" s="162" t="s">
        <v>1170</v>
      </c>
    </row>
    <row r="281" spans="1:65" s="13" customFormat="1">
      <c r="B281" s="164"/>
      <c r="D281" s="165" t="s">
        <v>168</v>
      </c>
      <c r="E281" s="166" t="s">
        <v>1</v>
      </c>
      <c r="F281" s="167" t="s">
        <v>1171</v>
      </c>
      <c r="H281" s="168">
        <v>132</v>
      </c>
      <c r="I281" s="169"/>
      <c r="L281" s="164"/>
      <c r="M281" s="170"/>
      <c r="N281" s="171"/>
      <c r="O281" s="171"/>
      <c r="P281" s="171"/>
      <c r="Q281" s="171"/>
      <c r="R281" s="171"/>
      <c r="S281" s="171"/>
      <c r="T281" s="172"/>
      <c r="AT281" s="166" t="s">
        <v>168</v>
      </c>
      <c r="AU281" s="166" t="s">
        <v>82</v>
      </c>
      <c r="AV281" s="13" t="s">
        <v>82</v>
      </c>
      <c r="AW281" s="13" t="s">
        <v>30</v>
      </c>
      <c r="AX281" s="13" t="s">
        <v>73</v>
      </c>
      <c r="AY281" s="166" t="s">
        <v>160</v>
      </c>
    </row>
    <row r="282" spans="1:65" s="14" customFormat="1">
      <c r="B282" s="173"/>
      <c r="D282" s="165" t="s">
        <v>168</v>
      </c>
      <c r="E282" s="174" t="s">
        <v>1</v>
      </c>
      <c r="F282" s="175" t="s">
        <v>170</v>
      </c>
      <c r="H282" s="176">
        <v>132</v>
      </c>
      <c r="I282" s="177"/>
      <c r="L282" s="173"/>
      <c r="M282" s="178"/>
      <c r="N282" s="179"/>
      <c r="O282" s="179"/>
      <c r="P282" s="179"/>
      <c r="Q282" s="179"/>
      <c r="R282" s="179"/>
      <c r="S282" s="179"/>
      <c r="T282" s="180"/>
      <c r="AT282" s="174" t="s">
        <v>168</v>
      </c>
      <c r="AU282" s="174" t="s">
        <v>82</v>
      </c>
      <c r="AV282" s="14" t="s">
        <v>166</v>
      </c>
      <c r="AW282" s="14" t="s">
        <v>30</v>
      </c>
      <c r="AX282" s="14" t="s">
        <v>80</v>
      </c>
      <c r="AY282" s="174" t="s">
        <v>160</v>
      </c>
    </row>
    <row r="283" spans="1:65" s="2" customFormat="1" ht="24.2" customHeight="1">
      <c r="A283" s="32"/>
      <c r="B283" s="149"/>
      <c r="C283" s="150" t="s">
        <v>425</v>
      </c>
      <c r="D283" s="150" t="s">
        <v>162</v>
      </c>
      <c r="E283" s="151" t="s">
        <v>448</v>
      </c>
      <c r="F283" s="152" t="s">
        <v>449</v>
      </c>
      <c r="G283" s="153" t="s">
        <v>196</v>
      </c>
      <c r="H283" s="154">
        <v>132</v>
      </c>
      <c r="I283" s="155"/>
      <c r="J283" s="156">
        <f>ROUND(I283*H283,2)</f>
        <v>0</v>
      </c>
      <c r="K283" s="157"/>
      <c r="L283" s="33"/>
      <c r="M283" s="158" t="s">
        <v>1</v>
      </c>
      <c r="N283" s="159" t="s">
        <v>38</v>
      </c>
      <c r="O283" s="58"/>
      <c r="P283" s="160">
        <f>O283*H283</f>
        <v>0</v>
      </c>
      <c r="Q283" s="160">
        <v>5.0000000000000002E-5</v>
      </c>
      <c r="R283" s="160">
        <f>Q283*H283</f>
        <v>6.6E-3</v>
      </c>
      <c r="S283" s="160">
        <v>0</v>
      </c>
      <c r="T283" s="161">
        <f>S283*H283</f>
        <v>0</v>
      </c>
      <c r="U283" s="32"/>
      <c r="V283" s="32"/>
      <c r="W283" s="32"/>
      <c r="X283" s="32"/>
      <c r="Y283" s="32"/>
      <c r="Z283" s="32"/>
      <c r="AA283" s="32"/>
      <c r="AB283" s="32"/>
      <c r="AC283" s="32"/>
      <c r="AD283" s="32"/>
      <c r="AE283" s="32"/>
      <c r="AR283" s="162" t="s">
        <v>166</v>
      </c>
      <c r="AT283" s="162" t="s">
        <v>162</v>
      </c>
      <c r="AU283" s="162" t="s">
        <v>82</v>
      </c>
      <c r="AY283" s="17" t="s">
        <v>160</v>
      </c>
      <c r="BE283" s="163">
        <f>IF(N283="základní",J283,0)</f>
        <v>0</v>
      </c>
      <c r="BF283" s="163">
        <f>IF(N283="snížená",J283,0)</f>
        <v>0</v>
      </c>
      <c r="BG283" s="163">
        <f>IF(N283="zákl. přenesená",J283,0)</f>
        <v>0</v>
      </c>
      <c r="BH283" s="163">
        <f>IF(N283="sníž. přenesená",J283,0)</f>
        <v>0</v>
      </c>
      <c r="BI283" s="163">
        <f>IF(N283="nulová",J283,0)</f>
        <v>0</v>
      </c>
      <c r="BJ283" s="17" t="s">
        <v>80</v>
      </c>
      <c r="BK283" s="163">
        <f>ROUND(I283*H283,2)</f>
        <v>0</v>
      </c>
      <c r="BL283" s="17" t="s">
        <v>166</v>
      </c>
      <c r="BM283" s="162" t="s">
        <v>1172</v>
      </c>
    </row>
    <row r="284" spans="1:65" s="13" customFormat="1">
      <c r="B284" s="164"/>
      <c r="D284" s="165" t="s">
        <v>168</v>
      </c>
      <c r="E284" s="166" t="s">
        <v>1</v>
      </c>
      <c r="F284" s="167" t="s">
        <v>1171</v>
      </c>
      <c r="H284" s="168">
        <v>132</v>
      </c>
      <c r="I284" s="169"/>
      <c r="L284" s="164"/>
      <c r="M284" s="170"/>
      <c r="N284" s="171"/>
      <c r="O284" s="171"/>
      <c r="P284" s="171"/>
      <c r="Q284" s="171"/>
      <c r="R284" s="171"/>
      <c r="S284" s="171"/>
      <c r="T284" s="172"/>
      <c r="AT284" s="166" t="s">
        <v>168</v>
      </c>
      <c r="AU284" s="166" t="s">
        <v>82</v>
      </c>
      <c r="AV284" s="13" t="s">
        <v>82</v>
      </c>
      <c r="AW284" s="13" t="s">
        <v>30</v>
      </c>
      <c r="AX284" s="13" t="s">
        <v>73</v>
      </c>
      <c r="AY284" s="166" t="s">
        <v>160</v>
      </c>
    </row>
    <row r="285" spans="1:65" s="14" customFormat="1">
      <c r="B285" s="173"/>
      <c r="D285" s="165" t="s">
        <v>168</v>
      </c>
      <c r="E285" s="174" t="s">
        <v>1</v>
      </c>
      <c r="F285" s="175" t="s">
        <v>170</v>
      </c>
      <c r="H285" s="176">
        <v>132</v>
      </c>
      <c r="I285" s="177"/>
      <c r="L285" s="173"/>
      <c r="M285" s="178"/>
      <c r="N285" s="179"/>
      <c r="O285" s="179"/>
      <c r="P285" s="179"/>
      <c r="Q285" s="179"/>
      <c r="R285" s="179"/>
      <c r="S285" s="179"/>
      <c r="T285" s="180"/>
      <c r="AT285" s="174" t="s">
        <v>168</v>
      </c>
      <c r="AU285" s="174" t="s">
        <v>82</v>
      </c>
      <c r="AV285" s="14" t="s">
        <v>166</v>
      </c>
      <c r="AW285" s="14" t="s">
        <v>30</v>
      </c>
      <c r="AX285" s="14" t="s">
        <v>80</v>
      </c>
      <c r="AY285" s="174" t="s">
        <v>160</v>
      </c>
    </row>
    <row r="286" spans="1:65" s="2" customFormat="1" ht="21.75" customHeight="1">
      <c r="A286" s="32"/>
      <c r="B286" s="149"/>
      <c r="C286" s="150" t="s">
        <v>429</v>
      </c>
      <c r="D286" s="150" t="s">
        <v>162</v>
      </c>
      <c r="E286" s="151" t="s">
        <v>696</v>
      </c>
      <c r="F286" s="152" t="s">
        <v>697</v>
      </c>
      <c r="G286" s="153" t="s">
        <v>196</v>
      </c>
      <c r="H286" s="154">
        <v>132</v>
      </c>
      <c r="I286" s="155"/>
      <c r="J286" s="156">
        <f>ROUND(I286*H286,2)</f>
        <v>0</v>
      </c>
      <c r="K286" s="157"/>
      <c r="L286" s="33"/>
      <c r="M286" s="158" t="s">
        <v>1</v>
      </c>
      <c r="N286" s="159" t="s">
        <v>38</v>
      </c>
      <c r="O286" s="58"/>
      <c r="P286" s="160">
        <f>O286*H286</f>
        <v>0</v>
      </c>
      <c r="Q286" s="160">
        <v>0</v>
      </c>
      <c r="R286" s="160">
        <f>Q286*H286</f>
        <v>0</v>
      </c>
      <c r="S286" s="160">
        <v>0</v>
      </c>
      <c r="T286" s="161">
        <f>S286*H286</f>
        <v>0</v>
      </c>
      <c r="U286" s="32"/>
      <c r="V286" s="32"/>
      <c r="W286" s="32"/>
      <c r="X286" s="32"/>
      <c r="Y286" s="32"/>
      <c r="Z286" s="32"/>
      <c r="AA286" s="32"/>
      <c r="AB286" s="32"/>
      <c r="AC286" s="32"/>
      <c r="AD286" s="32"/>
      <c r="AE286" s="32"/>
      <c r="AR286" s="162" t="s">
        <v>166</v>
      </c>
      <c r="AT286" s="162" t="s">
        <v>162</v>
      </c>
      <c r="AU286" s="162" t="s">
        <v>82</v>
      </c>
      <c r="AY286" s="17" t="s">
        <v>160</v>
      </c>
      <c r="BE286" s="163">
        <f>IF(N286="základní",J286,0)</f>
        <v>0</v>
      </c>
      <c r="BF286" s="163">
        <f>IF(N286="snížená",J286,0)</f>
        <v>0</v>
      </c>
      <c r="BG286" s="163">
        <f>IF(N286="zákl. přenesená",J286,0)</f>
        <v>0</v>
      </c>
      <c r="BH286" s="163">
        <f>IF(N286="sníž. přenesená",J286,0)</f>
        <v>0</v>
      </c>
      <c r="BI286" s="163">
        <f>IF(N286="nulová",J286,0)</f>
        <v>0</v>
      </c>
      <c r="BJ286" s="17" t="s">
        <v>80</v>
      </c>
      <c r="BK286" s="163">
        <f>ROUND(I286*H286,2)</f>
        <v>0</v>
      </c>
      <c r="BL286" s="17" t="s">
        <v>166</v>
      </c>
      <c r="BM286" s="162" t="s">
        <v>1173</v>
      </c>
    </row>
    <row r="287" spans="1:65" s="13" customFormat="1">
      <c r="B287" s="164"/>
      <c r="D287" s="165" t="s">
        <v>168</v>
      </c>
      <c r="E287" s="166" t="s">
        <v>1</v>
      </c>
      <c r="F287" s="167" t="s">
        <v>1171</v>
      </c>
      <c r="H287" s="168">
        <v>132</v>
      </c>
      <c r="I287" s="169"/>
      <c r="L287" s="164"/>
      <c r="M287" s="170"/>
      <c r="N287" s="171"/>
      <c r="O287" s="171"/>
      <c r="P287" s="171"/>
      <c r="Q287" s="171"/>
      <c r="R287" s="171"/>
      <c r="S287" s="171"/>
      <c r="T287" s="172"/>
      <c r="AT287" s="166" t="s">
        <v>168</v>
      </c>
      <c r="AU287" s="166" t="s">
        <v>82</v>
      </c>
      <c r="AV287" s="13" t="s">
        <v>82</v>
      </c>
      <c r="AW287" s="13" t="s">
        <v>30</v>
      </c>
      <c r="AX287" s="13" t="s">
        <v>73</v>
      </c>
      <c r="AY287" s="166" t="s">
        <v>160</v>
      </c>
    </row>
    <row r="288" spans="1:65" s="14" customFormat="1">
      <c r="B288" s="173"/>
      <c r="D288" s="165" t="s">
        <v>168</v>
      </c>
      <c r="E288" s="174" t="s">
        <v>1</v>
      </c>
      <c r="F288" s="175" t="s">
        <v>170</v>
      </c>
      <c r="H288" s="176">
        <v>132</v>
      </c>
      <c r="I288" s="177"/>
      <c r="L288" s="173"/>
      <c r="M288" s="178"/>
      <c r="N288" s="179"/>
      <c r="O288" s="179"/>
      <c r="P288" s="179"/>
      <c r="Q288" s="179"/>
      <c r="R288" s="179"/>
      <c r="S288" s="179"/>
      <c r="T288" s="180"/>
      <c r="AT288" s="174" t="s">
        <v>168</v>
      </c>
      <c r="AU288" s="174" t="s">
        <v>82</v>
      </c>
      <c r="AV288" s="14" t="s">
        <v>166</v>
      </c>
      <c r="AW288" s="14" t="s">
        <v>30</v>
      </c>
      <c r="AX288" s="14" t="s">
        <v>80</v>
      </c>
      <c r="AY288" s="174" t="s">
        <v>160</v>
      </c>
    </row>
    <row r="289" spans="1:65" s="12" customFormat="1" ht="22.9" customHeight="1">
      <c r="B289" s="136"/>
      <c r="D289" s="137" t="s">
        <v>72</v>
      </c>
      <c r="E289" s="147" t="s">
        <v>459</v>
      </c>
      <c r="F289" s="147" t="s">
        <v>460</v>
      </c>
      <c r="I289" s="139"/>
      <c r="J289" s="148">
        <f>BK289</f>
        <v>0</v>
      </c>
      <c r="L289" s="136"/>
      <c r="M289" s="141"/>
      <c r="N289" s="142"/>
      <c r="O289" s="142"/>
      <c r="P289" s="143">
        <f>SUM(P290:P311)</f>
        <v>0</v>
      </c>
      <c r="Q289" s="142"/>
      <c r="R289" s="143">
        <f>SUM(R290:R311)</f>
        <v>0</v>
      </c>
      <c r="S289" s="142"/>
      <c r="T289" s="144">
        <f>SUM(T290:T311)</f>
        <v>0</v>
      </c>
      <c r="AR289" s="137" t="s">
        <v>80</v>
      </c>
      <c r="AT289" s="145" t="s">
        <v>72</v>
      </c>
      <c r="AU289" s="145" t="s">
        <v>80</v>
      </c>
      <c r="AY289" s="137" t="s">
        <v>160</v>
      </c>
      <c r="BK289" s="146">
        <f>SUM(BK290:BK311)</f>
        <v>0</v>
      </c>
    </row>
    <row r="290" spans="1:65" s="2" customFormat="1" ht="21.75" customHeight="1">
      <c r="A290" s="32"/>
      <c r="B290" s="149"/>
      <c r="C290" s="150" t="s">
        <v>433</v>
      </c>
      <c r="D290" s="150" t="s">
        <v>162</v>
      </c>
      <c r="E290" s="151" t="s">
        <v>462</v>
      </c>
      <c r="F290" s="152" t="s">
        <v>463</v>
      </c>
      <c r="G290" s="153" t="s">
        <v>270</v>
      </c>
      <c r="H290" s="154">
        <v>35.415999999999997</v>
      </c>
      <c r="I290" s="155"/>
      <c r="J290" s="156">
        <f>ROUND(I290*H290,2)</f>
        <v>0</v>
      </c>
      <c r="K290" s="157"/>
      <c r="L290" s="33"/>
      <c r="M290" s="158" t="s">
        <v>1</v>
      </c>
      <c r="N290" s="159" t="s">
        <v>38</v>
      </c>
      <c r="O290" s="58"/>
      <c r="P290" s="160">
        <f>O290*H290</f>
        <v>0</v>
      </c>
      <c r="Q290" s="160">
        <v>0</v>
      </c>
      <c r="R290" s="160">
        <f>Q290*H290</f>
        <v>0</v>
      </c>
      <c r="S290" s="160">
        <v>0</v>
      </c>
      <c r="T290" s="161">
        <f>S290*H290</f>
        <v>0</v>
      </c>
      <c r="U290" s="32"/>
      <c r="V290" s="32"/>
      <c r="W290" s="32"/>
      <c r="X290" s="32"/>
      <c r="Y290" s="32"/>
      <c r="Z290" s="32"/>
      <c r="AA290" s="32"/>
      <c r="AB290" s="32"/>
      <c r="AC290" s="32"/>
      <c r="AD290" s="32"/>
      <c r="AE290" s="32"/>
      <c r="AR290" s="162" t="s">
        <v>166</v>
      </c>
      <c r="AT290" s="162" t="s">
        <v>162</v>
      </c>
      <c r="AU290" s="162" t="s">
        <v>82</v>
      </c>
      <c r="AY290" s="17" t="s">
        <v>160</v>
      </c>
      <c r="BE290" s="163">
        <f>IF(N290="základní",J290,0)</f>
        <v>0</v>
      </c>
      <c r="BF290" s="163">
        <f>IF(N290="snížená",J290,0)</f>
        <v>0</v>
      </c>
      <c r="BG290" s="163">
        <f>IF(N290="zákl. přenesená",J290,0)</f>
        <v>0</v>
      </c>
      <c r="BH290" s="163">
        <f>IF(N290="sníž. přenesená",J290,0)</f>
        <v>0</v>
      </c>
      <c r="BI290" s="163">
        <f>IF(N290="nulová",J290,0)</f>
        <v>0</v>
      </c>
      <c r="BJ290" s="17" t="s">
        <v>80</v>
      </c>
      <c r="BK290" s="163">
        <f>ROUND(I290*H290,2)</f>
        <v>0</v>
      </c>
      <c r="BL290" s="17" t="s">
        <v>166</v>
      </c>
      <c r="BM290" s="162" t="s">
        <v>1174</v>
      </c>
    </row>
    <row r="291" spans="1:65" s="13" customFormat="1">
      <c r="B291" s="164"/>
      <c r="D291" s="165" t="s">
        <v>168</v>
      </c>
      <c r="E291" s="166" t="s">
        <v>1</v>
      </c>
      <c r="F291" s="167" t="s">
        <v>1175</v>
      </c>
      <c r="H291" s="168">
        <v>21.053999999999998</v>
      </c>
      <c r="I291" s="169"/>
      <c r="L291" s="164"/>
      <c r="M291" s="170"/>
      <c r="N291" s="171"/>
      <c r="O291" s="171"/>
      <c r="P291" s="171"/>
      <c r="Q291" s="171"/>
      <c r="R291" s="171"/>
      <c r="S291" s="171"/>
      <c r="T291" s="172"/>
      <c r="AT291" s="166" t="s">
        <v>168</v>
      </c>
      <c r="AU291" s="166" t="s">
        <v>82</v>
      </c>
      <c r="AV291" s="13" t="s">
        <v>82</v>
      </c>
      <c r="AW291" s="13" t="s">
        <v>30</v>
      </c>
      <c r="AX291" s="13" t="s">
        <v>73</v>
      </c>
      <c r="AY291" s="166" t="s">
        <v>160</v>
      </c>
    </row>
    <row r="292" spans="1:65" s="13" customFormat="1">
      <c r="B292" s="164"/>
      <c r="D292" s="165" t="s">
        <v>168</v>
      </c>
      <c r="E292" s="166" t="s">
        <v>1</v>
      </c>
      <c r="F292" s="167" t="s">
        <v>1176</v>
      </c>
      <c r="H292" s="168">
        <v>14.362</v>
      </c>
      <c r="I292" s="169"/>
      <c r="L292" s="164"/>
      <c r="M292" s="170"/>
      <c r="N292" s="171"/>
      <c r="O292" s="171"/>
      <c r="P292" s="171"/>
      <c r="Q292" s="171"/>
      <c r="R292" s="171"/>
      <c r="S292" s="171"/>
      <c r="T292" s="172"/>
      <c r="AT292" s="166" t="s">
        <v>168</v>
      </c>
      <c r="AU292" s="166" t="s">
        <v>82</v>
      </c>
      <c r="AV292" s="13" t="s">
        <v>82</v>
      </c>
      <c r="AW292" s="13" t="s">
        <v>30</v>
      </c>
      <c r="AX292" s="13" t="s">
        <v>73</v>
      </c>
      <c r="AY292" s="166" t="s">
        <v>160</v>
      </c>
    </row>
    <row r="293" spans="1:65" s="14" customFormat="1">
      <c r="B293" s="173"/>
      <c r="D293" s="165" t="s">
        <v>168</v>
      </c>
      <c r="E293" s="174" t="s">
        <v>1</v>
      </c>
      <c r="F293" s="175" t="s">
        <v>170</v>
      </c>
      <c r="H293" s="176">
        <v>35.415999999999997</v>
      </c>
      <c r="I293" s="177"/>
      <c r="L293" s="173"/>
      <c r="M293" s="178"/>
      <c r="N293" s="179"/>
      <c r="O293" s="179"/>
      <c r="P293" s="179"/>
      <c r="Q293" s="179"/>
      <c r="R293" s="179"/>
      <c r="S293" s="179"/>
      <c r="T293" s="180"/>
      <c r="AT293" s="174" t="s">
        <v>168</v>
      </c>
      <c r="AU293" s="174" t="s">
        <v>82</v>
      </c>
      <c r="AV293" s="14" t="s">
        <v>166</v>
      </c>
      <c r="AW293" s="14" t="s">
        <v>30</v>
      </c>
      <c r="AX293" s="14" t="s">
        <v>80</v>
      </c>
      <c r="AY293" s="174" t="s">
        <v>160</v>
      </c>
    </row>
    <row r="294" spans="1:65" s="2" customFormat="1" ht="24.2" customHeight="1">
      <c r="A294" s="32"/>
      <c r="B294" s="149"/>
      <c r="C294" s="150" t="s">
        <v>437</v>
      </c>
      <c r="D294" s="150" t="s">
        <v>162</v>
      </c>
      <c r="E294" s="151" t="s">
        <v>468</v>
      </c>
      <c r="F294" s="152" t="s">
        <v>469</v>
      </c>
      <c r="G294" s="153" t="s">
        <v>270</v>
      </c>
      <c r="H294" s="154">
        <v>460.40800000000002</v>
      </c>
      <c r="I294" s="155"/>
      <c r="J294" s="156">
        <f>ROUND(I294*H294,2)</f>
        <v>0</v>
      </c>
      <c r="K294" s="157"/>
      <c r="L294" s="33"/>
      <c r="M294" s="158" t="s">
        <v>1</v>
      </c>
      <c r="N294" s="159" t="s">
        <v>38</v>
      </c>
      <c r="O294" s="58"/>
      <c r="P294" s="160">
        <f>O294*H294</f>
        <v>0</v>
      </c>
      <c r="Q294" s="160">
        <v>0</v>
      </c>
      <c r="R294" s="160">
        <f>Q294*H294</f>
        <v>0</v>
      </c>
      <c r="S294" s="160">
        <v>0</v>
      </c>
      <c r="T294" s="161">
        <f>S294*H294</f>
        <v>0</v>
      </c>
      <c r="U294" s="32"/>
      <c r="V294" s="32"/>
      <c r="W294" s="32"/>
      <c r="X294" s="32"/>
      <c r="Y294" s="32"/>
      <c r="Z294" s="32"/>
      <c r="AA294" s="32"/>
      <c r="AB294" s="32"/>
      <c r="AC294" s="32"/>
      <c r="AD294" s="32"/>
      <c r="AE294" s="32"/>
      <c r="AR294" s="162" t="s">
        <v>166</v>
      </c>
      <c r="AT294" s="162" t="s">
        <v>162</v>
      </c>
      <c r="AU294" s="162" t="s">
        <v>82</v>
      </c>
      <c r="AY294" s="17" t="s">
        <v>160</v>
      </c>
      <c r="BE294" s="163">
        <f>IF(N294="základní",J294,0)</f>
        <v>0</v>
      </c>
      <c r="BF294" s="163">
        <f>IF(N294="snížená",J294,0)</f>
        <v>0</v>
      </c>
      <c r="BG294" s="163">
        <f>IF(N294="zákl. přenesená",J294,0)</f>
        <v>0</v>
      </c>
      <c r="BH294" s="163">
        <f>IF(N294="sníž. přenesená",J294,0)</f>
        <v>0</v>
      </c>
      <c r="BI294" s="163">
        <f>IF(N294="nulová",J294,0)</f>
        <v>0</v>
      </c>
      <c r="BJ294" s="17" t="s">
        <v>80</v>
      </c>
      <c r="BK294" s="163">
        <f>ROUND(I294*H294,2)</f>
        <v>0</v>
      </c>
      <c r="BL294" s="17" t="s">
        <v>166</v>
      </c>
      <c r="BM294" s="162" t="s">
        <v>1177</v>
      </c>
    </row>
    <row r="295" spans="1:65" s="13" customFormat="1">
      <c r="B295" s="164"/>
      <c r="D295" s="165" t="s">
        <v>168</v>
      </c>
      <c r="F295" s="167" t="s">
        <v>1178</v>
      </c>
      <c r="H295" s="168">
        <v>460.40800000000002</v>
      </c>
      <c r="I295" s="169"/>
      <c r="L295" s="164"/>
      <c r="M295" s="170"/>
      <c r="N295" s="171"/>
      <c r="O295" s="171"/>
      <c r="P295" s="171"/>
      <c r="Q295" s="171"/>
      <c r="R295" s="171"/>
      <c r="S295" s="171"/>
      <c r="T295" s="172"/>
      <c r="AT295" s="166" t="s">
        <v>168</v>
      </c>
      <c r="AU295" s="166" t="s">
        <v>82</v>
      </c>
      <c r="AV295" s="13" t="s">
        <v>82</v>
      </c>
      <c r="AW295" s="13" t="s">
        <v>3</v>
      </c>
      <c r="AX295" s="13" t="s">
        <v>80</v>
      </c>
      <c r="AY295" s="166" t="s">
        <v>160</v>
      </c>
    </row>
    <row r="296" spans="1:65" s="2" customFormat="1" ht="21.75" customHeight="1">
      <c r="A296" s="32"/>
      <c r="B296" s="149"/>
      <c r="C296" s="150" t="s">
        <v>442</v>
      </c>
      <c r="D296" s="150" t="s">
        <v>162</v>
      </c>
      <c r="E296" s="151" t="s">
        <v>473</v>
      </c>
      <c r="F296" s="152" t="s">
        <v>474</v>
      </c>
      <c r="G296" s="153" t="s">
        <v>270</v>
      </c>
      <c r="H296" s="154">
        <v>39.567</v>
      </c>
      <c r="I296" s="155"/>
      <c r="J296" s="156">
        <f>ROUND(I296*H296,2)</f>
        <v>0</v>
      </c>
      <c r="K296" s="157"/>
      <c r="L296" s="33"/>
      <c r="M296" s="158" t="s">
        <v>1</v>
      </c>
      <c r="N296" s="159" t="s">
        <v>38</v>
      </c>
      <c r="O296" s="58"/>
      <c r="P296" s="160">
        <f>O296*H296</f>
        <v>0</v>
      </c>
      <c r="Q296" s="160">
        <v>0</v>
      </c>
      <c r="R296" s="160">
        <f>Q296*H296</f>
        <v>0</v>
      </c>
      <c r="S296" s="160">
        <v>0</v>
      </c>
      <c r="T296" s="161">
        <f>S296*H296</f>
        <v>0</v>
      </c>
      <c r="U296" s="32"/>
      <c r="V296" s="32"/>
      <c r="W296" s="32"/>
      <c r="X296" s="32"/>
      <c r="Y296" s="32"/>
      <c r="Z296" s="32"/>
      <c r="AA296" s="32"/>
      <c r="AB296" s="32"/>
      <c r="AC296" s="32"/>
      <c r="AD296" s="32"/>
      <c r="AE296" s="32"/>
      <c r="AR296" s="162" t="s">
        <v>166</v>
      </c>
      <c r="AT296" s="162" t="s">
        <v>162</v>
      </c>
      <c r="AU296" s="162" t="s">
        <v>82</v>
      </c>
      <c r="AY296" s="17" t="s">
        <v>160</v>
      </c>
      <c r="BE296" s="163">
        <f>IF(N296="základní",J296,0)</f>
        <v>0</v>
      </c>
      <c r="BF296" s="163">
        <f>IF(N296="snížená",J296,0)</f>
        <v>0</v>
      </c>
      <c r="BG296" s="163">
        <f>IF(N296="zákl. přenesená",J296,0)</f>
        <v>0</v>
      </c>
      <c r="BH296" s="163">
        <f>IF(N296="sníž. přenesená",J296,0)</f>
        <v>0</v>
      </c>
      <c r="BI296" s="163">
        <f>IF(N296="nulová",J296,0)</f>
        <v>0</v>
      </c>
      <c r="BJ296" s="17" t="s">
        <v>80</v>
      </c>
      <c r="BK296" s="163">
        <f>ROUND(I296*H296,2)</f>
        <v>0</v>
      </c>
      <c r="BL296" s="17" t="s">
        <v>166</v>
      </c>
      <c r="BM296" s="162" t="s">
        <v>1179</v>
      </c>
    </row>
    <row r="297" spans="1:65" s="13" customFormat="1">
      <c r="B297" s="164"/>
      <c r="D297" s="165" t="s">
        <v>168</v>
      </c>
      <c r="E297" s="166" t="s">
        <v>1</v>
      </c>
      <c r="F297" s="167" t="s">
        <v>1180</v>
      </c>
      <c r="H297" s="168">
        <v>23.594999999999999</v>
      </c>
      <c r="I297" s="169"/>
      <c r="L297" s="164"/>
      <c r="M297" s="170"/>
      <c r="N297" s="171"/>
      <c r="O297" s="171"/>
      <c r="P297" s="171"/>
      <c r="Q297" s="171"/>
      <c r="R297" s="171"/>
      <c r="S297" s="171"/>
      <c r="T297" s="172"/>
      <c r="AT297" s="166" t="s">
        <v>168</v>
      </c>
      <c r="AU297" s="166" t="s">
        <v>82</v>
      </c>
      <c r="AV297" s="13" t="s">
        <v>82</v>
      </c>
      <c r="AW297" s="13" t="s">
        <v>30</v>
      </c>
      <c r="AX297" s="13" t="s">
        <v>73</v>
      </c>
      <c r="AY297" s="166" t="s">
        <v>160</v>
      </c>
    </row>
    <row r="298" spans="1:65" s="13" customFormat="1">
      <c r="B298" s="164"/>
      <c r="D298" s="165" t="s">
        <v>168</v>
      </c>
      <c r="E298" s="166" t="s">
        <v>1</v>
      </c>
      <c r="F298" s="167" t="s">
        <v>1181</v>
      </c>
      <c r="H298" s="168">
        <v>15.972</v>
      </c>
      <c r="I298" s="169"/>
      <c r="L298" s="164"/>
      <c r="M298" s="170"/>
      <c r="N298" s="171"/>
      <c r="O298" s="171"/>
      <c r="P298" s="171"/>
      <c r="Q298" s="171"/>
      <c r="R298" s="171"/>
      <c r="S298" s="171"/>
      <c r="T298" s="172"/>
      <c r="AT298" s="166" t="s">
        <v>168</v>
      </c>
      <c r="AU298" s="166" t="s">
        <v>82</v>
      </c>
      <c r="AV298" s="13" t="s">
        <v>82</v>
      </c>
      <c r="AW298" s="13" t="s">
        <v>30</v>
      </c>
      <c r="AX298" s="13" t="s">
        <v>73</v>
      </c>
      <c r="AY298" s="166" t="s">
        <v>160</v>
      </c>
    </row>
    <row r="299" spans="1:65" s="14" customFormat="1">
      <c r="B299" s="173"/>
      <c r="D299" s="165" t="s">
        <v>168</v>
      </c>
      <c r="E299" s="174" t="s">
        <v>1</v>
      </c>
      <c r="F299" s="175" t="s">
        <v>170</v>
      </c>
      <c r="H299" s="176">
        <v>39.567</v>
      </c>
      <c r="I299" s="177"/>
      <c r="L299" s="173"/>
      <c r="M299" s="178"/>
      <c r="N299" s="179"/>
      <c r="O299" s="179"/>
      <c r="P299" s="179"/>
      <c r="Q299" s="179"/>
      <c r="R299" s="179"/>
      <c r="S299" s="179"/>
      <c r="T299" s="180"/>
      <c r="AT299" s="174" t="s">
        <v>168</v>
      </c>
      <c r="AU299" s="174" t="s">
        <v>82</v>
      </c>
      <c r="AV299" s="14" t="s">
        <v>166</v>
      </c>
      <c r="AW299" s="14" t="s">
        <v>30</v>
      </c>
      <c r="AX299" s="14" t="s">
        <v>80</v>
      </c>
      <c r="AY299" s="174" t="s">
        <v>160</v>
      </c>
    </row>
    <row r="300" spans="1:65" s="2" customFormat="1" ht="24.2" customHeight="1">
      <c r="A300" s="32"/>
      <c r="B300" s="149"/>
      <c r="C300" s="150" t="s">
        <v>447</v>
      </c>
      <c r="D300" s="150" t="s">
        <v>162</v>
      </c>
      <c r="E300" s="151" t="s">
        <v>479</v>
      </c>
      <c r="F300" s="152" t="s">
        <v>480</v>
      </c>
      <c r="G300" s="153" t="s">
        <v>270</v>
      </c>
      <c r="H300" s="154">
        <v>514.37099999999998</v>
      </c>
      <c r="I300" s="155"/>
      <c r="J300" s="156">
        <f>ROUND(I300*H300,2)</f>
        <v>0</v>
      </c>
      <c r="K300" s="157"/>
      <c r="L300" s="33"/>
      <c r="M300" s="158" t="s">
        <v>1</v>
      </c>
      <c r="N300" s="159" t="s">
        <v>38</v>
      </c>
      <c r="O300" s="58"/>
      <c r="P300" s="160">
        <f>O300*H300</f>
        <v>0</v>
      </c>
      <c r="Q300" s="160">
        <v>0</v>
      </c>
      <c r="R300" s="160">
        <f>Q300*H300</f>
        <v>0</v>
      </c>
      <c r="S300" s="160">
        <v>0</v>
      </c>
      <c r="T300" s="161">
        <f>S300*H300</f>
        <v>0</v>
      </c>
      <c r="U300" s="32"/>
      <c r="V300" s="32"/>
      <c r="W300" s="32"/>
      <c r="X300" s="32"/>
      <c r="Y300" s="32"/>
      <c r="Z300" s="32"/>
      <c r="AA300" s="32"/>
      <c r="AB300" s="32"/>
      <c r="AC300" s="32"/>
      <c r="AD300" s="32"/>
      <c r="AE300" s="32"/>
      <c r="AR300" s="162" t="s">
        <v>166</v>
      </c>
      <c r="AT300" s="162" t="s">
        <v>162</v>
      </c>
      <c r="AU300" s="162" t="s">
        <v>82</v>
      </c>
      <c r="AY300" s="17" t="s">
        <v>160</v>
      </c>
      <c r="BE300" s="163">
        <f>IF(N300="základní",J300,0)</f>
        <v>0</v>
      </c>
      <c r="BF300" s="163">
        <f>IF(N300="snížená",J300,0)</f>
        <v>0</v>
      </c>
      <c r="BG300" s="163">
        <f>IF(N300="zákl. přenesená",J300,0)</f>
        <v>0</v>
      </c>
      <c r="BH300" s="163">
        <f>IF(N300="sníž. přenesená",J300,0)</f>
        <v>0</v>
      </c>
      <c r="BI300" s="163">
        <f>IF(N300="nulová",J300,0)</f>
        <v>0</v>
      </c>
      <c r="BJ300" s="17" t="s">
        <v>80</v>
      </c>
      <c r="BK300" s="163">
        <f>ROUND(I300*H300,2)</f>
        <v>0</v>
      </c>
      <c r="BL300" s="17" t="s">
        <v>166</v>
      </c>
      <c r="BM300" s="162" t="s">
        <v>1182</v>
      </c>
    </row>
    <row r="301" spans="1:65" s="13" customFormat="1">
      <c r="B301" s="164"/>
      <c r="D301" s="165" t="s">
        <v>168</v>
      </c>
      <c r="F301" s="167" t="s">
        <v>1183</v>
      </c>
      <c r="H301" s="168">
        <v>514.37099999999998</v>
      </c>
      <c r="I301" s="169"/>
      <c r="L301" s="164"/>
      <c r="M301" s="170"/>
      <c r="N301" s="171"/>
      <c r="O301" s="171"/>
      <c r="P301" s="171"/>
      <c r="Q301" s="171"/>
      <c r="R301" s="171"/>
      <c r="S301" s="171"/>
      <c r="T301" s="172"/>
      <c r="AT301" s="166" t="s">
        <v>168</v>
      </c>
      <c r="AU301" s="166" t="s">
        <v>82</v>
      </c>
      <c r="AV301" s="13" t="s">
        <v>82</v>
      </c>
      <c r="AW301" s="13" t="s">
        <v>3</v>
      </c>
      <c r="AX301" s="13" t="s">
        <v>80</v>
      </c>
      <c r="AY301" s="166" t="s">
        <v>160</v>
      </c>
    </row>
    <row r="302" spans="1:65" s="2" customFormat="1" ht="37.9" customHeight="1">
      <c r="A302" s="32"/>
      <c r="B302" s="149"/>
      <c r="C302" s="150" t="s">
        <v>451</v>
      </c>
      <c r="D302" s="150" t="s">
        <v>162</v>
      </c>
      <c r="E302" s="151" t="s">
        <v>484</v>
      </c>
      <c r="F302" s="152" t="s">
        <v>485</v>
      </c>
      <c r="G302" s="153" t="s">
        <v>270</v>
      </c>
      <c r="H302" s="154">
        <v>23.594999999999999</v>
      </c>
      <c r="I302" s="155"/>
      <c r="J302" s="156">
        <f>ROUND(I302*H302,2)</f>
        <v>0</v>
      </c>
      <c r="K302" s="157"/>
      <c r="L302" s="33"/>
      <c r="M302" s="158" t="s">
        <v>1</v>
      </c>
      <c r="N302" s="159" t="s">
        <v>38</v>
      </c>
      <c r="O302" s="58"/>
      <c r="P302" s="160">
        <f>O302*H302</f>
        <v>0</v>
      </c>
      <c r="Q302" s="160">
        <v>0</v>
      </c>
      <c r="R302" s="160">
        <f>Q302*H302</f>
        <v>0</v>
      </c>
      <c r="S302" s="160">
        <v>0</v>
      </c>
      <c r="T302" s="161">
        <f>S302*H302</f>
        <v>0</v>
      </c>
      <c r="U302" s="32"/>
      <c r="V302" s="32"/>
      <c r="W302" s="32"/>
      <c r="X302" s="32"/>
      <c r="Y302" s="32"/>
      <c r="Z302" s="32"/>
      <c r="AA302" s="32"/>
      <c r="AB302" s="32"/>
      <c r="AC302" s="32"/>
      <c r="AD302" s="32"/>
      <c r="AE302" s="32"/>
      <c r="AR302" s="162" t="s">
        <v>166</v>
      </c>
      <c r="AT302" s="162" t="s">
        <v>162</v>
      </c>
      <c r="AU302" s="162" t="s">
        <v>82</v>
      </c>
      <c r="AY302" s="17" t="s">
        <v>160</v>
      </c>
      <c r="BE302" s="163">
        <f>IF(N302="základní",J302,0)</f>
        <v>0</v>
      </c>
      <c r="BF302" s="163">
        <f>IF(N302="snížená",J302,0)</f>
        <v>0</v>
      </c>
      <c r="BG302" s="163">
        <f>IF(N302="zákl. přenesená",J302,0)</f>
        <v>0</v>
      </c>
      <c r="BH302" s="163">
        <f>IF(N302="sníž. přenesená",J302,0)</f>
        <v>0</v>
      </c>
      <c r="BI302" s="163">
        <f>IF(N302="nulová",J302,0)</f>
        <v>0</v>
      </c>
      <c r="BJ302" s="17" t="s">
        <v>80</v>
      </c>
      <c r="BK302" s="163">
        <f>ROUND(I302*H302,2)</f>
        <v>0</v>
      </c>
      <c r="BL302" s="17" t="s">
        <v>166</v>
      </c>
      <c r="BM302" s="162" t="s">
        <v>1184</v>
      </c>
    </row>
    <row r="303" spans="1:65" s="13" customFormat="1">
      <c r="B303" s="164"/>
      <c r="D303" s="165" t="s">
        <v>168</v>
      </c>
      <c r="E303" s="166" t="s">
        <v>1</v>
      </c>
      <c r="F303" s="167" t="s">
        <v>1180</v>
      </c>
      <c r="H303" s="168">
        <v>23.594999999999999</v>
      </c>
      <c r="I303" s="169"/>
      <c r="L303" s="164"/>
      <c r="M303" s="170"/>
      <c r="N303" s="171"/>
      <c r="O303" s="171"/>
      <c r="P303" s="171"/>
      <c r="Q303" s="171"/>
      <c r="R303" s="171"/>
      <c r="S303" s="171"/>
      <c r="T303" s="172"/>
      <c r="AT303" s="166" t="s">
        <v>168</v>
      </c>
      <c r="AU303" s="166" t="s">
        <v>82</v>
      </c>
      <c r="AV303" s="13" t="s">
        <v>82</v>
      </c>
      <c r="AW303" s="13" t="s">
        <v>30</v>
      </c>
      <c r="AX303" s="13" t="s">
        <v>73</v>
      </c>
      <c r="AY303" s="166" t="s">
        <v>160</v>
      </c>
    </row>
    <row r="304" spans="1:65" s="14" customFormat="1">
      <c r="B304" s="173"/>
      <c r="D304" s="165" t="s">
        <v>168</v>
      </c>
      <c r="E304" s="174" t="s">
        <v>1</v>
      </c>
      <c r="F304" s="175" t="s">
        <v>170</v>
      </c>
      <c r="H304" s="176">
        <v>23.594999999999999</v>
      </c>
      <c r="I304" s="177"/>
      <c r="L304" s="173"/>
      <c r="M304" s="178"/>
      <c r="N304" s="179"/>
      <c r="O304" s="179"/>
      <c r="P304" s="179"/>
      <c r="Q304" s="179"/>
      <c r="R304" s="179"/>
      <c r="S304" s="179"/>
      <c r="T304" s="180"/>
      <c r="AT304" s="174" t="s">
        <v>168</v>
      </c>
      <c r="AU304" s="174" t="s">
        <v>82</v>
      </c>
      <c r="AV304" s="14" t="s">
        <v>166</v>
      </c>
      <c r="AW304" s="14" t="s">
        <v>30</v>
      </c>
      <c r="AX304" s="14" t="s">
        <v>80</v>
      </c>
      <c r="AY304" s="174" t="s">
        <v>160</v>
      </c>
    </row>
    <row r="305" spans="1:65" s="2" customFormat="1" ht="44.25" customHeight="1">
      <c r="A305" s="32"/>
      <c r="B305" s="149"/>
      <c r="C305" s="150" t="s">
        <v>455</v>
      </c>
      <c r="D305" s="150" t="s">
        <v>162</v>
      </c>
      <c r="E305" s="151" t="s">
        <v>488</v>
      </c>
      <c r="F305" s="152" t="s">
        <v>489</v>
      </c>
      <c r="G305" s="153" t="s">
        <v>270</v>
      </c>
      <c r="H305" s="154">
        <v>21.053999999999998</v>
      </c>
      <c r="I305" s="155"/>
      <c r="J305" s="156">
        <f>ROUND(I305*H305,2)</f>
        <v>0</v>
      </c>
      <c r="K305" s="157"/>
      <c r="L305" s="33"/>
      <c r="M305" s="158" t="s">
        <v>1</v>
      </c>
      <c r="N305" s="159" t="s">
        <v>38</v>
      </c>
      <c r="O305" s="58"/>
      <c r="P305" s="160">
        <f>O305*H305</f>
        <v>0</v>
      </c>
      <c r="Q305" s="160">
        <v>0</v>
      </c>
      <c r="R305" s="160">
        <f>Q305*H305</f>
        <v>0</v>
      </c>
      <c r="S305" s="160">
        <v>0</v>
      </c>
      <c r="T305" s="161">
        <f>S305*H305</f>
        <v>0</v>
      </c>
      <c r="U305" s="32"/>
      <c r="V305" s="32"/>
      <c r="W305" s="32"/>
      <c r="X305" s="32"/>
      <c r="Y305" s="32"/>
      <c r="Z305" s="32"/>
      <c r="AA305" s="32"/>
      <c r="AB305" s="32"/>
      <c r="AC305" s="32"/>
      <c r="AD305" s="32"/>
      <c r="AE305" s="32"/>
      <c r="AR305" s="162" t="s">
        <v>166</v>
      </c>
      <c r="AT305" s="162" t="s">
        <v>162</v>
      </c>
      <c r="AU305" s="162" t="s">
        <v>82</v>
      </c>
      <c r="AY305" s="17" t="s">
        <v>160</v>
      </c>
      <c r="BE305" s="163">
        <f>IF(N305="základní",J305,0)</f>
        <v>0</v>
      </c>
      <c r="BF305" s="163">
        <f>IF(N305="snížená",J305,0)</f>
        <v>0</v>
      </c>
      <c r="BG305" s="163">
        <f>IF(N305="zákl. přenesená",J305,0)</f>
        <v>0</v>
      </c>
      <c r="BH305" s="163">
        <f>IF(N305="sníž. přenesená",J305,0)</f>
        <v>0</v>
      </c>
      <c r="BI305" s="163">
        <f>IF(N305="nulová",J305,0)</f>
        <v>0</v>
      </c>
      <c r="BJ305" s="17" t="s">
        <v>80</v>
      </c>
      <c r="BK305" s="163">
        <f>ROUND(I305*H305,2)</f>
        <v>0</v>
      </c>
      <c r="BL305" s="17" t="s">
        <v>166</v>
      </c>
      <c r="BM305" s="162" t="s">
        <v>1185</v>
      </c>
    </row>
    <row r="306" spans="1:65" s="13" customFormat="1">
      <c r="B306" s="164"/>
      <c r="D306" s="165" t="s">
        <v>168</v>
      </c>
      <c r="E306" s="166" t="s">
        <v>1</v>
      </c>
      <c r="F306" s="167" t="s">
        <v>1175</v>
      </c>
      <c r="H306" s="168">
        <v>21.053999999999998</v>
      </c>
      <c r="I306" s="169"/>
      <c r="L306" s="164"/>
      <c r="M306" s="170"/>
      <c r="N306" s="171"/>
      <c r="O306" s="171"/>
      <c r="P306" s="171"/>
      <c r="Q306" s="171"/>
      <c r="R306" s="171"/>
      <c r="S306" s="171"/>
      <c r="T306" s="172"/>
      <c r="AT306" s="166" t="s">
        <v>168</v>
      </c>
      <c r="AU306" s="166" t="s">
        <v>82</v>
      </c>
      <c r="AV306" s="13" t="s">
        <v>82</v>
      </c>
      <c r="AW306" s="13" t="s">
        <v>30</v>
      </c>
      <c r="AX306" s="13" t="s">
        <v>73</v>
      </c>
      <c r="AY306" s="166" t="s">
        <v>160</v>
      </c>
    </row>
    <row r="307" spans="1:65" s="14" customFormat="1">
      <c r="B307" s="173"/>
      <c r="D307" s="165" t="s">
        <v>168</v>
      </c>
      <c r="E307" s="174" t="s">
        <v>1</v>
      </c>
      <c r="F307" s="175" t="s">
        <v>170</v>
      </c>
      <c r="H307" s="176">
        <v>21.053999999999998</v>
      </c>
      <c r="I307" s="177"/>
      <c r="L307" s="173"/>
      <c r="M307" s="178"/>
      <c r="N307" s="179"/>
      <c r="O307" s="179"/>
      <c r="P307" s="179"/>
      <c r="Q307" s="179"/>
      <c r="R307" s="179"/>
      <c r="S307" s="179"/>
      <c r="T307" s="180"/>
      <c r="AT307" s="174" t="s">
        <v>168</v>
      </c>
      <c r="AU307" s="174" t="s">
        <v>82</v>
      </c>
      <c r="AV307" s="14" t="s">
        <v>166</v>
      </c>
      <c r="AW307" s="14" t="s">
        <v>30</v>
      </c>
      <c r="AX307" s="14" t="s">
        <v>80</v>
      </c>
      <c r="AY307" s="174" t="s">
        <v>160</v>
      </c>
    </row>
    <row r="308" spans="1:65" s="2" customFormat="1" ht="44.25" customHeight="1">
      <c r="A308" s="32"/>
      <c r="B308" s="149"/>
      <c r="C308" s="150" t="s">
        <v>461</v>
      </c>
      <c r="D308" s="150" t="s">
        <v>162</v>
      </c>
      <c r="E308" s="151" t="s">
        <v>492</v>
      </c>
      <c r="F308" s="152" t="s">
        <v>493</v>
      </c>
      <c r="G308" s="153" t="s">
        <v>270</v>
      </c>
      <c r="H308" s="154">
        <v>30.334</v>
      </c>
      <c r="I308" s="155"/>
      <c r="J308" s="156">
        <f>ROUND(I308*H308,2)</f>
        <v>0</v>
      </c>
      <c r="K308" s="157"/>
      <c r="L308" s="33"/>
      <c r="M308" s="158" t="s">
        <v>1</v>
      </c>
      <c r="N308" s="159" t="s">
        <v>38</v>
      </c>
      <c r="O308" s="58"/>
      <c r="P308" s="160">
        <f>O308*H308</f>
        <v>0</v>
      </c>
      <c r="Q308" s="160">
        <v>0</v>
      </c>
      <c r="R308" s="160">
        <f>Q308*H308</f>
        <v>0</v>
      </c>
      <c r="S308" s="160">
        <v>0</v>
      </c>
      <c r="T308" s="161">
        <f>S308*H308</f>
        <v>0</v>
      </c>
      <c r="U308" s="32"/>
      <c r="V308" s="32"/>
      <c r="W308" s="32"/>
      <c r="X308" s="32"/>
      <c r="Y308" s="32"/>
      <c r="Z308" s="32"/>
      <c r="AA308" s="32"/>
      <c r="AB308" s="32"/>
      <c r="AC308" s="32"/>
      <c r="AD308" s="32"/>
      <c r="AE308" s="32"/>
      <c r="AR308" s="162" t="s">
        <v>166</v>
      </c>
      <c r="AT308" s="162" t="s">
        <v>162</v>
      </c>
      <c r="AU308" s="162" t="s">
        <v>82</v>
      </c>
      <c r="AY308" s="17" t="s">
        <v>160</v>
      </c>
      <c r="BE308" s="163">
        <f>IF(N308="základní",J308,0)</f>
        <v>0</v>
      </c>
      <c r="BF308" s="163">
        <f>IF(N308="snížená",J308,0)</f>
        <v>0</v>
      </c>
      <c r="BG308" s="163">
        <f>IF(N308="zákl. přenesená",J308,0)</f>
        <v>0</v>
      </c>
      <c r="BH308" s="163">
        <f>IF(N308="sníž. přenesená",J308,0)</f>
        <v>0</v>
      </c>
      <c r="BI308" s="163">
        <f>IF(N308="nulová",J308,0)</f>
        <v>0</v>
      </c>
      <c r="BJ308" s="17" t="s">
        <v>80</v>
      </c>
      <c r="BK308" s="163">
        <f>ROUND(I308*H308,2)</f>
        <v>0</v>
      </c>
      <c r="BL308" s="17" t="s">
        <v>166</v>
      </c>
      <c r="BM308" s="162" t="s">
        <v>1186</v>
      </c>
    </row>
    <row r="309" spans="1:65" s="13" customFormat="1">
      <c r="B309" s="164"/>
      <c r="D309" s="165" t="s">
        <v>168</v>
      </c>
      <c r="E309" s="166" t="s">
        <v>1</v>
      </c>
      <c r="F309" s="167" t="s">
        <v>1176</v>
      </c>
      <c r="H309" s="168">
        <v>14.362</v>
      </c>
      <c r="I309" s="169"/>
      <c r="L309" s="164"/>
      <c r="M309" s="170"/>
      <c r="N309" s="171"/>
      <c r="O309" s="171"/>
      <c r="P309" s="171"/>
      <c r="Q309" s="171"/>
      <c r="R309" s="171"/>
      <c r="S309" s="171"/>
      <c r="T309" s="172"/>
      <c r="AT309" s="166" t="s">
        <v>168</v>
      </c>
      <c r="AU309" s="166" t="s">
        <v>82</v>
      </c>
      <c r="AV309" s="13" t="s">
        <v>82</v>
      </c>
      <c r="AW309" s="13" t="s">
        <v>30</v>
      </c>
      <c r="AX309" s="13" t="s">
        <v>73</v>
      </c>
      <c r="AY309" s="166" t="s">
        <v>160</v>
      </c>
    </row>
    <row r="310" spans="1:65" s="13" customFormat="1">
      <c r="B310" s="164"/>
      <c r="D310" s="165" t="s">
        <v>168</v>
      </c>
      <c r="E310" s="166" t="s">
        <v>1</v>
      </c>
      <c r="F310" s="167" t="s">
        <v>1181</v>
      </c>
      <c r="H310" s="168">
        <v>15.972</v>
      </c>
      <c r="I310" s="169"/>
      <c r="L310" s="164"/>
      <c r="M310" s="170"/>
      <c r="N310" s="171"/>
      <c r="O310" s="171"/>
      <c r="P310" s="171"/>
      <c r="Q310" s="171"/>
      <c r="R310" s="171"/>
      <c r="S310" s="171"/>
      <c r="T310" s="172"/>
      <c r="AT310" s="166" t="s">
        <v>168</v>
      </c>
      <c r="AU310" s="166" t="s">
        <v>82</v>
      </c>
      <c r="AV310" s="13" t="s">
        <v>82</v>
      </c>
      <c r="AW310" s="13" t="s">
        <v>30</v>
      </c>
      <c r="AX310" s="13" t="s">
        <v>73</v>
      </c>
      <c r="AY310" s="166" t="s">
        <v>160</v>
      </c>
    </row>
    <row r="311" spans="1:65" s="14" customFormat="1">
      <c r="B311" s="173"/>
      <c r="D311" s="165" t="s">
        <v>168</v>
      </c>
      <c r="E311" s="174" t="s">
        <v>1</v>
      </c>
      <c r="F311" s="175" t="s">
        <v>170</v>
      </c>
      <c r="H311" s="176">
        <v>30.334</v>
      </c>
      <c r="I311" s="177"/>
      <c r="L311" s="173"/>
      <c r="M311" s="178"/>
      <c r="N311" s="179"/>
      <c r="O311" s="179"/>
      <c r="P311" s="179"/>
      <c r="Q311" s="179"/>
      <c r="R311" s="179"/>
      <c r="S311" s="179"/>
      <c r="T311" s="180"/>
      <c r="AT311" s="174" t="s">
        <v>168</v>
      </c>
      <c r="AU311" s="174" t="s">
        <v>82</v>
      </c>
      <c r="AV311" s="14" t="s">
        <v>166</v>
      </c>
      <c r="AW311" s="14" t="s">
        <v>30</v>
      </c>
      <c r="AX311" s="14" t="s">
        <v>80</v>
      </c>
      <c r="AY311" s="174" t="s">
        <v>160</v>
      </c>
    </row>
    <row r="312" spans="1:65" s="12" customFormat="1" ht="22.9" customHeight="1">
      <c r="B312" s="136"/>
      <c r="D312" s="137" t="s">
        <v>72</v>
      </c>
      <c r="E312" s="147" t="s">
        <v>495</v>
      </c>
      <c r="F312" s="147" t="s">
        <v>496</v>
      </c>
      <c r="I312" s="139"/>
      <c r="J312" s="148">
        <f>BK312</f>
        <v>0</v>
      </c>
      <c r="L312" s="136"/>
      <c r="M312" s="141"/>
      <c r="N312" s="142"/>
      <c r="O312" s="142"/>
      <c r="P312" s="143">
        <f>P313</f>
        <v>0</v>
      </c>
      <c r="Q312" s="142"/>
      <c r="R312" s="143">
        <f>R313</f>
        <v>0</v>
      </c>
      <c r="S312" s="142"/>
      <c r="T312" s="144">
        <f>T313</f>
        <v>0</v>
      </c>
      <c r="AR312" s="137" t="s">
        <v>80</v>
      </c>
      <c r="AT312" s="145" t="s">
        <v>72</v>
      </c>
      <c r="AU312" s="145" t="s">
        <v>80</v>
      </c>
      <c r="AY312" s="137" t="s">
        <v>160</v>
      </c>
      <c r="BK312" s="146">
        <f>BK313</f>
        <v>0</v>
      </c>
    </row>
    <row r="313" spans="1:65" s="2" customFormat="1" ht="24.2" customHeight="1">
      <c r="A313" s="32"/>
      <c r="B313" s="149"/>
      <c r="C313" s="150" t="s">
        <v>467</v>
      </c>
      <c r="D313" s="150" t="s">
        <v>162</v>
      </c>
      <c r="E313" s="151" t="s">
        <v>498</v>
      </c>
      <c r="F313" s="152" t="s">
        <v>499</v>
      </c>
      <c r="G313" s="153" t="s">
        <v>270</v>
      </c>
      <c r="H313" s="154">
        <v>60.011000000000003</v>
      </c>
      <c r="I313" s="155"/>
      <c r="J313" s="156">
        <f>ROUND(I313*H313,2)</f>
        <v>0</v>
      </c>
      <c r="K313" s="157"/>
      <c r="L313" s="33"/>
      <c r="M313" s="199" t="s">
        <v>1</v>
      </c>
      <c r="N313" s="200" t="s">
        <v>38</v>
      </c>
      <c r="O313" s="201"/>
      <c r="P313" s="202">
        <f>O313*H313</f>
        <v>0</v>
      </c>
      <c r="Q313" s="202">
        <v>0</v>
      </c>
      <c r="R313" s="202">
        <f>Q313*H313</f>
        <v>0</v>
      </c>
      <c r="S313" s="202">
        <v>0</v>
      </c>
      <c r="T313" s="203">
        <f>S313*H313</f>
        <v>0</v>
      </c>
      <c r="U313" s="32"/>
      <c r="V313" s="32"/>
      <c r="W313" s="32"/>
      <c r="X313" s="32"/>
      <c r="Y313" s="32"/>
      <c r="Z313" s="32"/>
      <c r="AA313" s="32"/>
      <c r="AB313" s="32"/>
      <c r="AC313" s="32"/>
      <c r="AD313" s="32"/>
      <c r="AE313" s="32"/>
      <c r="AR313" s="162" t="s">
        <v>166</v>
      </c>
      <c r="AT313" s="162" t="s">
        <v>162</v>
      </c>
      <c r="AU313" s="162" t="s">
        <v>82</v>
      </c>
      <c r="AY313" s="17" t="s">
        <v>160</v>
      </c>
      <c r="BE313" s="163">
        <f>IF(N313="základní",J313,0)</f>
        <v>0</v>
      </c>
      <c r="BF313" s="163">
        <f>IF(N313="snížená",J313,0)</f>
        <v>0</v>
      </c>
      <c r="BG313" s="163">
        <f>IF(N313="zákl. přenesená",J313,0)</f>
        <v>0</v>
      </c>
      <c r="BH313" s="163">
        <f>IF(N313="sníž. přenesená",J313,0)</f>
        <v>0</v>
      </c>
      <c r="BI313" s="163">
        <f>IF(N313="nulová",J313,0)</f>
        <v>0</v>
      </c>
      <c r="BJ313" s="17" t="s">
        <v>80</v>
      </c>
      <c r="BK313" s="163">
        <f>ROUND(I313*H313,2)</f>
        <v>0</v>
      </c>
      <c r="BL313" s="17" t="s">
        <v>166</v>
      </c>
      <c r="BM313" s="162" t="s">
        <v>1187</v>
      </c>
    </row>
    <row r="314" spans="1:65" s="2" customFormat="1" ht="6.95" customHeight="1">
      <c r="A314" s="32"/>
      <c r="B314" s="47"/>
      <c r="C314" s="48"/>
      <c r="D314" s="48"/>
      <c r="E314" s="48"/>
      <c r="F314" s="48"/>
      <c r="G314" s="48"/>
      <c r="H314" s="48"/>
      <c r="I314" s="48"/>
      <c r="J314" s="48"/>
      <c r="K314" s="48"/>
      <c r="L314" s="33"/>
      <c r="M314" s="32"/>
      <c r="O314" s="32"/>
      <c r="P314" s="32"/>
      <c r="Q314" s="32"/>
      <c r="R314" s="32"/>
      <c r="S314" s="32"/>
      <c r="T314" s="32"/>
      <c r="U314" s="32"/>
      <c r="V314" s="32"/>
      <c r="W314" s="32"/>
      <c r="X314" s="32"/>
      <c r="Y314" s="32"/>
      <c r="Z314" s="32"/>
      <c r="AA314" s="32"/>
      <c r="AB314" s="32"/>
      <c r="AC314" s="32"/>
      <c r="AD314" s="32"/>
      <c r="AE314" s="32"/>
    </row>
  </sheetData>
  <autoFilter ref="C129:K313" xr:uid="{00000000-0009-0000-0000-000006000000}"/>
  <mergeCells count="12">
    <mergeCell ref="E122:H122"/>
    <mergeCell ref="L2:V2"/>
    <mergeCell ref="E85:H85"/>
    <mergeCell ref="E87:H87"/>
    <mergeCell ref="E89:H89"/>
    <mergeCell ref="E118:H118"/>
    <mergeCell ref="E120:H120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2:BM314"/>
  <sheetViews>
    <sheetView showGridLines="0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13" t="s">
        <v>5</v>
      </c>
      <c r="M2" s="214"/>
      <c r="N2" s="214"/>
      <c r="O2" s="214"/>
      <c r="P2" s="214"/>
      <c r="Q2" s="214"/>
      <c r="R2" s="214"/>
      <c r="S2" s="214"/>
      <c r="T2" s="214"/>
      <c r="U2" s="214"/>
      <c r="V2" s="214"/>
      <c r="AT2" s="17" t="s">
        <v>105</v>
      </c>
    </row>
    <row r="3" spans="1:46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82</v>
      </c>
    </row>
    <row r="4" spans="1:46" s="1" customFormat="1" ht="24.95" customHeight="1">
      <c r="B4" s="20"/>
      <c r="D4" s="21" t="s">
        <v>125</v>
      </c>
      <c r="L4" s="20"/>
      <c r="M4" s="98" t="s">
        <v>10</v>
      </c>
      <c r="AT4" s="17" t="s">
        <v>3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27" t="s">
        <v>16</v>
      </c>
      <c r="L6" s="20"/>
    </row>
    <row r="7" spans="1:46" s="1" customFormat="1" ht="16.5" customHeight="1">
      <c r="B7" s="20"/>
      <c r="E7" s="248" t="str">
        <f>'Rekapitulace stavby'!K6</f>
        <v>Kanalizace Beroun - Zavadilka</v>
      </c>
      <c r="F7" s="249"/>
      <c r="G7" s="249"/>
      <c r="H7" s="249"/>
      <c r="L7" s="20"/>
    </row>
    <row r="8" spans="1:46" s="1" customFormat="1" ht="12" customHeight="1">
      <c r="B8" s="20"/>
      <c r="D8" s="27" t="s">
        <v>126</v>
      </c>
      <c r="L8" s="20"/>
    </row>
    <row r="9" spans="1:46" s="2" customFormat="1" ht="16.5" customHeight="1">
      <c r="A9" s="32"/>
      <c r="B9" s="33"/>
      <c r="C9" s="32"/>
      <c r="D9" s="32"/>
      <c r="E9" s="248" t="s">
        <v>127</v>
      </c>
      <c r="F9" s="247"/>
      <c r="G9" s="247"/>
      <c r="H9" s="247"/>
      <c r="I9" s="32"/>
      <c r="J9" s="32"/>
      <c r="K9" s="32"/>
      <c r="L9" s="4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2" customHeight="1">
      <c r="A10" s="32"/>
      <c r="B10" s="33"/>
      <c r="C10" s="32"/>
      <c r="D10" s="27" t="s">
        <v>128</v>
      </c>
      <c r="E10" s="32"/>
      <c r="F10" s="32"/>
      <c r="G10" s="32"/>
      <c r="H10" s="32"/>
      <c r="I10" s="32"/>
      <c r="J10" s="32"/>
      <c r="K10" s="32"/>
      <c r="L10" s="4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6.5" customHeight="1">
      <c r="A11" s="32"/>
      <c r="B11" s="33"/>
      <c r="C11" s="32"/>
      <c r="D11" s="32"/>
      <c r="E11" s="241" t="s">
        <v>1188</v>
      </c>
      <c r="F11" s="247"/>
      <c r="G11" s="247"/>
      <c r="H11" s="247"/>
      <c r="I11" s="32"/>
      <c r="J11" s="32"/>
      <c r="K11" s="32"/>
      <c r="L11" s="4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>
      <c r="A12" s="32"/>
      <c r="B12" s="33"/>
      <c r="C12" s="32"/>
      <c r="D12" s="32"/>
      <c r="E12" s="32"/>
      <c r="F12" s="32"/>
      <c r="G12" s="32"/>
      <c r="H12" s="32"/>
      <c r="I12" s="32"/>
      <c r="J12" s="32"/>
      <c r="K12" s="32"/>
      <c r="L12" s="4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2" customHeight="1">
      <c r="A13" s="32"/>
      <c r="B13" s="33"/>
      <c r="C13" s="32"/>
      <c r="D13" s="27" t="s">
        <v>18</v>
      </c>
      <c r="E13" s="32"/>
      <c r="F13" s="25" t="s">
        <v>1</v>
      </c>
      <c r="G13" s="32"/>
      <c r="H13" s="32"/>
      <c r="I13" s="27" t="s">
        <v>19</v>
      </c>
      <c r="J13" s="25" t="s">
        <v>1</v>
      </c>
      <c r="K13" s="32"/>
      <c r="L13" s="4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3"/>
      <c r="C14" s="32"/>
      <c r="D14" s="27" t="s">
        <v>20</v>
      </c>
      <c r="E14" s="32"/>
      <c r="F14" s="25" t="s">
        <v>21</v>
      </c>
      <c r="G14" s="32"/>
      <c r="H14" s="32"/>
      <c r="I14" s="27" t="s">
        <v>22</v>
      </c>
      <c r="J14" s="55" t="str">
        <f>'Rekapitulace stavby'!AN8</f>
        <v>21. 4. 2022</v>
      </c>
      <c r="K14" s="32"/>
      <c r="L14" s="4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0.9" customHeight="1">
      <c r="A15" s="32"/>
      <c r="B15" s="33"/>
      <c r="C15" s="32"/>
      <c r="D15" s="32"/>
      <c r="E15" s="32"/>
      <c r="F15" s="32"/>
      <c r="G15" s="32"/>
      <c r="H15" s="32"/>
      <c r="I15" s="32"/>
      <c r="J15" s="32"/>
      <c r="K15" s="32"/>
      <c r="L15" s="4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12" customHeight="1">
      <c r="A16" s="32"/>
      <c r="B16" s="33"/>
      <c r="C16" s="32"/>
      <c r="D16" s="27" t="s">
        <v>24</v>
      </c>
      <c r="E16" s="32"/>
      <c r="F16" s="32"/>
      <c r="G16" s="32"/>
      <c r="H16" s="32"/>
      <c r="I16" s="27" t="s">
        <v>25</v>
      </c>
      <c r="J16" s="25" t="str">
        <f>IF('Rekapitulace stavby'!AN10="","",'Rekapitulace stavby'!AN10)</f>
        <v/>
      </c>
      <c r="K16" s="32"/>
      <c r="L16" s="4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8" customHeight="1">
      <c r="A17" s="32"/>
      <c r="B17" s="33"/>
      <c r="C17" s="32"/>
      <c r="D17" s="32"/>
      <c r="E17" s="25" t="str">
        <f>IF('Rekapitulace stavby'!E11="","",'Rekapitulace stavby'!E11)</f>
        <v xml:space="preserve"> </v>
      </c>
      <c r="F17" s="32"/>
      <c r="G17" s="32"/>
      <c r="H17" s="32"/>
      <c r="I17" s="27" t="s">
        <v>26</v>
      </c>
      <c r="J17" s="25" t="str">
        <f>IF('Rekapitulace stavby'!AN11="","",'Rekapitulace stavby'!AN11)</f>
        <v/>
      </c>
      <c r="K17" s="32"/>
      <c r="L17" s="4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6.95" customHeight="1">
      <c r="A18" s="32"/>
      <c r="B18" s="33"/>
      <c r="C18" s="32"/>
      <c r="D18" s="32"/>
      <c r="E18" s="32"/>
      <c r="F18" s="32"/>
      <c r="G18" s="32"/>
      <c r="H18" s="32"/>
      <c r="I18" s="32"/>
      <c r="J18" s="32"/>
      <c r="K18" s="32"/>
      <c r="L18" s="4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12" customHeight="1">
      <c r="A19" s="32"/>
      <c r="B19" s="33"/>
      <c r="C19" s="32"/>
      <c r="D19" s="27" t="s">
        <v>27</v>
      </c>
      <c r="E19" s="32"/>
      <c r="F19" s="32"/>
      <c r="G19" s="32"/>
      <c r="H19" s="32"/>
      <c r="I19" s="27" t="s">
        <v>25</v>
      </c>
      <c r="J19" s="28" t="str">
        <f>'Rekapitulace stavby'!AN13</f>
        <v>Vyplň údaj</v>
      </c>
      <c r="K19" s="32"/>
      <c r="L19" s="4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8" customHeight="1">
      <c r="A20" s="32"/>
      <c r="B20" s="33"/>
      <c r="C20" s="32"/>
      <c r="D20" s="32"/>
      <c r="E20" s="250" t="str">
        <f>'Rekapitulace stavby'!E14</f>
        <v>Vyplň údaj</v>
      </c>
      <c r="F20" s="231"/>
      <c r="G20" s="231"/>
      <c r="H20" s="231"/>
      <c r="I20" s="27" t="s">
        <v>26</v>
      </c>
      <c r="J20" s="28" t="str">
        <f>'Rekapitulace stavby'!AN14</f>
        <v>Vyplň údaj</v>
      </c>
      <c r="K20" s="32"/>
      <c r="L20" s="4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6.95" customHeight="1">
      <c r="A21" s="32"/>
      <c r="B21" s="33"/>
      <c r="C21" s="32"/>
      <c r="D21" s="32"/>
      <c r="E21" s="32"/>
      <c r="F21" s="32"/>
      <c r="G21" s="32"/>
      <c r="H21" s="32"/>
      <c r="I21" s="32"/>
      <c r="J21" s="32"/>
      <c r="K21" s="32"/>
      <c r="L21" s="4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12" customHeight="1">
      <c r="A22" s="32"/>
      <c r="B22" s="33"/>
      <c r="C22" s="32"/>
      <c r="D22" s="27" t="s">
        <v>29</v>
      </c>
      <c r="E22" s="32"/>
      <c r="F22" s="32"/>
      <c r="G22" s="32"/>
      <c r="H22" s="32"/>
      <c r="I22" s="27" t="s">
        <v>25</v>
      </c>
      <c r="J22" s="25" t="str">
        <f>IF('Rekapitulace stavby'!AN16="","",'Rekapitulace stavby'!AN16)</f>
        <v/>
      </c>
      <c r="K22" s="32"/>
      <c r="L22" s="4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8" customHeight="1">
      <c r="A23" s="32"/>
      <c r="B23" s="33"/>
      <c r="C23" s="32"/>
      <c r="D23" s="32"/>
      <c r="E23" s="25" t="str">
        <f>IF('Rekapitulace stavby'!E17="","",'Rekapitulace stavby'!E17)</f>
        <v xml:space="preserve"> </v>
      </c>
      <c r="F23" s="32"/>
      <c r="G23" s="32"/>
      <c r="H23" s="32"/>
      <c r="I23" s="27" t="s">
        <v>26</v>
      </c>
      <c r="J23" s="25" t="str">
        <f>IF('Rekapitulace stavby'!AN17="","",'Rekapitulace stavby'!AN17)</f>
        <v/>
      </c>
      <c r="K23" s="32"/>
      <c r="L23" s="4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6.95" customHeight="1">
      <c r="A24" s="32"/>
      <c r="B24" s="33"/>
      <c r="C24" s="32"/>
      <c r="D24" s="32"/>
      <c r="E24" s="32"/>
      <c r="F24" s="32"/>
      <c r="G24" s="32"/>
      <c r="H24" s="32"/>
      <c r="I24" s="32"/>
      <c r="J24" s="32"/>
      <c r="K24" s="32"/>
      <c r="L24" s="4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12" customHeight="1">
      <c r="A25" s="32"/>
      <c r="B25" s="33"/>
      <c r="C25" s="32"/>
      <c r="D25" s="27" t="s">
        <v>31</v>
      </c>
      <c r="E25" s="32"/>
      <c r="F25" s="32"/>
      <c r="G25" s="32"/>
      <c r="H25" s="32"/>
      <c r="I25" s="27" t="s">
        <v>25</v>
      </c>
      <c r="J25" s="25" t="str">
        <f>IF('Rekapitulace stavby'!AN19="","",'Rekapitulace stavby'!AN19)</f>
        <v/>
      </c>
      <c r="K25" s="32"/>
      <c r="L25" s="4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8" customHeight="1">
      <c r="A26" s="32"/>
      <c r="B26" s="33"/>
      <c r="C26" s="32"/>
      <c r="D26" s="32"/>
      <c r="E26" s="25" t="str">
        <f>IF('Rekapitulace stavby'!E20="","",'Rekapitulace stavby'!E20)</f>
        <v xml:space="preserve"> </v>
      </c>
      <c r="F26" s="32"/>
      <c r="G26" s="32"/>
      <c r="H26" s="32"/>
      <c r="I26" s="27" t="s">
        <v>26</v>
      </c>
      <c r="J26" s="25" t="str">
        <f>IF('Rekapitulace stavby'!AN20="","",'Rekapitulace stavby'!AN20)</f>
        <v/>
      </c>
      <c r="K26" s="32"/>
      <c r="L26" s="4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2" customFormat="1" ht="6.95" customHeight="1">
      <c r="A27" s="32"/>
      <c r="B27" s="33"/>
      <c r="C27" s="32"/>
      <c r="D27" s="32"/>
      <c r="E27" s="32"/>
      <c r="F27" s="32"/>
      <c r="G27" s="32"/>
      <c r="H27" s="32"/>
      <c r="I27" s="32"/>
      <c r="J27" s="32"/>
      <c r="K27" s="32"/>
      <c r="L27" s="4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</row>
    <row r="28" spans="1:31" s="2" customFormat="1" ht="12" customHeight="1">
      <c r="A28" s="32"/>
      <c r="B28" s="33"/>
      <c r="C28" s="32"/>
      <c r="D28" s="27" t="s">
        <v>32</v>
      </c>
      <c r="E28" s="32"/>
      <c r="F28" s="32"/>
      <c r="G28" s="32"/>
      <c r="H28" s="32"/>
      <c r="I28" s="32"/>
      <c r="J28" s="32"/>
      <c r="K28" s="32"/>
      <c r="L28" s="4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8" customFormat="1" ht="16.5" customHeight="1">
      <c r="A29" s="99"/>
      <c r="B29" s="100"/>
      <c r="C29" s="99"/>
      <c r="D29" s="99"/>
      <c r="E29" s="235" t="s">
        <v>1</v>
      </c>
      <c r="F29" s="235"/>
      <c r="G29" s="235"/>
      <c r="H29" s="235"/>
      <c r="I29" s="99"/>
      <c r="J29" s="99"/>
      <c r="K29" s="99"/>
      <c r="L29" s="101"/>
      <c r="S29" s="99"/>
      <c r="T29" s="99"/>
      <c r="U29" s="99"/>
      <c r="V29" s="99"/>
      <c r="W29" s="99"/>
      <c r="X29" s="99"/>
      <c r="Y29" s="99"/>
      <c r="Z29" s="99"/>
      <c r="AA29" s="99"/>
      <c r="AB29" s="99"/>
      <c r="AC29" s="99"/>
      <c r="AD29" s="99"/>
      <c r="AE29" s="99"/>
    </row>
    <row r="30" spans="1:31" s="2" customFormat="1" ht="6.95" customHeight="1">
      <c r="A30" s="32"/>
      <c r="B30" s="33"/>
      <c r="C30" s="32"/>
      <c r="D30" s="32"/>
      <c r="E30" s="32"/>
      <c r="F30" s="32"/>
      <c r="G30" s="32"/>
      <c r="H30" s="32"/>
      <c r="I30" s="32"/>
      <c r="J30" s="32"/>
      <c r="K30" s="32"/>
      <c r="L30" s="4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5" customHeight="1">
      <c r="A31" s="32"/>
      <c r="B31" s="33"/>
      <c r="C31" s="32"/>
      <c r="D31" s="66"/>
      <c r="E31" s="66"/>
      <c r="F31" s="66"/>
      <c r="G31" s="66"/>
      <c r="H31" s="66"/>
      <c r="I31" s="66"/>
      <c r="J31" s="66"/>
      <c r="K31" s="66"/>
      <c r="L31" s="4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25.35" customHeight="1">
      <c r="A32" s="32"/>
      <c r="B32" s="33"/>
      <c r="C32" s="32"/>
      <c r="D32" s="102" t="s">
        <v>33</v>
      </c>
      <c r="E32" s="32"/>
      <c r="F32" s="32"/>
      <c r="G32" s="32"/>
      <c r="H32" s="32"/>
      <c r="I32" s="32"/>
      <c r="J32" s="71">
        <f>ROUND(J130, 2)</f>
        <v>0</v>
      </c>
      <c r="K32" s="32"/>
      <c r="L32" s="42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6.95" customHeight="1">
      <c r="A33" s="32"/>
      <c r="B33" s="33"/>
      <c r="C33" s="32"/>
      <c r="D33" s="66"/>
      <c r="E33" s="66"/>
      <c r="F33" s="66"/>
      <c r="G33" s="66"/>
      <c r="H33" s="66"/>
      <c r="I33" s="66"/>
      <c r="J33" s="66"/>
      <c r="K33" s="66"/>
      <c r="L33" s="42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>
      <c r="A34" s="32"/>
      <c r="B34" s="33"/>
      <c r="C34" s="32"/>
      <c r="D34" s="32"/>
      <c r="E34" s="32"/>
      <c r="F34" s="36" t="s">
        <v>35</v>
      </c>
      <c r="G34" s="32"/>
      <c r="H34" s="32"/>
      <c r="I34" s="36" t="s">
        <v>34</v>
      </c>
      <c r="J34" s="36" t="s">
        <v>36</v>
      </c>
      <c r="K34" s="32"/>
      <c r="L34" s="4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customHeight="1">
      <c r="A35" s="32"/>
      <c r="B35" s="33"/>
      <c r="C35" s="32"/>
      <c r="D35" s="103" t="s">
        <v>37</v>
      </c>
      <c r="E35" s="27" t="s">
        <v>38</v>
      </c>
      <c r="F35" s="104">
        <f>ROUND((SUM(BE130:BE313)),  2)</f>
        <v>0</v>
      </c>
      <c r="G35" s="32"/>
      <c r="H35" s="32"/>
      <c r="I35" s="105">
        <v>0.21</v>
      </c>
      <c r="J35" s="104">
        <f>ROUND(((SUM(BE130:BE313))*I35),  2)</f>
        <v>0</v>
      </c>
      <c r="K35" s="32"/>
      <c r="L35" s="42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customHeight="1">
      <c r="A36" s="32"/>
      <c r="B36" s="33"/>
      <c r="C36" s="32"/>
      <c r="D36" s="32"/>
      <c r="E36" s="27" t="s">
        <v>39</v>
      </c>
      <c r="F36" s="104">
        <f>ROUND((SUM(BF130:BF313)),  2)</f>
        <v>0</v>
      </c>
      <c r="G36" s="32"/>
      <c r="H36" s="32"/>
      <c r="I36" s="105">
        <v>0.15</v>
      </c>
      <c r="J36" s="104">
        <f>ROUND(((SUM(BF130:BF313))*I36),  2)</f>
        <v>0</v>
      </c>
      <c r="K36" s="32"/>
      <c r="L36" s="4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>
      <c r="A37" s="32"/>
      <c r="B37" s="33"/>
      <c r="C37" s="32"/>
      <c r="D37" s="32"/>
      <c r="E37" s="27" t="s">
        <v>40</v>
      </c>
      <c r="F37" s="104">
        <f>ROUND((SUM(BG130:BG313)),  2)</f>
        <v>0</v>
      </c>
      <c r="G37" s="32"/>
      <c r="H37" s="32"/>
      <c r="I37" s="105">
        <v>0.21</v>
      </c>
      <c r="J37" s="104">
        <f>0</f>
        <v>0</v>
      </c>
      <c r="K37" s="32"/>
      <c r="L37" s="4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14.45" hidden="1" customHeight="1">
      <c r="A38" s="32"/>
      <c r="B38" s="33"/>
      <c r="C38" s="32"/>
      <c r="D38" s="32"/>
      <c r="E38" s="27" t="s">
        <v>41</v>
      </c>
      <c r="F38" s="104">
        <f>ROUND((SUM(BH130:BH313)),  2)</f>
        <v>0</v>
      </c>
      <c r="G38" s="32"/>
      <c r="H38" s="32"/>
      <c r="I38" s="105">
        <v>0.15</v>
      </c>
      <c r="J38" s="104">
        <f>0</f>
        <v>0</v>
      </c>
      <c r="K38" s="32"/>
      <c r="L38" s="4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14.45" hidden="1" customHeight="1">
      <c r="A39" s="32"/>
      <c r="B39" s="33"/>
      <c r="C39" s="32"/>
      <c r="D39" s="32"/>
      <c r="E39" s="27" t="s">
        <v>42</v>
      </c>
      <c r="F39" s="104">
        <f>ROUND((SUM(BI130:BI313)),  2)</f>
        <v>0</v>
      </c>
      <c r="G39" s="32"/>
      <c r="H39" s="32"/>
      <c r="I39" s="105">
        <v>0</v>
      </c>
      <c r="J39" s="104">
        <f>0</f>
        <v>0</v>
      </c>
      <c r="K39" s="32"/>
      <c r="L39" s="42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6.95" customHeight="1">
      <c r="A40" s="32"/>
      <c r="B40" s="33"/>
      <c r="C40" s="32"/>
      <c r="D40" s="32"/>
      <c r="E40" s="32"/>
      <c r="F40" s="32"/>
      <c r="G40" s="32"/>
      <c r="H40" s="32"/>
      <c r="I40" s="32"/>
      <c r="J40" s="32"/>
      <c r="K40" s="32"/>
      <c r="L40" s="42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2" customFormat="1" ht="25.35" customHeight="1">
      <c r="A41" s="32"/>
      <c r="B41" s="33"/>
      <c r="C41" s="106"/>
      <c r="D41" s="107" t="s">
        <v>43</v>
      </c>
      <c r="E41" s="60"/>
      <c r="F41" s="60"/>
      <c r="G41" s="108" t="s">
        <v>44</v>
      </c>
      <c r="H41" s="109" t="s">
        <v>45</v>
      </c>
      <c r="I41" s="60"/>
      <c r="J41" s="110">
        <f>SUM(J32:J39)</f>
        <v>0</v>
      </c>
      <c r="K41" s="111"/>
      <c r="L41" s="42"/>
      <c r="S41" s="32"/>
      <c r="T41" s="32"/>
      <c r="U41" s="32"/>
      <c r="V41" s="32"/>
      <c r="W41" s="32"/>
      <c r="X41" s="32"/>
      <c r="Y41" s="32"/>
      <c r="Z41" s="32"/>
      <c r="AA41" s="32"/>
      <c r="AB41" s="32"/>
      <c r="AC41" s="32"/>
      <c r="AD41" s="32"/>
      <c r="AE41" s="32"/>
    </row>
    <row r="42" spans="1:31" s="2" customFormat="1" ht="14.45" customHeight="1">
      <c r="A42" s="32"/>
      <c r="B42" s="33"/>
      <c r="C42" s="32"/>
      <c r="D42" s="32"/>
      <c r="E42" s="32"/>
      <c r="F42" s="32"/>
      <c r="G42" s="32"/>
      <c r="H42" s="32"/>
      <c r="I42" s="32"/>
      <c r="J42" s="32"/>
      <c r="K42" s="32"/>
      <c r="L42" s="42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42"/>
      <c r="D50" s="43" t="s">
        <v>46</v>
      </c>
      <c r="E50" s="44"/>
      <c r="F50" s="44"/>
      <c r="G50" s="43" t="s">
        <v>47</v>
      </c>
      <c r="H50" s="44"/>
      <c r="I50" s="44"/>
      <c r="J50" s="44"/>
      <c r="K50" s="44"/>
      <c r="L50" s="42"/>
    </row>
    <row r="51" spans="1:31">
      <c r="B51" s="20"/>
      <c r="L51" s="20"/>
    </row>
    <row r="52" spans="1:31">
      <c r="B52" s="20"/>
      <c r="L52" s="20"/>
    </row>
    <row r="53" spans="1:31">
      <c r="B53" s="20"/>
      <c r="L53" s="20"/>
    </row>
    <row r="54" spans="1:31">
      <c r="B54" s="20"/>
      <c r="L54" s="20"/>
    </row>
    <row r="55" spans="1:31">
      <c r="B55" s="20"/>
      <c r="L55" s="20"/>
    </row>
    <row r="56" spans="1:31">
      <c r="B56" s="20"/>
      <c r="L56" s="20"/>
    </row>
    <row r="57" spans="1:31">
      <c r="B57" s="20"/>
      <c r="L57" s="20"/>
    </row>
    <row r="58" spans="1:31">
      <c r="B58" s="20"/>
      <c r="L58" s="20"/>
    </row>
    <row r="59" spans="1:31">
      <c r="B59" s="20"/>
      <c r="L59" s="20"/>
    </row>
    <row r="60" spans="1:31">
      <c r="B60" s="20"/>
      <c r="L60" s="20"/>
    </row>
    <row r="61" spans="1:31" s="2" customFormat="1" ht="12.75">
      <c r="A61" s="32"/>
      <c r="B61" s="33"/>
      <c r="C61" s="32"/>
      <c r="D61" s="45" t="s">
        <v>48</v>
      </c>
      <c r="E61" s="35"/>
      <c r="F61" s="112" t="s">
        <v>49</v>
      </c>
      <c r="G61" s="45" t="s">
        <v>48</v>
      </c>
      <c r="H61" s="35"/>
      <c r="I61" s="35"/>
      <c r="J61" s="113" t="s">
        <v>49</v>
      </c>
      <c r="K61" s="35"/>
      <c r="L61" s="42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>
      <c r="B62" s="20"/>
      <c r="L62" s="20"/>
    </row>
    <row r="63" spans="1:31">
      <c r="B63" s="20"/>
      <c r="L63" s="20"/>
    </row>
    <row r="64" spans="1:31">
      <c r="B64" s="20"/>
      <c r="L64" s="20"/>
    </row>
    <row r="65" spans="1:31" s="2" customFormat="1" ht="12.75">
      <c r="A65" s="32"/>
      <c r="B65" s="33"/>
      <c r="C65" s="32"/>
      <c r="D65" s="43" t="s">
        <v>50</v>
      </c>
      <c r="E65" s="46"/>
      <c r="F65" s="46"/>
      <c r="G65" s="43" t="s">
        <v>51</v>
      </c>
      <c r="H65" s="46"/>
      <c r="I65" s="46"/>
      <c r="J65" s="46"/>
      <c r="K65" s="46"/>
      <c r="L65" s="42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>
      <c r="B66" s="20"/>
      <c r="L66" s="20"/>
    </row>
    <row r="67" spans="1:31">
      <c r="B67" s="20"/>
      <c r="L67" s="20"/>
    </row>
    <row r="68" spans="1:31">
      <c r="B68" s="20"/>
      <c r="L68" s="20"/>
    </row>
    <row r="69" spans="1:31">
      <c r="B69" s="20"/>
      <c r="L69" s="20"/>
    </row>
    <row r="70" spans="1:31">
      <c r="B70" s="20"/>
      <c r="L70" s="20"/>
    </row>
    <row r="71" spans="1:31">
      <c r="B71" s="20"/>
      <c r="L71" s="20"/>
    </row>
    <row r="72" spans="1:31">
      <c r="B72" s="20"/>
      <c r="L72" s="20"/>
    </row>
    <row r="73" spans="1:31">
      <c r="B73" s="20"/>
      <c r="L73" s="20"/>
    </row>
    <row r="74" spans="1:31">
      <c r="B74" s="20"/>
      <c r="L74" s="20"/>
    </row>
    <row r="75" spans="1:31">
      <c r="B75" s="20"/>
      <c r="L75" s="20"/>
    </row>
    <row r="76" spans="1:31" s="2" customFormat="1" ht="12.75">
      <c r="A76" s="32"/>
      <c r="B76" s="33"/>
      <c r="C76" s="32"/>
      <c r="D76" s="45" t="s">
        <v>48</v>
      </c>
      <c r="E76" s="35"/>
      <c r="F76" s="112" t="s">
        <v>49</v>
      </c>
      <c r="G76" s="45" t="s">
        <v>48</v>
      </c>
      <c r="H76" s="35"/>
      <c r="I76" s="35"/>
      <c r="J76" s="113" t="s">
        <v>49</v>
      </c>
      <c r="K76" s="35"/>
      <c r="L76" s="4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45" customHeight="1">
      <c r="A77" s="32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2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31" s="2" customFormat="1" ht="6.95" customHeight="1">
      <c r="A81" s="32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42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31" s="2" customFormat="1" ht="24.95" customHeight="1">
      <c r="A82" s="32"/>
      <c r="B82" s="33"/>
      <c r="C82" s="21" t="s">
        <v>130</v>
      </c>
      <c r="D82" s="32"/>
      <c r="E82" s="32"/>
      <c r="F82" s="32"/>
      <c r="G82" s="32"/>
      <c r="H82" s="32"/>
      <c r="I82" s="32"/>
      <c r="J82" s="32"/>
      <c r="K82" s="32"/>
      <c r="L82" s="4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31" s="2" customFormat="1" ht="6.95" customHeight="1">
      <c r="A83" s="32"/>
      <c r="B83" s="33"/>
      <c r="C83" s="32"/>
      <c r="D83" s="32"/>
      <c r="E83" s="32"/>
      <c r="F83" s="32"/>
      <c r="G83" s="32"/>
      <c r="H83" s="32"/>
      <c r="I83" s="32"/>
      <c r="J83" s="32"/>
      <c r="K83" s="32"/>
      <c r="L83" s="4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31" s="2" customFormat="1" ht="12" customHeight="1">
      <c r="A84" s="32"/>
      <c r="B84" s="33"/>
      <c r="C84" s="27" t="s">
        <v>16</v>
      </c>
      <c r="D84" s="32"/>
      <c r="E84" s="32"/>
      <c r="F84" s="32"/>
      <c r="G84" s="32"/>
      <c r="H84" s="32"/>
      <c r="I84" s="32"/>
      <c r="J84" s="32"/>
      <c r="K84" s="32"/>
      <c r="L84" s="42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31" s="2" customFormat="1" ht="16.5" customHeight="1">
      <c r="A85" s="32"/>
      <c r="B85" s="33"/>
      <c r="C85" s="32"/>
      <c r="D85" s="32"/>
      <c r="E85" s="248" t="str">
        <f>E7</f>
        <v>Kanalizace Beroun - Zavadilka</v>
      </c>
      <c r="F85" s="249"/>
      <c r="G85" s="249"/>
      <c r="H85" s="249"/>
      <c r="I85" s="32"/>
      <c r="J85" s="32"/>
      <c r="K85" s="32"/>
      <c r="L85" s="42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31" s="1" customFormat="1" ht="12" customHeight="1">
      <c r="B86" s="20"/>
      <c r="C86" s="27" t="s">
        <v>126</v>
      </c>
      <c r="L86" s="20"/>
    </row>
    <row r="87" spans="1:31" s="2" customFormat="1" ht="16.5" customHeight="1">
      <c r="A87" s="32"/>
      <c r="B87" s="33"/>
      <c r="C87" s="32"/>
      <c r="D87" s="32"/>
      <c r="E87" s="248" t="s">
        <v>127</v>
      </c>
      <c r="F87" s="247"/>
      <c r="G87" s="247"/>
      <c r="H87" s="247"/>
      <c r="I87" s="32"/>
      <c r="J87" s="32"/>
      <c r="K87" s="32"/>
      <c r="L87" s="4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31" s="2" customFormat="1" ht="12" customHeight="1">
      <c r="A88" s="32"/>
      <c r="B88" s="33"/>
      <c r="C88" s="27" t="s">
        <v>128</v>
      </c>
      <c r="D88" s="32"/>
      <c r="E88" s="32"/>
      <c r="F88" s="32"/>
      <c r="G88" s="32"/>
      <c r="H88" s="32"/>
      <c r="I88" s="32"/>
      <c r="J88" s="32"/>
      <c r="K88" s="32"/>
      <c r="L88" s="4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31" s="2" customFormat="1" ht="16.5" customHeight="1">
      <c r="A89" s="32"/>
      <c r="B89" s="33"/>
      <c r="C89" s="32"/>
      <c r="D89" s="32"/>
      <c r="E89" s="241" t="str">
        <f>E11</f>
        <v>01.18 - SO 01.18 stoka IG 1-B-2</v>
      </c>
      <c r="F89" s="247"/>
      <c r="G89" s="247"/>
      <c r="H89" s="247"/>
      <c r="I89" s="32"/>
      <c r="J89" s="32"/>
      <c r="K89" s="32"/>
      <c r="L89" s="4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31" s="2" customFormat="1" ht="6.95" customHeight="1">
      <c r="A90" s="32"/>
      <c r="B90" s="33"/>
      <c r="C90" s="32"/>
      <c r="D90" s="32"/>
      <c r="E90" s="32"/>
      <c r="F90" s="32"/>
      <c r="G90" s="32"/>
      <c r="H90" s="32"/>
      <c r="I90" s="32"/>
      <c r="J90" s="32"/>
      <c r="K90" s="32"/>
      <c r="L90" s="4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31" s="2" customFormat="1" ht="12" customHeight="1">
      <c r="A91" s="32"/>
      <c r="B91" s="33"/>
      <c r="C91" s="27" t="s">
        <v>20</v>
      </c>
      <c r="D91" s="32"/>
      <c r="E91" s="32"/>
      <c r="F91" s="25" t="str">
        <f>F14</f>
        <v xml:space="preserve"> </v>
      </c>
      <c r="G91" s="32"/>
      <c r="H91" s="32"/>
      <c r="I91" s="27" t="s">
        <v>22</v>
      </c>
      <c r="J91" s="55" t="str">
        <f>IF(J14="","",J14)</f>
        <v>21. 4. 2022</v>
      </c>
      <c r="K91" s="32"/>
      <c r="L91" s="4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31" s="2" customFormat="1" ht="6.95" customHeight="1">
      <c r="A92" s="32"/>
      <c r="B92" s="33"/>
      <c r="C92" s="32"/>
      <c r="D92" s="32"/>
      <c r="E92" s="32"/>
      <c r="F92" s="32"/>
      <c r="G92" s="32"/>
      <c r="H92" s="32"/>
      <c r="I92" s="32"/>
      <c r="J92" s="32"/>
      <c r="K92" s="32"/>
      <c r="L92" s="42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31" s="2" customFormat="1" ht="15.2" customHeight="1">
      <c r="A93" s="32"/>
      <c r="B93" s="33"/>
      <c r="C93" s="27" t="s">
        <v>24</v>
      </c>
      <c r="D93" s="32"/>
      <c r="E93" s="32"/>
      <c r="F93" s="25" t="str">
        <f>E17</f>
        <v xml:space="preserve"> </v>
      </c>
      <c r="G93" s="32"/>
      <c r="H93" s="32"/>
      <c r="I93" s="27" t="s">
        <v>29</v>
      </c>
      <c r="J93" s="30" t="str">
        <f>E23</f>
        <v xml:space="preserve"> </v>
      </c>
      <c r="K93" s="32"/>
      <c r="L93" s="4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31" s="2" customFormat="1" ht="15.2" customHeight="1">
      <c r="A94" s="32"/>
      <c r="B94" s="33"/>
      <c r="C94" s="27" t="s">
        <v>27</v>
      </c>
      <c r="D94" s="32"/>
      <c r="E94" s="32"/>
      <c r="F94" s="25" t="str">
        <f>IF(E20="","",E20)</f>
        <v>Vyplň údaj</v>
      </c>
      <c r="G94" s="32"/>
      <c r="H94" s="32"/>
      <c r="I94" s="27" t="s">
        <v>31</v>
      </c>
      <c r="J94" s="30" t="str">
        <f>E26</f>
        <v xml:space="preserve"> </v>
      </c>
      <c r="K94" s="32"/>
      <c r="L94" s="42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31" s="2" customFormat="1" ht="10.35" customHeight="1">
      <c r="A95" s="32"/>
      <c r="B95" s="33"/>
      <c r="C95" s="32"/>
      <c r="D95" s="32"/>
      <c r="E95" s="32"/>
      <c r="F95" s="32"/>
      <c r="G95" s="32"/>
      <c r="H95" s="32"/>
      <c r="I95" s="32"/>
      <c r="J95" s="32"/>
      <c r="K95" s="32"/>
      <c r="L95" s="42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31" s="2" customFormat="1" ht="29.25" customHeight="1">
      <c r="A96" s="32"/>
      <c r="B96" s="33"/>
      <c r="C96" s="114" t="s">
        <v>131</v>
      </c>
      <c r="D96" s="106"/>
      <c r="E96" s="106"/>
      <c r="F96" s="106"/>
      <c r="G96" s="106"/>
      <c r="H96" s="106"/>
      <c r="I96" s="106"/>
      <c r="J96" s="115" t="s">
        <v>132</v>
      </c>
      <c r="K96" s="106"/>
      <c r="L96" s="42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</row>
    <row r="97" spans="1:47" s="2" customFormat="1" ht="10.35" customHeight="1">
      <c r="A97" s="32"/>
      <c r="B97" s="33"/>
      <c r="C97" s="32"/>
      <c r="D97" s="32"/>
      <c r="E97" s="32"/>
      <c r="F97" s="32"/>
      <c r="G97" s="32"/>
      <c r="H97" s="32"/>
      <c r="I97" s="32"/>
      <c r="J97" s="32"/>
      <c r="K97" s="32"/>
      <c r="L97" s="42"/>
      <c r="S97" s="32"/>
      <c r="T97" s="32"/>
      <c r="U97" s="32"/>
      <c r="V97" s="32"/>
      <c r="W97" s="32"/>
      <c r="X97" s="32"/>
      <c r="Y97" s="32"/>
      <c r="Z97" s="32"/>
      <c r="AA97" s="32"/>
      <c r="AB97" s="32"/>
      <c r="AC97" s="32"/>
      <c r="AD97" s="32"/>
      <c r="AE97" s="32"/>
    </row>
    <row r="98" spans="1:47" s="2" customFormat="1" ht="22.9" customHeight="1">
      <c r="A98" s="32"/>
      <c r="B98" s="33"/>
      <c r="C98" s="116" t="s">
        <v>133</v>
      </c>
      <c r="D98" s="32"/>
      <c r="E98" s="32"/>
      <c r="F98" s="32"/>
      <c r="G98" s="32"/>
      <c r="H98" s="32"/>
      <c r="I98" s="32"/>
      <c r="J98" s="71">
        <f>J130</f>
        <v>0</v>
      </c>
      <c r="K98" s="32"/>
      <c r="L98" s="42"/>
      <c r="S98" s="32"/>
      <c r="T98" s="32"/>
      <c r="U98" s="32"/>
      <c r="V98" s="32"/>
      <c r="W98" s="32"/>
      <c r="X98" s="32"/>
      <c r="Y98" s="32"/>
      <c r="Z98" s="32"/>
      <c r="AA98" s="32"/>
      <c r="AB98" s="32"/>
      <c r="AC98" s="32"/>
      <c r="AD98" s="32"/>
      <c r="AE98" s="32"/>
      <c r="AU98" s="17" t="s">
        <v>134</v>
      </c>
    </row>
    <row r="99" spans="1:47" s="9" customFormat="1" ht="24.95" customHeight="1">
      <c r="B99" s="117"/>
      <c r="D99" s="118" t="s">
        <v>135</v>
      </c>
      <c r="E99" s="119"/>
      <c r="F99" s="119"/>
      <c r="G99" s="119"/>
      <c r="H99" s="119"/>
      <c r="I99" s="119"/>
      <c r="J99" s="120">
        <f>J131</f>
        <v>0</v>
      </c>
      <c r="L99" s="117"/>
    </row>
    <row r="100" spans="1:47" s="10" customFormat="1" ht="19.899999999999999" customHeight="1">
      <c r="B100" s="121"/>
      <c r="D100" s="122" t="s">
        <v>136</v>
      </c>
      <c r="E100" s="123"/>
      <c r="F100" s="123"/>
      <c r="G100" s="123"/>
      <c r="H100" s="123"/>
      <c r="I100" s="123"/>
      <c r="J100" s="124">
        <f>J132</f>
        <v>0</v>
      </c>
      <c r="L100" s="121"/>
    </row>
    <row r="101" spans="1:47" s="10" customFormat="1" ht="19.899999999999999" customHeight="1">
      <c r="B101" s="121"/>
      <c r="D101" s="122" t="s">
        <v>137</v>
      </c>
      <c r="E101" s="123"/>
      <c r="F101" s="123"/>
      <c r="G101" s="123"/>
      <c r="H101" s="123"/>
      <c r="I101" s="123"/>
      <c r="J101" s="124">
        <f>J217</f>
        <v>0</v>
      </c>
      <c r="L101" s="121"/>
    </row>
    <row r="102" spans="1:47" s="10" customFormat="1" ht="19.899999999999999" customHeight="1">
      <c r="B102" s="121"/>
      <c r="D102" s="122" t="s">
        <v>138</v>
      </c>
      <c r="E102" s="123"/>
      <c r="F102" s="123"/>
      <c r="G102" s="123"/>
      <c r="H102" s="123"/>
      <c r="I102" s="123"/>
      <c r="J102" s="124">
        <f>J221</f>
        <v>0</v>
      </c>
      <c r="L102" s="121"/>
    </row>
    <row r="103" spans="1:47" s="10" customFormat="1" ht="19.899999999999999" customHeight="1">
      <c r="B103" s="121"/>
      <c r="D103" s="122" t="s">
        <v>139</v>
      </c>
      <c r="E103" s="123"/>
      <c r="F103" s="123"/>
      <c r="G103" s="123"/>
      <c r="H103" s="123"/>
      <c r="I103" s="123"/>
      <c r="J103" s="124">
        <f>J228</f>
        <v>0</v>
      </c>
      <c r="L103" s="121"/>
    </row>
    <row r="104" spans="1:47" s="10" customFormat="1" ht="19.899999999999999" customHeight="1">
      <c r="B104" s="121"/>
      <c r="D104" s="122" t="s">
        <v>140</v>
      </c>
      <c r="E104" s="123"/>
      <c r="F104" s="123"/>
      <c r="G104" s="123"/>
      <c r="H104" s="123"/>
      <c r="I104" s="123"/>
      <c r="J104" s="124">
        <f>J238</f>
        <v>0</v>
      </c>
      <c r="L104" s="121"/>
    </row>
    <row r="105" spans="1:47" s="10" customFormat="1" ht="19.899999999999999" customHeight="1">
      <c r="B105" s="121"/>
      <c r="D105" s="122" t="s">
        <v>141</v>
      </c>
      <c r="E105" s="123"/>
      <c r="F105" s="123"/>
      <c r="G105" s="123"/>
      <c r="H105" s="123"/>
      <c r="I105" s="123"/>
      <c r="J105" s="124">
        <f>J251</f>
        <v>0</v>
      </c>
      <c r="L105" s="121"/>
    </row>
    <row r="106" spans="1:47" s="10" customFormat="1" ht="19.899999999999999" customHeight="1">
      <c r="B106" s="121"/>
      <c r="D106" s="122" t="s">
        <v>142</v>
      </c>
      <c r="E106" s="123"/>
      <c r="F106" s="123"/>
      <c r="G106" s="123"/>
      <c r="H106" s="123"/>
      <c r="I106" s="123"/>
      <c r="J106" s="124">
        <f>J279</f>
        <v>0</v>
      </c>
      <c r="L106" s="121"/>
    </row>
    <row r="107" spans="1:47" s="10" customFormat="1" ht="19.899999999999999" customHeight="1">
      <c r="B107" s="121"/>
      <c r="D107" s="122" t="s">
        <v>143</v>
      </c>
      <c r="E107" s="123"/>
      <c r="F107" s="123"/>
      <c r="G107" s="123"/>
      <c r="H107" s="123"/>
      <c r="I107" s="123"/>
      <c r="J107" s="124">
        <f>J289</f>
        <v>0</v>
      </c>
      <c r="L107" s="121"/>
    </row>
    <row r="108" spans="1:47" s="10" customFormat="1" ht="19.899999999999999" customHeight="1">
      <c r="B108" s="121"/>
      <c r="D108" s="122" t="s">
        <v>144</v>
      </c>
      <c r="E108" s="123"/>
      <c r="F108" s="123"/>
      <c r="G108" s="123"/>
      <c r="H108" s="123"/>
      <c r="I108" s="123"/>
      <c r="J108" s="124">
        <f>J312</f>
        <v>0</v>
      </c>
      <c r="L108" s="121"/>
    </row>
    <row r="109" spans="1:47" s="2" customFormat="1" ht="21.75" customHeight="1">
      <c r="A109" s="32"/>
      <c r="B109" s="33"/>
      <c r="C109" s="32"/>
      <c r="D109" s="32"/>
      <c r="E109" s="32"/>
      <c r="F109" s="32"/>
      <c r="G109" s="32"/>
      <c r="H109" s="32"/>
      <c r="I109" s="32"/>
      <c r="J109" s="32"/>
      <c r="K109" s="32"/>
      <c r="L109" s="42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</row>
    <row r="110" spans="1:47" s="2" customFormat="1" ht="6.95" customHeight="1">
      <c r="A110" s="32"/>
      <c r="B110" s="47"/>
      <c r="C110" s="48"/>
      <c r="D110" s="48"/>
      <c r="E110" s="48"/>
      <c r="F110" s="48"/>
      <c r="G110" s="48"/>
      <c r="H110" s="48"/>
      <c r="I110" s="48"/>
      <c r="J110" s="48"/>
      <c r="K110" s="48"/>
      <c r="L110" s="42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</row>
    <row r="114" spans="1:31" s="2" customFormat="1" ht="6.95" customHeight="1">
      <c r="A114" s="32"/>
      <c r="B114" s="49"/>
      <c r="C114" s="50"/>
      <c r="D114" s="50"/>
      <c r="E114" s="50"/>
      <c r="F114" s="50"/>
      <c r="G114" s="50"/>
      <c r="H114" s="50"/>
      <c r="I114" s="50"/>
      <c r="J114" s="50"/>
      <c r="K114" s="50"/>
      <c r="L114" s="42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pans="1:31" s="2" customFormat="1" ht="24.95" customHeight="1">
      <c r="A115" s="32"/>
      <c r="B115" s="33"/>
      <c r="C115" s="21" t="s">
        <v>145</v>
      </c>
      <c r="D115" s="32"/>
      <c r="E115" s="32"/>
      <c r="F115" s="32"/>
      <c r="G115" s="32"/>
      <c r="H115" s="32"/>
      <c r="I115" s="32"/>
      <c r="J115" s="32"/>
      <c r="K115" s="32"/>
      <c r="L115" s="42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</row>
    <row r="116" spans="1:31" s="2" customFormat="1" ht="6.95" customHeight="1">
      <c r="A116" s="32"/>
      <c r="B116" s="33"/>
      <c r="C116" s="32"/>
      <c r="D116" s="32"/>
      <c r="E116" s="32"/>
      <c r="F116" s="32"/>
      <c r="G116" s="32"/>
      <c r="H116" s="32"/>
      <c r="I116" s="32"/>
      <c r="J116" s="32"/>
      <c r="K116" s="32"/>
      <c r="L116" s="42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</row>
    <row r="117" spans="1:31" s="2" customFormat="1" ht="12" customHeight="1">
      <c r="A117" s="32"/>
      <c r="B117" s="33"/>
      <c r="C117" s="27" t="s">
        <v>16</v>
      </c>
      <c r="D117" s="32"/>
      <c r="E117" s="32"/>
      <c r="F117" s="32"/>
      <c r="G117" s="32"/>
      <c r="H117" s="32"/>
      <c r="I117" s="32"/>
      <c r="J117" s="32"/>
      <c r="K117" s="32"/>
      <c r="L117" s="42"/>
      <c r="S117" s="32"/>
      <c r="T117" s="32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</row>
    <row r="118" spans="1:31" s="2" customFormat="1" ht="16.5" customHeight="1">
      <c r="A118" s="32"/>
      <c r="B118" s="33"/>
      <c r="C118" s="32"/>
      <c r="D118" s="32"/>
      <c r="E118" s="248" t="str">
        <f>E7</f>
        <v>Kanalizace Beroun - Zavadilka</v>
      </c>
      <c r="F118" s="249"/>
      <c r="G118" s="249"/>
      <c r="H118" s="249"/>
      <c r="I118" s="32"/>
      <c r="J118" s="32"/>
      <c r="K118" s="32"/>
      <c r="L118" s="42"/>
      <c r="S118" s="32"/>
      <c r="T118" s="32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</row>
    <row r="119" spans="1:31" s="1" customFormat="1" ht="12" customHeight="1">
      <c r="B119" s="20"/>
      <c r="C119" s="27" t="s">
        <v>126</v>
      </c>
      <c r="L119" s="20"/>
    </row>
    <row r="120" spans="1:31" s="2" customFormat="1" ht="16.5" customHeight="1">
      <c r="A120" s="32"/>
      <c r="B120" s="33"/>
      <c r="C120" s="32"/>
      <c r="D120" s="32"/>
      <c r="E120" s="248" t="s">
        <v>127</v>
      </c>
      <c r="F120" s="247"/>
      <c r="G120" s="247"/>
      <c r="H120" s="247"/>
      <c r="I120" s="32"/>
      <c r="J120" s="32"/>
      <c r="K120" s="32"/>
      <c r="L120" s="42"/>
      <c r="S120" s="32"/>
      <c r="T120" s="32"/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</row>
    <row r="121" spans="1:31" s="2" customFormat="1" ht="12" customHeight="1">
      <c r="A121" s="32"/>
      <c r="B121" s="33"/>
      <c r="C121" s="27" t="s">
        <v>128</v>
      </c>
      <c r="D121" s="32"/>
      <c r="E121" s="32"/>
      <c r="F121" s="32"/>
      <c r="G121" s="32"/>
      <c r="H121" s="32"/>
      <c r="I121" s="32"/>
      <c r="J121" s="32"/>
      <c r="K121" s="32"/>
      <c r="L121" s="42"/>
      <c r="S121" s="32"/>
      <c r="T121" s="32"/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</row>
    <row r="122" spans="1:31" s="2" customFormat="1" ht="16.5" customHeight="1">
      <c r="A122" s="32"/>
      <c r="B122" s="33"/>
      <c r="C122" s="32"/>
      <c r="D122" s="32"/>
      <c r="E122" s="241" t="str">
        <f>E11</f>
        <v>01.18 - SO 01.18 stoka IG 1-B-2</v>
      </c>
      <c r="F122" s="247"/>
      <c r="G122" s="247"/>
      <c r="H122" s="247"/>
      <c r="I122" s="32"/>
      <c r="J122" s="32"/>
      <c r="K122" s="32"/>
      <c r="L122" s="42"/>
      <c r="S122" s="32"/>
      <c r="T122" s="32"/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</row>
    <row r="123" spans="1:31" s="2" customFormat="1" ht="6.95" customHeight="1">
      <c r="A123" s="32"/>
      <c r="B123" s="33"/>
      <c r="C123" s="32"/>
      <c r="D123" s="32"/>
      <c r="E123" s="32"/>
      <c r="F123" s="32"/>
      <c r="G123" s="32"/>
      <c r="H123" s="32"/>
      <c r="I123" s="32"/>
      <c r="J123" s="32"/>
      <c r="K123" s="32"/>
      <c r="L123" s="42"/>
      <c r="S123" s="32"/>
      <c r="T123" s="32"/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</row>
    <row r="124" spans="1:31" s="2" customFormat="1" ht="12" customHeight="1">
      <c r="A124" s="32"/>
      <c r="B124" s="33"/>
      <c r="C124" s="27" t="s">
        <v>20</v>
      </c>
      <c r="D124" s="32"/>
      <c r="E124" s="32"/>
      <c r="F124" s="25" t="str">
        <f>F14</f>
        <v xml:space="preserve"> </v>
      </c>
      <c r="G124" s="32"/>
      <c r="H124" s="32"/>
      <c r="I124" s="27" t="s">
        <v>22</v>
      </c>
      <c r="J124" s="55" t="str">
        <f>IF(J14="","",J14)</f>
        <v>21. 4. 2022</v>
      </c>
      <c r="K124" s="32"/>
      <c r="L124" s="42"/>
      <c r="S124" s="32"/>
      <c r="T124" s="32"/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</row>
    <row r="125" spans="1:31" s="2" customFormat="1" ht="6.95" customHeight="1">
      <c r="A125" s="32"/>
      <c r="B125" s="33"/>
      <c r="C125" s="32"/>
      <c r="D125" s="32"/>
      <c r="E125" s="32"/>
      <c r="F125" s="32"/>
      <c r="G125" s="32"/>
      <c r="H125" s="32"/>
      <c r="I125" s="32"/>
      <c r="J125" s="32"/>
      <c r="K125" s="32"/>
      <c r="L125" s="42"/>
      <c r="S125" s="32"/>
      <c r="T125" s="32"/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</row>
    <row r="126" spans="1:31" s="2" customFormat="1" ht="15.2" customHeight="1">
      <c r="A126" s="32"/>
      <c r="B126" s="33"/>
      <c r="C126" s="27" t="s">
        <v>24</v>
      </c>
      <c r="D126" s="32"/>
      <c r="E126" s="32"/>
      <c r="F126" s="25" t="str">
        <f>E17</f>
        <v xml:space="preserve"> </v>
      </c>
      <c r="G126" s="32"/>
      <c r="H126" s="32"/>
      <c r="I126" s="27" t="s">
        <v>29</v>
      </c>
      <c r="J126" s="30" t="str">
        <f>E23</f>
        <v xml:space="preserve"> </v>
      </c>
      <c r="K126" s="32"/>
      <c r="L126" s="42"/>
      <c r="S126" s="32"/>
      <c r="T126" s="32"/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</row>
    <row r="127" spans="1:31" s="2" customFormat="1" ht="15.2" customHeight="1">
      <c r="A127" s="32"/>
      <c r="B127" s="33"/>
      <c r="C127" s="27" t="s">
        <v>27</v>
      </c>
      <c r="D127" s="32"/>
      <c r="E127" s="32"/>
      <c r="F127" s="25" t="str">
        <f>IF(E20="","",E20)</f>
        <v>Vyplň údaj</v>
      </c>
      <c r="G127" s="32"/>
      <c r="H127" s="32"/>
      <c r="I127" s="27" t="s">
        <v>31</v>
      </c>
      <c r="J127" s="30" t="str">
        <f>E26</f>
        <v xml:space="preserve"> </v>
      </c>
      <c r="K127" s="32"/>
      <c r="L127" s="42"/>
      <c r="S127" s="32"/>
      <c r="T127" s="32"/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</row>
    <row r="128" spans="1:31" s="2" customFormat="1" ht="10.35" customHeight="1">
      <c r="A128" s="32"/>
      <c r="B128" s="33"/>
      <c r="C128" s="32"/>
      <c r="D128" s="32"/>
      <c r="E128" s="32"/>
      <c r="F128" s="32"/>
      <c r="G128" s="32"/>
      <c r="H128" s="32"/>
      <c r="I128" s="32"/>
      <c r="J128" s="32"/>
      <c r="K128" s="32"/>
      <c r="L128" s="42"/>
      <c r="S128" s="32"/>
      <c r="T128" s="32"/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</row>
    <row r="129" spans="1:65" s="11" customFormat="1" ht="29.25" customHeight="1">
      <c r="A129" s="125"/>
      <c r="B129" s="126"/>
      <c r="C129" s="127" t="s">
        <v>146</v>
      </c>
      <c r="D129" s="128" t="s">
        <v>58</v>
      </c>
      <c r="E129" s="128" t="s">
        <v>54</v>
      </c>
      <c r="F129" s="128" t="s">
        <v>55</v>
      </c>
      <c r="G129" s="128" t="s">
        <v>147</v>
      </c>
      <c r="H129" s="128" t="s">
        <v>148</v>
      </c>
      <c r="I129" s="128" t="s">
        <v>149</v>
      </c>
      <c r="J129" s="129" t="s">
        <v>132</v>
      </c>
      <c r="K129" s="130" t="s">
        <v>150</v>
      </c>
      <c r="L129" s="131"/>
      <c r="M129" s="62" t="s">
        <v>1</v>
      </c>
      <c r="N129" s="63" t="s">
        <v>37</v>
      </c>
      <c r="O129" s="63" t="s">
        <v>151</v>
      </c>
      <c r="P129" s="63" t="s">
        <v>152</v>
      </c>
      <c r="Q129" s="63" t="s">
        <v>153</v>
      </c>
      <c r="R129" s="63" t="s">
        <v>154</v>
      </c>
      <c r="S129" s="63" t="s">
        <v>155</v>
      </c>
      <c r="T129" s="64" t="s">
        <v>156</v>
      </c>
      <c r="U129" s="125"/>
      <c r="V129" s="125"/>
      <c r="W129" s="125"/>
      <c r="X129" s="125"/>
      <c r="Y129" s="125"/>
      <c r="Z129" s="125"/>
      <c r="AA129" s="125"/>
      <c r="AB129" s="125"/>
      <c r="AC129" s="125"/>
      <c r="AD129" s="125"/>
      <c r="AE129" s="125"/>
    </row>
    <row r="130" spans="1:65" s="2" customFormat="1" ht="22.9" customHeight="1">
      <c r="A130" s="32"/>
      <c r="B130" s="33"/>
      <c r="C130" s="69" t="s">
        <v>157</v>
      </c>
      <c r="D130" s="32"/>
      <c r="E130" s="32"/>
      <c r="F130" s="32"/>
      <c r="G130" s="32"/>
      <c r="H130" s="32"/>
      <c r="I130" s="32"/>
      <c r="J130" s="132">
        <f>BK130</f>
        <v>0</v>
      </c>
      <c r="K130" s="32"/>
      <c r="L130" s="33"/>
      <c r="M130" s="65"/>
      <c r="N130" s="56"/>
      <c r="O130" s="66"/>
      <c r="P130" s="133">
        <f>P131</f>
        <v>0</v>
      </c>
      <c r="Q130" s="66"/>
      <c r="R130" s="133">
        <f>R131</f>
        <v>30.889701800000001</v>
      </c>
      <c r="S130" s="66"/>
      <c r="T130" s="134">
        <f>T131</f>
        <v>37.319000000000003</v>
      </c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  <c r="AT130" s="17" t="s">
        <v>72</v>
      </c>
      <c r="AU130" s="17" t="s">
        <v>134</v>
      </c>
      <c r="BK130" s="135">
        <f>BK131</f>
        <v>0</v>
      </c>
    </row>
    <row r="131" spans="1:65" s="12" customFormat="1" ht="25.9" customHeight="1">
      <c r="B131" s="136"/>
      <c r="D131" s="137" t="s">
        <v>72</v>
      </c>
      <c r="E131" s="138" t="s">
        <v>158</v>
      </c>
      <c r="F131" s="138" t="s">
        <v>159</v>
      </c>
      <c r="I131" s="139"/>
      <c r="J131" s="140">
        <f>BK131</f>
        <v>0</v>
      </c>
      <c r="L131" s="136"/>
      <c r="M131" s="141"/>
      <c r="N131" s="142"/>
      <c r="O131" s="142"/>
      <c r="P131" s="143">
        <f>P132+P217+P221+P228+P238+P251+P279+P289+P312</f>
        <v>0</v>
      </c>
      <c r="Q131" s="142"/>
      <c r="R131" s="143">
        <f>R132+R217+R221+R228+R238+R251+R279+R289+R312</f>
        <v>30.889701800000001</v>
      </c>
      <c r="S131" s="142"/>
      <c r="T131" s="144">
        <f>T132+T217+T221+T228+T238+T251+T279+T289+T312</f>
        <v>37.319000000000003</v>
      </c>
      <c r="AR131" s="137" t="s">
        <v>80</v>
      </c>
      <c r="AT131" s="145" t="s">
        <v>72</v>
      </c>
      <c r="AU131" s="145" t="s">
        <v>73</v>
      </c>
      <c r="AY131" s="137" t="s">
        <v>160</v>
      </c>
      <c r="BK131" s="146">
        <f>BK132+BK217+BK221+BK228+BK238+BK251+BK279+BK289+BK312</f>
        <v>0</v>
      </c>
    </row>
    <row r="132" spans="1:65" s="12" customFormat="1" ht="22.9" customHeight="1">
      <c r="B132" s="136"/>
      <c r="D132" s="137" t="s">
        <v>72</v>
      </c>
      <c r="E132" s="147" t="s">
        <v>80</v>
      </c>
      <c r="F132" s="147" t="s">
        <v>161</v>
      </c>
      <c r="I132" s="139"/>
      <c r="J132" s="148">
        <f>BK132</f>
        <v>0</v>
      </c>
      <c r="L132" s="136"/>
      <c r="M132" s="141"/>
      <c r="N132" s="142"/>
      <c r="O132" s="142"/>
      <c r="P132" s="143">
        <f>SUM(P133:P216)</f>
        <v>0</v>
      </c>
      <c r="Q132" s="142"/>
      <c r="R132" s="143">
        <f>SUM(R133:R216)</f>
        <v>0.24969849999999999</v>
      </c>
      <c r="S132" s="142"/>
      <c r="T132" s="144">
        <f>SUM(T133:T216)</f>
        <v>37.319000000000003</v>
      </c>
      <c r="AR132" s="137" t="s">
        <v>80</v>
      </c>
      <c r="AT132" s="145" t="s">
        <v>72</v>
      </c>
      <c r="AU132" s="145" t="s">
        <v>80</v>
      </c>
      <c r="AY132" s="137" t="s">
        <v>160</v>
      </c>
      <c r="BK132" s="146">
        <f>SUM(BK133:BK216)</f>
        <v>0</v>
      </c>
    </row>
    <row r="133" spans="1:65" s="2" customFormat="1" ht="24.2" customHeight="1">
      <c r="A133" s="32"/>
      <c r="B133" s="149"/>
      <c r="C133" s="150" t="s">
        <v>80</v>
      </c>
      <c r="D133" s="150" t="s">
        <v>162</v>
      </c>
      <c r="E133" s="151" t="s">
        <v>502</v>
      </c>
      <c r="F133" s="152" t="s">
        <v>503</v>
      </c>
      <c r="G133" s="153" t="s">
        <v>165</v>
      </c>
      <c r="H133" s="154">
        <v>36.85</v>
      </c>
      <c r="I133" s="155"/>
      <c r="J133" s="156">
        <f>ROUND(I133*H133,2)</f>
        <v>0</v>
      </c>
      <c r="K133" s="157"/>
      <c r="L133" s="33"/>
      <c r="M133" s="158" t="s">
        <v>1</v>
      </c>
      <c r="N133" s="159" t="s">
        <v>38</v>
      </c>
      <c r="O133" s="58"/>
      <c r="P133" s="160">
        <f>O133*H133</f>
        <v>0</v>
      </c>
      <c r="Q133" s="160">
        <v>0</v>
      </c>
      <c r="R133" s="160">
        <f>Q133*H133</f>
        <v>0</v>
      </c>
      <c r="S133" s="160">
        <v>0.28999999999999998</v>
      </c>
      <c r="T133" s="161">
        <f>S133*H133</f>
        <v>10.686500000000001</v>
      </c>
      <c r="U133" s="32"/>
      <c r="V133" s="32"/>
      <c r="W133" s="32"/>
      <c r="X133" s="32"/>
      <c r="Y133" s="32"/>
      <c r="Z133" s="32"/>
      <c r="AA133" s="32"/>
      <c r="AB133" s="32"/>
      <c r="AC133" s="32"/>
      <c r="AD133" s="32"/>
      <c r="AE133" s="32"/>
      <c r="AR133" s="162" t="s">
        <v>166</v>
      </c>
      <c r="AT133" s="162" t="s">
        <v>162</v>
      </c>
      <c r="AU133" s="162" t="s">
        <v>82</v>
      </c>
      <c r="AY133" s="17" t="s">
        <v>160</v>
      </c>
      <c r="BE133" s="163">
        <f>IF(N133="základní",J133,0)</f>
        <v>0</v>
      </c>
      <c r="BF133" s="163">
        <f>IF(N133="snížená",J133,0)</f>
        <v>0</v>
      </c>
      <c r="BG133" s="163">
        <f>IF(N133="zákl. přenesená",J133,0)</f>
        <v>0</v>
      </c>
      <c r="BH133" s="163">
        <f>IF(N133="sníž. přenesená",J133,0)</f>
        <v>0</v>
      </c>
      <c r="BI133" s="163">
        <f>IF(N133="nulová",J133,0)</f>
        <v>0</v>
      </c>
      <c r="BJ133" s="17" t="s">
        <v>80</v>
      </c>
      <c r="BK133" s="163">
        <f>ROUND(I133*H133,2)</f>
        <v>0</v>
      </c>
      <c r="BL133" s="17" t="s">
        <v>166</v>
      </c>
      <c r="BM133" s="162" t="s">
        <v>1189</v>
      </c>
    </row>
    <row r="134" spans="1:65" s="13" customFormat="1">
      <c r="B134" s="164"/>
      <c r="D134" s="165" t="s">
        <v>168</v>
      </c>
      <c r="E134" s="166" t="s">
        <v>1</v>
      </c>
      <c r="F134" s="167" t="s">
        <v>1190</v>
      </c>
      <c r="H134" s="168">
        <v>36.85</v>
      </c>
      <c r="I134" s="169"/>
      <c r="L134" s="164"/>
      <c r="M134" s="170"/>
      <c r="N134" s="171"/>
      <c r="O134" s="171"/>
      <c r="P134" s="171"/>
      <c r="Q134" s="171"/>
      <c r="R134" s="171"/>
      <c r="S134" s="171"/>
      <c r="T134" s="172"/>
      <c r="AT134" s="166" t="s">
        <v>168</v>
      </c>
      <c r="AU134" s="166" t="s">
        <v>82</v>
      </c>
      <c r="AV134" s="13" t="s">
        <v>82</v>
      </c>
      <c r="AW134" s="13" t="s">
        <v>30</v>
      </c>
      <c r="AX134" s="13" t="s">
        <v>73</v>
      </c>
      <c r="AY134" s="166" t="s">
        <v>160</v>
      </c>
    </row>
    <row r="135" spans="1:65" s="14" customFormat="1">
      <c r="B135" s="173"/>
      <c r="D135" s="165" t="s">
        <v>168</v>
      </c>
      <c r="E135" s="174" t="s">
        <v>1</v>
      </c>
      <c r="F135" s="175" t="s">
        <v>170</v>
      </c>
      <c r="H135" s="176">
        <v>36.85</v>
      </c>
      <c r="I135" s="177"/>
      <c r="L135" s="173"/>
      <c r="M135" s="178"/>
      <c r="N135" s="179"/>
      <c r="O135" s="179"/>
      <c r="P135" s="179"/>
      <c r="Q135" s="179"/>
      <c r="R135" s="179"/>
      <c r="S135" s="179"/>
      <c r="T135" s="180"/>
      <c r="AT135" s="174" t="s">
        <v>168</v>
      </c>
      <c r="AU135" s="174" t="s">
        <v>82</v>
      </c>
      <c r="AV135" s="14" t="s">
        <v>166</v>
      </c>
      <c r="AW135" s="14" t="s">
        <v>30</v>
      </c>
      <c r="AX135" s="14" t="s">
        <v>80</v>
      </c>
      <c r="AY135" s="174" t="s">
        <v>160</v>
      </c>
    </row>
    <row r="136" spans="1:65" s="2" customFormat="1" ht="24.2" customHeight="1">
      <c r="A136" s="32"/>
      <c r="B136" s="149"/>
      <c r="C136" s="150" t="s">
        <v>82</v>
      </c>
      <c r="D136" s="150" t="s">
        <v>162</v>
      </c>
      <c r="E136" s="151" t="s">
        <v>509</v>
      </c>
      <c r="F136" s="152" t="s">
        <v>510</v>
      </c>
      <c r="G136" s="153" t="s">
        <v>165</v>
      </c>
      <c r="H136" s="154">
        <v>36.85</v>
      </c>
      <c r="I136" s="155"/>
      <c r="J136" s="156">
        <f>ROUND(I136*H136,2)</f>
        <v>0</v>
      </c>
      <c r="K136" s="157"/>
      <c r="L136" s="33"/>
      <c r="M136" s="158" t="s">
        <v>1</v>
      </c>
      <c r="N136" s="159" t="s">
        <v>38</v>
      </c>
      <c r="O136" s="58"/>
      <c r="P136" s="160">
        <f>O136*H136</f>
        <v>0</v>
      </c>
      <c r="Q136" s="160">
        <v>0</v>
      </c>
      <c r="R136" s="160">
        <f>Q136*H136</f>
        <v>0</v>
      </c>
      <c r="S136" s="160">
        <v>0.32500000000000001</v>
      </c>
      <c r="T136" s="161">
        <f>S136*H136</f>
        <v>11.97625</v>
      </c>
      <c r="U136" s="32"/>
      <c r="V136" s="32"/>
      <c r="W136" s="32"/>
      <c r="X136" s="32"/>
      <c r="Y136" s="32"/>
      <c r="Z136" s="32"/>
      <c r="AA136" s="32"/>
      <c r="AB136" s="32"/>
      <c r="AC136" s="32"/>
      <c r="AD136" s="32"/>
      <c r="AE136" s="32"/>
      <c r="AR136" s="162" t="s">
        <v>166</v>
      </c>
      <c r="AT136" s="162" t="s">
        <v>162</v>
      </c>
      <c r="AU136" s="162" t="s">
        <v>82</v>
      </c>
      <c r="AY136" s="17" t="s">
        <v>160</v>
      </c>
      <c r="BE136" s="163">
        <f>IF(N136="základní",J136,0)</f>
        <v>0</v>
      </c>
      <c r="BF136" s="163">
        <f>IF(N136="snížená",J136,0)</f>
        <v>0</v>
      </c>
      <c r="BG136" s="163">
        <f>IF(N136="zákl. přenesená",J136,0)</f>
        <v>0</v>
      </c>
      <c r="BH136" s="163">
        <f>IF(N136="sníž. přenesená",J136,0)</f>
        <v>0</v>
      </c>
      <c r="BI136" s="163">
        <f>IF(N136="nulová",J136,0)</f>
        <v>0</v>
      </c>
      <c r="BJ136" s="17" t="s">
        <v>80</v>
      </c>
      <c r="BK136" s="163">
        <f>ROUND(I136*H136,2)</f>
        <v>0</v>
      </c>
      <c r="BL136" s="17" t="s">
        <v>166</v>
      </c>
      <c r="BM136" s="162" t="s">
        <v>1191</v>
      </c>
    </row>
    <row r="137" spans="1:65" s="13" customFormat="1">
      <c r="B137" s="164"/>
      <c r="D137" s="165" t="s">
        <v>168</v>
      </c>
      <c r="E137" s="166" t="s">
        <v>1</v>
      </c>
      <c r="F137" s="167" t="s">
        <v>1190</v>
      </c>
      <c r="H137" s="168">
        <v>36.85</v>
      </c>
      <c r="I137" s="169"/>
      <c r="L137" s="164"/>
      <c r="M137" s="170"/>
      <c r="N137" s="171"/>
      <c r="O137" s="171"/>
      <c r="P137" s="171"/>
      <c r="Q137" s="171"/>
      <c r="R137" s="171"/>
      <c r="S137" s="171"/>
      <c r="T137" s="172"/>
      <c r="AT137" s="166" t="s">
        <v>168</v>
      </c>
      <c r="AU137" s="166" t="s">
        <v>82</v>
      </c>
      <c r="AV137" s="13" t="s">
        <v>82</v>
      </c>
      <c r="AW137" s="13" t="s">
        <v>30</v>
      </c>
      <c r="AX137" s="13" t="s">
        <v>73</v>
      </c>
      <c r="AY137" s="166" t="s">
        <v>160</v>
      </c>
    </row>
    <row r="138" spans="1:65" s="14" customFormat="1">
      <c r="B138" s="173"/>
      <c r="D138" s="165" t="s">
        <v>168</v>
      </c>
      <c r="E138" s="174" t="s">
        <v>1</v>
      </c>
      <c r="F138" s="175" t="s">
        <v>170</v>
      </c>
      <c r="H138" s="176">
        <v>36.85</v>
      </c>
      <c r="I138" s="177"/>
      <c r="L138" s="173"/>
      <c r="M138" s="178"/>
      <c r="N138" s="179"/>
      <c r="O138" s="179"/>
      <c r="P138" s="179"/>
      <c r="Q138" s="179"/>
      <c r="R138" s="179"/>
      <c r="S138" s="179"/>
      <c r="T138" s="180"/>
      <c r="AT138" s="174" t="s">
        <v>168</v>
      </c>
      <c r="AU138" s="174" t="s">
        <v>82</v>
      </c>
      <c r="AV138" s="14" t="s">
        <v>166</v>
      </c>
      <c r="AW138" s="14" t="s">
        <v>30</v>
      </c>
      <c r="AX138" s="14" t="s">
        <v>80</v>
      </c>
      <c r="AY138" s="174" t="s">
        <v>160</v>
      </c>
    </row>
    <row r="139" spans="1:65" s="2" customFormat="1" ht="24.2" customHeight="1">
      <c r="A139" s="32"/>
      <c r="B139" s="149"/>
      <c r="C139" s="150" t="s">
        <v>174</v>
      </c>
      <c r="D139" s="150" t="s">
        <v>162</v>
      </c>
      <c r="E139" s="151" t="s">
        <v>175</v>
      </c>
      <c r="F139" s="152" t="s">
        <v>176</v>
      </c>
      <c r="G139" s="153" t="s">
        <v>165</v>
      </c>
      <c r="H139" s="154">
        <v>36.85</v>
      </c>
      <c r="I139" s="155"/>
      <c r="J139" s="156">
        <f>ROUND(I139*H139,2)</f>
        <v>0</v>
      </c>
      <c r="K139" s="157"/>
      <c r="L139" s="33"/>
      <c r="M139" s="158" t="s">
        <v>1</v>
      </c>
      <c r="N139" s="159" t="s">
        <v>38</v>
      </c>
      <c r="O139" s="58"/>
      <c r="P139" s="160">
        <f>O139*H139</f>
        <v>0</v>
      </c>
      <c r="Q139" s="160">
        <v>0</v>
      </c>
      <c r="R139" s="160">
        <f>Q139*H139</f>
        <v>0</v>
      </c>
      <c r="S139" s="160">
        <v>0.22</v>
      </c>
      <c r="T139" s="161">
        <f>S139*H139</f>
        <v>8.1070000000000011</v>
      </c>
      <c r="U139" s="32"/>
      <c r="V139" s="32"/>
      <c r="W139" s="32"/>
      <c r="X139" s="32"/>
      <c r="Y139" s="32"/>
      <c r="Z139" s="32"/>
      <c r="AA139" s="32"/>
      <c r="AB139" s="32"/>
      <c r="AC139" s="32"/>
      <c r="AD139" s="32"/>
      <c r="AE139" s="32"/>
      <c r="AR139" s="162" t="s">
        <v>166</v>
      </c>
      <c r="AT139" s="162" t="s">
        <v>162</v>
      </c>
      <c r="AU139" s="162" t="s">
        <v>82</v>
      </c>
      <c r="AY139" s="17" t="s">
        <v>160</v>
      </c>
      <c r="BE139" s="163">
        <f>IF(N139="základní",J139,0)</f>
        <v>0</v>
      </c>
      <c r="BF139" s="163">
        <f>IF(N139="snížená",J139,0)</f>
        <v>0</v>
      </c>
      <c r="BG139" s="163">
        <f>IF(N139="zákl. přenesená",J139,0)</f>
        <v>0</v>
      </c>
      <c r="BH139" s="163">
        <f>IF(N139="sníž. přenesená",J139,0)</f>
        <v>0</v>
      </c>
      <c r="BI139" s="163">
        <f>IF(N139="nulová",J139,0)</f>
        <v>0</v>
      </c>
      <c r="BJ139" s="17" t="s">
        <v>80</v>
      </c>
      <c r="BK139" s="163">
        <f>ROUND(I139*H139,2)</f>
        <v>0</v>
      </c>
      <c r="BL139" s="17" t="s">
        <v>166</v>
      </c>
      <c r="BM139" s="162" t="s">
        <v>1192</v>
      </c>
    </row>
    <row r="140" spans="1:65" s="13" customFormat="1">
      <c r="B140" s="164"/>
      <c r="D140" s="165" t="s">
        <v>168</v>
      </c>
      <c r="E140" s="166" t="s">
        <v>1</v>
      </c>
      <c r="F140" s="167" t="s">
        <v>1190</v>
      </c>
      <c r="H140" s="168">
        <v>36.85</v>
      </c>
      <c r="I140" s="169"/>
      <c r="L140" s="164"/>
      <c r="M140" s="170"/>
      <c r="N140" s="171"/>
      <c r="O140" s="171"/>
      <c r="P140" s="171"/>
      <c r="Q140" s="171"/>
      <c r="R140" s="171"/>
      <c r="S140" s="171"/>
      <c r="T140" s="172"/>
      <c r="AT140" s="166" t="s">
        <v>168</v>
      </c>
      <c r="AU140" s="166" t="s">
        <v>82</v>
      </c>
      <c r="AV140" s="13" t="s">
        <v>82</v>
      </c>
      <c r="AW140" s="13" t="s">
        <v>30</v>
      </c>
      <c r="AX140" s="13" t="s">
        <v>73</v>
      </c>
      <c r="AY140" s="166" t="s">
        <v>160</v>
      </c>
    </row>
    <row r="141" spans="1:65" s="14" customFormat="1">
      <c r="B141" s="173"/>
      <c r="D141" s="165" t="s">
        <v>168</v>
      </c>
      <c r="E141" s="174" t="s">
        <v>1</v>
      </c>
      <c r="F141" s="175" t="s">
        <v>170</v>
      </c>
      <c r="H141" s="176">
        <v>36.85</v>
      </c>
      <c r="I141" s="177"/>
      <c r="L141" s="173"/>
      <c r="M141" s="178"/>
      <c r="N141" s="179"/>
      <c r="O141" s="179"/>
      <c r="P141" s="179"/>
      <c r="Q141" s="179"/>
      <c r="R141" s="179"/>
      <c r="S141" s="179"/>
      <c r="T141" s="180"/>
      <c r="AT141" s="174" t="s">
        <v>168</v>
      </c>
      <c r="AU141" s="174" t="s">
        <v>82</v>
      </c>
      <c r="AV141" s="14" t="s">
        <v>166</v>
      </c>
      <c r="AW141" s="14" t="s">
        <v>30</v>
      </c>
      <c r="AX141" s="14" t="s">
        <v>80</v>
      </c>
      <c r="AY141" s="174" t="s">
        <v>160</v>
      </c>
    </row>
    <row r="142" spans="1:65" s="2" customFormat="1" ht="24.2" customHeight="1">
      <c r="A142" s="32"/>
      <c r="B142" s="149"/>
      <c r="C142" s="150" t="s">
        <v>166</v>
      </c>
      <c r="D142" s="150" t="s">
        <v>162</v>
      </c>
      <c r="E142" s="151" t="s">
        <v>513</v>
      </c>
      <c r="F142" s="152" t="s">
        <v>514</v>
      </c>
      <c r="G142" s="153" t="s">
        <v>165</v>
      </c>
      <c r="H142" s="154">
        <v>56.95</v>
      </c>
      <c r="I142" s="155"/>
      <c r="J142" s="156">
        <f>ROUND(I142*H142,2)</f>
        <v>0</v>
      </c>
      <c r="K142" s="157"/>
      <c r="L142" s="33"/>
      <c r="M142" s="158" t="s">
        <v>1</v>
      </c>
      <c r="N142" s="159" t="s">
        <v>38</v>
      </c>
      <c r="O142" s="58"/>
      <c r="P142" s="160">
        <f>O142*H142</f>
        <v>0</v>
      </c>
      <c r="Q142" s="160">
        <v>6.9999999999999994E-5</v>
      </c>
      <c r="R142" s="160">
        <f>Q142*H142</f>
        <v>3.9864999999999996E-3</v>
      </c>
      <c r="S142" s="160">
        <v>0.115</v>
      </c>
      <c r="T142" s="161">
        <f>S142*H142</f>
        <v>6.5492500000000007</v>
      </c>
      <c r="U142" s="32"/>
      <c r="V142" s="32"/>
      <c r="W142" s="32"/>
      <c r="X142" s="32"/>
      <c r="Y142" s="32"/>
      <c r="Z142" s="32"/>
      <c r="AA142" s="32"/>
      <c r="AB142" s="32"/>
      <c r="AC142" s="32"/>
      <c r="AD142" s="32"/>
      <c r="AE142" s="32"/>
      <c r="AR142" s="162" t="s">
        <v>166</v>
      </c>
      <c r="AT142" s="162" t="s">
        <v>162</v>
      </c>
      <c r="AU142" s="162" t="s">
        <v>82</v>
      </c>
      <c r="AY142" s="17" t="s">
        <v>160</v>
      </c>
      <c r="BE142" s="163">
        <f>IF(N142="základní",J142,0)</f>
        <v>0</v>
      </c>
      <c r="BF142" s="163">
        <f>IF(N142="snížená",J142,0)</f>
        <v>0</v>
      </c>
      <c r="BG142" s="163">
        <f>IF(N142="zákl. přenesená",J142,0)</f>
        <v>0</v>
      </c>
      <c r="BH142" s="163">
        <f>IF(N142="sníž. přenesená",J142,0)</f>
        <v>0</v>
      </c>
      <c r="BI142" s="163">
        <f>IF(N142="nulová",J142,0)</f>
        <v>0</v>
      </c>
      <c r="BJ142" s="17" t="s">
        <v>80</v>
      </c>
      <c r="BK142" s="163">
        <f>ROUND(I142*H142,2)</f>
        <v>0</v>
      </c>
      <c r="BL142" s="17" t="s">
        <v>166</v>
      </c>
      <c r="BM142" s="162" t="s">
        <v>1193</v>
      </c>
    </row>
    <row r="143" spans="1:65" s="13" customFormat="1">
      <c r="B143" s="164"/>
      <c r="D143" s="165" t="s">
        <v>168</v>
      </c>
      <c r="E143" s="166" t="s">
        <v>1</v>
      </c>
      <c r="F143" s="167" t="s">
        <v>1194</v>
      </c>
      <c r="H143" s="168">
        <v>56.95</v>
      </c>
      <c r="I143" s="169"/>
      <c r="L143" s="164"/>
      <c r="M143" s="170"/>
      <c r="N143" s="171"/>
      <c r="O143" s="171"/>
      <c r="P143" s="171"/>
      <c r="Q143" s="171"/>
      <c r="R143" s="171"/>
      <c r="S143" s="171"/>
      <c r="T143" s="172"/>
      <c r="AT143" s="166" t="s">
        <v>168</v>
      </c>
      <c r="AU143" s="166" t="s">
        <v>82</v>
      </c>
      <c r="AV143" s="13" t="s">
        <v>82</v>
      </c>
      <c r="AW143" s="13" t="s">
        <v>30</v>
      </c>
      <c r="AX143" s="13" t="s">
        <v>73</v>
      </c>
      <c r="AY143" s="166" t="s">
        <v>160</v>
      </c>
    </row>
    <row r="144" spans="1:65" s="14" customFormat="1">
      <c r="B144" s="173"/>
      <c r="D144" s="165" t="s">
        <v>168</v>
      </c>
      <c r="E144" s="174" t="s">
        <v>1</v>
      </c>
      <c r="F144" s="175" t="s">
        <v>170</v>
      </c>
      <c r="H144" s="176">
        <v>56.95</v>
      </c>
      <c r="I144" s="177"/>
      <c r="L144" s="173"/>
      <c r="M144" s="178"/>
      <c r="N144" s="179"/>
      <c r="O144" s="179"/>
      <c r="P144" s="179"/>
      <c r="Q144" s="179"/>
      <c r="R144" s="179"/>
      <c r="S144" s="179"/>
      <c r="T144" s="180"/>
      <c r="AT144" s="174" t="s">
        <v>168</v>
      </c>
      <c r="AU144" s="174" t="s">
        <v>82</v>
      </c>
      <c r="AV144" s="14" t="s">
        <v>166</v>
      </c>
      <c r="AW144" s="14" t="s">
        <v>30</v>
      </c>
      <c r="AX144" s="14" t="s">
        <v>80</v>
      </c>
      <c r="AY144" s="174" t="s">
        <v>160</v>
      </c>
    </row>
    <row r="145" spans="1:65" s="2" customFormat="1" ht="24.2" customHeight="1">
      <c r="A145" s="32"/>
      <c r="B145" s="149"/>
      <c r="C145" s="150" t="s">
        <v>182</v>
      </c>
      <c r="D145" s="150" t="s">
        <v>162</v>
      </c>
      <c r="E145" s="151" t="s">
        <v>183</v>
      </c>
      <c r="F145" s="152" t="s">
        <v>184</v>
      </c>
      <c r="G145" s="153" t="s">
        <v>185</v>
      </c>
      <c r="H145" s="154">
        <v>48</v>
      </c>
      <c r="I145" s="155"/>
      <c r="J145" s="156">
        <f>ROUND(I145*H145,2)</f>
        <v>0</v>
      </c>
      <c r="K145" s="157"/>
      <c r="L145" s="33"/>
      <c r="M145" s="158" t="s">
        <v>1</v>
      </c>
      <c r="N145" s="159" t="s">
        <v>38</v>
      </c>
      <c r="O145" s="58"/>
      <c r="P145" s="160">
        <f>O145*H145</f>
        <v>0</v>
      </c>
      <c r="Q145" s="160">
        <v>3.0000000000000001E-5</v>
      </c>
      <c r="R145" s="160">
        <f>Q145*H145</f>
        <v>1.4400000000000001E-3</v>
      </c>
      <c r="S145" s="160">
        <v>0</v>
      </c>
      <c r="T145" s="161">
        <f>S145*H145</f>
        <v>0</v>
      </c>
      <c r="U145" s="32"/>
      <c r="V145" s="32"/>
      <c r="W145" s="32"/>
      <c r="X145" s="32"/>
      <c r="Y145" s="32"/>
      <c r="Z145" s="32"/>
      <c r="AA145" s="32"/>
      <c r="AB145" s="32"/>
      <c r="AC145" s="32"/>
      <c r="AD145" s="32"/>
      <c r="AE145" s="32"/>
      <c r="AR145" s="162" t="s">
        <v>166</v>
      </c>
      <c r="AT145" s="162" t="s">
        <v>162</v>
      </c>
      <c r="AU145" s="162" t="s">
        <v>82</v>
      </c>
      <c r="AY145" s="17" t="s">
        <v>160</v>
      </c>
      <c r="BE145" s="163">
        <f>IF(N145="základní",J145,0)</f>
        <v>0</v>
      </c>
      <c r="BF145" s="163">
        <f>IF(N145="snížená",J145,0)</f>
        <v>0</v>
      </c>
      <c r="BG145" s="163">
        <f>IF(N145="zákl. přenesená",J145,0)</f>
        <v>0</v>
      </c>
      <c r="BH145" s="163">
        <f>IF(N145="sníž. přenesená",J145,0)</f>
        <v>0</v>
      </c>
      <c r="BI145" s="163">
        <f>IF(N145="nulová",J145,0)</f>
        <v>0</v>
      </c>
      <c r="BJ145" s="17" t="s">
        <v>80</v>
      </c>
      <c r="BK145" s="163">
        <f>ROUND(I145*H145,2)</f>
        <v>0</v>
      </c>
      <c r="BL145" s="17" t="s">
        <v>166</v>
      </c>
      <c r="BM145" s="162" t="s">
        <v>1195</v>
      </c>
    </row>
    <row r="146" spans="1:65" s="13" customFormat="1">
      <c r="B146" s="164"/>
      <c r="D146" s="165" t="s">
        <v>168</v>
      </c>
      <c r="E146" s="166" t="s">
        <v>1</v>
      </c>
      <c r="F146" s="167" t="s">
        <v>1093</v>
      </c>
      <c r="H146" s="168">
        <v>48</v>
      </c>
      <c r="I146" s="169"/>
      <c r="L146" s="164"/>
      <c r="M146" s="170"/>
      <c r="N146" s="171"/>
      <c r="O146" s="171"/>
      <c r="P146" s="171"/>
      <c r="Q146" s="171"/>
      <c r="R146" s="171"/>
      <c r="S146" s="171"/>
      <c r="T146" s="172"/>
      <c r="AT146" s="166" t="s">
        <v>168</v>
      </c>
      <c r="AU146" s="166" t="s">
        <v>82</v>
      </c>
      <c r="AV146" s="13" t="s">
        <v>82</v>
      </c>
      <c r="AW146" s="13" t="s">
        <v>30</v>
      </c>
      <c r="AX146" s="13" t="s">
        <v>73</v>
      </c>
      <c r="AY146" s="166" t="s">
        <v>160</v>
      </c>
    </row>
    <row r="147" spans="1:65" s="14" customFormat="1">
      <c r="B147" s="173"/>
      <c r="D147" s="165" t="s">
        <v>168</v>
      </c>
      <c r="E147" s="174" t="s">
        <v>1</v>
      </c>
      <c r="F147" s="175" t="s">
        <v>170</v>
      </c>
      <c r="H147" s="176">
        <v>48</v>
      </c>
      <c r="I147" s="177"/>
      <c r="L147" s="173"/>
      <c r="M147" s="178"/>
      <c r="N147" s="179"/>
      <c r="O147" s="179"/>
      <c r="P147" s="179"/>
      <c r="Q147" s="179"/>
      <c r="R147" s="179"/>
      <c r="S147" s="179"/>
      <c r="T147" s="180"/>
      <c r="AT147" s="174" t="s">
        <v>168</v>
      </c>
      <c r="AU147" s="174" t="s">
        <v>82</v>
      </c>
      <c r="AV147" s="14" t="s">
        <v>166</v>
      </c>
      <c r="AW147" s="14" t="s">
        <v>30</v>
      </c>
      <c r="AX147" s="14" t="s">
        <v>80</v>
      </c>
      <c r="AY147" s="174" t="s">
        <v>160</v>
      </c>
    </row>
    <row r="148" spans="1:65" s="2" customFormat="1" ht="24.2" customHeight="1">
      <c r="A148" s="32"/>
      <c r="B148" s="149"/>
      <c r="C148" s="150" t="s">
        <v>188</v>
      </c>
      <c r="D148" s="150" t="s">
        <v>162</v>
      </c>
      <c r="E148" s="151" t="s">
        <v>189</v>
      </c>
      <c r="F148" s="152" t="s">
        <v>190</v>
      </c>
      <c r="G148" s="153" t="s">
        <v>191</v>
      </c>
      <c r="H148" s="154">
        <v>2</v>
      </c>
      <c r="I148" s="155"/>
      <c r="J148" s="156">
        <f>ROUND(I148*H148,2)</f>
        <v>0</v>
      </c>
      <c r="K148" s="157"/>
      <c r="L148" s="33"/>
      <c r="M148" s="158" t="s">
        <v>1</v>
      </c>
      <c r="N148" s="159" t="s">
        <v>38</v>
      </c>
      <c r="O148" s="58"/>
      <c r="P148" s="160">
        <f>O148*H148</f>
        <v>0</v>
      </c>
      <c r="Q148" s="160">
        <v>0</v>
      </c>
      <c r="R148" s="160">
        <f>Q148*H148</f>
        <v>0</v>
      </c>
      <c r="S148" s="160">
        <v>0</v>
      </c>
      <c r="T148" s="161">
        <f>S148*H148</f>
        <v>0</v>
      </c>
      <c r="U148" s="32"/>
      <c r="V148" s="32"/>
      <c r="W148" s="32"/>
      <c r="X148" s="32"/>
      <c r="Y148" s="32"/>
      <c r="Z148" s="32"/>
      <c r="AA148" s="32"/>
      <c r="AB148" s="32"/>
      <c r="AC148" s="32"/>
      <c r="AD148" s="32"/>
      <c r="AE148" s="32"/>
      <c r="AR148" s="162" t="s">
        <v>166</v>
      </c>
      <c r="AT148" s="162" t="s">
        <v>162</v>
      </c>
      <c r="AU148" s="162" t="s">
        <v>82</v>
      </c>
      <c r="AY148" s="17" t="s">
        <v>160</v>
      </c>
      <c r="BE148" s="163">
        <f>IF(N148="základní",J148,0)</f>
        <v>0</v>
      </c>
      <c r="BF148" s="163">
        <f>IF(N148="snížená",J148,0)</f>
        <v>0</v>
      </c>
      <c r="BG148" s="163">
        <f>IF(N148="zákl. přenesená",J148,0)</f>
        <v>0</v>
      </c>
      <c r="BH148" s="163">
        <f>IF(N148="sníž. přenesená",J148,0)</f>
        <v>0</v>
      </c>
      <c r="BI148" s="163">
        <f>IF(N148="nulová",J148,0)</f>
        <v>0</v>
      </c>
      <c r="BJ148" s="17" t="s">
        <v>80</v>
      </c>
      <c r="BK148" s="163">
        <f>ROUND(I148*H148,2)</f>
        <v>0</v>
      </c>
      <c r="BL148" s="17" t="s">
        <v>166</v>
      </c>
      <c r="BM148" s="162" t="s">
        <v>1196</v>
      </c>
    </row>
    <row r="149" spans="1:65" s="13" customFormat="1">
      <c r="B149" s="164"/>
      <c r="D149" s="165" t="s">
        <v>168</v>
      </c>
      <c r="E149" s="166" t="s">
        <v>1</v>
      </c>
      <c r="F149" s="167" t="s">
        <v>82</v>
      </c>
      <c r="H149" s="168">
        <v>2</v>
      </c>
      <c r="I149" s="169"/>
      <c r="L149" s="164"/>
      <c r="M149" s="170"/>
      <c r="N149" s="171"/>
      <c r="O149" s="171"/>
      <c r="P149" s="171"/>
      <c r="Q149" s="171"/>
      <c r="R149" s="171"/>
      <c r="S149" s="171"/>
      <c r="T149" s="172"/>
      <c r="AT149" s="166" t="s">
        <v>168</v>
      </c>
      <c r="AU149" s="166" t="s">
        <v>82</v>
      </c>
      <c r="AV149" s="13" t="s">
        <v>82</v>
      </c>
      <c r="AW149" s="13" t="s">
        <v>30</v>
      </c>
      <c r="AX149" s="13" t="s">
        <v>73</v>
      </c>
      <c r="AY149" s="166" t="s">
        <v>160</v>
      </c>
    </row>
    <row r="150" spans="1:65" s="14" customFormat="1">
      <c r="B150" s="173"/>
      <c r="D150" s="165" t="s">
        <v>168</v>
      </c>
      <c r="E150" s="174" t="s">
        <v>1</v>
      </c>
      <c r="F150" s="175" t="s">
        <v>170</v>
      </c>
      <c r="H150" s="176">
        <v>2</v>
      </c>
      <c r="I150" s="177"/>
      <c r="L150" s="173"/>
      <c r="M150" s="178"/>
      <c r="N150" s="179"/>
      <c r="O150" s="179"/>
      <c r="P150" s="179"/>
      <c r="Q150" s="179"/>
      <c r="R150" s="179"/>
      <c r="S150" s="179"/>
      <c r="T150" s="180"/>
      <c r="AT150" s="174" t="s">
        <v>168</v>
      </c>
      <c r="AU150" s="174" t="s">
        <v>82</v>
      </c>
      <c r="AV150" s="14" t="s">
        <v>166</v>
      </c>
      <c r="AW150" s="14" t="s">
        <v>30</v>
      </c>
      <c r="AX150" s="14" t="s">
        <v>80</v>
      </c>
      <c r="AY150" s="174" t="s">
        <v>160</v>
      </c>
    </row>
    <row r="151" spans="1:65" s="2" customFormat="1" ht="24.2" customHeight="1">
      <c r="A151" s="32"/>
      <c r="B151" s="149"/>
      <c r="C151" s="150" t="s">
        <v>193</v>
      </c>
      <c r="D151" s="150" t="s">
        <v>162</v>
      </c>
      <c r="E151" s="151" t="s">
        <v>194</v>
      </c>
      <c r="F151" s="152" t="s">
        <v>195</v>
      </c>
      <c r="G151" s="153" t="s">
        <v>196</v>
      </c>
      <c r="H151" s="154">
        <v>1.1000000000000001</v>
      </c>
      <c r="I151" s="155"/>
      <c r="J151" s="156">
        <f>ROUND(I151*H151,2)</f>
        <v>0</v>
      </c>
      <c r="K151" s="157"/>
      <c r="L151" s="33"/>
      <c r="M151" s="158" t="s">
        <v>1</v>
      </c>
      <c r="N151" s="159" t="s">
        <v>38</v>
      </c>
      <c r="O151" s="58"/>
      <c r="P151" s="160">
        <f>O151*H151</f>
        <v>0</v>
      </c>
      <c r="Q151" s="160">
        <v>8.6800000000000002E-3</v>
      </c>
      <c r="R151" s="160">
        <f>Q151*H151</f>
        <v>9.5480000000000009E-3</v>
      </c>
      <c r="S151" s="160">
        <v>0</v>
      </c>
      <c r="T151" s="161">
        <f>S151*H151</f>
        <v>0</v>
      </c>
      <c r="U151" s="32"/>
      <c r="V151" s="32"/>
      <c r="W151" s="32"/>
      <c r="X151" s="32"/>
      <c r="Y151" s="32"/>
      <c r="Z151" s="32"/>
      <c r="AA151" s="32"/>
      <c r="AB151" s="32"/>
      <c r="AC151" s="32"/>
      <c r="AD151" s="32"/>
      <c r="AE151" s="32"/>
      <c r="AR151" s="162" t="s">
        <v>166</v>
      </c>
      <c r="AT151" s="162" t="s">
        <v>162</v>
      </c>
      <c r="AU151" s="162" t="s">
        <v>82</v>
      </c>
      <c r="AY151" s="17" t="s">
        <v>160</v>
      </c>
      <c r="BE151" s="163">
        <f>IF(N151="základní",J151,0)</f>
        <v>0</v>
      </c>
      <c r="BF151" s="163">
        <f>IF(N151="snížená",J151,0)</f>
        <v>0</v>
      </c>
      <c r="BG151" s="163">
        <f>IF(N151="zákl. přenesená",J151,0)</f>
        <v>0</v>
      </c>
      <c r="BH151" s="163">
        <f>IF(N151="sníž. přenesená",J151,0)</f>
        <v>0</v>
      </c>
      <c r="BI151" s="163">
        <f>IF(N151="nulová",J151,0)</f>
        <v>0</v>
      </c>
      <c r="BJ151" s="17" t="s">
        <v>80</v>
      </c>
      <c r="BK151" s="163">
        <f>ROUND(I151*H151,2)</f>
        <v>0</v>
      </c>
      <c r="BL151" s="17" t="s">
        <v>166</v>
      </c>
      <c r="BM151" s="162" t="s">
        <v>1197</v>
      </c>
    </row>
    <row r="152" spans="1:65" s="13" customFormat="1">
      <c r="B152" s="164"/>
      <c r="D152" s="165" t="s">
        <v>168</v>
      </c>
      <c r="E152" s="166" t="s">
        <v>1</v>
      </c>
      <c r="F152" s="167" t="s">
        <v>1096</v>
      </c>
      <c r="H152" s="168">
        <v>1.1000000000000001</v>
      </c>
      <c r="I152" s="169"/>
      <c r="L152" s="164"/>
      <c r="M152" s="170"/>
      <c r="N152" s="171"/>
      <c r="O152" s="171"/>
      <c r="P152" s="171"/>
      <c r="Q152" s="171"/>
      <c r="R152" s="171"/>
      <c r="S152" s="171"/>
      <c r="T152" s="172"/>
      <c r="AT152" s="166" t="s">
        <v>168</v>
      </c>
      <c r="AU152" s="166" t="s">
        <v>82</v>
      </c>
      <c r="AV152" s="13" t="s">
        <v>82</v>
      </c>
      <c r="AW152" s="13" t="s">
        <v>30</v>
      </c>
      <c r="AX152" s="13" t="s">
        <v>73</v>
      </c>
      <c r="AY152" s="166" t="s">
        <v>160</v>
      </c>
    </row>
    <row r="153" spans="1:65" s="14" customFormat="1">
      <c r="B153" s="173"/>
      <c r="D153" s="165" t="s">
        <v>168</v>
      </c>
      <c r="E153" s="174" t="s">
        <v>1</v>
      </c>
      <c r="F153" s="175" t="s">
        <v>170</v>
      </c>
      <c r="H153" s="176">
        <v>1.1000000000000001</v>
      </c>
      <c r="I153" s="177"/>
      <c r="L153" s="173"/>
      <c r="M153" s="178"/>
      <c r="N153" s="179"/>
      <c r="O153" s="179"/>
      <c r="P153" s="179"/>
      <c r="Q153" s="179"/>
      <c r="R153" s="179"/>
      <c r="S153" s="179"/>
      <c r="T153" s="180"/>
      <c r="AT153" s="174" t="s">
        <v>168</v>
      </c>
      <c r="AU153" s="174" t="s">
        <v>82</v>
      </c>
      <c r="AV153" s="14" t="s">
        <v>166</v>
      </c>
      <c r="AW153" s="14" t="s">
        <v>30</v>
      </c>
      <c r="AX153" s="14" t="s">
        <v>80</v>
      </c>
      <c r="AY153" s="174" t="s">
        <v>160</v>
      </c>
    </row>
    <row r="154" spans="1:65" s="2" customFormat="1" ht="24.2" customHeight="1">
      <c r="A154" s="32"/>
      <c r="B154" s="149"/>
      <c r="C154" s="150" t="s">
        <v>199</v>
      </c>
      <c r="D154" s="150" t="s">
        <v>162</v>
      </c>
      <c r="E154" s="151" t="s">
        <v>200</v>
      </c>
      <c r="F154" s="152" t="s">
        <v>201</v>
      </c>
      <c r="G154" s="153" t="s">
        <v>196</v>
      </c>
      <c r="H154" s="154">
        <v>2.2000000000000002</v>
      </c>
      <c r="I154" s="155"/>
      <c r="J154" s="156">
        <f>ROUND(I154*H154,2)</f>
        <v>0</v>
      </c>
      <c r="K154" s="157"/>
      <c r="L154" s="33"/>
      <c r="M154" s="158" t="s">
        <v>1</v>
      </c>
      <c r="N154" s="159" t="s">
        <v>38</v>
      </c>
      <c r="O154" s="58"/>
      <c r="P154" s="160">
        <f>O154*H154</f>
        <v>0</v>
      </c>
      <c r="Q154" s="160">
        <v>3.6900000000000002E-2</v>
      </c>
      <c r="R154" s="160">
        <f>Q154*H154</f>
        <v>8.1180000000000016E-2</v>
      </c>
      <c r="S154" s="160">
        <v>0</v>
      </c>
      <c r="T154" s="161">
        <f>S154*H154</f>
        <v>0</v>
      </c>
      <c r="U154" s="32"/>
      <c r="V154" s="32"/>
      <c r="W154" s="32"/>
      <c r="X154" s="32"/>
      <c r="Y154" s="32"/>
      <c r="Z154" s="32"/>
      <c r="AA154" s="32"/>
      <c r="AB154" s="32"/>
      <c r="AC154" s="32"/>
      <c r="AD154" s="32"/>
      <c r="AE154" s="32"/>
      <c r="AR154" s="162" t="s">
        <v>166</v>
      </c>
      <c r="AT154" s="162" t="s">
        <v>162</v>
      </c>
      <c r="AU154" s="162" t="s">
        <v>82</v>
      </c>
      <c r="AY154" s="17" t="s">
        <v>160</v>
      </c>
      <c r="BE154" s="163">
        <f>IF(N154="základní",J154,0)</f>
        <v>0</v>
      </c>
      <c r="BF154" s="163">
        <f>IF(N154="snížená",J154,0)</f>
        <v>0</v>
      </c>
      <c r="BG154" s="163">
        <f>IF(N154="zákl. přenesená",J154,0)</f>
        <v>0</v>
      </c>
      <c r="BH154" s="163">
        <f>IF(N154="sníž. přenesená",J154,0)</f>
        <v>0</v>
      </c>
      <c r="BI154" s="163">
        <f>IF(N154="nulová",J154,0)</f>
        <v>0</v>
      </c>
      <c r="BJ154" s="17" t="s">
        <v>80</v>
      </c>
      <c r="BK154" s="163">
        <f>ROUND(I154*H154,2)</f>
        <v>0</v>
      </c>
      <c r="BL154" s="17" t="s">
        <v>166</v>
      </c>
      <c r="BM154" s="162" t="s">
        <v>1198</v>
      </c>
    </row>
    <row r="155" spans="1:65" s="13" customFormat="1">
      <c r="B155" s="164"/>
      <c r="D155" s="165" t="s">
        <v>168</v>
      </c>
      <c r="E155" s="166" t="s">
        <v>1</v>
      </c>
      <c r="F155" s="167" t="s">
        <v>198</v>
      </c>
      <c r="H155" s="168">
        <v>2.2000000000000002</v>
      </c>
      <c r="I155" s="169"/>
      <c r="L155" s="164"/>
      <c r="M155" s="170"/>
      <c r="N155" s="171"/>
      <c r="O155" s="171"/>
      <c r="P155" s="171"/>
      <c r="Q155" s="171"/>
      <c r="R155" s="171"/>
      <c r="S155" s="171"/>
      <c r="T155" s="172"/>
      <c r="AT155" s="166" t="s">
        <v>168</v>
      </c>
      <c r="AU155" s="166" t="s">
        <v>82</v>
      </c>
      <c r="AV155" s="13" t="s">
        <v>82</v>
      </c>
      <c r="AW155" s="13" t="s">
        <v>30</v>
      </c>
      <c r="AX155" s="13" t="s">
        <v>73</v>
      </c>
      <c r="AY155" s="166" t="s">
        <v>160</v>
      </c>
    </row>
    <row r="156" spans="1:65" s="14" customFormat="1">
      <c r="B156" s="173"/>
      <c r="D156" s="165" t="s">
        <v>168</v>
      </c>
      <c r="E156" s="174" t="s">
        <v>1</v>
      </c>
      <c r="F156" s="175" t="s">
        <v>170</v>
      </c>
      <c r="H156" s="176">
        <v>2.2000000000000002</v>
      </c>
      <c r="I156" s="177"/>
      <c r="L156" s="173"/>
      <c r="M156" s="178"/>
      <c r="N156" s="179"/>
      <c r="O156" s="179"/>
      <c r="P156" s="179"/>
      <c r="Q156" s="179"/>
      <c r="R156" s="179"/>
      <c r="S156" s="179"/>
      <c r="T156" s="180"/>
      <c r="AT156" s="174" t="s">
        <v>168</v>
      </c>
      <c r="AU156" s="174" t="s">
        <v>82</v>
      </c>
      <c r="AV156" s="14" t="s">
        <v>166</v>
      </c>
      <c r="AW156" s="14" t="s">
        <v>30</v>
      </c>
      <c r="AX156" s="14" t="s">
        <v>80</v>
      </c>
      <c r="AY156" s="174" t="s">
        <v>160</v>
      </c>
    </row>
    <row r="157" spans="1:65" s="2" customFormat="1" ht="24.2" customHeight="1">
      <c r="A157" s="32"/>
      <c r="B157" s="149"/>
      <c r="C157" s="150" t="s">
        <v>204</v>
      </c>
      <c r="D157" s="150" t="s">
        <v>162</v>
      </c>
      <c r="E157" s="151" t="s">
        <v>205</v>
      </c>
      <c r="F157" s="152" t="s">
        <v>206</v>
      </c>
      <c r="G157" s="153" t="s">
        <v>207</v>
      </c>
      <c r="H157" s="154">
        <v>6.1159999999999997</v>
      </c>
      <c r="I157" s="155"/>
      <c r="J157" s="156">
        <f>ROUND(I157*H157,2)</f>
        <v>0</v>
      </c>
      <c r="K157" s="157"/>
      <c r="L157" s="33"/>
      <c r="M157" s="158" t="s">
        <v>1</v>
      </c>
      <c r="N157" s="159" t="s">
        <v>38</v>
      </c>
      <c r="O157" s="58"/>
      <c r="P157" s="160">
        <f>O157*H157</f>
        <v>0</v>
      </c>
      <c r="Q157" s="160">
        <v>0</v>
      </c>
      <c r="R157" s="160">
        <f>Q157*H157</f>
        <v>0</v>
      </c>
      <c r="S157" s="160">
        <v>0</v>
      </c>
      <c r="T157" s="161">
        <f>S157*H157</f>
        <v>0</v>
      </c>
      <c r="U157" s="32"/>
      <c r="V157" s="32"/>
      <c r="W157" s="32"/>
      <c r="X157" s="32"/>
      <c r="Y157" s="32"/>
      <c r="Z157" s="32"/>
      <c r="AA157" s="32"/>
      <c r="AB157" s="32"/>
      <c r="AC157" s="32"/>
      <c r="AD157" s="32"/>
      <c r="AE157" s="32"/>
      <c r="AR157" s="162" t="s">
        <v>166</v>
      </c>
      <c r="AT157" s="162" t="s">
        <v>162</v>
      </c>
      <c r="AU157" s="162" t="s">
        <v>82</v>
      </c>
      <c r="AY157" s="17" t="s">
        <v>160</v>
      </c>
      <c r="BE157" s="163">
        <f>IF(N157="základní",J157,0)</f>
        <v>0</v>
      </c>
      <c r="BF157" s="163">
        <f>IF(N157="snížená",J157,0)</f>
        <v>0</v>
      </c>
      <c r="BG157" s="163">
        <f>IF(N157="zákl. přenesená",J157,0)</f>
        <v>0</v>
      </c>
      <c r="BH157" s="163">
        <f>IF(N157="sníž. přenesená",J157,0)</f>
        <v>0</v>
      </c>
      <c r="BI157" s="163">
        <f>IF(N157="nulová",J157,0)</f>
        <v>0</v>
      </c>
      <c r="BJ157" s="17" t="s">
        <v>80</v>
      </c>
      <c r="BK157" s="163">
        <f>ROUND(I157*H157,2)</f>
        <v>0</v>
      </c>
      <c r="BL157" s="17" t="s">
        <v>166</v>
      </c>
      <c r="BM157" s="162" t="s">
        <v>1199</v>
      </c>
    </row>
    <row r="158" spans="1:65" s="13" customFormat="1">
      <c r="B158" s="164"/>
      <c r="D158" s="165" t="s">
        <v>168</v>
      </c>
      <c r="E158" s="166" t="s">
        <v>1</v>
      </c>
      <c r="F158" s="167" t="s">
        <v>1099</v>
      </c>
      <c r="H158" s="168">
        <v>6.1159999999999997</v>
      </c>
      <c r="I158" s="169"/>
      <c r="L158" s="164"/>
      <c r="M158" s="170"/>
      <c r="N158" s="171"/>
      <c r="O158" s="171"/>
      <c r="P158" s="171"/>
      <c r="Q158" s="171"/>
      <c r="R158" s="171"/>
      <c r="S158" s="171"/>
      <c r="T158" s="172"/>
      <c r="AT158" s="166" t="s">
        <v>168</v>
      </c>
      <c r="AU158" s="166" t="s">
        <v>82</v>
      </c>
      <c r="AV158" s="13" t="s">
        <v>82</v>
      </c>
      <c r="AW158" s="13" t="s">
        <v>30</v>
      </c>
      <c r="AX158" s="13" t="s">
        <v>73</v>
      </c>
      <c r="AY158" s="166" t="s">
        <v>160</v>
      </c>
    </row>
    <row r="159" spans="1:65" s="14" customFormat="1">
      <c r="B159" s="173"/>
      <c r="D159" s="165" t="s">
        <v>168</v>
      </c>
      <c r="E159" s="174" t="s">
        <v>1</v>
      </c>
      <c r="F159" s="175" t="s">
        <v>170</v>
      </c>
      <c r="H159" s="176">
        <v>6.1159999999999997</v>
      </c>
      <c r="I159" s="177"/>
      <c r="L159" s="173"/>
      <c r="M159" s="178"/>
      <c r="N159" s="179"/>
      <c r="O159" s="179"/>
      <c r="P159" s="179"/>
      <c r="Q159" s="179"/>
      <c r="R159" s="179"/>
      <c r="S159" s="179"/>
      <c r="T159" s="180"/>
      <c r="AT159" s="174" t="s">
        <v>168</v>
      </c>
      <c r="AU159" s="174" t="s">
        <v>82</v>
      </c>
      <c r="AV159" s="14" t="s">
        <v>166</v>
      </c>
      <c r="AW159" s="14" t="s">
        <v>30</v>
      </c>
      <c r="AX159" s="14" t="s">
        <v>80</v>
      </c>
      <c r="AY159" s="174" t="s">
        <v>160</v>
      </c>
    </row>
    <row r="160" spans="1:65" s="2" customFormat="1" ht="33" customHeight="1">
      <c r="A160" s="32"/>
      <c r="B160" s="149"/>
      <c r="C160" s="150" t="s">
        <v>210</v>
      </c>
      <c r="D160" s="150" t="s">
        <v>162</v>
      </c>
      <c r="E160" s="151" t="s">
        <v>211</v>
      </c>
      <c r="F160" s="152" t="s">
        <v>212</v>
      </c>
      <c r="G160" s="153" t="s">
        <v>207</v>
      </c>
      <c r="H160" s="154">
        <v>52.145000000000003</v>
      </c>
      <c r="I160" s="155"/>
      <c r="J160" s="156">
        <f>ROUND(I160*H160,2)</f>
        <v>0</v>
      </c>
      <c r="K160" s="157"/>
      <c r="L160" s="33"/>
      <c r="M160" s="158" t="s">
        <v>1</v>
      </c>
      <c r="N160" s="159" t="s">
        <v>38</v>
      </c>
      <c r="O160" s="58"/>
      <c r="P160" s="160">
        <f>O160*H160</f>
        <v>0</v>
      </c>
      <c r="Q160" s="160">
        <v>0</v>
      </c>
      <c r="R160" s="160">
        <f>Q160*H160</f>
        <v>0</v>
      </c>
      <c r="S160" s="160">
        <v>0</v>
      </c>
      <c r="T160" s="161">
        <f>S160*H160</f>
        <v>0</v>
      </c>
      <c r="U160" s="32"/>
      <c r="V160" s="32"/>
      <c r="W160" s="32"/>
      <c r="X160" s="32"/>
      <c r="Y160" s="32"/>
      <c r="Z160" s="32"/>
      <c r="AA160" s="32"/>
      <c r="AB160" s="32"/>
      <c r="AC160" s="32"/>
      <c r="AD160" s="32"/>
      <c r="AE160" s="32"/>
      <c r="AR160" s="162" t="s">
        <v>166</v>
      </c>
      <c r="AT160" s="162" t="s">
        <v>162</v>
      </c>
      <c r="AU160" s="162" t="s">
        <v>82</v>
      </c>
      <c r="AY160" s="17" t="s">
        <v>160</v>
      </c>
      <c r="BE160" s="163">
        <f>IF(N160="základní",J160,0)</f>
        <v>0</v>
      </c>
      <c r="BF160" s="163">
        <f>IF(N160="snížená",J160,0)</f>
        <v>0</v>
      </c>
      <c r="BG160" s="163">
        <f>IF(N160="zákl. přenesená",J160,0)</f>
        <v>0</v>
      </c>
      <c r="BH160" s="163">
        <f>IF(N160="sníž. přenesená",J160,0)</f>
        <v>0</v>
      </c>
      <c r="BI160" s="163">
        <f>IF(N160="nulová",J160,0)</f>
        <v>0</v>
      </c>
      <c r="BJ160" s="17" t="s">
        <v>80</v>
      </c>
      <c r="BK160" s="163">
        <f>ROUND(I160*H160,2)</f>
        <v>0</v>
      </c>
      <c r="BL160" s="17" t="s">
        <v>166</v>
      </c>
      <c r="BM160" s="162" t="s">
        <v>1200</v>
      </c>
    </row>
    <row r="161" spans="1:65" s="15" customFormat="1">
      <c r="B161" s="181"/>
      <c r="D161" s="165" t="s">
        <v>168</v>
      </c>
      <c r="E161" s="182" t="s">
        <v>1</v>
      </c>
      <c r="F161" s="183" t="s">
        <v>214</v>
      </c>
      <c r="H161" s="182" t="s">
        <v>1</v>
      </c>
      <c r="I161" s="184"/>
      <c r="L161" s="181"/>
      <c r="M161" s="185"/>
      <c r="N161" s="186"/>
      <c r="O161" s="186"/>
      <c r="P161" s="186"/>
      <c r="Q161" s="186"/>
      <c r="R161" s="186"/>
      <c r="S161" s="186"/>
      <c r="T161" s="187"/>
      <c r="AT161" s="182" t="s">
        <v>168</v>
      </c>
      <c r="AU161" s="182" t="s">
        <v>82</v>
      </c>
      <c r="AV161" s="15" t="s">
        <v>80</v>
      </c>
      <c r="AW161" s="15" t="s">
        <v>30</v>
      </c>
      <c r="AX161" s="15" t="s">
        <v>73</v>
      </c>
      <c r="AY161" s="182" t="s">
        <v>160</v>
      </c>
    </row>
    <row r="162" spans="1:65" s="13" customFormat="1">
      <c r="B162" s="164"/>
      <c r="D162" s="165" t="s">
        <v>168</v>
      </c>
      <c r="E162" s="166" t="s">
        <v>1</v>
      </c>
      <c r="F162" s="167" t="s">
        <v>1201</v>
      </c>
      <c r="H162" s="168">
        <v>95.81</v>
      </c>
      <c r="I162" s="169"/>
      <c r="L162" s="164"/>
      <c r="M162" s="170"/>
      <c r="N162" s="171"/>
      <c r="O162" s="171"/>
      <c r="P162" s="171"/>
      <c r="Q162" s="171"/>
      <c r="R162" s="171"/>
      <c r="S162" s="171"/>
      <c r="T162" s="172"/>
      <c r="AT162" s="166" t="s">
        <v>168</v>
      </c>
      <c r="AU162" s="166" t="s">
        <v>82</v>
      </c>
      <c r="AV162" s="13" t="s">
        <v>82</v>
      </c>
      <c r="AW162" s="13" t="s">
        <v>30</v>
      </c>
      <c r="AX162" s="13" t="s">
        <v>73</v>
      </c>
      <c r="AY162" s="166" t="s">
        <v>160</v>
      </c>
    </row>
    <row r="163" spans="1:65" s="13" customFormat="1">
      <c r="B163" s="164"/>
      <c r="D163" s="165" t="s">
        <v>168</v>
      </c>
      <c r="E163" s="166" t="s">
        <v>1</v>
      </c>
      <c r="F163" s="167" t="s">
        <v>1202</v>
      </c>
      <c r="H163" s="168">
        <v>8.0500000000000007</v>
      </c>
      <c r="I163" s="169"/>
      <c r="L163" s="164"/>
      <c r="M163" s="170"/>
      <c r="N163" s="171"/>
      <c r="O163" s="171"/>
      <c r="P163" s="171"/>
      <c r="Q163" s="171"/>
      <c r="R163" s="171"/>
      <c r="S163" s="171"/>
      <c r="T163" s="172"/>
      <c r="AT163" s="166" t="s">
        <v>168</v>
      </c>
      <c r="AU163" s="166" t="s">
        <v>82</v>
      </c>
      <c r="AV163" s="13" t="s">
        <v>82</v>
      </c>
      <c r="AW163" s="13" t="s">
        <v>30</v>
      </c>
      <c r="AX163" s="13" t="s">
        <v>73</v>
      </c>
      <c r="AY163" s="166" t="s">
        <v>160</v>
      </c>
    </row>
    <row r="164" spans="1:65" s="13" customFormat="1">
      <c r="B164" s="164"/>
      <c r="D164" s="165" t="s">
        <v>168</v>
      </c>
      <c r="E164" s="166" t="s">
        <v>1</v>
      </c>
      <c r="F164" s="167" t="s">
        <v>1203</v>
      </c>
      <c r="H164" s="168">
        <v>-16.951000000000001</v>
      </c>
      <c r="I164" s="169"/>
      <c r="L164" s="164"/>
      <c r="M164" s="170"/>
      <c r="N164" s="171"/>
      <c r="O164" s="171"/>
      <c r="P164" s="171"/>
      <c r="Q164" s="171"/>
      <c r="R164" s="171"/>
      <c r="S164" s="171"/>
      <c r="T164" s="172"/>
      <c r="AT164" s="166" t="s">
        <v>168</v>
      </c>
      <c r="AU164" s="166" t="s">
        <v>82</v>
      </c>
      <c r="AV164" s="13" t="s">
        <v>82</v>
      </c>
      <c r="AW164" s="13" t="s">
        <v>30</v>
      </c>
      <c r="AX164" s="13" t="s">
        <v>73</v>
      </c>
      <c r="AY164" s="166" t="s">
        <v>160</v>
      </c>
    </row>
    <row r="165" spans="1:65" s="14" customFormat="1">
      <c r="B165" s="173"/>
      <c r="D165" s="165" t="s">
        <v>168</v>
      </c>
      <c r="E165" s="174" t="s">
        <v>1</v>
      </c>
      <c r="F165" s="175" t="s">
        <v>218</v>
      </c>
      <c r="H165" s="176">
        <v>86.909000000000006</v>
      </c>
      <c r="I165" s="177"/>
      <c r="L165" s="173"/>
      <c r="M165" s="178"/>
      <c r="N165" s="179"/>
      <c r="O165" s="179"/>
      <c r="P165" s="179"/>
      <c r="Q165" s="179"/>
      <c r="R165" s="179"/>
      <c r="S165" s="179"/>
      <c r="T165" s="180"/>
      <c r="AT165" s="174" t="s">
        <v>168</v>
      </c>
      <c r="AU165" s="174" t="s">
        <v>82</v>
      </c>
      <c r="AV165" s="14" t="s">
        <v>166</v>
      </c>
      <c r="AW165" s="14" t="s">
        <v>30</v>
      </c>
      <c r="AX165" s="14" t="s">
        <v>73</v>
      </c>
      <c r="AY165" s="174" t="s">
        <v>160</v>
      </c>
    </row>
    <row r="166" spans="1:65" s="13" customFormat="1">
      <c r="B166" s="164"/>
      <c r="D166" s="165" t="s">
        <v>168</v>
      </c>
      <c r="E166" s="166" t="s">
        <v>1</v>
      </c>
      <c r="F166" s="167" t="s">
        <v>1204</v>
      </c>
      <c r="H166" s="168">
        <v>52.145000000000003</v>
      </c>
      <c r="I166" s="169"/>
      <c r="L166" s="164"/>
      <c r="M166" s="170"/>
      <c r="N166" s="171"/>
      <c r="O166" s="171"/>
      <c r="P166" s="171"/>
      <c r="Q166" s="171"/>
      <c r="R166" s="171"/>
      <c r="S166" s="171"/>
      <c r="T166" s="172"/>
      <c r="AT166" s="166" t="s">
        <v>168</v>
      </c>
      <c r="AU166" s="166" t="s">
        <v>82</v>
      </c>
      <c r="AV166" s="13" t="s">
        <v>82</v>
      </c>
      <c r="AW166" s="13" t="s">
        <v>30</v>
      </c>
      <c r="AX166" s="13" t="s">
        <v>80</v>
      </c>
      <c r="AY166" s="166" t="s">
        <v>160</v>
      </c>
    </row>
    <row r="167" spans="1:65" s="2" customFormat="1" ht="33" customHeight="1">
      <c r="A167" s="32"/>
      <c r="B167" s="149"/>
      <c r="C167" s="150" t="s">
        <v>220</v>
      </c>
      <c r="D167" s="150" t="s">
        <v>162</v>
      </c>
      <c r="E167" s="151" t="s">
        <v>221</v>
      </c>
      <c r="F167" s="152" t="s">
        <v>222</v>
      </c>
      <c r="G167" s="153" t="s">
        <v>207</v>
      </c>
      <c r="H167" s="154">
        <v>26.073</v>
      </c>
      <c r="I167" s="155"/>
      <c r="J167" s="156">
        <f>ROUND(I167*H167,2)</f>
        <v>0</v>
      </c>
      <c r="K167" s="157"/>
      <c r="L167" s="33"/>
      <c r="M167" s="158" t="s">
        <v>1</v>
      </c>
      <c r="N167" s="159" t="s">
        <v>38</v>
      </c>
      <c r="O167" s="58"/>
      <c r="P167" s="160">
        <f>O167*H167</f>
        <v>0</v>
      </c>
      <c r="Q167" s="160">
        <v>0</v>
      </c>
      <c r="R167" s="160">
        <f>Q167*H167</f>
        <v>0</v>
      </c>
      <c r="S167" s="160">
        <v>0</v>
      </c>
      <c r="T167" s="161">
        <f>S167*H167</f>
        <v>0</v>
      </c>
      <c r="U167" s="32"/>
      <c r="V167" s="32"/>
      <c r="W167" s="32"/>
      <c r="X167" s="32"/>
      <c r="Y167" s="32"/>
      <c r="Z167" s="32"/>
      <c r="AA167" s="32"/>
      <c r="AB167" s="32"/>
      <c r="AC167" s="32"/>
      <c r="AD167" s="32"/>
      <c r="AE167" s="32"/>
      <c r="AR167" s="162" t="s">
        <v>166</v>
      </c>
      <c r="AT167" s="162" t="s">
        <v>162</v>
      </c>
      <c r="AU167" s="162" t="s">
        <v>82</v>
      </c>
      <c r="AY167" s="17" t="s">
        <v>160</v>
      </c>
      <c r="BE167" s="163">
        <f>IF(N167="základní",J167,0)</f>
        <v>0</v>
      </c>
      <c r="BF167" s="163">
        <f>IF(N167="snížená",J167,0)</f>
        <v>0</v>
      </c>
      <c r="BG167" s="163">
        <f>IF(N167="zákl. přenesená",J167,0)</f>
        <v>0</v>
      </c>
      <c r="BH167" s="163">
        <f>IF(N167="sníž. přenesená",J167,0)</f>
        <v>0</v>
      </c>
      <c r="BI167" s="163">
        <f>IF(N167="nulová",J167,0)</f>
        <v>0</v>
      </c>
      <c r="BJ167" s="17" t="s">
        <v>80</v>
      </c>
      <c r="BK167" s="163">
        <f>ROUND(I167*H167,2)</f>
        <v>0</v>
      </c>
      <c r="BL167" s="17" t="s">
        <v>166</v>
      </c>
      <c r="BM167" s="162" t="s">
        <v>1205</v>
      </c>
    </row>
    <row r="168" spans="1:65" s="13" customFormat="1">
      <c r="B168" s="164"/>
      <c r="D168" s="165" t="s">
        <v>168</v>
      </c>
      <c r="E168" s="166" t="s">
        <v>1</v>
      </c>
      <c r="F168" s="167" t="s">
        <v>1206</v>
      </c>
      <c r="H168" s="168">
        <v>26.073</v>
      </c>
      <c r="I168" s="169"/>
      <c r="L168" s="164"/>
      <c r="M168" s="170"/>
      <c r="N168" s="171"/>
      <c r="O168" s="171"/>
      <c r="P168" s="171"/>
      <c r="Q168" s="171"/>
      <c r="R168" s="171"/>
      <c r="S168" s="171"/>
      <c r="T168" s="172"/>
      <c r="AT168" s="166" t="s">
        <v>168</v>
      </c>
      <c r="AU168" s="166" t="s">
        <v>82</v>
      </c>
      <c r="AV168" s="13" t="s">
        <v>82</v>
      </c>
      <c r="AW168" s="13" t="s">
        <v>30</v>
      </c>
      <c r="AX168" s="13" t="s">
        <v>73</v>
      </c>
      <c r="AY168" s="166" t="s">
        <v>160</v>
      </c>
    </row>
    <row r="169" spans="1:65" s="14" customFormat="1">
      <c r="B169" s="173"/>
      <c r="D169" s="165" t="s">
        <v>168</v>
      </c>
      <c r="E169" s="174" t="s">
        <v>1</v>
      </c>
      <c r="F169" s="175" t="s">
        <v>170</v>
      </c>
      <c r="H169" s="176">
        <v>26.073</v>
      </c>
      <c r="I169" s="177"/>
      <c r="L169" s="173"/>
      <c r="M169" s="178"/>
      <c r="N169" s="179"/>
      <c r="O169" s="179"/>
      <c r="P169" s="179"/>
      <c r="Q169" s="179"/>
      <c r="R169" s="179"/>
      <c r="S169" s="179"/>
      <c r="T169" s="180"/>
      <c r="AT169" s="174" t="s">
        <v>168</v>
      </c>
      <c r="AU169" s="174" t="s">
        <v>82</v>
      </c>
      <c r="AV169" s="14" t="s">
        <v>166</v>
      </c>
      <c r="AW169" s="14" t="s">
        <v>30</v>
      </c>
      <c r="AX169" s="14" t="s">
        <v>80</v>
      </c>
      <c r="AY169" s="174" t="s">
        <v>160</v>
      </c>
    </row>
    <row r="170" spans="1:65" s="2" customFormat="1" ht="33" customHeight="1">
      <c r="A170" s="32"/>
      <c r="B170" s="149"/>
      <c r="C170" s="150" t="s">
        <v>225</v>
      </c>
      <c r="D170" s="150" t="s">
        <v>162</v>
      </c>
      <c r="E170" s="151" t="s">
        <v>226</v>
      </c>
      <c r="F170" s="152" t="s">
        <v>227</v>
      </c>
      <c r="G170" s="153" t="s">
        <v>207</v>
      </c>
      <c r="H170" s="154">
        <v>8.6910000000000007</v>
      </c>
      <c r="I170" s="155"/>
      <c r="J170" s="156">
        <f>ROUND(I170*H170,2)</f>
        <v>0</v>
      </c>
      <c r="K170" s="157"/>
      <c r="L170" s="33"/>
      <c r="M170" s="158" t="s">
        <v>1</v>
      </c>
      <c r="N170" s="159" t="s">
        <v>38</v>
      </c>
      <c r="O170" s="58"/>
      <c r="P170" s="160">
        <f>O170*H170</f>
        <v>0</v>
      </c>
      <c r="Q170" s="160">
        <v>0</v>
      </c>
      <c r="R170" s="160">
        <f>Q170*H170</f>
        <v>0</v>
      </c>
      <c r="S170" s="160">
        <v>0</v>
      </c>
      <c r="T170" s="161">
        <f>S170*H170</f>
        <v>0</v>
      </c>
      <c r="U170" s="32"/>
      <c r="V170" s="32"/>
      <c r="W170" s="32"/>
      <c r="X170" s="32"/>
      <c r="Y170" s="32"/>
      <c r="Z170" s="32"/>
      <c r="AA170" s="32"/>
      <c r="AB170" s="32"/>
      <c r="AC170" s="32"/>
      <c r="AD170" s="32"/>
      <c r="AE170" s="32"/>
      <c r="AR170" s="162" t="s">
        <v>166</v>
      </c>
      <c r="AT170" s="162" t="s">
        <v>162</v>
      </c>
      <c r="AU170" s="162" t="s">
        <v>82</v>
      </c>
      <c r="AY170" s="17" t="s">
        <v>160</v>
      </c>
      <c r="BE170" s="163">
        <f>IF(N170="základní",J170,0)</f>
        <v>0</v>
      </c>
      <c r="BF170" s="163">
        <f>IF(N170="snížená",J170,0)</f>
        <v>0</v>
      </c>
      <c r="BG170" s="163">
        <f>IF(N170="zákl. přenesená",J170,0)</f>
        <v>0</v>
      </c>
      <c r="BH170" s="163">
        <f>IF(N170="sníž. přenesená",J170,0)</f>
        <v>0</v>
      </c>
      <c r="BI170" s="163">
        <f>IF(N170="nulová",J170,0)</f>
        <v>0</v>
      </c>
      <c r="BJ170" s="17" t="s">
        <v>80</v>
      </c>
      <c r="BK170" s="163">
        <f>ROUND(I170*H170,2)</f>
        <v>0</v>
      </c>
      <c r="BL170" s="17" t="s">
        <v>166</v>
      </c>
      <c r="BM170" s="162" t="s">
        <v>1207</v>
      </c>
    </row>
    <row r="171" spans="1:65" s="13" customFormat="1">
      <c r="B171" s="164"/>
      <c r="D171" s="165" t="s">
        <v>168</v>
      </c>
      <c r="E171" s="166" t="s">
        <v>1</v>
      </c>
      <c r="F171" s="167" t="s">
        <v>1208</v>
      </c>
      <c r="H171" s="168">
        <v>8.6910000000000007</v>
      </c>
      <c r="I171" s="169"/>
      <c r="L171" s="164"/>
      <c r="M171" s="170"/>
      <c r="N171" s="171"/>
      <c r="O171" s="171"/>
      <c r="P171" s="171"/>
      <c r="Q171" s="171"/>
      <c r="R171" s="171"/>
      <c r="S171" s="171"/>
      <c r="T171" s="172"/>
      <c r="AT171" s="166" t="s">
        <v>168</v>
      </c>
      <c r="AU171" s="166" t="s">
        <v>82</v>
      </c>
      <c r="AV171" s="13" t="s">
        <v>82</v>
      </c>
      <c r="AW171" s="13" t="s">
        <v>30</v>
      </c>
      <c r="AX171" s="13" t="s">
        <v>73</v>
      </c>
      <c r="AY171" s="166" t="s">
        <v>160</v>
      </c>
    </row>
    <row r="172" spans="1:65" s="14" customFormat="1">
      <c r="B172" s="173"/>
      <c r="D172" s="165" t="s">
        <v>168</v>
      </c>
      <c r="E172" s="174" t="s">
        <v>1</v>
      </c>
      <c r="F172" s="175" t="s">
        <v>170</v>
      </c>
      <c r="H172" s="176">
        <v>8.6910000000000007</v>
      </c>
      <c r="I172" s="177"/>
      <c r="L172" s="173"/>
      <c r="M172" s="178"/>
      <c r="N172" s="179"/>
      <c r="O172" s="179"/>
      <c r="P172" s="179"/>
      <c r="Q172" s="179"/>
      <c r="R172" s="179"/>
      <c r="S172" s="179"/>
      <c r="T172" s="180"/>
      <c r="AT172" s="174" t="s">
        <v>168</v>
      </c>
      <c r="AU172" s="174" t="s">
        <v>82</v>
      </c>
      <c r="AV172" s="14" t="s">
        <v>166</v>
      </c>
      <c r="AW172" s="14" t="s">
        <v>30</v>
      </c>
      <c r="AX172" s="14" t="s">
        <v>80</v>
      </c>
      <c r="AY172" s="174" t="s">
        <v>160</v>
      </c>
    </row>
    <row r="173" spans="1:65" s="2" customFormat="1" ht="21.75" customHeight="1">
      <c r="A173" s="32"/>
      <c r="B173" s="149"/>
      <c r="C173" s="150" t="s">
        <v>230</v>
      </c>
      <c r="D173" s="150" t="s">
        <v>162</v>
      </c>
      <c r="E173" s="151" t="s">
        <v>231</v>
      </c>
      <c r="F173" s="152" t="s">
        <v>232</v>
      </c>
      <c r="G173" s="153" t="s">
        <v>165</v>
      </c>
      <c r="H173" s="154">
        <v>180.64</v>
      </c>
      <c r="I173" s="155"/>
      <c r="J173" s="156">
        <f>ROUND(I173*H173,2)</f>
        <v>0</v>
      </c>
      <c r="K173" s="157"/>
      <c r="L173" s="33"/>
      <c r="M173" s="158" t="s">
        <v>1</v>
      </c>
      <c r="N173" s="159" t="s">
        <v>38</v>
      </c>
      <c r="O173" s="58"/>
      <c r="P173" s="160">
        <f>O173*H173</f>
        <v>0</v>
      </c>
      <c r="Q173" s="160">
        <v>8.4999999999999995E-4</v>
      </c>
      <c r="R173" s="160">
        <f>Q173*H173</f>
        <v>0.15354399999999999</v>
      </c>
      <c r="S173" s="160">
        <v>0</v>
      </c>
      <c r="T173" s="161">
        <f>S173*H173</f>
        <v>0</v>
      </c>
      <c r="U173" s="32"/>
      <c r="V173" s="32"/>
      <c r="W173" s="32"/>
      <c r="X173" s="32"/>
      <c r="Y173" s="32"/>
      <c r="Z173" s="32"/>
      <c r="AA173" s="32"/>
      <c r="AB173" s="32"/>
      <c r="AC173" s="32"/>
      <c r="AD173" s="32"/>
      <c r="AE173" s="32"/>
      <c r="AR173" s="162" t="s">
        <v>166</v>
      </c>
      <c r="AT173" s="162" t="s">
        <v>162</v>
      </c>
      <c r="AU173" s="162" t="s">
        <v>82</v>
      </c>
      <c r="AY173" s="17" t="s">
        <v>160</v>
      </c>
      <c r="BE173" s="163">
        <f>IF(N173="základní",J173,0)</f>
        <v>0</v>
      </c>
      <c r="BF173" s="163">
        <f>IF(N173="snížená",J173,0)</f>
        <v>0</v>
      </c>
      <c r="BG173" s="163">
        <f>IF(N173="zákl. přenesená",J173,0)</f>
        <v>0</v>
      </c>
      <c r="BH173" s="163">
        <f>IF(N173="sníž. přenesená",J173,0)</f>
        <v>0</v>
      </c>
      <c r="BI173" s="163">
        <f>IF(N173="nulová",J173,0)</f>
        <v>0</v>
      </c>
      <c r="BJ173" s="17" t="s">
        <v>80</v>
      </c>
      <c r="BK173" s="163">
        <f>ROUND(I173*H173,2)</f>
        <v>0</v>
      </c>
      <c r="BL173" s="17" t="s">
        <v>166</v>
      </c>
      <c r="BM173" s="162" t="s">
        <v>1209</v>
      </c>
    </row>
    <row r="174" spans="1:65" s="15" customFormat="1">
      <c r="B174" s="181"/>
      <c r="D174" s="165" t="s">
        <v>168</v>
      </c>
      <c r="E174" s="182" t="s">
        <v>1</v>
      </c>
      <c r="F174" s="183" t="s">
        <v>214</v>
      </c>
      <c r="H174" s="182" t="s">
        <v>1</v>
      </c>
      <c r="I174" s="184"/>
      <c r="L174" s="181"/>
      <c r="M174" s="185"/>
      <c r="N174" s="186"/>
      <c r="O174" s="186"/>
      <c r="P174" s="186"/>
      <c r="Q174" s="186"/>
      <c r="R174" s="186"/>
      <c r="S174" s="186"/>
      <c r="T174" s="187"/>
      <c r="AT174" s="182" t="s">
        <v>168</v>
      </c>
      <c r="AU174" s="182" t="s">
        <v>82</v>
      </c>
      <c r="AV174" s="15" t="s">
        <v>80</v>
      </c>
      <c r="AW174" s="15" t="s">
        <v>30</v>
      </c>
      <c r="AX174" s="15" t="s">
        <v>73</v>
      </c>
      <c r="AY174" s="182" t="s">
        <v>160</v>
      </c>
    </row>
    <row r="175" spans="1:65" s="13" customFormat="1">
      <c r="B175" s="164"/>
      <c r="D175" s="165" t="s">
        <v>168</v>
      </c>
      <c r="E175" s="166" t="s">
        <v>1</v>
      </c>
      <c r="F175" s="167" t="s">
        <v>1210</v>
      </c>
      <c r="H175" s="168">
        <v>174.2</v>
      </c>
      <c r="I175" s="169"/>
      <c r="L175" s="164"/>
      <c r="M175" s="170"/>
      <c r="N175" s="171"/>
      <c r="O175" s="171"/>
      <c r="P175" s="171"/>
      <c r="Q175" s="171"/>
      <c r="R175" s="171"/>
      <c r="S175" s="171"/>
      <c r="T175" s="172"/>
      <c r="AT175" s="166" t="s">
        <v>168</v>
      </c>
      <c r="AU175" s="166" t="s">
        <v>82</v>
      </c>
      <c r="AV175" s="13" t="s">
        <v>82</v>
      </c>
      <c r="AW175" s="13" t="s">
        <v>30</v>
      </c>
      <c r="AX175" s="13" t="s">
        <v>73</v>
      </c>
      <c r="AY175" s="166" t="s">
        <v>160</v>
      </c>
    </row>
    <row r="176" spans="1:65" s="13" customFormat="1">
      <c r="B176" s="164"/>
      <c r="D176" s="165" t="s">
        <v>168</v>
      </c>
      <c r="E176" s="166" t="s">
        <v>1</v>
      </c>
      <c r="F176" s="167" t="s">
        <v>1211</v>
      </c>
      <c r="H176" s="168">
        <v>6.44</v>
      </c>
      <c r="I176" s="169"/>
      <c r="L176" s="164"/>
      <c r="M176" s="170"/>
      <c r="N176" s="171"/>
      <c r="O176" s="171"/>
      <c r="P176" s="171"/>
      <c r="Q176" s="171"/>
      <c r="R176" s="171"/>
      <c r="S176" s="171"/>
      <c r="T176" s="172"/>
      <c r="AT176" s="166" t="s">
        <v>168</v>
      </c>
      <c r="AU176" s="166" t="s">
        <v>82</v>
      </c>
      <c r="AV176" s="13" t="s">
        <v>82</v>
      </c>
      <c r="AW176" s="13" t="s">
        <v>30</v>
      </c>
      <c r="AX176" s="13" t="s">
        <v>73</v>
      </c>
      <c r="AY176" s="166" t="s">
        <v>160</v>
      </c>
    </row>
    <row r="177" spans="1:65" s="14" customFormat="1">
      <c r="B177" s="173"/>
      <c r="D177" s="165" t="s">
        <v>168</v>
      </c>
      <c r="E177" s="174" t="s">
        <v>1</v>
      </c>
      <c r="F177" s="175" t="s">
        <v>170</v>
      </c>
      <c r="H177" s="176">
        <v>180.64</v>
      </c>
      <c r="I177" s="177"/>
      <c r="L177" s="173"/>
      <c r="M177" s="178"/>
      <c r="N177" s="179"/>
      <c r="O177" s="179"/>
      <c r="P177" s="179"/>
      <c r="Q177" s="179"/>
      <c r="R177" s="179"/>
      <c r="S177" s="179"/>
      <c r="T177" s="180"/>
      <c r="AT177" s="174" t="s">
        <v>168</v>
      </c>
      <c r="AU177" s="174" t="s">
        <v>82</v>
      </c>
      <c r="AV177" s="14" t="s">
        <v>166</v>
      </c>
      <c r="AW177" s="14" t="s">
        <v>30</v>
      </c>
      <c r="AX177" s="14" t="s">
        <v>80</v>
      </c>
      <c r="AY177" s="174" t="s">
        <v>160</v>
      </c>
    </row>
    <row r="178" spans="1:65" s="2" customFormat="1" ht="24.2" customHeight="1">
      <c r="A178" s="32"/>
      <c r="B178" s="149"/>
      <c r="C178" s="150" t="s">
        <v>236</v>
      </c>
      <c r="D178" s="150" t="s">
        <v>162</v>
      </c>
      <c r="E178" s="151" t="s">
        <v>237</v>
      </c>
      <c r="F178" s="152" t="s">
        <v>238</v>
      </c>
      <c r="G178" s="153" t="s">
        <v>165</v>
      </c>
      <c r="H178" s="154">
        <v>180.64</v>
      </c>
      <c r="I178" s="155"/>
      <c r="J178" s="156">
        <f>ROUND(I178*H178,2)</f>
        <v>0</v>
      </c>
      <c r="K178" s="157"/>
      <c r="L178" s="33"/>
      <c r="M178" s="158" t="s">
        <v>1</v>
      </c>
      <c r="N178" s="159" t="s">
        <v>38</v>
      </c>
      <c r="O178" s="58"/>
      <c r="P178" s="160">
        <f>O178*H178</f>
        <v>0</v>
      </c>
      <c r="Q178" s="160">
        <v>0</v>
      </c>
      <c r="R178" s="160">
        <f>Q178*H178</f>
        <v>0</v>
      </c>
      <c r="S178" s="160">
        <v>0</v>
      </c>
      <c r="T178" s="161">
        <f>S178*H178</f>
        <v>0</v>
      </c>
      <c r="U178" s="32"/>
      <c r="V178" s="32"/>
      <c r="W178" s="32"/>
      <c r="X178" s="32"/>
      <c r="Y178" s="32"/>
      <c r="Z178" s="32"/>
      <c r="AA178" s="32"/>
      <c r="AB178" s="32"/>
      <c r="AC178" s="32"/>
      <c r="AD178" s="32"/>
      <c r="AE178" s="32"/>
      <c r="AR178" s="162" t="s">
        <v>166</v>
      </c>
      <c r="AT178" s="162" t="s">
        <v>162</v>
      </c>
      <c r="AU178" s="162" t="s">
        <v>82</v>
      </c>
      <c r="AY178" s="17" t="s">
        <v>160</v>
      </c>
      <c r="BE178" s="163">
        <f>IF(N178="základní",J178,0)</f>
        <v>0</v>
      </c>
      <c r="BF178" s="163">
        <f>IF(N178="snížená",J178,0)</f>
        <v>0</v>
      </c>
      <c r="BG178" s="163">
        <f>IF(N178="zákl. přenesená",J178,0)</f>
        <v>0</v>
      </c>
      <c r="BH178" s="163">
        <f>IF(N178="sníž. přenesená",J178,0)</f>
        <v>0</v>
      </c>
      <c r="BI178" s="163">
        <f>IF(N178="nulová",J178,0)</f>
        <v>0</v>
      </c>
      <c r="BJ178" s="17" t="s">
        <v>80</v>
      </c>
      <c r="BK178" s="163">
        <f>ROUND(I178*H178,2)</f>
        <v>0</v>
      </c>
      <c r="BL178" s="17" t="s">
        <v>166</v>
      </c>
      <c r="BM178" s="162" t="s">
        <v>1212</v>
      </c>
    </row>
    <row r="179" spans="1:65" s="2" customFormat="1" ht="33" customHeight="1">
      <c r="A179" s="32"/>
      <c r="B179" s="149"/>
      <c r="C179" s="150" t="s">
        <v>8</v>
      </c>
      <c r="D179" s="150" t="s">
        <v>162</v>
      </c>
      <c r="E179" s="151" t="s">
        <v>240</v>
      </c>
      <c r="F179" s="152" t="s">
        <v>241</v>
      </c>
      <c r="G179" s="153" t="s">
        <v>207</v>
      </c>
      <c r="H179" s="154">
        <v>70.305999999999997</v>
      </c>
      <c r="I179" s="155"/>
      <c r="J179" s="156">
        <f>ROUND(I179*H179,2)</f>
        <v>0</v>
      </c>
      <c r="K179" s="157"/>
      <c r="L179" s="33"/>
      <c r="M179" s="158" t="s">
        <v>1</v>
      </c>
      <c r="N179" s="159" t="s">
        <v>38</v>
      </c>
      <c r="O179" s="58"/>
      <c r="P179" s="160">
        <f>O179*H179</f>
        <v>0</v>
      </c>
      <c r="Q179" s="160">
        <v>0</v>
      </c>
      <c r="R179" s="160">
        <f>Q179*H179</f>
        <v>0</v>
      </c>
      <c r="S179" s="160">
        <v>0</v>
      </c>
      <c r="T179" s="161">
        <f>S179*H179</f>
        <v>0</v>
      </c>
      <c r="U179" s="32"/>
      <c r="V179" s="32"/>
      <c r="W179" s="32"/>
      <c r="X179" s="32"/>
      <c r="Y179" s="32"/>
      <c r="Z179" s="32"/>
      <c r="AA179" s="32"/>
      <c r="AB179" s="32"/>
      <c r="AC179" s="32"/>
      <c r="AD179" s="32"/>
      <c r="AE179" s="32"/>
      <c r="AR179" s="162" t="s">
        <v>166</v>
      </c>
      <c r="AT179" s="162" t="s">
        <v>162</v>
      </c>
      <c r="AU179" s="162" t="s">
        <v>82</v>
      </c>
      <c r="AY179" s="17" t="s">
        <v>160</v>
      </c>
      <c r="BE179" s="163">
        <f>IF(N179="základní",J179,0)</f>
        <v>0</v>
      </c>
      <c r="BF179" s="163">
        <f>IF(N179="snížená",J179,0)</f>
        <v>0</v>
      </c>
      <c r="BG179" s="163">
        <f>IF(N179="zákl. přenesená",J179,0)</f>
        <v>0</v>
      </c>
      <c r="BH179" s="163">
        <f>IF(N179="sníž. přenesená",J179,0)</f>
        <v>0</v>
      </c>
      <c r="BI179" s="163">
        <f>IF(N179="nulová",J179,0)</f>
        <v>0</v>
      </c>
      <c r="BJ179" s="17" t="s">
        <v>80</v>
      </c>
      <c r="BK179" s="163">
        <f>ROUND(I179*H179,2)</f>
        <v>0</v>
      </c>
      <c r="BL179" s="17" t="s">
        <v>166</v>
      </c>
      <c r="BM179" s="162" t="s">
        <v>1213</v>
      </c>
    </row>
    <row r="180" spans="1:65" s="13" customFormat="1">
      <c r="B180" s="164"/>
      <c r="D180" s="165" t="s">
        <v>168</v>
      </c>
      <c r="E180" s="166" t="s">
        <v>1</v>
      </c>
      <c r="F180" s="167" t="s">
        <v>1214</v>
      </c>
      <c r="H180" s="168">
        <v>70.305999999999997</v>
      </c>
      <c r="I180" s="169"/>
      <c r="L180" s="164"/>
      <c r="M180" s="170"/>
      <c r="N180" s="171"/>
      <c r="O180" s="171"/>
      <c r="P180" s="171"/>
      <c r="Q180" s="171"/>
      <c r="R180" s="171"/>
      <c r="S180" s="171"/>
      <c r="T180" s="172"/>
      <c r="AT180" s="166" t="s">
        <v>168</v>
      </c>
      <c r="AU180" s="166" t="s">
        <v>82</v>
      </c>
      <c r="AV180" s="13" t="s">
        <v>82</v>
      </c>
      <c r="AW180" s="13" t="s">
        <v>30</v>
      </c>
      <c r="AX180" s="13" t="s">
        <v>73</v>
      </c>
      <c r="AY180" s="166" t="s">
        <v>160</v>
      </c>
    </row>
    <row r="181" spans="1:65" s="14" customFormat="1">
      <c r="B181" s="173"/>
      <c r="D181" s="165" t="s">
        <v>168</v>
      </c>
      <c r="E181" s="174" t="s">
        <v>1</v>
      </c>
      <c r="F181" s="175" t="s">
        <v>170</v>
      </c>
      <c r="H181" s="176">
        <v>70.305999999999997</v>
      </c>
      <c r="I181" s="177"/>
      <c r="L181" s="173"/>
      <c r="M181" s="178"/>
      <c r="N181" s="179"/>
      <c r="O181" s="179"/>
      <c r="P181" s="179"/>
      <c r="Q181" s="179"/>
      <c r="R181" s="179"/>
      <c r="S181" s="179"/>
      <c r="T181" s="180"/>
      <c r="AT181" s="174" t="s">
        <v>168</v>
      </c>
      <c r="AU181" s="174" t="s">
        <v>82</v>
      </c>
      <c r="AV181" s="14" t="s">
        <v>166</v>
      </c>
      <c r="AW181" s="14" t="s">
        <v>30</v>
      </c>
      <c r="AX181" s="14" t="s">
        <v>80</v>
      </c>
      <c r="AY181" s="174" t="s">
        <v>160</v>
      </c>
    </row>
    <row r="182" spans="1:65" s="2" customFormat="1" ht="33" customHeight="1">
      <c r="A182" s="32"/>
      <c r="B182" s="149"/>
      <c r="C182" s="150" t="s">
        <v>244</v>
      </c>
      <c r="D182" s="150" t="s">
        <v>162</v>
      </c>
      <c r="E182" s="151" t="s">
        <v>245</v>
      </c>
      <c r="F182" s="152" t="s">
        <v>246</v>
      </c>
      <c r="G182" s="153" t="s">
        <v>207</v>
      </c>
      <c r="H182" s="154">
        <v>52.145000000000003</v>
      </c>
      <c r="I182" s="155"/>
      <c r="J182" s="156">
        <f>ROUND(I182*H182,2)</f>
        <v>0</v>
      </c>
      <c r="K182" s="157"/>
      <c r="L182" s="33"/>
      <c r="M182" s="158" t="s">
        <v>1</v>
      </c>
      <c r="N182" s="159" t="s">
        <v>38</v>
      </c>
      <c r="O182" s="58"/>
      <c r="P182" s="160">
        <f>O182*H182</f>
        <v>0</v>
      </c>
      <c r="Q182" s="160">
        <v>0</v>
      </c>
      <c r="R182" s="160">
        <f>Q182*H182</f>
        <v>0</v>
      </c>
      <c r="S182" s="160">
        <v>0</v>
      </c>
      <c r="T182" s="161">
        <f>S182*H182</f>
        <v>0</v>
      </c>
      <c r="U182" s="32"/>
      <c r="V182" s="32"/>
      <c r="W182" s="32"/>
      <c r="X182" s="32"/>
      <c r="Y182" s="32"/>
      <c r="Z182" s="32"/>
      <c r="AA182" s="32"/>
      <c r="AB182" s="32"/>
      <c r="AC182" s="32"/>
      <c r="AD182" s="32"/>
      <c r="AE182" s="32"/>
      <c r="AR182" s="162" t="s">
        <v>166</v>
      </c>
      <c r="AT182" s="162" t="s">
        <v>162</v>
      </c>
      <c r="AU182" s="162" t="s">
        <v>82</v>
      </c>
      <c r="AY182" s="17" t="s">
        <v>160</v>
      </c>
      <c r="BE182" s="163">
        <f>IF(N182="základní",J182,0)</f>
        <v>0</v>
      </c>
      <c r="BF182" s="163">
        <f>IF(N182="snížená",J182,0)</f>
        <v>0</v>
      </c>
      <c r="BG182" s="163">
        <f>IF(N182="zákl. přenesená",J182,0)</f>
        <v>0</v>
      </c>
      <c r="BH182" s="163">
        <f>IF(N182="sníž. přenesená",J182,0)</f>
        <v>0</v>
      </c>
      <c r="BI182" s="163">
        <f>IF(N182="nulová",J182,0)</f>
        <v>0</v>
      </c>
      <c r="BJ182" s="17" t="s">
        <v>80</v>
      </c>
      <c r="BK182" s="163">
        <f>ROUND(I182*H182,2)</f>
        <v>0</v>
      </c>
      <c r="BL182" s="17" t="s">
        <v>166</v>
      </c>
      <c r="BM182" s="162" t="s">
        <v>1215</v>
      </c>
    </row>
    <row r="183" spans="1:65" s="13" customFormat="1">
      <c r="B183" s="164"/>
      <c r="D183" s="165" t="s">
        <v>168</v>
      </c>
      <c r="E183" s="166" t="s">
        <v>1</v>
      </c>
      <c r="F183" s="167" t="s">
        <v>1216</v>
      </c>
      <c r="H183" s="168">
        <v>52.145000000000003</v>
      </c>
      <c r="I183" s="169"/>
      <c r="L183" s="164"/>
      <c r="M183" s="170"/>
      <c r="N183" s="171"/>
      <c r="O183" s="171"/>
      <c r="P183" s="171"/>
      <c r="Q183" s="171"/>
      <c r="R183" s="171"/>
      <c r="S183" s="171"/>
      <c r="T183" s="172"/>
      <c r="AT183" s="166" t="s">
        <v>168</v>
      </c>
      <c r="AU183" s="166" t="s">
        <v>82</v>
      </c>
      <c r="AV183" s="13" t="s">
        <v>82</v>
      </c>
      <c r="AW183" s="13" t="s">
        <v>30</v>
      </c>
      <c r="AX183" s="13" t="s">
        <v>73</v>
      </c>
      <c r="AY183" s="166" t="s">
        <v>160</v>
      </c>
    </row>
    <row r="184" spans="1:65" s="14" customFormat="1">
      <c r="B184" s="173"/>
      <c r="D184" s="165" t="s">
        <v>168</v>
      </c>
      <c r="E184" s="174" t="s">
        <v>1</v>
      </c>
      <c r="F184" s="175" t="s">
        <v>170</v>
      </c>
      <c r="H184" s="176">
        <v>52.145000000000003</v>
      </c>
      <c r="I184" s="177"/>
      <c r="L184" s="173"/>
      <c r="M184" s="178"/>
      <c r="N184" s="179"/>
      <c r="O184" s="179"/>
      <c r="P184" s="179"/>
      <c r="Q184" s="179"/>
      <c r="R184" s="179"/>
      <c r="S184" s="179"/>
      <c r="T184" s="180"/>
      <c r="AT184" s="174" t="s">
        <v>168</v>
      </c>
      <c r="AU184" s="174" t="s">
        <v>82</v>
      </c>
      <c r="AV184" s="14" t="s">
        <v>166</v>
      </c>
      <c r="AW184" s="14" t="s">
        <v>30</v>
      </c>
      <c r="AX184" s="14" t="s">
        <v>80</v>
      </c>
      <c r="AY184" s="174" t="s">
        <v>160</v>
      </c>
    </row>
    <row r="185" spans="1:65" s="2" customFormat="1" ht="37.9" customHeight="1">
      <c r="A185" s="32"/>
      <c r="B185" s="149"/>
      <c r="C185" s="150" t="s">
        <v>249</v>
      </c>
      <c r="D185" s="150" t="s">
        <v>162</v>
      </c>
      <c r="E185" s="151" t="s">
        <v>250</v>
      </c>
      <c r="F185" s="152" t="s">
        <v>251</v>
      </c>
      <c r="G185" s="153" t="s">
        <v>207</v>
      </c>
      <c r="H185" s="154">
        <v>208.58</v>
      </c>
      <c r="I185" s="155"/>
      <c r="J185" s="156">
        <f>ROUND(I185*H185,2)</f>
        <v>0</v>
      </c>
      <c r="K185" s="157"/>
      <c r="L185" s="33"/>
      <c r="M185" s="158" t="s">
        <v>1</v>
      </c>
      <c r="N185" s="159" t="s">
        <v>38</v>
      </c>
      <c r="O185" s="58"/>
      <c r="P185" s="160">
        <f>O185*H185</f>
        <v>0</v>
      </c>
      <c r="Q185" s="160">
        <v>0</v>
      </c>
      <c r="R185" s="160">
        <f>Q185*H185</f>
        <v>0</v>
      </c>
      <c r="S185" s="160">
        <v>0</v>
      </c>
      <c r="T185" s="161">
        <f>S185*H185</f>
        <v>0</v>
      </c>
      <c r="U185" s="32"/>
      <c r="V185" s="32"/>
      <c r="W185" s="32"/>
      <c r="X185" s="32"/>
      <c r="Y185" s="32"/>
      <c r="Z185" s="32"/>
      <c r="AA185" s="32"/>
      <c r="AB185" s="32"/>
      <c r="AC185" s="32"/>
      <c r="AD185" s="32"/>
      <c r="AE185" s="32"/>
      <c r="AR185" s="162" t="s">
        <v>166</v>
      </c>
      <c r="AT185" s="162" t="s">
        <v>162</v>
      </c>
      <c r="AU185" s="162" t="s">
        <v>82</v>
      </c>
      <c r="AY185" s="17" t="s">
        <v>160</v>
      </c>
      <c r="BE185" s="163">
        <f>IF(N185="základní",J185,0)</f>
        <v>0</v>
      </c>
      <c r="BF185" s="163">
        <f>IF(N185="snížená",J185,0)</f>
        <v>0</v>
      </c>
      <c r="BG185" s="163">
        <f>IF(N185="zákl. přenesená",J185,0)</f>
        <v>0</v>
      </c>
      <c r="BH185" s="163">
        <f>IF(N185="sníž. přenesená",J185,0)</f>
        <v>0</v>
      </c>
      <c r="BI185" s="163">
        <f>IF(N185="nulová",J185,0)</f>
        <v>0</v>
      </c>
      <c r="BJ185" s="17" t="s">
        <v>80</v>
      </c>
      <c r="BK185" s="163">
        <f>ROUND(I185*H185,2)</f>
        <v>0</v>
      </c>
      <c r="BL185" s="17" t="s">
        <v>166</v>
      </c>
      <c r="BM185" s="162" t="s">
        <v>1217</v>
      </c>
    </row>
    <row r="186" spans="1:65" s="13" customFormat="1">
      <c r="B186" s="164"/>
      <c r="D186" s="165" t="s">
        <v>168</v>
      </c>
      <c r="F186" s="167" t="s">
        <v>1218</v>
      </c>
      <c r="H186" s="168">
        <v>208.58</v>
      </c>
      <c r="I186" s="169"/>
      <c r="L186" s="164"/>
      <c r="M186" s="170"/>
      <c r="N186" s="171"/>
      <c r="O186" s="171"/>
      <c r="P186" s="171"/>
      <c r="Q186" s="171"/>
      <c r="R186" s="171"/>
      <c r="S186" s="171"/>
      <c r="T186" s="172"/>
      <c r="AT186" s="166" t="s">
        <v>168</v>
      </c>
      <c r="AU186" s="166" t="s">
        <v>82</v>
      </c>
      <c r="AV186" s="13" t="s">
        <v>82</v>
      </c>
      <c r="AW186" s="13" t="s">
        <v>3</v>
      </c>
      <c r="AX186" s="13" t="s">
        <v>80</v>
      </c>
      <c r="AY186" s="166" t="s">
        <v>160</v>
      </c>
    </row>
    <row r="187" spans="1:65" s="2" customFormat="1" ht="33" customHeight="1">
      <c r="A187" s="32"/>
      <c r="B187" s="149"/>
      <c r="C187" s="150" t="s">
        <v>254</v>
      </c>
      <c r="D187" s="150" t="s">
        <v>162</v>
      </c>
      <c r="E187" s="151" t="s">
        <v>255</v>
      </c>
      <c r="F187" s="152" t="s">
        <v>256</v>
      </c>
      <c r="G187" s="153" t="s">
        <v>207</v>
      </c>
      <c r="H187" s="154">
        <v>34.764000000000003</v>
      </c>
      <c r="I187" s="155"/>
      <c r="J187" s="156">
        <f>ROUND(I187*H187,2)</f>
        <v>0</v>
      </c>
      <c r="K187" s="157"/>
      <c r="L187" s="33"/>
      <c r="M187" s="158" t="s">
        <v>1</v>
      </c>
      <c r="N187" s="159" t="s">
        <v>38</v>
      </c>
      <c r="O187" s="58"/>
      <c r="P187" s="160">
        <f>O187*H187</f>
        <v>0</v>
      </c>
      <c r="Q187" s="160">
        <v>0</v>
      </c>
      <c r="R187" s="160">
        <f>Q187*H187</f>
        <v>0</v>
      </c>
      <c r="S187" s="160">
        <v>0</v>
      </c>
      <c r="T187" s="161">
        <f>S187*H187</f>
        <v>0</v>
      </c>
      <c r="U187" s="32"/>
      <c r="V187" s="32"/>
      <c r="W187" s="32"/>
      <c r="X187" s="32"/>
      <c r="Y187" s="32"/>
      <c r="Z187" s="32"/>
      <c r="AA187" s="32"/>
      <c r="AB187" s="32"/>
      <c r="AC187" s="32"/>
      <c r="AD187" s="32"/>
      <c r="AE187" s="32"/>
      <c r="AR187" s="162" t="s">
        <v>166</v>
      </c>
      <c r="AT187" s="162" t="s">
        <v>162</v>
      </c>
      <c r="AU187" s="162" t="s">
        <v>82</v>
      </c>
      <c r="AY187" s="17" t="s">
        <v>160</v>
      </c>
      <c r="BE187" s="163">
        <f>IF(N187="základní",J187,0)</f>
        <v>0</v>
      </c>
      <c r="BF187" s="163">
        <f>IF(N187="snížená",J187,0)</f>
        <v>0</v>
      </c>
      <c r="BG187" s="163">
        <f>IF(N187="zákl. přenesená",J187,0)</f>
        <v>0</v>
      </c>
      <c r="BH187" s="163">
        <f>IF(N187="sníž. přenesená",J187,0)</f>
        <v>0</v>
      </c>
      <c r="BI187" s="163">
        <f>IF(N187="nulová",J187,0)</f>
        <v>0</v>
      </c>
      <c r="BJ187" s="17" t="s">
        <v>80</v>
      </c>
      <c r="BK187" s="163">
        <f>ROUND(I187*H187,2)</f>
        <v>0</v>
      </c>
      <c r="BL187" s="17" t="s">
        <v>166</v>
      </c>
      <c r="BM187" s="162" t="s">
        <v>1219</v>
      </c>
    </row>
    <row r="188" spans="1:65" s="13" customFormat="1">
      <c r="B188" s="164"/>
      <c r="D188" s="165" t="s">
        <v>168</v>
      </c>
      <c r="E188" s="166" t="s">
        <v>1</v>
      </c>
      <c r="F188" s="167" t="s">
        <v>1220</v>
      </c>
      <c r="H188" s="168">
        <v>34.764000000000003</v>
      </c>
      <c r="I188" s="169"/>
      <c r="L188" s="164"/>
      <c r="M188" s="170"/>
      <c r="N188" s="171"/>
      <c r="O188" s="171"/>
      <c r="P188" s="171"/>
      <c r="Q188" s="171"/>
      <c r="R188" s="171"/>
      <c r="S188" s="171"/>
      <c r="T188" s="172"/>
      <c r="AT188" s="166" t="s">
        <v>168</v>
      </c>
      <c r="AU188" s="166" t="s">
        <v>82</v>
      </c>
      <c r="AV188" s="13" t="s">
        <v>82</v>
      </c>
      <c r="AW188" s="13" t="s">
        <v>30</v>
      </c>
      <c r="AX188" s="13" t="s">
        <v>73</v>
      </c>
      <c r="AY188" s="166" t="s">
        <v>160</v>
      </c>
    </row>
    <row r="189" spans="1:65" s="14" customFormat="1">
      <c r="B189" s="173"/>
      <c r="D189" s="165" t="s">
        <v>168</v>
      </c>
      <c r="E189" s="174" t="s">
        <v>1</v>
      </c>
      <c r="F189" s="175" t="s">
        <v>170</v>
      </c>
      <c r="H189" s="176">
        <v>34.764000000000003</v>
      </c>
      <c r="I189" s="177"/>
      <c r="L189" s="173"/>
      <c r="M189" s="178"/>
      <c r="N189" s="179"/>
      <c r="O189" s="179"/>
      <c r="P189" s="179"/>
      <c r="Q189" s="179"/>
      <c r="R189" s="179"/>
      <c r="S189" s="179"/>
      <c r="T189" s="180"/>
      <c r="AT189" s="174" t="s">
        <v>168</v>
      </c>
      <c r="AU189" s="174" t="s">
        <v>82</v>
      </c>
      <c r="AV189" s="14" t="s">
        <v>166</v>
      </c>
      <c r="AW189" s="14" t="s">
        <v>30</v>
      </c>
      <c r="AX189" s="14" t="s">
        <v>80</v>
      </c>
      <c r="AY189" s="174" t="s">
        <v>160</v>
      </c>
    </row>
    <row r="190" spans="1:65" s="2" customFormat="1" ht="37.9" customHeight="1">
      <c r="A190" s="32"/>
      <c r="B190" s="149"/>
      <c r="C190" s="150" t="s">
        <v>259</v>
      </c>
      <c r="D190" s="150" t="s">
        <v>162</v>
      </c>
      <c r="E190" s="151" t="s">
        <v>260</v>
      </c>
      <c r="F190" s="152" t="s">
        <v>261</v>
      </c>
      <c r="G190" s="153" t="s">
        <v>207</v>
      </c>
      <c r="H190" s="154">
        <v>139.05600000000001</v>
      </c>
      <c r="I190" s="155"/>
      <c r="J190" s="156">
        <f>ROUND(I190*H190,2)</f>
        <v>0</v>
      </c>
      <c r="K190" s="157"/>
      <c r="L190" s="33"/>
      <c r="M190" s="158" t="s">
        <v>1</v>
      </c>
      <c r="N190" s="159" t="s">
        <v>38</v>
      </c>
      <c r="O190" s="58"/>
      <c r="P190" s="160">
        <f>O190*H190</f>
        <v>0</v>
      </c>
      <c r="Q190" s="160">
        <v>0</v>
      </c>
      <c r="R190" s="160">
        <f>Q190*H190</f>
        <v>0</v>
      </c>
      <c r="S190" s="160">
        <v>0</v>
      </c>
      <c r="T190" s="161">
        <f>S190*H190</f>
        <v>0</v>
      </c>
      <c r="U190" s="32"/>
      <c r="V190" s="32"/>
      <c r="W190" s="32"/>
      <c r="X190" s="32"/>
      <c r="Y190" s="32"/>
      <c r="Z190" s="32"/>
      <c r="AA190" s="32"/>
      <c r="AB190" s="32"/>
      <c r="AC190" s="32"/>
      <c r="AD190" s="32"/>
      <c r="AE190" s="32"/>
      <c r="AR190" s="162" t="s">
        <v>166</v>
      </c>
      <c r="AT190" s="162" t="s">
        <v>162</v>
      </c>
      <c r="AU190" s="162" t="s">
        <v>82</v>
      </c>
      <c r="AY190" s="17" t="s">
        <v>160</v>
      </c>
      <c r="BE190" s="163">
        <f>IF(N190="základní",J190,0)</f>
        <v>0</v>
      </c>
      <c r="BF190" s="163">
        <f>IF(N190="snížená",J190,0)</f>
        <v>0</v>
      </c>
      <c r="BG190" s="163">
        <f>IF(N190="zákl. přenesená",J190,0)</f>
        <v>0</v>
      </c>
      <c r="BH190" s="163">
        <f>IF(N190="sníž. přenesená",J190,0)</f>
        <v>0</v>
      </c>
      <c r="BI190" s="163">
        <f>IF(N190="nulová",J190,0)</f>
        <v>0</v>
      </c>
      <c r="BJ190" s="17" t="s">
        <v>80</v>
      </c>
      <c r="BK190" s="163">
        <f>ROUND(I190*H190,2)</f>
        <v>0</v>
      </c>
      <c r="BL190" s="17" t="s">
        <v>166</v>
      </c>
      <c r="BM190" s="162" t="s">
        <v>1221</v>
      </c>
    </row>
    <row r="191" spans="1:65" s="13" customFormat="1">
      <c r="B191" s="164"/>
      <c r="D191" s="165" t="s">
        <v>168</v>
      </c>
      <c r="F191" s="167" t="s">
        <v>1222</v>
      </c>
      <c r="H191" s="168">
        <v>139.05600000000001</v>
      </c>
      <c r="I191" s="169"/>
      <c r="L191" s="164"/>
      <c r="M191" s="170"/>
      <c r="N191" s="171"/>
      <c r="O191" s="171"/>
      <c r="P191" s="171"/>
      <c r="Q191" s="171"/>
      <c r="R191" s="171"/>
      <c r="S191" s="171"/>
      <c r="T191" s="172"/>
      <c r="AT191" s="166" t="s">
        <v>168</v>
      </c>
      <c r="AU191" s="166" t="s">
        <v>82</v>
      </c>
      <c r="AV191" s="13" t="s">
        <v>82</v>
      </c>
      <c r="AW191" s="13" t="s">
        <v>3</v>
      </c>
      <c r="AX191" s="13" t="s">
        <v>80</v>
      </c>
      <c r="AY191" s="166" t="s">
        <v>160</v>
      </c>
    </row>
    <row r="192" spans="1:65" s="2" customFormat="1" ht="24.2" customHeight="1">
      <c r="A192" s="32"/>
      <c r="B192" s="149"/>
      <c r="C192" s="150" t="s">
        <v>264</v>
      </c>
      <c r="D192" s="150" t="s">
        <v>162</v>
      </c>
      <c r="E192" s="151" t="s">
        <v>265</v>
      </c>
      <c r="F192" s="152" t="s">
        <v>266</v>
      </c>
      <c r="G192" s="153" t="s">
        <v>207</v>
      </c>
      <c r="H192" s="154">
        <v>70.305999999999997</v>
      </c>
      <c r="I192" s="155"/>
      <c r="J192" s="156">
        <f>ROUND(I192*H192,2)</f>
        <v>0</v>
      </c>
      <c r="K192" s="157"/>
      <c r="L192" s="33"/>
      <c r="M192" s="158" t="s">
        <v>1</v>
      </c>
      <c r="N192" s="159" t="s">
        <v>38</v>
      </c>
      <c r="O192" s="58"/>
      <c r="P192" s="160">
        <f>O192*H192</f>
        <v>0</v>
      </c>
      <c r="Q192" s="160">
        <v>0</v>
      </c>
      <c r="R192" s="160">
        <f>Q192*H192</f>
        <v>0</v>
      </c>
      <c r="S192" s="160">
        <v>0</v>
      </c>
      <c r="T192" s="161">
        <f>S192*H192</f>
        <v>0</v>
      </c>
      <c r="U192" s="32"/>
      <c r="V192" s="32"/>
      <c r="W192" s="32"/>
      <c r="X192" s="32"/>
      <c r="Y192" s="32"/>
      <c r="Z192" s="32"/>
      <c r="AA192" s="32"/>
      <c r="AB192" s="32"/>
      <c r="AC192" s="32"/>
      <c r="AD192" s="32"/>
      <c r="AE192" s="32"/>
      <c r="AR192" s="162" t="s">
        <v>166</v>
      </c>
      <c r="AT192" s="162" t="s">
        <v>162</v>
      </c>
      <c r="AU192" s="162" t="s">
        <v>82</v>
      </c>
      <c r="AY192" s="17" t="s">
        <v>160</v>
      </c>
      <c r="BE192" s="163">
        <f>IF(N192="základní",J192,0)</f>
        <v>0</v>
      </c>
      <c r="BF192" s="163">
        <f>IF(N192="snížená",J192,0)</f>
        <v>0</v>
      </c>
      <c r="BG192" s="163">
        <f>IF(N192="zákl. přenesená",J192,0)</f>
        <v>0</v>
      </c>
      <c r="BH192" s="163">
        <f>IF(N192="sníž. přenesená",J192,0)</f>
        <v>0</v>
      </c>
      <c r="BI192" s="163">
        <f>IF(N192="nulová",J192,0)</f>
        <v>0</v>
      </c>
      <c r="BJ192" s="17" t="s">
        <v>80</v>
      </c>
      <c r="BK192" s="163">
        <f>ROUND(I192*H192,2)</f>
        <v>0</v>
      </c>
      <c r="BL192" s="17" t="s">
        <v>166</v>
      </c>
      <c r="BM192" s="162" t="s">
        <v>1223</v>
      </c>
    </row>
    <row r="193" spans="1:65" s="13" customFormat="1">
      <c r="B193" s="164"/>
      <c r="D193" s="165" t="s">
        <v>168</v>
      </c>
      <c r="E193" s="166" t="s">
        <v>1</v>
      </c>
      <c r="F193" s="167" t="s">
        <v>1214</v>
      </c>
      <c r="H193" s="168">
        <v>70.305999999999997</v>
      </c>
      <c r="I193" s="169"/>
      <c r="L193" s="164"/>
      <c r="M193" s="170"/>
      <c r="N193" s="171"/>
      <c r="O193" s="171"/>
      <c r="P193" s="171"/>
      <c r="Q193" s="171"/>
      <c r="R193" s="171"/>
      <c r="S193" s="171"/>
      <c r="T193" s="172"/>
      <c r="AT193" s="166" t="s">
        <v>168</v>
      </c>
      <c r="AU193" s="166" t="s">
        <v>82</v>
      </c>
      <c r="AV193" s="13" t="s">
        <v>82</v>
      </c>
      <c r="AW193" s="13" t="s">
        <v>30</v>
      </c>
      <c r="AX193" s="13" t="s">
        <v>73</v>
      </c>
      <c r="AY193" s="166" t="s">
        <v>160</v>
      </c>
    </row>
    <row r="194" spans="1:65" s="14" customFormat="1">
      <c r="B194" s="173"/>
      <c r="D194" s="165" t="s">
        <v>168</v>
      </c>
      <c r="E194" s="174" t="s">
        <v>1</v>
      </c>
      <c r="F194" s="175" t="s">
        <v>170</v>
      </c>
      <c r="H194" s="176">
        <v>70.305999999999997</v>
      </c>
      <c r="I194" s="177"/>
      <c r="L194" s="173"/>
      <c r="M194" s="178"/>
      <c r="N194" s="179"/>
      <c r="O194" s="179"/>
      <c r="P194" s="179"/>
      <c r="Q194" s="179"/>
      <c r="R194" s="179"/>
      <c r="S194" s="179"/>
      <c r="T194" s="180"/>
      <c r="AT194" s="174" t="s">
        <v>168</v>
      </c>
      <c r="AU194" s="174" t="s">
        <v>82</v>
      </c>
      <c r="AV194" s="14" t="s">
        <v>166</v>
      </c>
      <c r="AW194" s="14" t="s">
        <v>30</v>
      </c>
      <c r="AX194" s="14" t="s">
        <v>80</v>
      </c>
      <c r="AY194" s="174" t="s">
        <v>160</v>
      </c>
    </row>
    <row r="195" spans="1:65" s="2" customFormat="1" ht="33" customHeight="1">
      <c r="A195" s="32"/>
      <c r="B195" s="149"/>
      <c r="C195" s="150" t="s">
        <v>7</v>
      </c>
      <c r="D195" s="150" t="s">
        <v>162</v>
      </c>
      <c r="E195" s="151" t="s">
        <v>268</v>
      </c>
      <c r="F195" s="152" t="s">
        <v>269</v>
      </c>
      <c r="G195" s="153" t="s">
        <v>270</v>
      </c>
      <c r="H195" s="154">
        <v>140.79300000000001</v>
      </c>
      <c r="I195" s="155"/>
      <c r="J195" s="156">
        <f>ROUND(I195*H195,2)</f>
        <v>0</v>
      </c>
      <c r="K195" s="157"/>
      <c r="L195" s="33"/>
      <c r="M195" s="158" t="s">
        <v>1</v>
      </c>
      <c r="N195" s="159" t="s">
        <v>38</v>
      </c>
      <c r="O195" s="58"/>
      <c r="P195" s="160">
        <f>O195*H195</f>
        <v>0</v>
      </c>
      <c r="Q195" s="160">
        <v>0</v>
      </c>
      <c r="R195" s="160">
        <f>Q195*H195</f>
        <v>0</v>
      </c>
      <c r="S195" s="160">
        <v>0</v>
      </c>
      <c r="T195" s="161">
        <f>S195*H195</f>
        <v>0</v>
      </c>
      <c r="U195" s="32"/>
      <c r="V195" s="32"/>
      <c r="W195" s="32"/>
      <c r="X195" s="32"/>
      <c r="Y195" s="32"/>
      <c r="Z195" s="32"/>
      <c r="AA195" s="32"/>
      <c r="AB195" s="32"/>
      <c r="AC195" s="32"/>
      <c r="AD195" s="32"/>
      <c r="AE195" s="32"/>
      <c r="AR195" s="162" t="s">
        <v>166</v>
      </c>
      <c r="AT195" s="162" t="s">
        <v>162</v>
      </c>
      <c r="AU195" s="162" t="s">
        <v>82</v>
      </c>
      <c r="AY195" s="17" t="s">
        <v>160</v>
      </c>
      <c r="BE195" s="163">
        <f>IF(N195="základní",J195,0)</f>
        <v>0</v>
      </c>
      <c r="BF195" s="163">
        <f>IF(N195="snížená",J195,0)</f>
        <v>0</v>
      </c>
      <c r="BG195" s="163">
        <f>IF(N195="zákl. přenesená",J195,0)</f>
        <v>0</v>
      </c>
      <c r="BH195" s="163">
        <f>IF(N195="sníž. přenesená",J195,0)</f>
        <v>0</v>
      </c>
      <c r="BI195" s="163">
        <f>IF(N195="nulová",J195,0)</f>
        <v>0</v>
      </c>
      <c r="BJ195" s="17" t="s">
        <v>80</v>
      </c>
      <c r="BK195" s="163">
        <f>ROUND(I195*H195,2)</f>
        <v>0</v>
      </c>
      <c r="BL195" s="17" t="s">
        <v>166</v>
      </c>
      <c r="BM195" s="162" t="s">
        <v>1224</v>
      </c>
    </row>
    <row r="196" spans="1:65" s="13" customFormat="1">
      <c r="B196" s="164"/>
      <c r="D196" s="165" t="s">
        <v>168</v>
      </c>
      <c r="E196" s="166" t="s">
        <v>1</v>
      </c>
      <c r="F196" s="167" t="s">
        <v>1225</v>
      </c>
      <c r="H196" s="168">
        <v>140.79300000000001</v>
      </c>
      <c r="I196" s="169"/>
      <c r="L196" s="164"/>
      <c r="M196" s="170"/>
      <c r="N196" s="171"/>
      <c r="O196" s="171"/>
      <c r="P196" s="171"/>
      <c r="Q196" s="171"/>
      <c r="R196" s="171"/>
      <c r="S196" s="171"/>
      <c r="T196" s="172"/>
      <c r="AT196" s="166" t="s">
        <v>168</v>
      </c>
      <c r="AU196" s="166" t="s">
        <v>82</v>
      </c>
      <c r="AV196" s="13" t="s">
        <v>82</v>
      </c>
      <c r="AW196" s="13" t="s">
        <v>30</v>
      </c>
      <c r="AX196" s="13" t="s">
        <v>73</v>
      </c>
      <c r="AY196" s="166" t="s">
        <v>160</v>
      </c>
    </row>
    <row r="197" spans="1:65" s="14" customFormat="1">
      <c r="B197" s="173"/>
      <c r="D197" s="165" t="s">
        <v>168</v>
      </c>
      <c r="E197" s="174" t="s">
        <v>1</v>
      </c>
      <c r="F197" s="175" t="s">
        <v>170</v>
      </c>
      <c r="H197" s="176">
        <v>140.79300000000001</v>
      </c>
      <c r="I197" s="177"/>
      <c r="L197" s="173"/>
      <c r="M197" s="178"/>
      <c r="N197" s="179"/>
      <c r="O197" s="179"/>
      <c r="P197" s="179"/>
      <c r="Q197" s="179"/>
      <c r="R197" s="179"/>
      <c r="S197" s="179"/>
      <c r="T197" s="180"/>
      <c r="AT197" s="174" t="s">
        <v>168</v>
      </c>
      <c r="AU197" s="174" t="s">
        <v>82</v>
      </c>
      <c r="AV197" s="14" t="s">
        <v>166</v>
      </c>
      <c r="AW197" s="14" t="s">
        <v>30</v>
      </c>
      <c r="AX197" s="14" t="s">
        <v>80</v>
      </c>
      <c r="AY197" s="174" t="s">
        <v>160</v>
      </c>
    </row>
    <row r="198" spans="1:65" s="2" customFormat="1" ht="24.2" customHeight="1">
      <c r="A198" s="32"/>
      <c r="B198" s="149"/>
      <c r="C198" s="150" t="s">
        <v>273</v>
      </c>
      <c r="D198" s="150" t="s">
        <v>162</v>
      </c>
      <c r="E198" s="151" t="s">
        <v>274</v>
      </c>
      <c r="F198" s="152" t="s">
        <v>275</v>
      </c>
      <c r="G198" s="153" t="s">
        <v>207</v>
      </c>
      <c r="H198" s="154">
        <v>52.664999999999999</v>
      </c>
      <c r="I198" s="155"/>
      <c r="J198" s="156">
        <f>ROUND(I198*H198,2)</f>
        <v>0</v>
      </c>
      <c r="K198" s="157"/>
      <c r="L198" s="33"/>
      <c r="M198" s="158" t="s">
        <v>1</v>
      </c>
      <c r="N198" s="159" t="s">
        <v>38</v>
      </c>
      <c r="O198" s="58"/>
      <c r="P198" s="160">
        <f>O198*H198</f>
        <v>0</v>
      </c>
      <c r="Q198" s="160">
        <v>0</v>
      </c>
      <c r="R198" s="160">
        <f>Q198*H198</f>
        <v>0</v>
      </c>
      <c r="S198" s="160">
        <v>0</v>
      </c>
      <c r="T198" s="161">
        <f>S198*H198</f>
        <v>0</v>
      </c>
      <c r="U198" s="32"/>
      <c r="V198" s="32"/>
      <c r="W198" s="32"/>
      <c r="X198" s="32"/>
      <c r="Y198" s="32"/>
      <c r="Z198" s="32"/>
      <c r="AA198" s="32"/>
      <c r="AB198" s="32"/>
      <c r="AC198" s="32"/>
      <c r="AD198" s="32"/>
      <c r="AE198" s="32"/>
      <c r="AR198" s="162" t="s">
        <v>166</v>
      </c>
      <c r="AT198" s="162" t="s">
        <v>162</v>
      </c>
      <c r="AU198" s="162" t="s">
        <v>82</v>
      </c>
      <c r="AY198" s="17" t="s">
        <v>160</v>
      </c>
      <c r="BE198" s="163">
        <f>IF(N198="základní",J198,0)</f>
        <v>0</v>
      </c>
      <c r="BF198" s="163">
        <f>IF(N198="snížená",J198,0)</f>
        <v>0</v>
      </c>
      <c r="BG198" s="163">
        <f>IF(N198="zákl. přenesená",J198,0)</f>
        <v>0</v>
      </c>
      <c r="BH198" s="163">
        <f>IF(N198="sníž. přenesená",J198,0)</f>
        <v>0</v>
      </c>
      <c r="BI198" s="163">
        <f>IF(N198="nulová",J198,0)</f>
        <v>0</v>
      </c>
      <c r="BJ198" s="17" t="s">
        <v>80</v>
      </c>
      <c r="BK198" s="163">
        <f>ROUND(I198*H198,2)</f>
        <v>0</v>
      </c>
      <c r="BL198" s="17" t="s">
        <v>166</v>
      </c>
      <c r="BM198" s="162" t="s">
        <v>1226</v>
      </c>
    </row>
    <row r="199" spans="1:65" s="13" customFormat="1">
      <c r="B199" s="164"/>
      <c r="D199" s="165" t="s">
        <v>168</v>
      </c>
      <c r="E199" s="166" t="s">
        <v>1</v>
      </c>
      <c r="F199" s="167" t="s">
        <v>1227</v>
      </c>
      <c r="H199" s="168">
        <v>86.909000000000006</v>
      </c>
      <c r="I199" s="169"/>
      <c r="L199" s="164"/>
      <c r="M199" s="170"/>
      <c r="N199" s="171"/>
      <c r="O199" s="171"/>
      <c r="P199" s="171"/>
      <c r="Q199" s="171"/>
      <c r="R199" s="171"/>
      <c r="S199" s="171"/>
      <c r="T199" s="172"/>
      <c r="AT199" s="166" t="s">
        <v>168</v>
      </c>
      <c r="AU199" s="166" t="s">
        <v>82</v>
      </c>
      <c r="AV199" s="13" t="s">
        <v>82</v>
      </c>
      <c r="AW199" s="13" t="s">
        <v>30</v>
      </c>
      <c r="AX199" s="13" t="s">
        <v>73</v>
      </c>
      <c r="AY199" s="166" t="s">
        <v>160</v>
      </c>
    </row>
    <row r="200" spans="1:65" s="15" customFormat="1">
      <c r="B200" s="181"/>
      <c r="D200" s="165" t="s">
        <v>168</v>
      </c>
      <c r="E200" s="182" t="s">
        <v>1</v>
      </c>
      <c r="F200" s="183" t="s">
        <v>278</v>
      </c>
      <c r="H200" s="182" t="s">
        <v>1</v>
      </c>
      <c r="I200" s="184"/>
      <c r="L200" s="181"/>
      <c r="M200" s="185"/>
      <c r="N200" s="186"/>
      <c r="O200" s="186"/>
      <c r="P200" s="186"/>
      <c r="Q200" s="186"/>
      <c r="R200" s="186"/>
      <c r="S200" s="186"/>
      <c r="T200" s="187"/>
      <c r="AT200" s="182" t="s">
        <v>168</v>
      </c>
      <c r="AU200" s="182" t="s">
        <v>82</v>
      </c>
      <c r="AV200" s="15" t="s">
        <v>80</v>
      </c>
      <c r="AW200" s="15" t="s">
        <v>30</v>
      </c>
      <c r="AX200" s="15" t="s">
        <v>73</v>
      </c>
      <c r="AY200" s="182" t="s">
        <v>160</v>
      </c>
    </row>
    <row r="201" spans="1:65" s="13" customFormat="1">
      <c r="B201" s="164"/>
      <c r="D201" s="165" t="s">
        <v>168</v>
      </c>
      <c r="E201" s="166" t="s">
        <v>1</v>
      </c>
      <c r="F201" s="167" t="s">
        <v>1228</v>
      </c>
      <c r="H201" s="168">
        <v>-31.507000000000001</v>
      </c>
      <c r="I201" s="169"/>
      <c r="L201" s="164"/>
      <c r="M201" s="170"/>
      <c r="N201" s="171"/>
      <c r="O201" s="171"/>
      <c r="P201" s="171"/>
      <c r="Q201" s="171"/>
      <c r="R201" s="171"/>
      <c r="S201" s="171"/>
      <c r="T201" s="172"/>
      <c r="AT201" s="166" t="s">
        <v>168</v>
      </c>
      <c r="AU201" s="166" t="s">
        <v>82</v>
      </c>
      <c r="AV201" s="13" t="s">
        <v>82</v>
      </c>
      <c r="AW201" s="13" t="s">
        <v>30</v>
      </c>
      <c r="AX201" s="13" t="s">
        <v>73</v>
      </c>
      <c r="AY201" s="166" t="s">
        <v>160</v>
      </c>
    </row>
    <row r="202" spans="1:65" s="13" customFormat="1">
      <c r="B202" s="164"/>
      <c r="D202" s="165" t="s">
        <v>168</v>
      </c>
      <c r="E202" s="166" t="s">
        <v>1</v>
      </c>
      <c r="F202" s="167" t="s">
        <v>1229</v>
      </c>
      <c r="H202" s="168">
        <v>-2.7370000000000001</v>
      </c>
      <c r="I202" s="169"/>
      <c r="L202" s="164"/>
      <c r="M202" s="170"/>
      <c r="N202" s="171"/>
      <c r="O202" s="171"/>
      <c r="P202" s="171"/>
      <c r="Q202" s="171"/>
      <c r="R202" s="171"/>
      <c r="S202" s="171"/>
      <c r="T202" s="172"/>
      <c r="AT202" s="166" t="s">
        <v>168</v>
      </c>
      <c r="AU202" s="166" t="s">
        <v>82</v>
      </c>
      <c r="AV202" s="13" t="s">
        <v>82</v>
      </c>
      <c r="AW202" s="13" t="s">
        <v>30</v>
      </c>
      <c r="AX202" s="13" t="s">
        <v>73</v>
      </c>
      <c r="AY202" s="166" t="s">
        <v>160</v>
      </c>
    </row>
    <row r="203" spans="1:65" s="14" customFormat="1">
      <c r="B203" s="173"/>
      <c r="D203" s="165" t="s">
        <v>168</v>
      </c>
      <c r="E203" s="174" t="s">
        <v>1</v>
      </c>
      <c r="F203" s="175" t="s">
        <v>170</v>
      </c>
      <c r="H203" s="176">
        <v>52.664999999999999</v>
      </c>
      <c r="I203" s="177"/>
      <c r="L203" s="173"/>
      <c r="M203" s="178"/>
      <c r="N203" s="179"/>
      <c r="O203" s="179"/>
      <c r="P203" s="179"/>
      <c r="Q203" s="179"/>
      <c r="R203" s="179"/>
      <c r="S203" s="179"/>
      <c r="T203" s="180"/>
      <c r="AT203" s="174" t="s">
        <v>168</v>
      </c>
      <c r="AU203" s="174" t="s">
        <v>82</v>
      </c>
      <c r="AV203" s="14" t="s">
        <v>166</v>
      </c>
      <c r="AW203" s="14" t="s">
        <v>30</v>
      </c>
      <c r="AX203" s="14" t="s">
        <v>80</v>
      </c>
      <c r="AY203" s="174" t="s">
        <v>160</v>
      </c>
    </row>
    <row r="204" spans="1:65" s="2" customFormat="1" ht="16.5" customHeight="1">
      <c r="A204" s="32"/>
      <c r="B204" s="149"/>
      <c r="C204" s="188" t="s">
        <v>281</v>
      </c>
      <c r="D204" s="188" t="s">
        <v>282</v>
      </c>
      <c r="E204" s="189" t="s">
        <v>283</v>
      </c>
      <c r="F204" s="190" t="s">
        <v>284</v>
      </c>
      <c r="G204" s="191" t="s">
        <v>270</v>
      </c>
      <c r="H204" s="192">
        <v>108.15900000000001</v>
      </c>
      <c r="I204" s="193"/>
      <c r="J204" s="194">
        <f>ROUND(I204*H204,2)</f>
        <v>0</v>
      </c>
      <c r="K204" s="195"/>
      <c r="L204" s="196"/>
      <c r="M204" s="197" t="s">
        <v>1</v>
      </c>
      <c r="N204" s="198" t="s">
        <v>38</v>
      </c>
      <c r="O204" s="58"/>
      <c r="P204" s="160">
        <f>O204*H204</f>
        <v>0</v>
      </c>
      <c r="Q204" s="160">
        <v>0</v>
      </c>
      <c r="R204" s="160">
        <f>Q204*H204</f>
        <v>0</v>
      </c>
      <c r="S204" s="160">
        <v>0</v>
      </c>
      <c r="T204" s="161">
        <f>S204*H204</f>
        <v>0</v>
      </c>
      <c r="U204" s="32"/>
      <c r="V204" s="32"/>
      <c r="W204" s="32"/>
      <c r="X204" s="32"/>
      <c r="Y204" s="32"/>
      <c r="Z204" s="32"/>
      <c r="AA204" s="32"/>
      <c r="AB204" s="32"/>
      <c r="AC204" s="32"/>
      <c r="AD204" s="32"/>
      <c r="AE204" s="32"/>
      <c r="AR204" s="162" t="s">
        <v>199</v>
      </c>
      <c r="AT204" s="162" t="s">
        <v>282</v>
      </c>
      <c r="AU204" s="162" t="s">
        <v>82</v>
      </c>
      <c r="AY204" s="17" t="s">
        <v>160</v>
      </c>
      <c r="BE204" s="163">
        <f>IF(N204="základní",J204,0)</f>
        <v>0</v>
      </c>
      <c r="BF204" s="163">
        <f>IF(N204="snížená",J204,0)</f>
        <v>0</v>
      </c>
      <c r="BG204" s="163">
        <f>IF(N204="zákl. přenesená",J204,0)</f>
        <v>0</v>
      </c>
      <c r="BH204" s="163">
        <f>IF(N204="sníž. přenesená",J204,0)</f>
        <v>0</v>
      </c>
      <c r="BI204" s="163">
        <f>IF(N204="nulová",J204,0)</f>
        <v>0</v>
      </c>
      <c r="BJ204" s="17" t="s">
        <v>80</v>
      </c>
      <c r="BK204" s="163">
        <f>ROUND(I204*H204,2)</f>
        <v>0</v>
      </c>
      <c r="BL204" s="17" t="s">
        <v>166</v>
      </c>
      <c r="BM204" s="162" t="s">
        <v>1230</v>
      </c>
    </row>
    <row r="205" spans="1:65" s="13" customFormat="1">
      <c r="B205" s="164"/>
      <c r="D205" s="165" t="s">
        <v>168</v>
      </c>
      <c r="E205" s="166" t="s">
        <v>1</v>
      </c>
      <c r="F205" s="167" t="s">
        <v>1231</v>
      </c>
      <c r="H205" s="168">
        <v>108.15900000000001</v>
      </c>
      <c r="I205" s="169"/>
      <c r="L205" s="164"/>
      <c r="M205" s="170"/>
      <c r="N205" s="171"/>
      <c r="O205" s="171"/>
      <c r="P205" s="171"/>
      <c r="Q205" s="171"/>
      <c r="R205" s="171"/>
      <c r="S205" s="171"/>
      <c r="T205" s="172"/>
      <c r="AT205" s="166" t="s">
        <v>168</v>
      </c>
      <c r="AU205" s="166" t="s">
        <v>82</v>
      </c>
      <c r="AV205" s="13" t="s">
        <v>82</v>
      </c>
      <c r="AW205" s="13" t="s">
        <v>30</v>
      </c>
      <c r="AX205" s="13" t="s">
        <v>73</v>
      </c>
      <c r="AY205" s="166" t="s">
        <v>160</v>
      </c>
    </row>
    <row r="206" spans="1:65" s="14" customFormat="1">
      <c r="B206" s="173"/>
      <c r="D206" s="165" t="s">
        <v>168</v>
      </c>
      <c r="E206" s="174" t="s">
        <v>1</v>
      </c>
      <c r="F206" s="175" t="s">
        <v>170</v>
      </c>
      <c r="H206" s="176">
        <v>108.15900000000001</v>
      </c>
      <c r="I206" s="177"/>
      <c r="L206" s="173"/>
      <c r="M206" s="178"/>
      <c r="N206" s="179"/>
      <c r="O206" s="179"/>
      <c r="P206" s="179"/>
      <c r="Q206" s="179"/>
      <c r="R206" s="179"/>
      <c r="S206" s="179"/>
      <c r="T206" s="180"/>
      <c r="AT206" s="174" t="s">
        <v>168</v>
      </c>
      <c r="AU206" s="174" t="s">
        <v>82</v>
      </c>
      <c r="AV206" s="14" t="s">
        <v>166</v>
      </c>
      <c r="AW206" s="14" t="s">
        <v>30</v>
      </c>
      <c r="AX206" s="14" t="s">
        <v>80</v>
      </c>
      <c r="AY206" s="174" t="s">
        <v>160</v>
      </c>
    </row>
    <row r="207" spans="1:65" s="2" customFormat="1" ht="24.2" customHeight="1">
      <c r="A207" s="32"/>
      <c r="B207" s="149"/>
      <c r="C207" s="150" t="s">
        <v>287</v>
      </c>
      <c r="D207" s="150" t="s">
        <v>162</v>
      </c>
      <c r="E207" s="151" t="s">
        <v>288</v>
      </c>
      <c r="F207" s="152" t="s">
        <v>289</v>
      </c>
      <c r="G207" s="153" t="s">
        <v>207</v>
      </c>
      <c r="H207" s="154">
        <v>17.640999999999998</v>
      </c>
      <c r="I207" s="155"/>
      <c r="J207" s="156">
        <f>ROUND(I207*H207,2)</f>
        <v>0</v>
      </c>
      <c r="K207" s="157"/>
      <c r="L207" s="33"/>
      <c r="M207" s="158" t="s">
        <v>1</v>
      </c>
      <c r="N207" s="159" t="s">
        <v>38</v>
      </c>
      <c r="O207" s="58"/>
      <c r="P207" s="160">
        <f>O207*H207</f>
        <v>0</v>
      </c>
      <c r="Q207" s="160">
        <v>0</v>
      </c>
      <c r="R207" s="160">
        <f>Q207*H207</f>
        <v>0</v>
      </c>
      <c r="S207" s="160">
        <v>0</v>
      </c>
      <c r="T207" s="161">
        <f>S207*H207</f>
        <v>0</v>
      </c>
      <c r="U207" s="32"/>
      <c r="V207" s="32"/>
      <c r="W207" s="32"/>
      <c r="X207" s="32"/>
      <c r="Y207" s="32"/>
      <c r="Z207" s="32"/>
      <c r="AA207" s="32"/>
      <c r="AB207" s="32"/>
      <c r="AC207" s="32"/>
      <c r="AD207" s="32"/>
      <c r="AE207" s="32"/>
      <c r="AR207" s="162" t="s">
        <v>166</v>
      </c>
      <c r="AT207" s="162" t="s">
        <v>162</v>
      </c>
      <c r="AU207" s="162" t="s">
        <v>82</v>
      </c>
      <c r="AY207" s="17" t="s">
        <v>160</v>
      </c>
      <c r="BE207" s="163">
        <f>IF(N207="základní",J207,0)</f>
        <v>0</v>
      </c>
      <c r="BF207" s="163">
        <f>IF(N207="snížená",J207,0)</f>
        <v>0</v>
      </c>
      <c r="BG207" s="163">
        <f>IF(N207="zákl. přenesená",J207,0)</f>
        <v>0</v>
      </c>
      <c r="BH207" s="163">
        <f>IF(N207="sníž. přenesená",J207,0)</f>
        <v>0</v>
      </c>
      <c r="BI207" s="163">
        <f>IF(N207="nulová",J207,0)</f>
        <v>0</v>
      </c>
      <c r="BJ207" s="17" t="s">
        <v>80</v>
      </c>
      <c r="BK207" s="163">
        <f>ROUND(I207*H207,2)</f>
        <v>0</v>
      </c>
      <c r="BL207" s="17" t="s">
        <v>166</v>
      </c>
      <c r="BM207" s="162" t="s">
        <v>1232</v>
      </c>
    </row>
    <row r="208" spans="1:65" s="15" customFormat="1">
      <c r="B208" s="181"/>
      <c r="D208" s="165" t="s">
        <v>168</v>
      </c>
      <c r="E208" s="182" t="s">
        <v>1</v>
      </c>
      <c r="F208" s="183" t="s">
        <v>291</v>
      </c>
      <c r="H208" s="182" t="s">
        <v>1</v>
      </c>
      <c r="I208" s="184"/>
      <c r="L208" s="181"/>
      <c r="M208" s="185"/>
      <c r="N208" s="186"/>
      <c r="O208" s="186"/>
      <c r="P208" s="186"/>
      <c r="Q208" s="186"/>
      <c r="R208" s="186"/>
      <c r="S208" s="186"/>
      <c r="T208" s="187"/>
      <c r="AT208" s="182" t="s">
        <v>168</v>
      </c>
      <c r="AU208" s="182" t="s">
        <v>82</v>
      </c>
      <c r="AV208" s="15" t="s">
        <v>80</v>
      </c>
      <c r="AW208" s="15" t="s">
        <v>30</v>
      </c>
      <c r="AX208" s="15" t="s">
        <v>73</v>
      </c>
      <c r="AY208" s="182" t="s">
        <v>160</v>
      </c>
    </row>
    <row r="209" spans="1:65" s="13" customFormat="1">
      <c r="B209" s="164"/>
      <c r="D209" s="165" t="s">
        <v>168</v>
      </c>
      <c r="E209" s="166" t="s">
        <v>1</v>
      </c>
      <c r="F209" s="167" t="s">
        <v>1233</v>
      </c>
      <c r="H209" s="168">
        <v>17.640999999999998</v>
      </c>
      <c r="I209" s="169"/>
      <c r="L209" s="164"/>
      <c r="M209" s="170"/>
      <c r="N209" s="171"/>
      <c r="O209" s="171"/>
      <c r="P209" s="171"/>
      <c r="Q209" s="171"/>
      <c r="R209" s="171"/>
      <c r="S209" s="171"/>
      <c r="T209" s="172"/>
      <c r="AT209" s="166" t="s">
        <v>168</v>
      </c>
      <c r="AU209" s="166" t="s">
        <v>82</v>
      </c>
      <c r="AV209" s="13" t="s">
        <v>82</v>
      </c>
      <c r="AW209" s="13" t="s">
        <v>30</v>
      </c>
      <c r="AX209" s="13" t="s">
        <v>73</v>
      </c>
      <c r="AY209" s="166" t="s">
        <v>160</v>
      </c>
    </row>
    <row r="210" spans="1:65" s="14" customFormat="1">
      <c r="B210" s="173"/>
      <c r="D210" s="165" t="s">
        <v>168</v>
      </c>
      <c r="E210" s="174" t="s">
        <v>1</v>
      </c>
      <c r="F210" s="175" t="s">
        <v>170</v>
      </c>
      <c r="H210" s="176">
        <v>17.640999999999998</v>
      </c>
      <c r="I210" s="177"/>
      <c r="L210" s="173"/>
      <c r="M210" s="178"/>
      <c r="N210" s="179"/>
      <c r="O210" s="179"/>
      <c r="P210" s="179"/>
      <c r="Q210" s="179"/>
      <c r="R210" s="179"/>
      <c r="S210" s="179"/>
      <c r="T210" s="180"/>
      <c r="AT210" s="174" t="s">
        <v>168</v>
      </c>
      <c r="AU210" s="174" t="s">
        <v>82</v>
      </c>
      <c r="AV210" s="14" t="s">
        <v>166</v>
      </c>
      <c r="AW210" s="14" t="s">
        <v>30</v>
      </c>
      <c r="AX210" s="14" t="s">
        <v>80</v>
      </c>
      <c r="AY210" s="174" t="s">
        <v>160</v>
      </c>
    </row>
    <row r="211" spans="1:65" s="2" customFormat="1" ht="16.5" customHeight="1">
      <c r="A211" s="32"/>
      <c r="B211" s="149"/>
      <c r="C211" s="188" t="s">
        <v>293</v>
      </c>
      <c r="D211" s="188" t="s">
        <v>282</v>
      </c>
      <c r="E211" s="189" t="s">
        <v>294</v>
      </c>
      <c r="F211" s="190" t="s">
        <v>295</v>
      </c>
      <c r="G211" s="191" t="s">
        <v>270</v>
      </c>
      <c r="H211" s="192">
        <v>36.235999999999997</v>
      </c>
      <c r="I211" s="193"/>
      <c r="J211" s="194">
        <f>ROUND(I211*H211,2)</f>
        <v>0</v>
      </c>
      <c r="K211" s="195"/>
      <c r="L211" s="196"/>
      <c r="M211" s="197" t="s">
        <v>1</v>
      </c>
      <c r="N211" s="198" t="s">
        <v>38</v>
      </c>
      <c r="O211" s="58"/>
      <c r="P211" s="160">
        <f>O211*H211</f>
        <v>0</v>
      </c>
      <c r="Q211" s="160">
        <v>0</v>
      </c>
      <c r="R211" s="160">
        <f>Q211*H211</f>
        <v>0</v>
      </c>
      <c r="S211" s="160">
        <v>0</v>
      </c>
      <c r="T211" s="161">
        <f>S211*H211</f>
        <v>0</v>
      </c>
      <c r="U211" s="32"/>
      <c r="V211" s="32"/>
      <c r="W211" s="32"/>
      <c r="X211" s="32"/>
      <c r="Y211" s="32"/>
      <c r="Z211" s="32"/>
      <c r="AA211" s="32"/>
      <c r="AB211" s="32"/>
      <c r="AC211" s="32"/>
      <c r="AD211" s="32"/>
      <c r="AE211" s="32"/>
      <c r="AR211" s="162" t="s">
        <v>199</v>
      </c>
      <c r="AT211" s="162" t="s">
        <v>282</v>
      </c>
      <c r="AU211" s="162" t="s">
        <v>82</v>
      </c>
      <c r="AY211" s="17" t="s">
        <v>160</v>
      </c>
      <c r="BE211" s="163">
        <f>IF(N211="základní",J211,0)</f>
        <v>0</v>
      </c>
      <c r="BF211" s="163">
        <f>IF(N211="snížená",J211,0)</f>
        <v>0</v>
      </c>
      <c r="BG211" s="163">
        <f>IF(N211="zákl. přenesená",J211,0)</f>
        <v>0</v>
      </c>
      <c r="BH211" s="163">
        <f>IF(N211="sníž. přenesená",J211,0)</f>
        <v>0</v>
      </c>
      <c r="BI211" s="163">
        <f>IF(N211="nulová",J211,0)</f>
        <v>0</v>
      </c>
      <c r="BJ211" s="17" t="s">
        <v>80</v>
      </c>
      <c r="BK211" s="163">
        <f>ROUND(I211*H211,2)</f>
        <v>0</v>
      </c>
      <c r="BL211" s="17" t="s">
        <v>166</v>
      </c>
      <c r="BM211" s="162" t="s">
        <v>1234</v>
      </c>
    </row>
    <row r="212" spans="1:65" s="13" customFormat="1">
      <c r="B212" s="164"/>
      <c r="D212" s="165" t="s">
        <v>168</v>
      </c>
      <c r="E212" s="166" t="s">
        <v>1</v>
      </c>
      <c r="F212" s="167" t="s">
        <v>1235</v>
      </c>
      <c r="H212" s="168">
        <v>36.235999999999997</v>
      </c>
      <c r="I212" s="169"/>
      <c r="L212" s="164"/>
      <c r="M212" s="170"/>
      <c r="N212" s="171"/>
      <c r="O212" s="171"/>
      <c r="P212" s="171"/>
      <c r="Q212" s="171"/>
      <c r="R212" s="171"/>
      <c r="S212" s="171"/>
      <c r="T212" s="172"/>
      <c r="AT212" s="166" t="s">
        <v>168</v>
      </c>
      <c r="AU212" s="166" t="s">
        <v>82</v>
      </c>
      <c r="AV212" s="13" t="s">
        <v>82</v>
      </c>
      <c r="AW212" s="13" t="s">
        <v>30</v>
      </c>
      <c r="AX212" s="13" t="s">
        <v>73</v>
      </c>
      <c r="AY212" s="166" t="s">
        <v>160</v>
      </c>
    </row>
    <row r="213" spans="1:65" s="14" customFormat="1">
      <c r="B213" s="173"/>
      <c r="D213" s="165" t="s">
        <v>168</v>
      </c>
      <c r="E213" s="174" t="s">
        <v>1</v>
      </c>
      <c r="F213" s="175" t="s">
        <v>170</v>
      </c>
      <c r="H213" s="176">
        <v>36.235999999999997</v>
      </c>
      <c r="I213" s="177"/>
      <c r="L213" s="173"/>
      <c r="M213" s="178"/>
      <c r="N213" s="179"/>
      <c r="O213" s="179"/>
      <c r="P213" s="179"/>
      <c r="Q213" s="179"/>
      <c r="R213" s="179"/>
      <c r="S213" s="179"/>
      <c r="T213" s="180"/>
      <c r="AT213" s="174" t="s">
        <v>168</v>
      </c>
      <c r="AU213" s="174" t="s">
        <v>82</v>
      </c>
      <c r="AV213" s="14" t="s">
        <v>166</v>
      </c>
      <c r="AW213" s="14" t="s">
        <v>30</v>
      </c>
      <c r="AX213" s="14" t="s">
        <v>80</v>
      </c>
      <c r="AY213" s="174" t="s">
        <v>160</v>
      </c>
    </row>
    <row r="214" spans="1:65" s="2" customFormat="1" ht="24.2" customHeight="1">
      <c r="A214" s="32"/>
      <c r="B214" s="149"/>
      <c r="C214" s="150" t="s">
        <v>298</v>
      </c>
      <c r="D214" s="150" t="s">
        <v>162</v>
      </c>
      <c r="E214" s="151" t="s">
        <v>299</v>
      </c>
      <c r="F214" s="152" t="s">
        <v>300</v>
      </c>
      <c r="G214" s="153" t="s">
        <v>165</v>
      </c>
      <c r="H214" s="154">
        <v>36.85</v>
      </c>
      <c r="I214" s="155"/>
      <c r="J214" s="156">
        <f>ROUND(I214*H214,2)</f>
        <v>0</v>
      </c>
      <c r="K214" s="157"/>
      <c r="L214" s="33"/>
      <c r="M214" s="158" t="s">
        <v>1</v>
      </c>
      <c r="N214" s="159" t="s">
        <v>38</v>
      </c>
      <c r="O214" s="58"/>
      <c r="P214" s="160">
        <f>O214*H214</f>
        <v>0</v>
      </c>
      <c r="Q214" s="160">
        <v>0</v>
      </c>
      <c r="R214" s="160">
        <f>Q214*H214</f>
        <v>0</v>
      </c>
      <c r="S214" s="160">
        <v>0</v>
      </c>
      <c r="T214" s="161">
        <f>S214*H214</f>
        <v>0</v>
      </c>
      <c r="U214" s="32"/>
      <c r="V214" s="32"/>
      <c r="W214" s="32"/>
      <c r="X214" s="32"/>
      <c r="Y214" s="32"/>
      <c r="Z214" s="32"/>
      <c r="AA214" s="32"/>
      <c r="AB214" s="32"/>
      <c r="AC214" s="32"/>
      <c r="AD214" s="32"/>
      <c r="AE214" s="32"/>
      <c r="AR214" s="162" t="s">
        <v>166</v>
      </c>
      <c r="AT214" s="162" t="s">
        <v>162</v>
      </c>
      <c r="AU214" s="162" t="s">
        <v>82</v>
      </c>
      <c r="AY214" s="17" t="s">
        <v>160</v>
      </c>
      <c r="BE214" s="163">
        <f>IF(N214="základní",J214,0)</f>
        <v>0</v>
      </c>
      <c r="BF214" s="163">
        <f>IF(N214="snížená",J214,0)</f>
        <v>0</v>
      </c>
      <c r="BG214" s="163">
        <f>IF(N214="zákl. přenesená",J214,0)</f>
        <v>0</v>
      </c>
      <c r="BH214" s="163">
        <f>IF(N214="sníž. přenesená",J214,0)</f>
        <v>0</v>
      </c>
      <c r="BI214" s="163">
        <f>IF(N214="nulová",J214,0)</f>
        <v>0</v>
      </c>
      <c r="BJ214" s="17" t="s">
        <v>80</v>
      </c>
      <c r="BK214" s="163">
        <f>ROUND(I214*H214,2)</f>
        <v>0</v>
      </c>
      <c r="BL214" s="17" t="s">
        <v>166</v>
      </c>
      <c r="BM214" s="162" t="s">
        <v>1236</v>
      </c>
    </row>
    <row r="215" spans="1:65" s="13" customFormat="1">
      <c r="B215" s="164"/>
      <c r="D215" s="165" t="s">
        <v>168</v>
      </c>
      <c r="E215" s="166" t="s">
        <v>1</v>
      </c>
      <c r="F215" s="167" t="s">
        <v>1190</v>
      </c>
      <c r="H215" s="168">
        <v>36.85</v>
      </c>
      <c r="I215" s="169"/>
      <c r="L215" s="164"/>
      <c r="M215" s="170"/>
      <c r="N215" s="171"/>
      <c r="O215" s="171"/>
      <c r="P215" s="171"/>
      <c r="Q215" s="171"/>
      <c r="R215" s="171"/>
      <c r="S215" s="171"/>
      <c r="T215" s="172"/>
      <c r="AT215" s="166" t="s">
        <v>168</v>
      </c>
      <c r="AU215" s="166" t="s">
        <v>82</v>
      </c>
      <c r="AV215" s="13" t="s">
        <v>82</v>
      </c>
      <c r="AW215" s="13" t="s">
        <v>30</v>
      </c>
      <c r="AX215" s="13" t="s">
        <v>73</v>
      </c>
      <c r="AY215" s="166" t="s">
        <v>160</v>
      </c>
    </row>
    <row r="216" spans="1:65" s="14" customFormat="1">
      <c r="B216" s="173"/>
      <c r="D216" s="165" t="s">
        <v>168</v>
      </c>
      <c r="E216" s="174" t="s">
        <v>1</v>
      </c>
      <c r="F216" s="175" t="s">
        <v>170</v>
      </c>
      <c r="H216" s="176">
        <v>36.85</v>
      </c>
      <c r="I216" s="177"/>
      <c r="L216" s="173"/>
      <c r="M216" s="178"/>
      <c r="N216" s="179"/>
      <c r="O216" s="179"/>
      <c r="P216" s="179"/>
      <c r="Q216" s="179"/>
      <c r="R216" s="179"/>
      <c r="S216" s="179"/>
      <c r="T216" s="180"/>
      <c r="AT216" s="174" t="s">
        <v>168</v>
      </c>
      <c r="AU216" s="174" t="s">
        <v>82</v>
      </c>
      <c r="AV216" s="14" t="s">
        <v>166</v>
      </c>
      <c r="AW216" s="14" t="s">
        <v>30</v>
      </c>
      <c r="AX216" s="14" t="s">
        <v>80</v>
      </c>
      <c r="AY216" s="174" t="s">
        <v>160</v>
      </c>
    </row>
    <row r="217" spans="1:65" s="12" customFormat="1" ht="22.9" customHeight="1">
      <c r="B217" s="136"/>
      <c r="D217" s="137" t="s">
        <v>72</v>
      </c>
      <c r="E217" s="147" t="s">
        <v>82</v>
      </c>
      <c r="F217" s="147" t="s">
        <v>302</v>
      </c>
      <c r="I217" s="139"/>
      <c r="J217" s="148">
        <f>BK217</f>
        <v>0</v>
      </c>
      <c r="L217" s="136"/>
      <c r="M217" s="141"/>
      <c r="N217" s="142"/>
      <c r="O217" s="142"/>
      <c r="P217" s="143">
        <f>SUM(P218:P220)</f>
        <v>0</v>
      </c>
      <c r="Q217" s="142"/>
      <c r="R217" s="143">
        <f>SUM(R218:R220)</f>
        <v>6.8571150000000003</v>
      </c>
      <c r="S217" s="142"/>
      <c r="T217" s="144">
        <f>SUM(T218:T220)</f>
        <v>0</v>
      </c>
      <c r="AR217" s="137" t="s">
        <v>80</v>
      </c>
      <c r="AT217" s="145" t="s">
        <v>72</v>
      </c>
      <c r="AU217" s="145" t="s">
        <v>80</v>
      </c>
      <c r="AY217" s="137" t="s">
        <v>160</v>
      </c>
      <c r="BK217" s="146">
        <f>SUM(BK218:BK220)</f>
        <v>0</v>
      </c>
    </row>
    <row r="218" spans="1:65" s="2" customFormat="1" ht="37.9" customHeight="1">
      <c r="A218" s="32"/>
      <c r="B218" s="149"/>
      <c r="C218" s="150" t="s">
        <v>303</v>
      </c>
      <c r="D218" s="150" t="s">
        <v>162</v>
      </c>
      <c r="E218" s="151" t="s">
        <v>304</v>
      </c>
      <c r="F218" s="152" t="s">
        <v>305</v>
      </c>
      <c r="G218" s="153" t="s">
        <v>196</v>
      </c>
      <c r="H218" s="154">
        <v>33.5</v>
      </c>
      <c r="I218" s="155"/>
      <c r="J218" s="156">
        <f>ROUND(I218*H218,2)</f>
        <v>0</v>
      </c>
      <c r="K218" s="157"/>
      <c r="L218" s="33"/>
      <c r="M218" s="158" t="s">
        <v>1</v>
      </c>
      <c r="N218" s="159" t="s">
        <v>38</v>
      </c>
      <c r="O218" s="58"/>
      <c r="P218" s="160">
        <f>O218*H218</f>
        <v>0</v>
      </c>
      <c r="Q218" s="160">
        <v>0.20469000000000001</v>
      </c>
      <c r="R218" s="160">
        <f>Q218*H218</f>
        <v>6.8571150000000003</v>
      </c>
      <c r="S218" s="160">
        <v>0</v>
      </c>
      <c r="T218" s="161">
        <f>S218*H218</f>
        <v>0</v>
      </c>
      <c r="U218" s="32"/>
      <c r="V218" s="32"/>
      <c r="W218" s="32"/>
      <c r="X218" s="32"/>
      <c r="Y218" s="32"/>
      <c r="Z218" s="32"/>
      <c r="AA218" s="32"/>
      <c r="AB218" s="32"/>
      <c r="AC218" s="32"/>
      <c r="AD218" s="32"/>
      <c r="AE218" s="32"/>
      <c r="AR218" s="162" t="s">
        <v>166</v>
      </c>
      <c r="AT218" s="162" t="s">
        <v>162</v>
      </c>
      <c r="AU218" s="162" t="s">
        <v>82</v>
      </c>
      <c r="AY218" s="17" t="s">
        <v>160</v>
      </c>
      <c r="BE218" s="163">
        <f>IF(N218="základní",J218,0)</f>
        <v>0</v>
      </c>
      <c r="BF218" s="163">
        <f>IF(N218="snížená",J218,0)</f>
        <v>0</v>
      </c>
      <c r="BG218" s="163">
        <f>IF(N218="zákl. přenesená",J218,0)</f>
        <v>0</v>
      </c>
      <c r="BH218" s="163">
        <f>IF(N218="sníž. přenesená",J218,0)</f>
        <v>0</v>
      </c>
      <c r="BI218" s="163">
        <f>IF(N218="nulová",J218,0)</f>
        <v>0</v>
      </c>
      <c r="BJ218" s="17" t="s">
        <v>80</v>
      </c>
      <c r="BK218" s="163">
        <f>ROUND(I218*H218,2)</f>
        <v>0</v>
      </c>
      <c r="BL218" s="17" t="s">
        <v>166</v>
      </c>
      <c r="BM218" s="162" t="s">
        <v>1237</v>
      </c>
    </row>
    <row r="219" spans="1:65" s="13" customFormat="1">
      <c r="B219" s="164"/>
      <c r="D219" s="165" t="s">
        <v>168</v>
      </c>
      <c r="E219" s="166" t="s">
        <v>1</v>
      </c>
      <c r="F219" s="167" t="s">
        <v>1238</v>
      </c>
      <c r="H219" s="168">
        <v>33.5</v>
      </c>
      <c r="I219" s="169"/>
      <c r="L219" s="164"/>
      <c r="M219" s="170"/>
      <c r="N219" s="171"/>
      <c r="O219" s="171"/>
      <c r="P219" s="171"/>
      <c r="Q219" s="171"/>
      <c r="R219" s="171"/>
      <c r="S219" s="171"/>
      <c r="T219" s="172"/>
      <c r="AT219" s="166" t="s">
        <v>168</v>
      </c>
      <c r="AU219" s="166" t="s">
        <v>82</v>
      </c>
      <c r="AV219" s="13" t="s">
        <v>82</v>
      </c>
      <c r="AW219" s="13" t="s">
        <v>30</v>
      </c>
      <c r="AX219" s="13" t="s">
        <v>73</v>
      </c>
      <c r="AY219" s="166" t="s">
        <v>160</v>
      </c>
    </row>
    <row r="220" spans="1:65" s="14" customFormat="1">
      <c r="B220" s="173"/>
      <c r="D220" s="165" t="s">
        <v>168</v>
      </c>
      <c r="E220" s="174" t="s">
        <v>1</v>
      </c>
      <c r="F220" s="175" t="s">
        <v>170</v>
      </c>
      <c r="H220" s="176">
        <v>33.5</v>
      </c>
      <c r="I220" s="177"/>
      <c r="L220" s="173"/>
      <c r="M220" s="178"/>
      <c r="N220" s="179"/>
      <c r="O220" s="179"/>
      <c r="P220" s="179"/>
      <c r="Q220" s="179"/>
      <c r="R220" s="179"/>
      <c r="S220" s="179"/>
      <c r="T220" s="180"/>
      <c r="AT220" s="174" t="s">
        <v>168</v>
      </c>
      <c r="AU220" s="174" t="s">
        <v>82</v>
      </c>
      <c r="AV220" s="14" t="s">
        <v>166</v>
      </c>
      <c r="AW220" s="14" t="s">
        <v>30</v>
      </c>
      <c r="AX220" s="14" t="s">
        <v>80</v>
      </c>
      <c r="AY220" s="174" t="s">
        <v>160</v>
      </c>
    </row>
    <row r="221" spans="1:65" s="12" customFormat="1" ht="22.9" customHeight="1">
      <c r="B221" s="136"/>
      <c r="D221" s="137" t="s">
        <v>72</v>
      </c>
      <c r="E221" s="147" t="s">
        <v>174</v>
      </c>
      <c r="F221" s="147" t="s">
        <v>308</v>
      </c>
      <c r="I221" s="139"/>
      <c r="J221" s="148">
        <f>BK221</f>
        <v>0</v>
      </c>
      <c r="L221" s="136"/>
      <c r="M221" s="141"/>
      <c r="N221" s="142"/>
      <c r="O221" s="142"/>
      <c r="P221" s="143">
        <f>SUM(P222:P227)</f>
        <v>0</v>
      </c>
      <c r="Q221" s="142"/>
      <c r="R221" s="143">
        <f>SUM(R222:R227)</f>
        <v>0</v>
      </c>
      <c r="S221" s="142"/>
      <c r="T221" s="144">
        <f>SUM(T222:T227)</f>
        <v>0</v>
      </c>
      <c r="AR221" s="137" t="s">
        <v>80</v>
      </c>
      <c r="AT221" s="145" t="s">
        <v>72</v>
      </c>
      <c r="AU221" s="145" t="s">
        <v>80</v>
      </c>
      <c r="AY221" s="137" t="s">
        <v>160</v>
      </c>
      <c r="BK221" s="146">
        <f>SUM(BK222:BK227)</f>
        <v>0</v>
      </c>
    </row>
    <row r="222" spans="1:65" s="2" customFormat="1" ht="37.9" customHeight="1">
      <c r="A222" s="32"/>
      <c r="B222" s="149"/>
      <c r="C222" s="150" t="s">
        <v>309</v>
      </c>
      <c r="D222" s="150" t="s">
        <v>162</v>
      </c>
      <c r="E222" s="151" t="s">
        <v>310</v>
      </c>
      <c r="F222" s="152" t="s">
        <v>311</v>
      </c>
      <c r="G222" s="153" t="s">
        <v>312</v>
      </c>
      <c r="H222" s="154">
        <v>2</v>
      </c>
      <c r="I222" s="155"/>
      <c r="J222" s="156">
        <f>ROUND(I222*H222,2)</f>
        <v>0</v>
      </c>
      <c r="K222" s="157"/>
      <c r="L222" s="33"/>
      <c r="M222" s="158" t="s">
        <v>1</v>
      </c>
      <c r="N222" s="159" t="s">
        <v>38</v>
      </c>
      <c r="O222" s="58"/>
      <c r="P222" s="160">
        <f>O222*H222</f>
        <v>0</v>
      </c>
      <c r="Q222" s="160">
        <v>0</v>
      </c>
      <c r="R222" s="160">
        <f>Q222*H222</f>
        <v>0</v>
      </c>
      <c r="S222" s="160">
        <v>0</v>
      </c>
      <c r="T222" s="161">
        <f>S222*H222</f>
        <v>0</v>
      </c>
      <c r="U222" s="32"/>
      <c r="V222" s="32"/>
      <c r="W222" s="32"/>
      <c r="X222" s="32"/>
      <c r="Y222" s="32"/>
      <c r="Z222" s="32"/>
      <c r="AA222" s="32"/>
      <c r="AB222" s="32"/>
      <c r="AC222" s="32"/>
      <c r="AD222" s="32"/>
      <c r="AE222" s="32"/>
      <c r="AR222" s="162" t="s">
        <v>166</v>
      </c>
      <c r="AT222" s="162" t="s">
        <v>162</v>
      </c>
      <c r="AU222" s="162" t="s">
        <v>82</v>
      </c>
      <c r="AY222" s="17" t="s">
        <v>160</v>
      </c>
      <c r="BE222" s="163">
        <f>IF(N222="základní",J222,0)</f>
        <v>0</v>
      </c>
      <c r="BF222" s="163">
        <f>IF(N222="snížená",J222,0)</f>
        <v>0</v>
      </c>
      <c r="BG222" s="163">
        <f>IF(N222="zákl. přenesená",J222,0)</f>
        <v>0</v>
      </c>
      <c r="BH222" s="163">
        <f>IF(N222="sníž. přenesená",J222,0)</f>
        <v>0</v>
      </c>
      <c r="BI222" s="163">
        <f>IF(N222="nulová",J222,0)</f>
        <v>0</v>
      </c>
      <c r="BJ222" s="17" t="s">
        <v>80</v>
      </c>
      <c r="BK222" s="163">
        <f>ROUND(I222*H222,2)</f>
        <v>0</v>
      </c>
      <c r="BL222" s="17" t="s">
        <v>166</v>
      </c>
      <c r="BM222" s="162" t="s">
        <v>1239</v>
      </c>
    </row>
    <row r="223" spans="1:65" s="13" customFormat="1">
      <c r="B223" s="164"/>
      <c r="D223" s="165" t="s">
        <v>168</v>
      </c>
      <c r="E223" s="166" t="s">
        <v>1</v>
      </c>
      <c r="F223" s="167" t="s">
        <v>314</v>
      </c>
      <c r="H223" s="168">
        <v>2</v>
      </c>
      <c r="I223" s="169"/>
      <c r="L223" s="164"/>
      <c r="M223" s="170"/>
      <c r="N223" s="171"/>
      <c r="O223" s="171"/>
      <c r="P223" s="171"/>
      <c r="Q223" s="171"/>
      <c r="R223" s="171"/>
      <c r="S223" s="171"/>
      <c r="T223" s="172"/>
      <c r="AT223" s="166" t="s">
        <v>168</v>
      </c>
      <c r="AU223" s="166" t="s">
        <v>82</v>
      </c>
      <c r="AV223" s="13" t="s">
        <v>82</v>
      </c>
      <c r="AW223" s="13" t="s">
        <v>30</v>
      </c>
      <c r="AX223" s="13" t="s">
        <v>73</v>
      </c>
      <c r="AY223" s="166" t="s">
        <v>160</v>
      </c>
    </row>
    <row r="224" spans="1:65" s="14" customFormat="1">
      <c r="B224" s="173"/>
      <c r="D224" s="165" t="s">
        <v>168</v>
      </c>
      <c r="E224" s="174" t="s">
        <v>1</v>
      </c>
      <c r="F224" s="175" t="s">
        <v>170</v>
      </c>
      <c r="H224" s="176">
        <v>2</v>
      </c>
      <c r="I224" s="177"/>
      <c r="L224" s="173"/>
      <c r="M224" s="178"/>
      <c r="N224" s="179"/>
      <c r="O224" s="179"/>
      <c r="P224" s="179"/>
      <c r="Q224" s="179"/>
      <c r="R224" s="179"/>
      <c r="S224" s="179"/>
      <c r="T224" s="180"/>
      <c r="AT224" s="174" t="s">
        <v>168</v>
      </c>
      <c r="AU224" s="174" t="s">
        <v>82</v>
      </c>
      <c r="AV224" s="14" t="s">
        <v>166</v>
      </c>
      <c r="AW224" s="14" t="s">
        <v>30</v>
      </c>
      <c r="AX224" s="14" t="s">
        <v>80</v>
      </c>
      <c r="AY224" s="174" t="s">
        <v>160</v>
      </c>
    </row>
    <row r="225" spans="1:65" s="2" customFormat="1" ht="21.75" customHeight="1">
      <c r="A225" s="32"/>
      <c r="B225" s="149"/>
      <c r="C225" s="150" t="s">
        <v>315</v>
      </c>
      <c r="D225" s="150" t="s">
        <v>162</v>
      </c>
      <c r="E225" s="151" t="s">
        <v>316</v>
      </c>
      <c r="F225" s="152" t="s">
        <v>317</v>
      </c>
      <c r="G225" s="153" t="s">
        <v>207</v>
      </c>
      <c r="H225" s="154">
        <v>2.8889999999999998</v>
      </c>
      <c r="I225" s="155"/>
      <c r="J225" s="156">
        <f>ROUND(I225*H225,2)</f>
        <v>0</v>
      </c>
      <c r="K225" s="157"/>
      <c r="L225" s="33"/>
      <c r="M225" s="158" t="s">
        <v>1</v>
      </c>
      <c r="N225" s="159" t="s">
        <v>38</v>
      </c>
      <c r="O225" s="58"/>
      <c r="P225" s="160">
        <f>O225*H225</f>
        <v>0</v>
      </c>
      <c r="Q225" s="160">
        <v>0</v>
      </c>
      <c r="R225" s="160">
        <f>Q225*H225</f>
        <v>0</v>
      </c>
      <c r="S225" s="160">
        <v>0</v>
      </c>
      <c r="T225" s="161">
        <f>S225*H225</f>
        <v>0</v>
      </c>
      <c r="U225" s="32"/>
      <c r="V225" s="32"/>
      <c r="W225" s="32"/>
      <c r="X225" s="32"/>
      <c r="Y225" s="32"/>
      <c r="Z225" s="32"/>
      <c r="AA225" s="32"/>
      <c r="AB225" s="32"/>
      <c r="AC225" s="32"/>
      <c r="AD225" s="32"/>
      <c r="AE225" s="32"/>
      <c r="AR225" s="162" t="s">
        <v>166</v>
      </c>
      <c r="AT225" s="162" t="s">
        <v>162</v>
      </c>
      <c r="AU225" s="162" t="s">
        <v>82</v>
      </c>
      <c r="AY225" s="17" t="s">
        <v>160</v>
      </c>
      <c r="BE225" s="163">
        <f>IF(N225="základní",J225,0)</f>
        <v>0</v>
      </c>
      <c r="BF225" s="163">
        <f>IF(N225="snížená",J225,0)</f>
        <v>0</v>
      </c>
      <c r="BG225" s="163">
        <f>IF(N225="zákl. přenesená",J225,0)</f>
        <v>0</v>
      </c>
      <c r="BH225" s="163">
        <f>IF(N225="sníž. přenesená",J225,0)</f>
        <v>0</v>
      </c>
      <c r="BI225" s="163">
        <f>IF(N225="nulová",J225,0)</f>
        <v>0</v>
      </c>
      <c r="BJ225" s="17" t="s">
        <v>80</v>
      </c>
      <c r="BK225" s="163">
        <f>ROUND(I225*H225,2)</f>
        <v>0</v>
      </c>
      <c r="BL225" s="17" t="s">
        <v>166</v>
      </c>
      <c r="BM225" s="162" t="s">
        <v>1240</v>
      </c>
    </row>
    <row r="226" spans="1:65" s="13" customFormat="1">
      <c r="B226" s="164"/>
      <c r="D226" s="165" t="s">
        <v>168</v>
      </c>
      <c r="E226" s="166" t="s">
        <v>1</v>
      </c>
      <c r="F226" s="167" t="s">
        <v>1241</v>
      </c>
      <c r="H226" s="168">
        <v>2.8889999999999998</v>
      </c>
      <c r="I226" s="169"/>
      <c r="L226" s="164"/>
      <c r="M226" s="170"/>
      <c r="N226" s="171"/>
      <c r="O226" s="171"/>
      <c r="P226" s="171"/>
      <c r="Q226" s="171"/>
      <c r="R226" s="171"/>
      <c r="S226" s="171"/>
      <c r="T226" s="172"/>
      <c r="AT226" s="166" t="s">
        <v>168</v>
      </c>
      <c r="AU226" s="166" t="s">
        <v>82</v>
      </c>
      <c r="AV226" s="13" t="s">
        <v>82</v>
      </c>
      <c r="AW226" s="13" t="s">
        <v>30</v>
      </c>
      <c r="AX226" s="13" t="s">
        <v>73</v>
      </c>
      <c r="AY226" s="166" t="s">
        <v>160</v>
      </c>
    </row>
    <row r="227" spans="1:65" s="14" customFormat="1">
      <c r="B227" s="173"/>
      <c r="D227" s="165" t="s">
        <v>168</v>
      </c>
      <c r="E227" s="174" t="s">
        <v>1</v>
      </c>
      <c r="F227" s="175" t="s">
        <v>170</v>
      </c>
      <c r="H227" s="176">
        <v>2.8889999999999998</v>
      </c>
      <c r="I227" s="177"/>
      <c r="L227" s="173"/>
      <c r="M227" s="178"/>
      <c r="N227" s="179"/>
      <c r="O227" s="179"/>
      <c r="P227" s="179"/>
      <c r="Q227" s="179"/>
      <c r="R227" s="179"/>
      <c r="S227" s="179"/>
      <c r="T227" s="180"/>
      <c r="AT227" s="174" t="s">
        <v>168</v>
      </c>
      <c r="AU227" s="174" t="s">
        <v>82</v>
      </c>
      <c r="AV227" s="14" t="s">
        <v>166</v>
      </c>
      <c r="AW227" s="14" t="s">
        <v>30</v>
      </c>
      <c r="AX227" s="14" t="s">
        <v>80</v>
      </c>
      <c r="AY227" s="174" t="s">
        <v>160</v>
      </c>
    </row>
    <row r="228" spans="1:65" s="12" customFormat="1" ht="22.9" customHeight="1">
      <c r="B228" s="136"/>
      <c r="D228" s="137" t="s">
        <v>72</v>
      </c>
      <c r="E228" s="147" t="s">
        <v>166</v>
      </c>
      <c r="F228" s="147" t="s">
        <v>320</v>
      </c>
      <c r="I228" s="139"/>
      <c r="J228" s="148">
        <f>BK228</f>
        <v>0</v>
      </c>
      <c r="L228" s="136"/>
      <c r="M228" s="141"/>
      <c r="N228" s="142"/>
      <c r="O228" s="142"/>
      <c r="P228" s="143">
        <f>SUM(P229:P237)</f>
        <v>0</v>
      </c>
      <c r="Q228" s="142"/>
      <c r="R228" s="143">
        <f>SUM(R229:R237)</f>
        <v>14.349728300000001</v>
      </c>
      <c r="S228" s="142"/>
      <c r="T228" s="144">
        <f>SUM(T229:T237)</f>
        <v>0</v>
      </c>
      <c r="AR228" s="137" t="s">
        <v>80</v>
      </c>
      <c r="AT228" s="145" t="s">
        <v>72</v>
      </c>
      <c r="AU228" s="145" t="s">
        <v>80</v>
      </c>
      <c r="AY228" s="137" t="s">
        <v>160</v>
      </c>
      <c r="BK228" s="146">
        <f>SUM(BK229:BK237)</f>
        <v>0</v>
      </c>
    </row>
    <row r="229" spans="1:65" s="2" customFormat="1" ht="16.5" customHeight="1">
      <c r="A229" s="32"/>
      <c r="B229" s="149"/>
      <c r="C229" s="150" t="s">
        <v>321</v>
      </c>
      <c r="D229" s="150" t="s">
        <v>162</v>
      </c>
      <c r="E229" s="151" t="s">
        <v>322</v>
      </c>
      <c r="F229" s="152" t="s">
        <v>323</v>
      </c>
      <c r="G229" s="153" t="s">
        <v>207</v>
      </c>
      <c r="H229" s="154">
        <v>7.19</v>
      </c>
      <c r="I229" s="155"/>
      <c r="J229" s="156">
        <f>ROUND(I229*H229,2)</f>
        <v>0</v>
      </c>
      <c r="K229" s="157"/>
      <c r="L229" s="33"/>
      <c r="M229" s="158" t="s">
        <v>1</v>
      </c>
      <c r="N229" s="159" t="s">
        <v>38</v>
      </c>
      <c r="O229" s="58"/>
      <c r="P229" s="160">
        <f>O229*H229</f>
        <v>0</v>
      </c>
      <c r="Q229" s="160">
        <v>1.8907700000000001</v>
      </c>
      <c r="R229" s="160">
        <f>Q229*H229</f>
        <v>13.594636300000001</v>
      </c>
      <c r="S229" s="160">
        <v>0</v>
      </c>
      <c r="T229" s="161">
        <f>S229*H229</f>
        <v>0</v>
      </c>
      <c r="U229" s="32"/>
      <c r="V229" s="32"/>
      <c r="W229" s="32"/>
      <c r="X229" s="32"/>
      <c r="Y229" s="32"/>
      <c r="Z229" s="32"/>
      <c r="AA229" s="32"/>
      <c r="AB229" s="32"/>
      <c r="AC229" s="32"/>
      <c r="AD229" s="32"/>
      <c r="AE229" s="32"/>
      <c r="AR229" s="162" t="s">
        <v>166</v>
      </c>
      <c r="AT229" s="162" t="s">
        <v>162</v>
      </c>
      <c r="AU229" s="162" t="s">
        <v>82</v>
      </c>
      <c r="AY229" s="17" t="s">
        <v>160</v>
      </c>
      <c r="BE229" s="163">
        <f>IF(N229="základní",J229,0)</f>
        <v>0</v>
      </c>
      <c r="BF229" s="163">
        <f>IF(N229="snížená",J229,0)</f>
        <v>0</v>
      </c>
      <c r="BG229" s="163">
        <f>IF(N229="zákl. přenesená",J229,0)</f>
        <v>0</v>
      </c>
      <c r="BH229" s="163">
        <f>IF(N229="sníž. přenesená",J229,0)</f>
        <v>0</v>
      </c>
      <c r="BI229" s="163">
        <f>IF(N229="nulová",J229,0)</f>
        <v>0</v>
      </c>
      <c r="BJ229" s="17" t="s">
        <v>80</v>
      </c>
      <c r="BK229" s="163">
        <f>ROUND(I229*H229,2)</f>
        <v>0</v>
      </c>
      <c r="BL229" s="17" t="s">
        <v>166</v>
      </c>
      <c r="BM229" s="162" t="s">
        <v>1242</v>
      </c>
    </row>
    <row r="230" spans="1:65" s="15" customFormat="1">
      <c r="B230" s="181"/>
      <c r="D230" s="165" t="s">
        <v>168</v>
      </c>
      <c r="E230" s="182" t="s">
        <v>1</v>
      </c>
      <c r="F230" s="183" t="s">
        <v>291</v>
      </c>
      <c r="H230" s="182" t="s">
        <v>1</v>
      </c>
      <c r="I230" s="184"/>
      <c r="L230" s="181"/>
      <c r="M230" s="185"/>
      <c r="N230" s="186"/>
      <c r="O230" s="186"/>
      <c r="P230" s="186"/>
      <c r="Q230" s="186"/>
      <c r="R230" s="186"/>
      <c r="S230" s="186"/>
      <c r="T230" s="187"/>
      <c r="AT230" s="182" t="s">
        <v>168</v>
      </c>
      <c r="AU230" s="182" t="s">
        <v>82</v>
      </c>
      <c r="AV230" s="15" t="s">
        <v>80</v>
      </c>
      <c r="AW230" s="15" t="s">
        <v>30</v>
      </c>
      <c r="AX230" s="15" t="s">
        <v>73</v>
      </c>
      <c r="AY230" s="182" t="s">
        <v>160</v>
      </c>
    </row>
    <row r="231" spans="1:65" s="13" customFormat="1">
      <c r="B231" s="164"/>
      <c r="D231" s="165" t="s">
        <v>168</v>
      </c>
      <c r="E231" s="166" t="s">
        <v>1</v>
      </c>
      <c r="F231" s="167" t="s">
        <v>1243</v>
      </c>
      <c r="H231" s="168">
        <v>6.9649999999999999</v>
      </c>
      <c r="I231" s="169"/>
      <c r="L231" s="164"/>
      <c r="M231" s="170"/>
      <c r="N231" s="171"/>
      <c r="O231" s="171"/>
      <c r="P231" s="171"/>
      <c r="Q231" s="171"/>
      <c r="R231" s="171"/>
      <c r="S231" s="171"/>
      <c r="T231" s="172"/>
      <c r="AT231" s="166" t="s">
        <v>168</v>
      </c>
      <c r="AU231" s="166" t="s">
        <v>82</v>
      </c>
      <c r="AV231" s="13" t="s">
        <v>82</v>
      </c>
      <c r="AW231" s="13" t="s">
        <v>30</v>
      </c>
      <c r="AX231" s="13" t="s">
        <v>73</v>
      </c>
      <c r="AY231" s="166" t="s">
        <v>160</v>
      </c>
    </row>
    <row r="232" spans="1:65" s="13" customFormat="1">
      <c r="B232" s="164"/>
      <c r="D232" s="165" t="s">
        <v>168</v>
      </c>
      <c r="E232" s="166" t="s">
        <v>1</v>
      </c>
      <c r="F232" s="167" t="s">
        <v>1244</v>
      </c>
      <c r="H232" s="168">
        <v>0.22500000000000001</v>
      </c>
      <c r="I232" s="169"/>
      <c r="L232" s="164"/>
      <c r="M232" s="170"/>
      <c r="N232" s="171"/>
      <c r="O232" s="171"/>
      <c r="P232" s="171"/>
      <c r="Q232" s="171"/>
      <c r="R232" s="171"/>
      <c r="S232" s="171"/>
      <c r="T232" s="172"/>
      <c r="AT232" s="166" t="s">
        <v>168</v>
      </c>
      <c r="AU232" s="166" t="s">
        <v>82</v>
      </c>
      <c r="AV232" s="13" t="s">
        <v>82</v>
      </c>
      <c r="AW232" s="13" t="s">
        <v>30</v>
      </c>
      <c r="AX232" s="13" t="s">
        <v>73</v>
      </c>
      <c r="AY232" s="166" t="s">
        <v>160</v>
      </c>
    </row>
    <row r="233" spans="1:65" s="14" customFormat="1">
      <c r="B233" s="173"/>
      <c r="D233" s="165" t="s">
        <v>168</v>
      </c>
      <c r="E233" s="174" t="s">
        <v>1</v>
      </c>
      <c r="F233" s="175" t="s">
        <v>170</v>
      </c>
      <c r="H233" s="176">
        <v>7.19</v>
      </c>
      <c r="I233" s="177"/>
      <c r="L233" s="173"/>
      <c r="M233" s="178"/>
      <c r="N233" s="179"/>
      <c r="O233" s="179"/>
      <c r="P233" s="179"/>
      <c r="Q233" s="179"/>
      <c r="R233" s="179"/>
      <c r="S233" s="179"/>
      <c r="T233" s="180"/>
      <c r="AT233" s="174" t="s">
        <v>168</v>
      </c>
      <c r="AU233" s="174" t="s">
        <v>82</v>
      </c>
      <c r="AV233" s="14" t="s">
        <v>166</v>
      </c>
      <c r="AW233" s="14" t="s">
        <v>30</v>
      </c>
      <c r="AX233" s="14" t="s">
        <v>80</v>
      </c>
      <c r="AY233" s="174" t="s">
        <v>160</v>
      </c>
    </row>
    <row r="234" spans="1:65" s="2" customFormat="1" ht="24.2" customHeight="1">
      <c r="A234" s="32"/>
      <c r="B234" s="149"/>
      <c r="C234" s="150" t="s">
        <v>327</v>
      </c>
      <c r="D234" s="150" t="s">
        <v>162</v>
      </c>
      <c r="E234" s="151" t="s">
        <v>328</v>
      </c>
      <c r="F234" s="152" t="s">
        <v>329</v>
      </c>
      <c r="G234" s="153" t="s">
        <v>207</v>
      </c>
      <c r="H234" s="154">
        <v>0.33800000000000002</v>
      </c>
      <c r="I234" s="155"/>
      <c r="J234" s="156">
        <f>ROUND(I234*H234,2)</f>
        <v>0</v>
      </c>
      <c r="K234" s="157"/>
      <c r="L234" s="33"/>
      <c r="M234" s="158" t="s">
        <v>1</v>
      </c>
      <c r="N234" s="159" t="s">
        <v>38</v>
      </c>
      <c r="O234" s="58"/>
      <c r="P234" s="160">
        <f>O234*H234</f>
        <v>0</v>
      </c>
      <c r="Q234" s="160">
        <v>2.234</v>
      </c>
      <c r="R234" s="160">
        <f>Q234*H234</f>
        <v>0.7550920000000001</v>
      </c>
      <c r="S234" s="160">
        <v>0</v>
      </c>
      <c r="T234" s="161">
        <f>S234*H234</f>
        <v>0</v>
      </c>
      <c r="U234" s="32"/>
      <c r="V234" s="32"/>
      <c r="W234" s="32"/>
      <c r="X234" s="32"/>
      <c r="Y234" s="32"/>
      <c r="Z234" s="32"/>
      <c r="AA234" s="32"/>
      <c r="AB234" s="32"/>
      <c r="AC234" s="32"/>
      <c r="AD234" s="32"/>
      <c r="AE234" s="32"/>
      <c r="AR234" s="162" t="s">
        <v>166</v>
      </c>
      <c r="AT234" s="162" t="s">
        <v>162</v>
      </c>
      <c r="AU234" s="162" t="s">
        <v>82</v>
      </c>
      <c r="AY234" s="17" t="s">
        <v>160</v>
      </c>
      <c r="BE234" s="163">
        <f>IF(N234="základní",J234,0)</f>
        <v>0</v>
      </c>
      <c r="BF234" s="163">
        <f>IF(N234="snížená",J234,0)</f>
        <v>0</v>
      </c>
      <c r="BG234" s="163">
        <f>IF(N234="zákl. přenesená",J234,0)</f>
        <v>0</v>
      </c>
      <c r="BH234" s="163">
        <f>IF(N234="sníž. přenesená",J234,0)</f>
        <v>0</v>
      </c>
      <c r="BI234" s="163">
        <f>IF(N234="nulová",J234,0)</f>
        <v>0</v>
      </c>
      <c r="BJ234" s="17" t="s">
        <v>80</v>
      </c>
      <c r="BK234" s="163">
        <f>ROUND(I234*H234,2)</f>
        <v>0</v>
      </c>
      <c r="BL234" s="17" t="s">
        <v>166</v>
      </c>
      <c r="BM234" s="162" t="s">
        <v>1245</v>
      </c>
    </row>
    <row r="235" spans="1:65" s="15" customFormat="1">
      <c r="B235" s="181"/>
      <c r="D235" s="165" t="s">
        <v>168</v>
      </c>
      <c r="E235" s="182" t="s">
        <v>1</v>
      </c>
      <c r="F235" s="183" t="s">
        <v>291</v>
      </c>
      <c r="H235" s="182" t="s">
        <v>1</v>
      </c>
      <c r="I235" s="184"/>
      <c r="L235" s="181"/>
      <c r="M235" s="185"/>
      <c r="N235" s="186"/>
      <c r="O235" s="186"/>
      <c r="P235" s="186"/>
      <c r="Q235" s="186"/>
      <c r="R235" s="186"/>
      <c r="S235" s="186"/>
      <c r="T235" s="187"/>
      <c r="AT235" s="182" t="s">
        <v>168</v>
      </c>
      <c r="AU235" s="182" t="s">
        <v>82</v>
      </c>
      <c r="AV235" s="15" t="s">
        <v>80</v>
      </c>
      <c r="AW235" s="15" t="s">
        <v>30</v>
      </c>
      <c r="AX235" s="15" t="s">
        <v>73</v>
      </c>
      <c r="AY235" s="182" t="s">
        <v>160</v>
      </c>
    </row>
    <row r="236" spans="1:65" s="13" customFormat="1">
      <c r="B236" s="164"/>
      <c r="D236" s="165" t="s">
        <v>168</v>
      </c>
      <c r="E236" s="166" t="s">
        <v>1</v>
      </c>
      <c r="F236" s="167" t="s">
        <v>1246</v>
      </c>
      <c r="H236" s="168">
        <v>0.33800000000000002</v>
      </c>
      <c r="I236" s="169"/>
      <c r="L236" s="164"/>
      <c r="M236" s="170"/>
      <c r="N236" s="171"/>
      <c r="O236" s="171"/>
      <c r="P236" s="171"/>
      <c r="Q236" s="171"/>
      <c r="R236" s="171"/>
      <c r="S236" s="171"/>
      <c r="T236" s="172"/>
      <c r="AT236" s="166" t="s">
        <v>168</v>
      </c>
      <c r="AU236" s="166" t="s">
        <v>82</v>
      </c>
      <c r="AV236" s="13" t="s">
        <v>82</v>
      </c>
      <c r="AW236" s="13" t="s">
        <v>30</v>
      </c>
      <c r="AX236" s="13" t="s">
        <v>73</v>
      </c>
      <c r="AY236" s="166" t="s">
        <v>160</v>
      </c>
    </row>
    <row r="237" spans="1:65" s="14" customFormat="1">
      <c r="B237" s="173"/>
      <c r="D237" s="165" t="s">
        <v>168</v>
      </c>
      <c r="E237" s="174" t="s">
        <v>1</v>
      </c>
      <c r="F237" s="175" t="s">
        <v>170</v>
      </c>
      <c r="H237" s="176">
        <v>0.33800000000000002</v>
      </c>
      <c r="I237" s="177"/>
      <c r="L237" s="173"/>
      <c r="M237" s="178"/>
      <c r="N237" s="179"/>
      <c r="O237" s="179"/>
      <c r="P237" s="179"/>
      <c r="Q237" s="179"/>
      <c r="R237" s="179"/>
      <c r="S237" s="179"/>
      <c r="T237" s="180"/>
      <c r="AT237" s="174" t="s">
        <v>168</v>
      </c>
      <c r="AU237" s="174" t="s">
        <v>82</v>
      </c>
      <c r="AV237" s="14" t="s">
        <v>166</v>
      </c>
      <c r="AW237" s="14" t="s">
        <v>30</v>
      </c>
      <c r="AX237" s="14" t="s">
        <v>80</v>
      </c>
      <c r="AY237" s="174" t="s">
        <v>160</v>
      </c>
    </row>
    <row r="238" spans="1:65" s="12" customFormat="1" ht="22.9" customHeight="1">
      <c r="B238" s="136"/>
      <c r="D238" s="137" t="s">
        <v>72</v>
      </c>
      <c r="E238" s="147" t="s">
        <v>182</v>
      </c>
      <c r="F238" s="147" t="s">
        <v>332</v>
      </c>
      <c r="I238" s="139"/>
      <c r="J238" s="148">
        <f>BK238</f>
        <v>0</v>
      </c>
      <c r="L238" s="136"/>
      <c r="M238" s="141"/>
      <c r="N238" s="142"/>
      <c r="O238" s="142"/>
      <c r="P238" s="143">
        <f>SUM(P239:P250)</f>
        <v>0</v>
      </c>
      <c r="Q238" s="142"/>
      <c r="R238" s="143">
        <f>SUM(R239:R250)</f>
        <v>0</v>
      </c>
      <c r="S238" s="142"/>
      <c r="T238" s="144">
        <f>SUM(T239:T250)</f>
        <v>0</v>
      </c>
      <c r="AR238" s="137" t="s">
        <v>80</v>
      </c>
      <c r="AT238" s="145" t="s">
        <v>72</v>
      </c>
      <c r="AU238" s="145" t="s">
        <v>80</v>
      </c>
      <c r="AY238" s="137" t="s">
        <v>160</v>
      </c>
      <c r="BK238" s="146">
        <f>SUM(BK239:BK250)</f>
        <v>0</v>
      </c>
    </row>
    <row r="239" spans="1:65" s="2" customFormat="1" ht="16.5" customHeight="1">
      <c r="A239" s="32"/>
      <c r="B239" s="149"/>
      <c r="C239" s="150" t="s">
        <v>333</v>
      </c>
      <c r="D239" s="150" t="s">
        <v>162</v>
      </c>
      <c r="E239" s="151" t="s">
        <v>620</v>
      </c>
      <c r="F239" s="152" t="s">
        <v>621</v>
      </c>
      <c r="G239" s="153" t="s">
        <v>165</v>
      </c>
      <c r="H239" s="154">
        <v>36.85</v>
      </c>
      <c r="I239" s="155"/>
      <c r="J239" s="156">
        <f>ROUND(I239*H239,2)</f>
        <v>0</v>
      </c>
      <c r="K239" s="157"/>
      <c r="L239" s="33"/>
      <c r="M239" s="158" t="s">
        <v>1</v>
      </c>
      <c r="N239" s="159" t="s">
        <v>38</v>
      </c>
      <c r="O239" s="58"/>
      <c r="P239" s="160">
        <f>O239*H239</f>
        <v>0</v>
      </c>
      <c r="Q239" s="160">
        <v>0</v>
      </c>
      <c r="R239" s="160">
        <f>Q239*H239</f>
        <v>0</v>
      </c>
      <c r="S239" s="160">
        <v>0</v>
      </c>
      <c r="T239" s="161">
        <f>S239*H239</f>
        <v>0</v>
      </c>
      <c r="U239" s="32"/>
      <c r="V239" s="32"/>
      <c r="W239" s="32"/>
      <c r="X239" s="32"/>
      <c r="Y239" s="32"/>
      <c r="Z239" s="32"/>
      <c r="AA239" s="32"/>
      <c r="AB239" s="32"/>
      <c r="AC239" s="32"/>
      <c r="AD239" s="32"/>
      <c r="AE239" s="32"/>
      <c r="AR239" s="162" t="s">
        <v>166</v>
      </c>
      <c r="AT239" s="162" t="s">
        <v>162</v>
      </c>
      <c r="AU239" s="162" t="s">
        <v>82</v>
      </c>
      <c r="AY239" s="17" t="s">
        <v>160</v>
      </c>
      <c r="BE239" s="163">
        <f>IF(N239="základní",J239,0)</f>
        <v>0</v>
      </c>
      <c r="BF239" s="163">
        <f>IF(N239="snížená",J239,0)</f>
        <v>0</v>
      </c>
      <c r="BG239" s="163">
        <f>IF(N239="zákl. přenesená",J239,0)</f>
        <v>0</v>
      </c>
      <c r="BH239" s="163">
        <f>IF(N239="sníž. přenesená",J239,0)</f>
        <v>0</v>
      </c>
      <c r="BI239" s="163">
        <f>IF(N239="nulová",J239,0)</f>
        <v>0</v>
      </c>
      <c r="BJ239" s="17" t="s">
        <v>80</v>
      </c>
      <c r="BK239" s="163">
        <f>ROUND(I239*H239,2)</f>
        <v>0</v>
      </c>
      <c r="BL239" s="17" t="s">
        <v>166</v>
      </c>
      <c r="BM239" s="162" t="s">
        <v>1247</v>
      </c>
    </row>
    <row r="240" spans="1:65" s="13" customFormat="1">
      <c r="B240" s="164"/>
      <c r="D240" s="165" t="s">
        <v>168</v>
      </c>
      <c r="E240" s="166" t="s">
        <v>1</v>
      </c>
      <c r="F240" s="167" t="s">
        <v>1190</v>
      </c>
      <c r="H240" s="168">
        <v>36.85</v>
      </c>
      <c r="I240" s="169"/>
      <c r="L240" s="164"/>
      <c r="M240" s="170"/>
      <c r="N240" s="171"/>
      <c r="O240" s="171"/>
      <c r="P240" s="171"/>
      <c r="Q240" s="171"/>
      <c r="R240" s="171"/>
      <c r="S240" s="171"/>
      <c r="T240" s="172"/>
      <c r="AT240" s="166" t="s">
        <v>168</v>
      </c>
      <c r="AU240" s="166" t="s">
        <v>82</v>
      </c>
      <c r="AV240" s="13" t="s">
        <v>82</v>
      </c>
      <c r="AW240" s="13" t="s">
        <v>30</v>
      </c>
      <c r="AX240" s="13" t="s">
        <v>73</v>
      </c>
      <c r="AY240" s="166" t="s">
        <v>160</v>
      </c>
    </row>
    <row r="241" spans="1:65" s="14" customFormat="1">
      <c r="B241" s="173"/>
      <c r="D241" s="165" t="s">
        <v>168</v>
      </c>
      <c r="E241" s="174" t="s">
        <v>1</v>
      </c>
      <c r="F241" s="175" t="s">
        <v>170</v>
      </c>
      <c r="H241" s="176">
        <v>36.85</v>
      </c>
      <c r="I241" s="177"/>
      <c r="L241" s="173"/>
      <c r="M241" s="178"/>
      <c r="N241" s="179"/>
      <c r="O241" s="179"/>
      <c r="P241" s="179"/>
      <c r="Q241" s="179"/>
      <c r="R241" s="179"/>
      <c r="S241" s="179"/>
      <c r="T241" s="180"/>
      <c r="AT241" s="174" t="s">
        <v>168</v>
      </c>
      <c r="AU241" s="174" t="s">
        <v>82</v>
      </c>
      <c r="AV241" s="14" t="s">
        <v>166</v>
      </c>
      <c r="AW241" s="14" t="s">
        <v>30</v>
      </c>
      <c r="AX241" s="14" t="s">
        <v>80</v>
      </c>
      <c r="AY241" s="174" t="s">
        <v>160</v>
      </c>
    </row>
    <row r="242" spans="1:65" s="2" customFormat="1" ht="33" customHeight="1">
      <c r="A242" s="32"/>
      <c r="B242" s="149"/>
      <c r="C242" s="150" t="s">
        <v>337</v>
      </c>
      <c r="D242" s="150" t="s">
        <v>162</v>
      </c>
      <c r="E242" s="151" t="s">
        <v>627</v>
      </c>
      <c r="F242" s="152" t="s">
        <v>628</v>
      </c>
      <c r="G242" s="153" t="s">
        <v>165</v>
      </c>
      <c r="H242" s="154">
        <v>36.85</v>
      </c>
      <c r="I242" s="155"/>
      <c r="J242" s="156">
        <f>ROUND(I242*H242,2)</f>
        <v>0</v>
      </c>
      <c r="K242" s="157"/>
      <c r="L242" s="33"/>
      <c r="M242" s="158" t="s">
        <v>1</v>
      </c>
      <c r="N242" s="159" t="s">
        <v>38</v>
      </c>
      <c r="O242" s="58"/>
      <c r="P242" s="160">
        <f>O242*H242</f>
        <v>0</v>
      </c>
      <c r="Q242" s="160">
        <v>0</v>
      </c>
      <c r="R242" s="160">
        <f>Q242*H242</f>
        <v>0</v>
      </c>
      <c r="S242" s="160">
        <v>0</v>
      </c>
      <c r="T242" s="161">
        <f>S242*H242</f>
        <v>0</v>
      </c>
      <c r="U242" s="32"/>
      <c r="V242" s="32"/>
      <c r="W242" s="32"/>
      <c r="X242" s="32"/>
      <c r="Y242" s="32"/>
      <c r="Z242" s="32"/>
      <c r="AA242" s="32"/>
      <c r="AB242" s="32"/>
      <c r="AC242" s="32"/>
      <c r="AD242" s="32"/>
      <c r="AE242" s="32"/>
      <c r="AR242" s="162" t="s">
        <v>166</v>
      </c>
      <c r="AT242" s="162" t="s">
        <v>162</v>
      </c>
      <c r="AU242" s="162" t="s">
        <v>82</v>
      </c>
      <c r="AY242" s="17" t="s">
        <v>160</v>
      </c>
      <c r="BE242" s="163">
        <f>IF(N242="základní",J242,0)</f>
        <v>0</v>
      </c>
      <c r="BF242" s="163">
        <f>IF(N242="snížená",J242,0)</f>
        <v>0</v>
      </c>
      <c r="BG242" s="163">
        <f>IF(N242="zákl. přenesená",J242,0)</f>
        <v>0</v>
      </c>
      <c r="BH242" s="163">
        <f>IF(N242="sníž. přenesená",J242,0)</f>
        <v>0</v>
      </c>
      <c r="BI242" s="163">
        <f>IF(N242="nulová",J242,0)</f>
        <v>0</v>
      </c>
      <c r="BJ242" s="17" t="s">
        <v>80</v>
      </c>
      <c r="BK242" s="163">
        <f>ROUND(I242*H242,2)</f>
        <v>0</v>
      </c>
      <c r="BL242" s="17" t="s">
        <v>166</v>
      </c>
      <c r="BM242" s="162" t="s">
        <v>1248</v>
      </c>
    </row>
    <row r="243" spans="1:65" s="13" customFormat="1">
      <c r="B243" s="164"/>
      <c r="D243" s="165" t="s">
        <v>168</v>
      </c>
      <c r="E243" s="166" t="s">
        <v>1</v>
      </c>
      <c r="F243" s="167" t="s">
        <v>1190</v>
      </c>
      <c r="H243" s="168">
        <v>36.85</v>
      </c>
      <c r="I243" s="169"/>
      <c r="L243" s="164"/>
      <c r="M243" s="170"/>
      <c r="N243" s="171"/>
      <c r="O243" s="171"/>
      <c r="P243" s="171"/>
      <c r="Q243" s="171"/>
      <c r="R243" s="171"/>
      <c r="S243" s="171"/>
      <c r="T243" s="172"/>
      <c r="AT243" s="166" t="s">
        <v>168</v>
      </c>
      <c r="AU243" s="166" t="s">
        <v>82</v>
      </c>
      <c r="AV243" s="13" t="s">
        <v>82</v>
      </c>
      <c r="AW243" s="13" t="s">
        <v>30</v>
      </c>
      <c r="AX243" s="13" t="s">
        <v>73</v>
      </c>
      <c r="AY243" s="166" t="s">
        <v>160</v>
      </c>
    </row>
    <row r="244" spans="1:65" s="14" customFormat="1">
      <c r="B244" s="173"/>
      <c r="D244" s="165" t="s">
        <v>168</v>
      </c>
      <c r="E244" s="174" t="s">
        <v>1</v>
      </c>
      <c r="F244" s="175" t="s">
        <v>170</v>
      </c>
      <c r="H244" s="176">
        <v>36.85</v>
      </c>
      <c r="I244" s="177"/>
      <c r="L244" s="173"/>
      <c r="M244" s="178"/>
      <c r="N244" s="179"/>
      <c r="O244" s="179"/>
      <c r="P244" s="179"/>
      <c r="Q244" s="179"/>
      <c r="R244" s="179"/>
      <c r="S244" s="179"/>
      <c r="T244" s="180"/>
      <c r="AT244" s="174" t="s">
        <v>168</v>
      </c>
      <c r="AU244" s="174" t="s">
        <v>82</v>
      </c>
      <c r="AV244" s="14" t="s">
        <v>166</v>
      </c>
      <c r="AW244" s="14" t="s">
        <v>30</v>
      </c>
      <c r="AX244" s="14" t="s">
        <v>80</v>
      </c>
      <c r="AY244" s="174" t="s">
        <v>160</v>
      </c>
    </row>
    <row r="245" spans="1:65" s="2" customFormat="1" ht="24.2" customHeight="1">
      <c r="A245" s="32"/>
      <c r="B245" s="149"/>
      <c r="C245" s="150" t="s">
        <v>342</v>
      </c>
      <c r="D245" s="150" t="s">
        <v>162</v>
      </c>
      <c r="E245" s="151" t="s">
        <v>630</v>
      </c>
      <c r="F245" s="152" t="s">
        <v>631</v>
      </c>
      <c r="G245" s="153" t="s">
        <v>165</v>
      </c>
      <c r="H245" s="154">
        <v>36.85</v>
      </c>
      <c r="I245" s="155"/>
      <c r="J245" s="156">
        <f>ROUND(I245*H245,2)</f>
        <v>0</v>
      </c>
      <c r="K245" s="157"/>
      <c r="L245" s="33"/>
      <c r="M245" s="158" t="s">
        <v>1</v>
      </c>
      <c r="N245" s="159" t="s">
        <v>38</v>
      </c>
      <c r="O245" s="58"/>
      <c r="P245" s="160">
        <f>O245*H245</f>
        <v>0</v>
      </c>
      <c r="Q245" s="160">
        <v>0</v>
      </c>
      <c r="R245" s="160">
        <f>Q245*H245</f>
        <v>0</v>
      </c>
      <c r="S245" s="160">
        <v>0</v>
      </c>
      <c r="T245" s="161">
        <f>S245*H245</f>
        <v>0</v>
      </c>
      <c r="U245" s="32"/>
      <c r="V245" s="32"/>
      <c r="W245" s="32"/>
      <c r="X245" s="32"/>
      <c r="Y245" s="32"/>
      <c r="Z245" s="32"/>
      <c r="AA245" s="32"/>
      <c r="AB245" s="32"/>
      <c r="AC245" s="32"/>
      <c r="AD245" s="32"/>
      <c r="AE245" s="32"/>
      <c r="AR245" s="162" t="s">
        <v>166</v>
      </c>
      <c r="AT245" s="162" t="s">
        <v>162</v>
      </c>
      <c r="AU245" s="162" t="s">
        <v>82</v>
      </c>
      <c r="AY245" s="17" t="s">
        <v>160</v>
      </c>
      <c r="BE245" s="163">
        <f>IF(N245="základní",J245,0)</f>
        <v>0</v>
      </c>
      <c r="BF245" s="163">
        <f>IF(N245="snížená",J245,0)</f>
        <v>0</v>
      </c>
      <c r="BG245" s="163">
        <f>IF(N245="zákl. přenesená",J245,0)</f>
        <v>0</v>
      </c>
      <c r="BH245" s="163">
        <f>IF(N245="sníž. přenesená",J245,0)</f>
        <v>0</v>
      </c>
      <c r="BI245" s="163">
        <f>IF(N245="nulová",J245,0)</f>
        <v>0</v>
      </c>
      <c r="BJ245" s="17" t="s">
        <v>80</v>
      </c>
      <c r="BK245" s="163">
        <f>ROUND(I245*H245,2)</f>
        <v>0</v>
      </c>
      <c r="BL245" s="17" t="s">
        <v>166</v>
      </c>
      <c r="BM245" s="162" t="s">
        <v>1249</v>
      </c>
    </row>
    <row r="246" spans="1:65" s="13" customFormat="1">
      <c r="B246" s="164"/>
      <c r="D246" s="165" t="s">
        <v>168</v>
      </c>
      <c r="E246" s="166" t="s">
        <v>1</v>
      </c>
      <c r="F246" s="167" t="s">
        <v>1190</v>
      </c>
      <c r="H246" s="168">
        <v>36.85</v>
      </c>
      <c r="I246" s="169"/>
      <c r="L246" s="164"/>
      <c r="M246" s="170"/>
      <c r="N246" s="171"/>
      <c r="O246" s="171"/>
      <c r="P246" s="171"/>
      <c r="Q246" s="171"/>
      <c r="R246" s="171"/>
      <c r="S246" s="171"/>
      <c r="T246" s="172"/>
      <c r="AT246" s="166" t="s">
        <v>168</v>
      </c>
      <c r="AU246" s="166" t="s">
        <v>82</v>
      </c>
      <c r="AV246" s="13" t="s">
        <v>82</v>
      </c>
      <c r="AW246" s="13" t="s">
        <v>30</v>
      </c>
      <c r="AX246" s="13" t="s">
        <v>73</v>
      </c>
      <c r="AY246" s="166" t="s">
        <v>160</v>
      </c>
    </row>
    <row r="247" spans="1:65" s="14" customFormat="1">
      <c r="B247" s="173"/>
      <c r="D247" s="165" t="s">
        <v>168</v>
      </c>
      <c r="E247" s="174" t="s">
        <v>1</v>
      </c>
      <c r="F247" s="175" t="s">
        <v>170</v>
      </c>
      <c r="H247" s="176">
        <v>36.85</v>
      </c>
      <c r="I247" s="177"/>
      <c r="L247" s="173"/>
      <c r="M247" s="178"/>
      <c r="N247" s="179"/>
      <c r="O247" s="179"/>
      <c r="P247" s="179"/>
      <c r="Q247" s="179"/>
      <c r="R247" s="179"/>
      <c r="S247" s="179"/>
      <c r="T247" s="180"/>
      <c r="AT247" s="174" t="s">
        <v>168</v>
      </c>
      <c r="AU247" s="174" t="s">
        <v>82</v>
      </c>
      <c r="AV247" s="14" t="s">
        <v>166</v>
      </c>
      <c r="AW247" s="14" t="s">
        <v>30</v>
      </c>
      <c r="AX247" s="14" t="s">
        <v>80</v>
      </c>
      <c r="AY247" s="174" t="s">
        <v>160</v>
      </c>
    </row>
    <row r="248" spans="1:65" s="2" customFormat="1" ht="33" customHeight="1">
      <c r="A248" s="32"/>
      <c r="B248" s="149"/>
      <c r="C248" s="150" t="s">
        <v>346</v>
      </c>
      <c r="D248" s="150" t="s">
        <v>162</v>
      </c>
      <c r="E248" s="151" t="s">
        <v>638</v>
      </c>
      <c r="F248" s="152" t="s">
        <v>639</v>
      </c>
      <c r="G248" s="153" t="s">
        <v>165</v>
      </c>
      <c r="H248" s="154">
        <v>56.95</v>
      </c>
      <c r="I248" s="155"/>
      <c r="J248" s="156">
        <f>ROUND(I248*H248,2)</f>
        <v>0</v>
      </c>
      <c r="K248" s="157"/>
      <c r="L248" s="33"/>
      <c r="M248" s="158" t="s">
        <v>1</v>
      </c>
      <c r="N248" s="159" t="s">
        <v>38</v>
      </c>
      <c r="O248" s="58"/>
      <c r="P248" s="160">
        <f>O248*H248</f>
        <v>0</v>
      </c>
      <c r="Q248" s="160">
        <v>0</v>
      </c>
      <c r="R248" s="160">
        <f>Q248*H248</f>
        <v>0</v>
      </c>
      <c r="S248" s="160">
        <v>0</v>
      </c>
      <c r="T248" s="161">
        <f>S248*H248</f>
        <v>0</v>
      </c>
      <c r="U248" s="32"/>
      <c r="V248" s="32"/>
      <c r="W248" s="32"/>
      <c r="X248" s="32"/>
      <c r="Y248" s="32"/>
      <c r="Z248" s="32"/>
      <c r="AA248" s="32"/>
      <c r="AB248" s="32"/>
      <c r="AC248" s="32"/>
      <c r="AD248" s="32"/>
      <c r="AE248" s="32"/>
      <c r="AR248" s="162" t="s">
        <v>166</v>
      </c>
      <c r="AT248" s="162" t="s">
        <v>162</v>
      </c>
      <c r="AU248" s="162" t="s">
        <v>82</v>
      </c>
      <c r="AY248" s="17" t="s">
        <v>160</v>
      </c>
      <c r="BE248" s="163">
        <f>IF(N248="základní",J248,0)</f>
        <v>0</v>
      </c>
      <c r="BF248" s="163">
        <f>IF(N248="snížená",J248,0)</f>
        <v>0</v>
      </c>
      <c r="BG248" s="163">
        <f>IF(N248="zákl. přenesená",J248,0)</f>
        <v>0</v>
      </c>
      <c r="BH248" s="163">
        <f>IF(N248="sníž. přenesená",J248,0)</f>
        <v>0</v>
      </c>
      <c r="BI248" s="163">
        <f>IF(N248="nulová",J248,0)</f>
        <v>0</v>
      </c>
      <c r="BJ248" s="17" t="s">
        <v>80</v>
      </c>
      <c r="BK248" s="163">
        <f>ROUND(I248*H248,2)</f>
        <v>0</v>
      </c>
      <c r="BL248" s="17" t="s">
        <v>166</v>
      </c>
      <c r="BM248" s="162" t="s">
        <v>1250</v>
      </c>
    </row>
    <row r="249" spans="1:65" s="13" customFormat="1">
      <c r="B249" s="164"/>
      <c r="D249" s="165" t="s">
        <v>168</v>
      </c>
      <c r="E249" s="166" t="s">
        <v>1</v>
      </c>
      <c r="F249" s="167" t="s">
        <v>1194</v>
      </c>
      <c r="H249" s="168">
        <v>56.95</v>
      </c>
      <c r="I249" s="169"/>
      <c r="L249" s="164"/>
      <c r="M249" s="170"/>
      <c r="N249" s="171"/>
      <c r="O249" s="171"/>
      <c r="P249" s="171"/>
      <c r="Q249" s="171"/>
      <c r="R249" s="171"/>
      <c r="S249" s="171"/>
      <c r="T249" s="172"/>
      <c r="AT249" s="166" t="s">
        <v>168</v>
      </c>
      <c r="AU249" s="166" t="s">
        <v>82</v>
      </c>
      <c r="AV249" s="13" t="s">
        <v>82</v>
      </c>
      <c r="AW249" s="13" t="s">
        <v>30</v>
      </c>
      <c r="AX249" s="13" t="s">
        <v>73</v>
      </c>
      <c r="AY249" s="166" t="s">
        <v>160</v>
      </c>
    </row>
    <row r="250" spans="1:65" s="14" customFormat="1">
      <c r="B250" s="173"/>
      <c r="D250" s="165" t="s">
        <v>168</v>
      </c>
      <c r="E250" s="174" t="s">
        <v>1</v>
      </c>
      <c r="F250" s="175" t="s">
        <v>170</v>
      </c>
      <c r="H250" s="176">
        <v>56.95</v>
      </c>
      <c r="I250" s="177"/>
      <c r="L250" s="173"/>
      <c r="M250" s="178"/>
      <c r="N250" s="179"/>
      <c r="O250" s="179"/>
      <c r="P250" s="179"/>
      <c r="Q250" s="179"/>
      <c r="R250" s="179"/>
      <c r="S250" s="179"/>
      <c r="T250" s="180"/>
      <c r="AT250" s="174" t="s">
        <v>168</v>
      </c>
      <c r="AU250" s="174" t="s">
        <v>82</v>
      </c>
      <c r="AV250" s="14" t="s">
        <v>166</v>
      </c>
      <c r="AW250" s="14" t="s">
        <v>30</v>
      </c>
      <c r="AX250" s="14" t="s">
        <v>80</v>
      </c>
      <c r="AY250" s="174" t="s">
        <v>160</v>
      </c>
    </row>
    <row r="251" spans="1:65" s="12" customFormat="1" ht="22.9" customHeight="1">
      <c r="B251" s="136"/>
      <c r="D251" s="137" t="s">
        <v>72</v>
      </c>
      <c r="E251" s="147" t="s">
        <v>199</v>
      </c>
      <c r="F251" s="147" t="s">
        <v>362</v>
      </c>
      <c r="I251" s="139"/>
      <c r="J251" s="148">
        <f>BK251</f>
        <v>0</v>
      </c>
      <c r="L251" s="136"/>
      <c r="M251" s="141"/>
      <c r="N251" s="142"/>
      <c r="O251" s="142"/>
      <c r="P251" s="143">
        <f>SUM(P252:P278)</f>
        <v>0</v>
      </c>
      <c r="Q251" s="142"/>
      <c r="R251" s="143">
        <f>SUM(R252:R278)</f>
        <v>9.4298099999999998</v>
      </c>
      <c r="S251" s="142"/>
      <c r="T251" s="144">
        <f>SUM(T252:T278)</f>
        <v>0</v>
      </c>
      <c r="AR251" s="137" t="s">
        <v>80</v>
      </c>
      <c r="AT251" s="145" t="s">
        <v>72</v>
      </c>
      <c r="AU251" s="145" t="s">
        <v>80</v>
      </c>
      <c r="AY251" s="137" t="s">
        <v>160</v>
      </c>
      <c r="BK251" s="146">
        <f>SUM(BK252:BK278)</f>
        <v>0</v>
      </c>
    </row>
    <row r="252" spans="1:65" s="2" customFormat="1" ht="33" customHeight="1">
      <c r="A252" s="32"/>
      <c r="B252" s="149"/>
      <c r="C252" s="150" t="s">
        <v>350</v>
      </c>
      <c r="D252" s="150" t="s">
        <v>162</v>
      </c>
      <c r="E252" s="151" t="s">
        <v>644</v>
      </c>
      <c r="F252" s="152" t="s">
        <v>645</v>
      </c>
      <c r="G252" s="153" t="s">
        <v>196</v>
      </c>
      <c r="H252" s="154">
        <v>33.5</v>
      </c>
      <c r="I252" s="155"/>
      <c r="J252" s="156">
        <f>ROUND(I252*H252,2)</f>
        <v>0</v>
      </c>
      <c r="K252" s="157"/>
      <c r="L252" s="33"/>
      <c r="M252" s="158" t="s">
        <v>1</v>
      </c>
      <c r="N252" s="159" t="s">
        <v>38</v>
      </c>
      <c r="O252" s="58"/>
      <c r="P252" s="160">
        <f>O252*H252</f>
        <v>0</v>
      </c>
      <c r="Q252" s="160">
        <v>8.0000000000000007E-5</v>
      </c>
      <c r="R252" s="160">
        <f>Q252*H252</f>
        <v>2.6800000000000001E-3</v>
      </c>
      <c r="S252" s="160">
        <v>0</v>
      </c>
      <c r="T252" s="161">
        <f>S252*H252</f>
        <v>0</v>
      </c>
      <c r="U252" s="32"/>
      <c r="V252" s="32"/>
      <c r="W252" s="32"/>
      <c r="X252" s="32"/>
      <c r="Y252" s="32"/>
      <c r="Z252" s="32"/>
      <c r="AA252" s="32"/>
      <c r="AB252" s="32"/>
      <c r="AC252" s="32"/>
      <c r="AD252" s="32"/>
      <c r="AE252" s="32"/>
      <c r="AR252" s="162" t="s">
        <v>166</v>
      </c>
      <c r="AT252" s="162" t="s">
        <v>162</v>
      </c>
      <c r="AU252" s="162" t="s">
        <v>82</v>
      </c>
      <c r="AY252" s="17" t="s">
        <v>160</v>
      </c>
      <c r="BE252" s="163">
        <f>IF(N252="základní",J252,0)</f>
        <v>0</v>
      </c>
      <c r="BF252" s="163">
        <f>IF(N252="snížená",J252,0)</f>
        <v>0</v>
      </c>
      <c r="BG252" s="163">
        <f>IF(N252="zákl. přenesená",J252,0)</f>
        <v>0</v>
      </c>
      <c r="BH252" s="163">
        <f>IF(N252="sníž. přenesená",J252,0)</f>
        <v>0</v>
      </c>
      <c r="BI252" s="163">
        <f>IF(N252="nulová",J252,0)</f>
        <v>0</v>
      </c>
      <c r="BJ252" s="17" t="s">
        <v>80</v>
      </c>
      <c r="BK252" s="163">
        <f>ROUND(I252*H252,2)</f>
        <v>0</v>
      </c>
      <c r="BL252" s="17" t="s">
        <v>166</v>
      </c>
      <c r="BM252" s="162" t="s">
        <v>1251</v>
      </c>
    </row>
    <row r="253" spans="1:65" s="13" customFormat="1">
      <c r="B253" s="164"/>
      <c r="D253" s="165" t="s">
        <v>168</v>
      </c>
      <c r="E253" s="166" t="s">
        <v>1</v>
      </c>
      <c r="F253" s="167" t="s">
        <v>1252</v>
      </c>
      <c r="H253" s="168">
        <v>33.5</v>
      </c>
      <c r="I253" s="169"/>
      <c r="L253" s="164"/>
      <c r="M253" s="170"/>
      <c r="N253" s="171"/>
      <c r="O253" s="171"/>
      <c r="P253" s="171"/>
      <c r="Q253" s="171"/>
      <c r="R253" s="171"/>
      <c r="S253" s="171"/>
      <c r="T253" s="172"/>
      <c r="AT253" s="166" t="s">
        <v>168</v>
      </c>
      <c r="AU253" s="166" t="s">
        <v>82</v>
      </c>
      <c r="AV253" s="13" t="s">
        <v>82</v>
      </c>
      <c r="AW253" s="13" t="s">
        <v>30</v>
      </c>
      <c r="AX253" s="13" t="s">
        <v>73</v>
      </c>
      <c r="AY253" s="166" t="s">
        <v>160</v>
      </c>
    </row>
    <row r="254" spans="1:65" s="14" customFormat="1">
      <c r="B254" s="173"/>
      <c r="D254" s="165" t="s">
        <v>168</v>
      </c>
      <c r="E254" s="174" t="s">
        <v>1</v>
      </c>
      <c r="F254" s="175" t="s">
        <v>170</v>
      </c>
      <c r="H254" s="176">
        <v>33.5</v>
      </c>
      <c r="I254" s="177"/>
      <c r="L254" s="173"/>
      <c r="M254" s="178"/>
      <c r="N254" s="179"/>
      <c r="O254" s="179"/>
      <c r="P254" s="179"/>
      <c r="Q254" s="179"/>
      <c r="R254" s="179"/>
      <c r="S254" s="179"/>
      <c r="T254" s="180"/>
      <c r="AT254" s="174" t="s">
        <v>168</v>
      </c>
      <c r="AU254" s="174" t="s">
        <v>82</v>
      </c>
      <c r="AV254" s="14" t="s">
        <v>166</v>
      </c>
      <c r="AW254" s="14" t="s">
        <v>30</v>
      </c>
      <c r="AX254" s="14" t="s">
        <v>80</v>
      </c>
      <c r="AY254" s="174" t="s">
        <v>160</v>
      </c>
    </row>
    <row r="255" spans="1:65" s="2" customFormat="1" ht="16.5" customHeight="1">
      <c r="A255" s="32"/>
      <c r="B255" s="149"/>
      <c r="C255" s="188" t="s">
        <v>354</v>
      </c>
      <c r="D255" s="188" t="s">
        <v>282</v>
      </c>
      <c r="E255" s="189" t="s">
        <v>649</v>
      </c>
      <c r="F255" s="190" t="s">
        <v>650</v>
      </c>
      <c r="G255" s="191" t="s">
        <v>196</v>
      </c>
      <c r="H255" s="192">
        <v>33.5</v>
      </c>
      <c r="I255" s="193"/>
      <c r="J255" s="194">
        <f>ROUND(I255*H255,2)</f>
        <v>0</v>
      </c>
      <c r="K255" s="195"/>
      <c r="L255" s="196"/>
      <c r="M255" s="197" t="s">
        <v>1</v>
      </c>
      <c r="N255" s="198" t="s">
        <v>38</v>
      </c>
      <c r="O255" s="58"/>
      <c r="P255" s="160">
        <f>O255*H255</f>
        <v>0</v>
      </c>
      <c r="Q255" s="160">
        <v>0.1</v>
      </c>
      <c r="R255" s="160">
        <f>Q255*H255</f>
        <v>3.35</v>
      </c>
      <c r="S255" s="160">
        <v>0</v>
      </c>
      <c r="T255" s="161">
        <f>S255*H255</f>
        <v>0</v>
      </c>
      <c r="U255" s="32"/>
      <c r="V255" s="32"/>
      <c r="W255" s="32"/>
      <c r="X255" s="32"/>
      <c r="Y255" s="32"/>
      <c r="Z255" s="32"/>
      <c r="AA255" s="32"/>
      <c r="AB255" s="32"/>
      <c r="AC255" s="32"/>
      <c r="AD255" s="32"/>
      <c r="AE255" s="32"/>
      <c r="AR255" s="162" t="s">
        <v>199</v>
      </c>
      <c r="AT255" s="162" t="s">
        <v>282</v>
      </c>
      <c r="AU255" s="162" t="s">
        <v>82</v>
      </c>
      <c r="AY255" s="17" t="s">
        <v>160</v>
      </c>
      <c r="BE255" s="163">
        <f>IF(N255="základní",J255,0)</f>
        <v>0</v>
      </c>
      <c r="BF255" s="163">
        <f>IF(N255="snížená",J255,0)</f>
        <v>0</v>
      </c>
      <c r="BG255" s="163">
        <f>IF(N255="zákl. přenesená",J255,0)</f>
        <v>0</v>
      </c>
      <c r="BH255" s="163">
        <f>IF(N255="sníž. přenesená",J255,0)</f>
        <v>0</v>
      </c>
      <c r="BI255" s="163">
        <f>IF(N255="nulová",J255,0)</f>
        <v>0</v>
      </c>
      <c r="BJ255" s="17" t="s">
        <v>80</v>
      </c>
      <c r="BK255" s="163">
        <f>ROUND(I255*H255,2)</f>
        <v>0</v>
      </c>
      <c r="BL255" s="17" t="s">
        <v>166</v>
      </c>
      <c r="BM255" s="162" t="s">
        <v>1253</v>
      </c>
    </row>
    <row r="256" spans="1:65" s="2" customFormat="1" ht="24.2" customHeight="1">
      <c r="A256" s="32"/>
      <c r="B256" s="149"/>
      <c r="C256" s="150" t="s">
        <v>358</v>
      </c>
      <c r="D256" s="150" t="s">
        <v>162</v>
      </c>
      <c r="E256" s="151" t="s">
        <v>374</v>
      </c>
      <c r="F256" s="152" t="s">
        <v>375</v>
      </c>
      <c r="G256" s="153" t="s">
        <v>312</v>
      </c>
      <c r="H256" s="154">
        <v>2</v>
      </c>
      <c r="I256" s="155"/>
      <c r="J256" s="156">
        <f>ROUND(I256*H256,2)</f>
        <v>0</v>
      </c>
      <c r="K256" s="157"/>
      <c r="L256" s="33"/>
      <c r="M256" s="158" t="s">
        <v>1</v>
      </c>
      <c r="N256" s="159" t="s">
        <v>38</v>
      </c>
      <c r="O256" s="58"/>
      <c r="P256" s="160">
        <f>O256*H256</f>
        <v>0</v>
      </c>
      <c r="Q256" s="160">
        <v>6.9999999999999994E-5</v>
      </c>
      <c r="R256" s="160">
        <f>Q256*H256</f>
        <v>1.3999999999999999E-4</v>
      </c>
      <c r="S256" s="160">
        <v>0</v>
      </c>
      <c r="T256" s="161">
        <f>S256*H256</f>
        <v>0</v>
      </c>
      <c r="U256" s="32"/>
      <c r="V256" s="32"/>
      <c r="W256" s="32"/>
      <c r="X256" s="32"/>
      <c r="Y256" s="32"/>
      <c r="Z256" s="32"/>
      <c r="AA256" s="32"/>
      <c r="AB256" s="32"/>
      <c r="AC256" s="32"/>
      <c r="AD256" s="32"/>
      <c r="AE256" s="32"/>
      <c r="AR256" s="162" t="s">
        <v>166</v>
      </c>
      <c r="AT256" s="162" t="s">
        <v>162</v>
      </c>
      <c r="AU256" s="162" t="s">
        <v>82</v>
      </c>
      <c r="AY256" s="17" t="s">
        <v>160</v>
      </c>
      <c r="BE256" s="163">
        <f>IF(N256="základní",J256,0)</f>
        <v>0</v>
      </c>
      <c r="BF256" s="163">
        <f>IF(N256="snížená",J256,0)</f>
        <v>0</v>
      </c>
      <c r="BG256" s="163">
        <f>IF(N256="zákl. přenesená",J256,0)</f>
        <v>0</v>
      </c>
      <c r="BH256" s="163">
        <f>IF(N256="sníž. přenesená",J256,0)</f>
        <v>0</v>
      </c>
      <c r="BI256" s="163">
        <f>IF(N256="nulová",J256,0)</f>
        <v>0</v>
      </c>
      <c r="BJ256" s="17" t="s">
        <v>80</v>
      </c>
      <c r="BK256" s="163">
        <f>ROUND(I256*H256,2)</f>
        <v>0</v>
      </c>
      <c r="BL256" s="17" t="s">
        <v>166</v>
      </c>
      <c r="BM256" s="162" t="s">
        <v>1254</v>
      </c>
    </row>
    <row r="257" spans="1:65" s="13" customFormat="1">
      <c r="B257" s="164"/>
      <c r="D257" s="165" t="s">
        <v>168</v>
      </c>
      <c r="E257" s="166" t="s">
        <v>1</v>
      </c>
      <c r="F257" s="167" t="s">
        <v>82</v>
      </c>
      <c r="H257" s="168">
        <v>2</v>
      </c>
      <c r="I257" s="169"/>
      <c r="L257" s="164"/>
      <c r="M257" s="170"/>
      <c r="N257" s="171"/>
      <c r="O257" s="171"/>
      <c r="P257" s="171"/>
      <c r="Q257" s="171"/>
      <c r="R257" s="171"/>
      <c r="S257" s="171"/>
      <c r="T257" s="172"/>
      <c r="AT257" s="166" t="s">
        <v>168</v>
      </c>
      <c r="AU257" s="166" t="s">
        <v>82</v>
      </c>
      <c r="AV257" s="13" t="s">
        <v>82</v>
      </c>
      <c r="AW257" s="13" t="s">
        <v>30</v>
      </c>
      <c r="AX257" s="13" t="s">
        <v>73</v>
      </c>
      <c r="AY257" s="166" t="s">
        <v>160</v>
      </c>
    </row>
    <row r="258" spans="1:65" s="14" customFormat="1">
      <c r="B258" s="173"/>
      <c r="D258" s="165" t="s">
        <v>168</v>
      </c>
      <c r="E258" s="174" t="s">
        <v>1</v>
      </c>
      <c r="F258" s="175" t="s">
        <v>170</v>
      </c>
      <c r="H258" s="176">
        <v>2</v>
      </c>
      <c r="I258" s="177"/>
      <c r="L258" s="173"/>
      <c r="M258" s="178"/>
      <c r="N258" s="179"/>
      <c r="O258" s="179"/>
      <c r="P258" s="179"/>
      <c r="Q258" s="179"/>
      <c r="R258" s="179"/>
      <c r="S258" s="179"/>
      <c r="T258" s="180"/>
      <c r="AT258" s="174" t="s">
        <v>168</v>
      </c>
      <c r="AU258" s="174" t="s">
        <v>82</v>
      </c>
      <c r="AV258" s="14" t="s">
        <v>166</v>
      </c>
      <c r="AW258" s="14" t="s">
        <v>30</v>
      </c>
      <c r="AX258" s="14" t="s">
        <v>80</v>
      </c>
      <c r="AY258" s="174" t="s">
        <v>160</v>
      </c>
    </row>
    <row r="259" spans="1:65" s="2" customFormat="1" ht="24.2" customHeight="1">
      <c r="A259" s="32"/>
      <c r="B259" s="149"/>
      <c r="C259" s="188" t="s">
        <v>363</v>
      </c>
      <c r="D259" s="188" t="s">
        <v>282</v>
      </c>
      <c r="E259" s="189" t="s">
        <v>378</v>
      </c>
      <c r="F259" s="190" t="s">
        <v>379</v>
      </c>
      <c r="G259" s="191" t="s">
        <v>312</v>
      </c>
      <c r="H259" s="192">
        <v>2.0299999999999998</v>
      </c>
      <c r="I259" s="193"/>
      <c r="J259" s="194">
        <f>ROUND(I259*H259,2)</f>
        <v>0</v>
      </c>
      <c r="K259" s="195"/>
      <c r="L259" s="196"/>
      <c r="M259" s="197" t="s">
        <v>1</v>
      </c>
      <c r="N259" s="198" t="s">
        <v>38</v>
      </c>
      <c r="O259" s="58"/>
      <c r="P259" s="160">
        <f>O259*H259</f>
        <v>0</v>
      </c>
      <c r="Q259" s="160">
        <v>3.0000000000000001E-3</v>
      </c>
      <c r="R259" s="160">
        <f>Q259*H259</f>
        <v>6.0899999999999999E-3</v>
      </c>
      <c r="S259" s="160">
        <v>0</v>
      </c>
      <c r="T259" s="161">
        <f>S259*H259</f>
        <v>0</v>
      </c>
      <c r="U259" s="32"/>
      <c r="V259" s="32"/>
      <c r="W259" s="32"/>
      <c r="X259" s="32"/>
      <c r="Y259" s="32"/>
      <c r="Z259" s="32"/>
      <c r="AA259" s="32"/>
      <c r="AB259" s="32"/>
      <c r="AC259" s="32"/>
      <c r="AD259" s="32"/>
      <c r="AE259" s="32"/>
      <c r="AR259" s="162" t="s">
        <v>199</v>
      </c>
      <c r="AT259" s="162" t="s">
        <v>282</v>
      </c>
      <c r="AU259" s="162" t="s">
        <v>82</v>
      </c>
      <c r="AY259" s="17" t="s">
        <v>160</v>
      </c>
      <c r="BE259" s="163">
        <f>IF(N259="základní",J259,0)</f>
        <v>0</v>
      </c>
      <c r="BF259" s="163">
        <f>IF(N259="snížená",J259,0)</f>
        <v>0</v>
      </c>
      <c r="BG259" s="163">
        <f>IF(N259="zákl. přenesená",J259,0)</f>
        <v>0</v>
      </c>
      <c r="BH259" s="163">
        <f>IF(N259="sníž. přenesená",J259,0)</f>
        <v>0</v>
      </c>
      <c r="BI259" s="163">
        <f>IF(N259="nulová",J259,0)</f>
        <v>0</v>
      </c>
      <c r="BJ259" s="17" t="s">
        <v>80</v>
      </c>
      <c r="BK259" s="163">
        <f>ROUND(I259*H259,2)</f>
        <v>0</v>
      </c>
      <c r="BL259" s="17" t="s">
        <v>166</v>
      </c>
      <c r="BM259" s="162" t="s">
        <v>1255</v>
      </c>
    </row>
    <row r="260" spans="1:65" s="13" customFormat="1">
      <c r="B260" s="164"/>
      <c r="D260" s="165" t="s">
        <v>168</v>
      </c>
      <c r="F260" s="167" t="s">
        <v>1256</v>
      </c>
      <c r="H260" s="168">
        <v>2.0299999999999998</v>
      </c>
      <c r="I260" s="169"/>
      <c r="L260" s="164"/>
      <c r="M260" s="170"/>
      <c r="N260" s="171"/>
      <c r="O260" s="171"/>
      <c r="P260" s="171"/>
      <c r="Q260" s="171"/>
      <c r="R260" s="171"/>
      <c r="S260" s="171"/>
      <c r="T260" s="172"/>
      <c r="AT260" s="166" t="s">
        <v>168</v>
      </c>
      <c r="AU260" s="166" t="s">
        <v>82</v>
      </c>
      <c r="AV260" s="13" t="s">
        <v>82</v>
      </c>
      <c r="AW260" s="13" t="s">
        <v>3</v>
      </c>
      <c r="AX260" s="13" t="s">
        <v>80</v>
      </c>
      <c r="AY260" s="166" t="s">
        <v>160</v>
      </c>
    </row>
    <row r="261" spans="1:65" s="2" customFormat="1" ht="24.2" customHeight="1">
      <c r="A261" s="32"/>
      <c r="B261" s="149"/>
      <c r="C261" s="150" t="s">
        <v>368</v>
      </c>
      <c r="D261" s="150" t="s">
        <v>162</v>
      </c>
      <c r="E261" s="151" t="s">
        <v>656</v>
      </c>
      <c r="F261" s="152" t="s">
        <v>657</v>
      </c>
      <c r="G261" s="153" t="s">
        <v>312</v>
      </c>
      <c r="H261" s="154">
        <v>2</v>
      </c>
      <c r="I261" s="155"/>
      <c r="J261" s="156">
        <f>ROUND(I261*H261,2)</f>
        <v>0</v>
      </c>
      <c r="K261" s="157"/>
      <c r="L261" s="33"/>
      <c r="M261" s="158" t="s">
        <v>1</v>
      </c>
      <c r="N261" s="159" t="s">
        <v>38</v>
      </c>
      <c r="O261" s="58"/>
      <c r="P261" s="160">
        <f>O261*H261</f>
        <v>0</v>
      </c>
      <c r="Q261" s="160">
        <v>1.6000000000000001E-4</v>
      </c>
      <c r="R261" s="160">
        <f>Q261*H261</f>
        <v>3.2000000000000003E-4</v>
      </c>
      <c r="S261" s="160">
        <v>0</v>
      </c>
      <c r="T261" s="161">
        <f>S261*H261</f>
        <v>0</v>
      </c>
      <c r="U261" s="32"/>
      <c r="V261" s="32"/>
      <c r="W261" s="32"/>
      <c r="X261" s="32"/>
      <c r="Y261" s="32"/>
      <c r="Z261" s="32"/>
      <c r="AA261" s="32"/>
      <c r="AB261" s="32"/>
      <c r="AC261" s="32"/>
      <c r="AD261" s="32"/>
      <c r="AE261" s="32"/>
      <c r="AR261" s="162" t="s">
        <v>166</v>
      </c>
      <c r="AT261" s="162" t="s">
        <v>162</v>
      </c>
      <c r="AU261" s="162" t="s">
        <v>82</v>
      </c>
      <c r="AY261" s="17" t="s">
        <v>160</v>
      </c>
      <c r="BE261" s="163">
        <f>IF(N261="základní",J261,0)</f>
        <v>0</v>
      </c>
      <c r="BF261" s="163">
        <f>IF(N261="snížená",J261,0)</f>
        <v>0</v>
      </c>
      <c r="BG261" s="163">
        <f>IF(N261="zákl. přenesená",J261,0)</f>
        <v>0</v>
      </c>
      <c r="BH261" s="163">
        <f>IF(N261="sníž. přenesená",J261,0)</f>
        <v>0</v>
      </c>
      <c r="BI261" s="163">
        <f>IF(N261="nulová",J261,0)</f>
        <v>0</v>
      </c>
      <c r="BJ261" s="17" t="s">
        <v>80</v>
      </c>
      <c r="BK261" s="163">
        <f>ROUND(I261*H261,2)</f>
        <v>0</v>
      </c>
      <c r="BL261" s="17" t="s">
        <v>166</v>
      </c>
      <c r="BM261" s="162" t="s">
        <v>1257</v>
      </c>
    </row>
    <row r="262" spans="1:65" s="13" customFormat="1">
      <c r="B262" s="164"/>
      <c r="D262" s="165" t="s">
        <v>168</v>
      </c>
      <c r="E262" s="166" t="s">
        <v>1</v>
      </c>
      <c r="F262" s="167" t="s">
        <v>82</v>
      </c>
      <c r="H262" s="168">
        <v>2</v>
      </c>
      <c r="I262" s="169"/>
      <c r="L262" s="164"/>
      <c r="M262" s="170"/>
      <c r="N262" s="171"/>
      <c r="O262" s="171"/>
      <c r="P262" s="171"/>
      <c r="Q262" s="171"/>
      <c r="R262" s="171"/>
      <c r="S262" s="171"/>
      <c r="T262" s="172"/>
      <c r="AT262" s="166" t="s">
        <v>168</v>
      </c>
      <c r="AU262" s="166" t="s">
        <v>82</v>
      </c>
      <c r="AV262" s="13" t="s">
        <v>82</v>
      </c>
      <c r="AW262" s="13" t="s">
        <v>30</v>
      </c>
      <c r="AX262" s="13" t="s">
        <v>73</v>
      </c>
      <c r="AY262" s="166" t="s">
        <v>160</v>
      </c>
    </row>
    <row r="263" spans="1:65" s="14" customFormat="1">
      <c r="B263" s="173"/>
      <c r="D263" s="165" t="s">
        <v>168</v>
      </c>
      <c r="E263" s="174" t="s">
        <v>1</v>
      </c>
      <c r="F263" s="175" t="s">
        <v>170</v>
      </c>
      <c r="H263" s="176">
        <v>2</v>
      </c>
      <c r="I263" s="177"/>
      <c r="L263" s="173"/>
      <c r="M263" s="178"/>
      <c r="N263" s="179"/>
      <c r="O263" s="179"/>
      <c r="P263" s="179"/>
      <c r="Q263" s="179"/>
      <c r="R263" s="179"/>
      <c r="S263" s="179"/>
      <c r="T263" s="180"/>
      <c r="AT263" s="174" t="s">
        <v>168</v>
      </c>
      <c r="AU263" s="174" t="s">
        <v>82</v>
      </c>
      <c r="AV263" s="14" t="s">
        <v>166</v>
      </c>
      <c r="AW263" s="14" t="s">
        <v>30</v>
      </c>
      <c r="AX263" s="14" t="s">
        <v>80</v>
      </c>
      <c r="AY263" s="174" t="s">
        <v>160</v>
      </c>
    </row>
    <row r="264" spans="1:65" s="2" customFormat="1" ht="33" customHeight="1">
      <c r="A264" s="32"/>
      <c r="B264" s="149"/>
      <c r="C264" s="188" t="s">
        <v>373</v>
      </c>
      <c r="D264" s="188" t="s">
        <v>282</v>
      </c>
      <c r="E264" s="189" t="s">
        <v>659</v>
      </c>
      <c r="F264" s="190" t="s">
        <v>660</v>
      </c>
      <c r="G264" s="191" t="s">
        <v>312</v>
      </c>
      <c r="H264" s="192">
        <v>2.0299999999999998</v>
      </c>
      <c r="I264" s="193"/>
      <c r="J264" s="194">
        <f>ROUND(I264*H264,2)</f>
        <v>0</v>
      </c>
      <c r="K264" s="195"/>
      <c r="L264" s="196"/>
      <c r="M264" s="197" t="s">
        <v>1</v>
      </c>
      <c r="N264" s="198" t="s">
        <v>38</v>
      </c>
      <c r="O264" s="58"/>
      <c r="P264" s="160">
        <f>O264*H264</f>
        <v>0</v>
      </c>
      <c r="Q264" s="160">
        <v>7.2999999999999995E-2</v>
      </c>
      <c r="R264" s="160">
        <f>Q264*H264</f>
        <v>0.14818999999999999</v>
      </c>
      <c r="S264" s="160">
        <v>0</v>
      </c>
      <c r="T264" s="161">
        <f>S264*H264</f>
        <v>0</v>
      </c>
      <c r="U264" s="32"/>
      <c r="V264" s="32"/>
      <c r="W264" s="32"/>
      <c r="X264" s="32"/>
      <c r="Y264" s="32"/>
      <c r="Z264" s="32"/>
      <c r="AA264" s="32"/>
      <c r="AB264" s="32"/>
      <c r="AC264" s="32"/>
      <c r="AD264" s="32"/>
      <c r="AE264" s="32"/>
      <c r="AR264" s="162" t="s">
        <v>199</v>
      </c>
      <c r="AT264" s="162" t="s">
        <v>282</v>
      </c>
      <c r="AU264" s="162" t="s">
        <v>82</v>
      </c>
      <c r="AY264" s="17" t="s">
        <v>160</v>
      </c>
      <c r="BE264" s="163">
        <f>IF(N264="základní",J264,0)</f>
        <v>0</v>
      </c>
      <c r="BF264" s="163">
        <f>IF(N264="snížená",J264,0)</f>
        <v>0</v>
      </c>
      <c r="BG264" s="163">
        <f>IF(N264="zákl. přenesená",J264,0)</f>
        <v>0</v>
      </c>
      <c r="BH264" s="163">
        <f>IF(N264="sníž. přenesená",J264,0)</f>
        <v>0</v>
      </c>
      <c r="BI264" s="163">
        <f>IF(N264="nulová",J264,0)</f>
        <v>0</v>
      </c>
      <c r="BJ264" s="17" t="s">
        <v>80</v>
      </c>
      <c r="BK264" s="163">
        <f>ROUND(I264*H264,2)</f>
        <v>0</v>
      </c>
      <c r="BL264" s="17" t="s">
        <v>166</v>
      </c>
      <c r="BM264" s="162" t="s">
        <v>1258</v>
      </c>
    </row>
    <row r="265" spans="1:65" s="13" customFormat="1">
      <c r="B265" s="164"/>
      <c r="D265" s="165" t="s">
        <v>168</v>
      </c>
      <c r="F265" s="167" t="s">
        <v>1256</v>
      </c>
      <c r="H265" s="168">
        <v>2.0299999999999998</v>
      </c>
      <c r="I265" s="169"/>
      <c r="L265" s="164"/>
      <c r="M265" s="170"/>
      <c r="N265" s="171"/>
      <c r="O265" s="171"/>
      <c r="P265" s="171"/>
      <c r="Q265" s="171"/>
      <c r="R265" s="171"/>
      <c r="S265" s="171"/>
      <c r="T265" s="172"/>
      <c r="AT265" s="166" t="s">
        <v>168</v>
      </c>
      <c r="AU265" s="166" t="s">
        <v>82</v>
      </c>
      <c r="AV265" s="13" t="s">
        <v>82</v>
      </c>
      <c r="AW265" s="13" t="s">
        <v>3</v>
      </c>
      <c r="AX265" s="13" t="s">
        <v>80</v>
      </c>
      <c r="AY265" s="166" t="s">
        <v>160</v>
      </c>
    </row>
    <row r="266" spans="1:65" s="2" customFormat="1" ht="16.5" customHeight="1">
      <c r="A266" s="32"/>
      <c r="B266" s="149"/>
      <c r="C266" s="150" t="s">
        <v>377</v>
      </c>
      <c r="D266" s="150" t="s">
        <v>162</v>
      </c>
      <c r="E266" s="151" t="s">
        <v>391</v>
      </c>
      <c r="F266" s="152" t="s">
        <v>392</v>
      </c>
      <c r="G266" s="153" t="s">
        <v>196</v>
      </c>
      <c r="H266" s="154">
        <v>33.5</v>
      </c>
      <c r="I266" s="155"/>
      <c r="J266" s="156">
        <f>ROUND(I266*H266,2)</f>
        <v>0</v>
      </c>
      <c r="K266" s="157"/>
      <c r="L266" s="33"/>
      <c r="M266" s="158" t="s">
        <v>1</v>
      </c>
      <c r="N266" s="159" t="s">
        <v>38</v>
      </c>
      <c r="O266" s="58"/>
      <c r="P266" s="160">
        <f>O266*H266</f>
        <v>0</v>
      </c>
      <c r="Q266" s="160">
        <v>0</v>
      </c>
      <c r="R266" s="160">
        <f>Q266*H266</f>
        <v>0</v>
      </c>
      <c r="S266" s="160">
        <v>0</v>
      </c>
      <c r="T266" s="161">
        <f>S266*H266</f>
        <v>0</v>
      </c>
      <c r="U266" s="32"/>
      <c r="V266" s="32"/>
      <c r="W266" s="32"/>
      <c r="X266" s="32"/>
      <c r="Y266" s="32"/>
      <c r="Z266" s="32"/>
      <c r="AA266" s="32"/>
      <c r="AB266" s="32"/>
      <c r="AC266" s="32"/>
      <c r="AD266" s="32"/>
      <c r="AE266" s="32"/>
      <c r="AR266" s="162" t="s">
        <v>166</v>
      </c>
      <c r="AT266" s="162" t="s">
        <v>162</v>
      </c>
      <c r="AU266" s="162" t="s">
        <v>82</v>
      </c>
      <c r="AY266" s="17" t="s">
        <v>160</v>
      </c>
      <c r="BE266" s="163">
        <f>IF(N266="základní",J266,0)</f>
        <v>0</v>
      </c>
      <c r="BF266" s="163">
        <f>IF(N266="snížená",J266,0)</f>
        <v>0</v>
      </c>
      <c r="BG266" s="163">
        <f>IF(N266="zákl. přenesená",J266,0)</f>
        <v>0</v>
      </c>
      <c r="BH266" s="163">
        <f>IF(N266="sníž. přenesená",J266,0)</f>
        <v>0</v>
      </c>
      <c r="BI266" s="163">
        <f>IF(N266="nulová",J266,0)</f>
        <v>0</v>
      </c>
      <c r="BJ266" s="17" t="s">
        <v>80</v>
      </c>
      <c r="BK266" s="163">
        <f>ROUND(I266*H266,2)</f>
        <v>0</v>
      </c>
      <c r="BL266" s="17" t="s">
        <v>166</v>
      </c>
      <c r="BM266" s="162" t="s">
        <v>1259</v>
      </c>
    </row>
    <row r="267" spans="1:65" s="13" customFormat="1">
      <c r="B267" s="164"/>
      <c r="D267" s="165" t="s">
        <v>168</v>
      </c>
      <c r="E267" s="166" t="s">
        <v>1</v>
      </c>
      <c r="F267" s="167" t="s">
        <v>1260</v>
      </c>
      <c r="H267" s="168">
        <v>33.5</v>
      </c>
      <c r="I267" s="169"/>
      <c r="L267" s="164"/>
      <c r="M267" s="170"/>
      <c r="N267" s="171"/>
      <c r="O267" s="171"/>
      <c r="P267" s="171"/>
      <c r="Q267" s="171"/>
      <c r="R267" s="171"/>
      <c r="S267" s="171"/>
      <c r="T267" s="172"/>
      <c r="AT267" s="166" t="s">
        <v>168</v>
      </c>
      <c r="AU267" s="166" t="s">
        <v>82</v>
      </c>
      <c r="AV267" s="13" t="s">
        <v>82</v>
      </c>
      <c r="AW267" s="13" t="s">
        <v>30</v>
      </c>
      <c r="AX267" s="13" t="s">
        <v>73</v>
      </c>
      <c r="AY267" s="166" t="s">
        <v>160</v>
      </c>
    </row>
    <row r="268" spans="1:65" s="14" customFormat="1">
      <c r="B268" s="173"/>
      <c r="D268" s="165" t="s">
        <v>168</v>
      </c>
      <c r="E268" s="174" t="s">
        <v>1</v>
      </c>
      <c r="F268" s="175" t="s">
        <v>170</v>
      </c>
      <c r="H268" s="176">
        <v>33.5</v>
      </c>
      <c r="I268" s="177"/>
      <c r="L268" s="173"/>
      <c r="M268" s="178"/>
      <c r="N268" s="179"/>
      <c r="O268" s="179"/>
      <c r="P268" s="179"/>
      <c r="Q268" s="179"/>
      <c r="R268" s="179"/>
      <c r="S268" s="179"/>
      <c r="T268" s="180"/>
      <c r="AT268" s="174" t="s">
        <v>168</v>
      </c>
      <c r="AU268" s="174" t="s">
        <v>82</v>
      </c>
      <c r="AV268" s="14" t="s">
        <v>166</v>
      </c>
      <c r="AW268" s="14" t="s">
        <v>30</v>
      </c>
      <c r="AX268" s="14" t="s">
        <v>80</v>
      </c>
      <c r="AY268" s="174" t="s">
        <v>160</v>
      </c>
    </row>
    <row r="269" spans="1:65" s="2" customFormat="1" ht="24.2" customHeight="1">
      <c r="A269" s="32"/>
      <c r="B269" s="149"/>
      <c r="C269" s="150" t="s">
        <v>382</v>
      </c>
      <c r="D269" s="150" t="s">
        <v>162</v>
      </c>
      <c r="E269" s="151" t="s">
        <v>664</v>
      </c>
      <c r="F269" s="152" t="s">
        <v>665</v>
      </c>
      <c r="G269" s="153" t="s">
        <v>398</v>
      </c>
      <c r="H269" s="154">
        <v>1</v>
      </c>
      <c r="I269" s="155"/>
      <c r="J269" s="156">
        <f t="shared" ref="J269:J278" si="0">ROUND(I269*H269,2)</f>
        <v>0</v>
      </c>
      <c r="K269" s="157"/>
      <c r="L269" s="33"/>
      <c r="M269" s="158" t="s">
        <v>1</v>
      </c>
      <c r="N269" s="159" t="s">
        <v>38</v>
      </c>
      <c r="O269" s="58"/>
      <c r="P269" s="160">
        <f t="shared" ref="P269:P278" si="1">O269*H269</f>
        <v>0</v>
      </c>
      <c r="Q269" s="160">
        <v>3.1E-4</v>
      </c>
      <c r="R269" s="160">
        <f t="shared" ref="R269:R278" si="2">Q269*H269</f>
        <v>3.1E-4</v>
      </c>
      <c r="S269" s="160">
        <v>0</v>
      </c>
      <c r="T269" s="161">
        <f t="shared" ref="T269:T278" si="3">S269*H269</f>
        <v>0</v>
      </c>
      <c r="U269" s="32"/>
      <c r="V269" s="32"/>
      <c r="W269" s="32"/>
      <c r="X269" s="32"/>
      <c r="Y269" s="32"/>
      <c r="Z269" s="32"/>
      <c r="AA269" s="32"/>
      <c r="AB269" s="32"/>
      <c r="AC269" s="32"/>
      <c r="AD269" s="32"/>
      <c r="AE269" s="32"/>
      <c r="AR269" s="162" t="s">
        <v>166</v>
      </c>
      <c r="AT269" s="162" t="s">
        <v>162</v>
      </c>
      <c r="AU269" s="162" t="s">
        <v>82</v>
      </c>
      <c r="AY269" s="17" t="s">
        <v>160</v>
      </c>
      <c r="BE269" s="163">
        <f t="shared" ref="BE269:BE278" si="4">IF(N269="základní",J269,0)</f>
        <v>0</v>
      </c>
      <c r="BF269" s="163">
        <f t="shared" ref="BF269:BF278" si="5">IF(N269="snížená",J269,0)</f>
        <v>0</v>
      </c>
      <c r="BG269" s="163">
        <f t="shared" ref="BG269:BG278" si="6">IF(N269="zákl. přenesená",J269,0)</f>
        <v>0</v>
      </c>
      <c r="BH269" s="163">
        <f t="shared" ref="BH269:BH278" si="7">IF(N269="sníž. přenesená",J269,0)</f>
        <v>0</v>
      </c>
      <c r="BI269" s="163">
        <f t="shared" ref="BI269:BI278" si="8">IF(N269="nulová",J269,0)</f>
        <v>0</v>
      </c>
      <c r="BJ269" s="17" t="s">
        <v>80</v>
      </c>
      <c r="BK269" s="163">
        <f t="shared" ref="BK269:BK278" si="9">ROUND(I269*H269,2)</f>
        <v>0</v>
      </c>
      <c r="BL269" s="17" t="s">
        <v>166</v>
      </c>
      <c r="BM269" s="162" t="s">
        <v>1261</v>
      </c>
    </row>
    <row r="270" spans="1:65" s="2" customFormat="1" ht="24.2" customHeight="1">
      <c r="A270" s="32"/>
      <c r="B270" s="149"/>
      <c r="C270" s="150" t="s">
        <v>386</v>
      </c>
      <c r="D270" s="150" t="s">
        <v>162</v>
      </c>
      <c r="E270" s="151" t="s">
        <v>667</v>
      </c>
      <c r="F270" s="152" t="s">
        <v>668</v>
      </c>
      <c r="G270" s="153" t="s">
        <v>312</v>
      </c>
      <c r="H270" s="154">
        <v>1</v>
      </c>
      <c r="I270" s="155"/>
      <c r="J270" s="156">
        <f t="shared" si="0"/>
        <v>0</v>
      </c>
      <c r="K270" s="157"/>
      <c r="L270" s="33"/>
      <c r="M270" s="158" t="s">
        <v>1</v>
      </c>
      <c r="N270" s="159" t="s">
        <v>38</v>
      </c>
      <c r="O270" s="58"/>
      <c r="P270" s="160">
        <f t="shared" si="1"/>
        <v>0</v>
      </c>
      <c r="Q270" s="160">
        <v>2.3557399999999999</v>
      </c>
      <c r="R270" s="160">
        <f t="shared" si="2"/>
        <v>2.3557399999999999</v>
      </c>
      <c r="S270" s="160">
        <v>0</v>
      </c>
      <c r="T270" s="161">
        <f t="shared" si="3"/>
        <v>0</v>
      </c>
      <c r="U270" s="32"/>
      <c r="V270" s="32"/>
      <c r="W270" s="32"/>
      <c r="X270" s="32"/>
      <c r="Y270" s="32"/>
      <c r="Z270" s="32"/>
      <c r="AA270" s="32"/>
      <c r="AB270" s="32"/>
      <c r="AC270" s="32"/>
      <c r="AD270" s="32"/>
      <c r="AE270" s="32"/>
      <c r="AR270" s="162" t="s">
        <v>166</v>
      </c>
      <c r="AT270" s="162" t="s">
        <v>162</v>
      </c>
      <c r="AU270" s="162" t="s">
        <v>82</v>
      </c>
      <c r="AY270" s="17" t="s">
        <v>160</v>
      </c>
      <c r="BE270" s="163">
        <f t="shared" si="4"/>
        <v>0</v>
      </c>
      <c r="BF270" s="163">
        <f t="shared" si="5"/>
        <v>0</v>
      </c>
      <c r="BG270" s="163">
        <f t="shared" si="6"/>
        <v>0</v>
      </c>
      <c r="BH270" s="163">
        <f t="shared" si="7"/>
        <v>0</v>
      </c>
      <c r="BI270" s="163">
        <f t="shared" si="8"/>
        <v>0</v>
      </c>
      <c r="BJ270" s="17" t="s">
        <v>80</v>
      </c>
      <c r="BK270" s="163">
        <f t="shared" si="9"/>
        <v>0</v>
      </c>
      <c r="BL270" s="17" t="s">
        <v>166</v>
      </c>
      <c r="BM270" s="162" t="s">
        <v>1262</v>
      </c>
    </row>
    <row r="271" spans="1:65" s="2" customFormat="1" ht="16.5" customHeight="1">
      <c r="A271" s="32"/>
      <c r="B271" s="149"/>
      <c r="C271" s="188" t="s">
        <v>390</v>
      </c>
      <c r="D271" s="188" t="s">
        <v>282</v>
      </c>
      <c r="E271" s="189" t="s">
        <v>406</v>
      </c>
      <c r="F271" s="190" t="s">
        <v>407</v>
      </c>
      <c r="G271" s="191" t="s">
        <v>312</v>
      </c>
      <c r="H271" s="192">
        <v>1</v>
      </c>
      <c r="I271" s="193"/>
      <c r="J271" s="194">
        <f t="shared" si="0"/>
        <v>0</v>
      </c>
      <c r="K271" s="195"/>
      <c r="L271" s="196"/>
      <c r="M271" s="197" t="s">
        <v>1</v>
      </c>
      <c r="N271" s="198" t="s">
        <v>38</v>
      </c>
      <c r="O271" s="58"/>
      <c r="P271" s="160">
        <f t="shared" si="1"/>
        <v>0</v>
      </c>
      <c r="Q271" s="160">
        <v>1.6</v>
      </c>
      <c r="R271" s="160">
        <f t="shared" si="2"/>
        <v>1.6</v>
      </c>
      <c r="S271" s="160">
        <v>0</v>
      </c>
      <c r="T271" s="161">
        <f t="shared" si="3"/>
        <v>0</v>
      </c>
      <c r="U271" s="32"/>
      <c r="V271" s="32"/>
      <c r="W271" s="32"/>
      <c r="X271" s="32"/>
      <c r="Y271" s="32"/>
      <c r="Z271" s="32"/>
      <c r="AA271" s="32"/>
      <c r="AB271" s="32"/>
      <c r="AC271" s="32"/>
      <c r="AD271" s="32"/>
      <c r="AE271" s="32"/>
      <c r="AR271" s="162" t="s">
        <v>199</v>
      </c>
      <c r="AT271" s="162" t="s">
        <v>282</v>
      </c>
      <c r="AU271" s="162" t="s">
        <v>82</v>
      </c>
      <c r="AY271" s="17" t="s">
        <v>160</v>
      </c>
      <c r="BE271" s="163">
        <f t="shared" si="4"/>
        <v>0</v>
      </c>
      <c r="BF271" s="163">
        <f t="shared" si="5"/>
        <v>0</v>
      </c>
      <c r="BG271" s="163">
        <f t="shared" si="6"/>
        <v>0</v>
      </c>
      <c r="BH271" s="163">
        <f t="shared" si="7"/>
        <v>0</v>
      </c>
      <c r="BI271" s="163">
        <f t="shared" si="8"/>
        <v>0</v>
      </c>
      <c r="BJ271" s="17" t="s">
        <v>80</v>
      </c>
      <c r="BK271" s="163">
        <f t="shared" si="9"/>
        <v>0</v>
      </c>
      <c r="BL271" s="17" t="s">
        <v>166</v>
      </c>
      <c r="BM271" s="162" t="s">
        <v>1263</v>
      </c>
    </row>
    <row r="272" spans="1:65" s="2" customFormat="1" ht="24.2" customHeight="1">
      <c r="A272" s="32"/>
      <c r="B272" s="149"/>
      <c r="C272" s="188" t="s">
        <v>395</v>
      </c>
      <c r="D272" s="188" t="s">
        <v>282</v>
      </c>
      <c r="E272" s="189" t="s">
        <v>410</v>
      </c>
      <c r="F272" s="190" t="s">
        <v>411</v>
      </c>
      <c r="G272" s="191" t="s">
        <v>312</v>
      </c>
      <c r="H272" s="192">
        <v>2</v>
      </c>
      <c r="I272" s="193"/>
      <c r="J272" s="194">
        <f t="shared" si="0"/>
        <v>0</v>
      </c>
      <c r="K272" s="195"/>
      <c r="L272" s="196"/>
      <c r="M272" s="197" t="s">
        <v>1</v>
      </c>
      <c r="N272" s="198" t="s">
        <v>38</v>
      </c>
      <c r="O272" s="58"/>
      <c r="P272" s="160">
        <f t="shared" si="1"/>
        <v>0</v>
      </c>
      <c r="Q272" s="160">
        <v>6.8000000000000005E-2</v>
      </c>
      <c r="R272" s="160">
        <f t="shared" si="2"/>
        <v>0.13600000000000001</v>
      </c>
      <c r="S272" s="160">
        <v>0</v>
      </c>
      <c r="T272" s="161">
        <f t="shared" si="3"/>
        <v>0</v>
      </c>
      <c r="U272" s="32"/>
      <c r="V272" s="32"/>
      <c r="W272" s="32"/>
      <c r="X272" s="32"/>
      <c r="Y272" s="32"/>
      <c r="Z272" s="32"/>
      <c r="AA272" s="32"/>
      <c r="AB272" s="32"/>
      <c r="AC272" s="32"/>
      <c r="AD272" s="32"/>
      <c r="AE272" s="32"/>
      <c r="AR272" s="162" t="s">
        <v>199</v>
      </c>
      <c r="AT272" s="162" t="s">
        <v>282</v>
      </c>
      <c r="AU272" s="162" t="s">
        <v>82</v>
      </c>
      <c r="AY272" s="17" t="s">
        <v>160</v>
      </c>
      <c r="BE272" s="163">
        <f t="shared" si="4"/>
        <v>0</v>
      </c>
      <c r="BF272" s="163">
        <f t="shared" si="5"/>
        <v>0</v>
      </c>
      <c r="BG272" s="163">
        <f t="shared" si="6"/>
        <v>0</v>
      </c>
      <c r="BH272" s="163">
        <f t="shared" si="7"/>
        <v>0</v>
      </c>
      <c r="BI272" s="163">
        <f t="shared" si="8"/>
        <v>0</v>
      </c>
      <c r="BJ272" s="17" t="s">
        <v>80</v>
      </c>
      <c r="BK272" s="163">
        <f t="shared" si="9"/>
        <v>0</v>
      </c>
      <c r="BL272" s="17" t="s">
        <v>166</v>
      </c>
      <c r="BM272" s="162" t="s">
        <v>1264</v>
      </c>
    </row>
    <row r="273" spans="1:65" s="2" customFormat="1" ht="21.75" customHeight="1">
      <c r="A273" s="32"/>
      <c r="B273" s="149"/>
      <c r="C273" s="188" t="s">
        <v>400</v>
      </c>
      <c r="D273" s="188" t="s">
        <v>282</v>
      </c>
      <c r="E273" s="189" t="s">
        <v>418</v>
      </c>
      <c r="F273" s="190" t="s">
        <v>419</v>
      </c>
      <c r="G273" s="191" t="s">
        <v>312</v>
      </c>
      <c r="H273" s="192">
        <v>2</v>
      </c>
      <c r="I273" s="193"/>
      <c r="J273" s="194">
        <f t="shared" si="0"/>
        <v>0</v>
      </c>
      <c r="K273" s="195"/>
      <c r="L273" s="196"/>
      <c r="M273" s="197" t="s">
        <v>1</v>
      </c>
      <c r="N273" s="198" t="s">
        <v>38</v>
      </c>
      <c r="O273" s="58"/>
      <c r="P273" s="160">
        <f t="shared" si="1"/>
        <v>0</v>
      </c>
      <c r="Q273" s="160">
        <v>0.254</v>
      </c>
      <c r="R273" s="160">
        <f t="shared" si="2"/>
        <v>0.50800000000000001</v>
      </c>
      <c r="S273" s="160">
        <v>0</v>
      </c>
      <c r="T273" s="161">
        <f t="shared" si="3"/>
        <v>0</v>
      </c>
      <c r="U273" s="32"/>
      <c r="V273" s="32"/>
      <c r="W273" s="32"/>
      <c r="X273" s="32"/>
      <c r="Y273" s="32"/>
      <c r="Z273" s="32"/>
      <c r="AA273" s="32"/>
      <c r="AB273" s="32"/>
      <c r="AC273" s="32"/>
      <c r="AD273" s="32"/>
      <c r="AE273" s="32"/>
      <c r="AR273" s="162" t="s">
        <v>199</v>
      </c>
      <c r="AT273" s="162" t="s">
        <v>282</v>
      </c>
      <c r="AU273" s="162" t="s">
        <v>82</v>
      </c>
      <c r="AY273" s="17" t="s">
        <v>160</v>
      </c>
      <c r="BE273" s="163">
        <f t="shared" si="4"/>
        <v>0</v>
      </c>
      <c r="BF273" s="163">
        <f t="shared" si="5"/>
        <v>0</v>
      </c>
      <c r="BG273" s="163">
        <f t="shared" si="6"/>
        <v>0</v>
      </c>
      <c r="BH273" s="163">
        <f t="shared" si="7"/>
        <v>0</v>
      </c>
      <c r="BI273" s="163">
        <f t="shared" si="8"/>
        <v>0</v>
      </c>
      <c r="BJ273" s="17" t="s">
        <v>80</v>
      </c>
      <c r="BK273" s="163">
        <f t="shared" si="9"/>
        <v>0</v>
      </c>
      <c r="BL273" s="17" t="s">
        <v>166</v>
      </c>
      <c r="BM273" s="162" t="s">
        <v>1265</v>
      </c>
    </row>
    <row r="274" spans="1:65" s="2" customFormat="1" ht="24.2" customHeight="1">
      <c r="A274" s="32"/>
      <c r="B274" s="149"/>
      <c r="C274" s="188" t="s">
        <v>405</v>
      </c>
      <c r="D274" s="188" t="s">
        <v>282</v>
      </c>
      <c r="E274" s="189" t="s">
        <v>422</v>
      </c>
      <c r="F274" s="190" t="s">
        <v>423</v>
      </c>
      <c r="G274" s="191" t="s">
        <v>312</v>
      </c>
      <c r="H274" s="192">
        <v>1</v>
      </c>
      <c r="I274" s="193"/>
      <c r="J274" s="194">
        <f t="shared" si="0"/>
        <v>0</v>
      </c>
      <c r="K274" s="195"/>
      <c r="L274" s="196"/>
      <c r="M274" s="197" t="s">
        <v>1</v>
      </c>
      <c r="N274" s="198" t="s">
        <v>38</v>
      </c>
      <c r="O274" s="58"/>
      <c r="P274" s="160">
        <f t="shared" si="1"/>
        <v>0</v>
      </c>
      <c r="Q274" s="160">
        <v>0.54800000000000004</v>
      </c>
      <c r="R274" s="160">
        <f t="shared" si="2"/>
        <v>0.54800000000000004</v>
      </c>
      <c r="S274" s="160">
        <v>0</v>
      </c>
      <c r="T274" s="161">
        <f t="shared" si="3"/>
        <v>0</v>
      </c>
      <c r="U274" s="32"/>
      <c r="V274" s="32"/>
      <c r="W274" s="32"/>
      <c r="X274" s="32"/>
      <c r="Y274" s="32"/>
      <c r="Z274" s="32"/>
      <c r="AA274" s="32"/>
      <c r="AB274" s="32"/>
      <c r="AC274" s="32"/>
      <c r="AD274" s="32"/>
      <c r="AE274" s="32"/>
      <c r="AR274" s="162" t="s">
        <v>199</v>
      </c>
      <c r="AT274" s="162" t="s">
        <v>282</v>
      </c>
      <c r="AU274" s="162" t="s">
        <v>82</v>
      </c>
      <c r="AY274" s="17" t="s">
        <v>160</v>
      </c>
      <c r="BE274" s="163">
        <f t="shared" si="4"/>
        <v>0</v>
      </c>
      <c r="BF274" s="163">
        <f t="shared" si="5"/>
        <v>0</v>
      </c>
      <c r="BG274" s="163">
        <f t="shared" si="6"/>
        <v>0</v>
      </c>
      <c r="BH274" s="163">
        <f t="shared" si="7"/>
        <v>0</v>
      </c>
      <c r="BI274" s="163">
        <f t="shared" si="8"/>
        <v>0</v>
      </c>
      <c r="BJ274" s="17" t="s">
        <v>80</v>
      </c>
      <c r="BK274" s="163">
        <f t="shared" si="9"/>
        <v>0</v>
      </c>
      <c r="BL274" s="17" t="s">
        <v>166</v>
      </c>
      <c r="BM274" s="162" t="s">
        <v>1266</v>
      </c>
    </row>
    <row r="275" spans="1:65" s="2" customFormat="1" ht="24.2" customHeight="1">
      <c r="A275" s="32"/>
      <c r="B275" s="149"/>
      <c r="C275" s="188" t="s">
        <v>409</v>
      </c>
      <c r="D275" s="188" t="s">
        <v>282</v>
      </c>
      <c r="E275" s="189" t="s">
        <v>426</v>
      </c>
      <c r="F275" s="190" t="s">
        <v>427</v>
      </c>
      <c r="G275" s="191" t="s">
        <v>312</v>
      </c>
      <c r="H275" s="192">
        <v>1</v>
      </c>
      <c r="I275" s="193"/>
      <c r="J275" s="194">
        <f t="shared" si="0"/>
        <v>0</v>
      </c>
      <c r="K275" s="195"/>
      <c r="L275" s="196"/>
      <c r="M275" s="197" t="s">
        <v>1</v>
      </c>
      <c r="N275" s="198" t="s">
        <v>38</v>
      </c>
      <c r="O275" s="58"/>
      <c r="P275" s="160">
        <f t="shared" si="1"/>
        <v>0</v>
      </c>
      <c r="Q275" s="160">
        <v>0.44900000000000001</v>
      </c>
      <c r="R275" s="160">
        <f t="shared" si="2"/>
        <v>0.44900000000000001</v>
      </c>
      <c r="S275" s="160">
        <v>0</v>
      </c>
      <c r="T275" s="161">
        <f t="shared" si="3"/>
        <v>0</v>
      </c>
      <c r="U275" s="32"/>
      <c r="V275" s="32"/>
      <c r="W275" s="32"/>
      <c r="X275" s="32"/>
      <c r="Y275" s="32"/>
      <c r="Z275" s="32"/>
      <c r="AA275" s="32"/>
      <c r="AB275" s="32"/>
      <c r="AC275" s="32"/>
      <c r="AD275" s="32"/>
      <c r="AE275" s="32"/>
      <c r="AR275" s="162" t="s">
        <v>199</v>
      </c>
      <c r="AT275" s="162" t="s">
        <v>282</v>
      </c>
      <c r="AU275" s="162" t="s">
        <v>82</v>
      </c>
      <c r="AY275" s="17" t="s">
        <v>160</v>
      </c>
      <c r="BE275" s="163">
        <f t="shared" si="4"/>
        <v>0</v>
      </c>
      <c r="BF275" s="163">
        <f t="shared" si="5"/>
        <v>0</v>
      </c>
      <c r="BG275" s="163">
        <f t="shared" si="6"/>
        <v>0</v>
      </c>
      <c r="BH275" s="163">
        <f t="shared" si="7"/>
        <v>0</v>
      </c>
      <c r="BI275" s="163">
        <f t="shared" si="8"/>
        <v>0</v>
      </c>
      <c r="BJ275" s="17" t="s">
        <v>80</v>
      </c>
      <c r="BK275" s="163">
        <f t="shared" si="9"/>
        <v>0</v>
      </c>
      <c r="BL275" s="17" t="s">
        <v>166</v>
      </c>
      <c r="BM275" s="162" t="s">
        <v>1267</v>
      </c>
    </row>
    <row r="276" spans="1:65" s="2" customFormat="1" ht="24.2" customHeight="1">
      <c r="A276" s="32"/>
      <c r="B276" s="149"/>
      <c r="C276" s="188" t="s">
        <v>413</v>
      </c>
      <c r="D276" s="188" t="s">
        <v>282</v>
      </c>
      <c r="E276" s="189" t="s">
        <v>430</v>
      </c>
      <c r="F276" s="190" t="s">
        <v>431</v>
      </c>
      <c r="G276" s="191" t="s">
        <v>312</v>
      </c>
      <c r="H276" s="192">
        <v>3</v>
      </c>
      <c r="I276" s="193"/>
      <c r="J276" s="194">
        <f t="shared" si="0"/>
        <v>0</v>
      </c>
      <c r="K276" s="195"/>
      <c r="L276" s="196"/>
      <c r="M276" s="197" t="s">
        <v>1</v>
      </c>
      <c r="N276" s="198" t="s">
        <v>38</v>
      </c>
      <c r="O276" s="58"/>
      <c r="P276" s="160">
        <f t="shared" si="1"/>
        <v>0</v>
      </c>
      <c r="Q276" s="160">
        <v>2E-3</v>
      </c>
      <c r="R276" s="160">
        <f t="shared" si="2"/>
        <v>6.0000000000000001E-3</v>
      </c>
      <c r="S276" s="160">
        <v>0</v>
      </c>
      <c r="T276" s="161">
        <f t="shared" si="3"/>
        <v>0</v>
      </c>
      <c r="U276" s="32"/>
      <c r="V276" s="32"/>
      <c r="W276" s="32"/>
      <c r="X276" s="32"/>
      <c r="Y276" s="32"/>
      <c r="Z276" s="32"/>
      <c r="AA276" s="32"/>
      <c r="AB276" s="32"/>
      <c r="AC276" s="32"/>
      <c r="AD276" s="32"/>
      <c r="AE276" s="32"/>
      <c r="AR276" s="162" t="s">
        <v>199</v>
      </c>
      <c r="AT276" s="162" t="s">
        <v>282</v>
      </c>
      <c r="AU276" s="162" t="s">
        <v>82</v>
      </c>
      <c r="AY276" s="17" t="s">
        <v>160</v>
      </c>
      <c r="BE276" s="163">
        <f t="shared" si="4"/>
        <v>0</v>
      </c>
      <c r="BF276" s="163">
        <f t="shared" si="5"/>
        <v>0</v>
      </c>
      <c r="BG276" s="163">
        <f t="shared" si="6"/>
        <v>0</v>
      </c>
      <c r="BH276" s="163">
        <f t="shared" si="7"/>
        <v>0</v>
      </c>
      <c r="BI276" s="163">
        <f t="shared" si="8"/>
        <v>0</v>
      </c>
      <c r="BJ276" s="17" t="s">
        <v>80</v>
      </c>
      <c r="BK276" s="163">
        <f t="shared" si="9"/>
        <v>0</v>
      </c>
      <c r="BL276" s="17" t="s">
        <v>166</v>
      </c>
      <c r="BM276" s="162" t="s">
        <v>1268</v>
      </c>
    </row>
    <row r="277" spans="1:65" s="2" customFormat="1" ht="24.2" customHeight="1">
      <c r="A277" s="32"/>
      <c r="B277" s="149"/>
      <c r="C277" s="150" t="s">
        <v>417</v>
      </c>
      <c r="D277" s="150" t="s">
        <v>162</v>
      </c>
      <c r="E277" s="151" t="s">
        <v>434</v>
      </c>
      <c r="F277" s="152" t="s">
        <v>435</v>
      </c>
      <c r="G277" s="153" t="s">
        <v>312</v>
      </c>
      <c r="H277" s="154">
        <v>1</v>
      </c>
      <c r="I277" s="155"/>
      <c r="J277" s="156">
        <f t="shared" si="0"/>
        <v>0</v>
      </c>
      <c r="K277" s="157"/>
      <c r="L277" s="33"/>
      <c r="M277" s="158" t="s">
        <v>1</v>
      </c>
      <c r="N277" s="159" t="s">
        <v>38</v>
      </c>
      <c r="O277" s="58"/>
      <c r="P277" s="160">
        <f t="shared" si="1"/>
        <v>0</v>
      </c>
      <c r="Q277" s="160">
        <v>0.21734000000000001</v>
      </c>
      <c r="R277" s="160">
        <f t="shared" si="2"/>
        <v>0.21734000000000001</v>
      </c>
      <c r="S277" s="160">
        <v>0</v>
      </c>
      <c r="T277" s="161">
        <f t="shared" si="3"/>
        <v>0</v>
      </c>
      <c r="U277" s="32"/>
      <c r="V277" s="32"/>
      <c r="W277" s="32"/>
      <c r="X277" s="32"/>
      <c r="Y277" s="32"/>
      <c r="Z277" s="32"/>
      <c r="AA277" s="32"/>
      <c r="AB277" s="32"/>
      <c r="AC277" s="32"/>
      <c r="AD277" s="32"/>
      <c r="AE277" s="32"/>
      <c r="AR277" s="162" t="s">
        <v>166</v>
      </c>
      <c r="AT277" s="162" t="s">
        <v>162</v>
      </c>
      <c r="AU277" s="162" t="s">
        <v>82</v>
      </c>
      <c r="AY277" s="17" t="s">
        <v>160</v>
      </c>
      <c r="BE277" s="163">
        <f t="shared" si="4"/>
        <v>0</v>
      </c>
      <c r="BF277" s="163">
        <f t="shared" si="5"/>
        <v>0</v>
      </c>
      <c r="BG277" s="163">
        <f t="shared" si="6"/>
        <v>0</v>
      </c>
      <c r="BH277" s="163">
        <f t="shared" si="7"/>
        <v>0</v>
      </c>
      <c r="BI277" s="163">
        <f t="shared" si="8"/>
        <v>0</v>
      </c>
      <c r="BJ277" s="17" t="s">
        <v>80</v>
      </c>
      <c r="BK277" s="163">
        <f t="shared" si="9"/>
        <v>0</v>
      </c>
      <c r="BL277" s="17" t="s">
        <v>166</v>
      </c>
      <c r="BM277" s="162" t="s">
        <v>1269</v>
      </c>
    </row>
    <row r="278" spans="1:65" s="2" customFormat="1" ht="24.2" customHeight="1">
      <c r="A278" s="32"/>
      <c r="B278" s="149"/>
      <c r="C278" s="188" t="s">
        <v>421</v>
      </c>
      <c r="D278" s="188" t="s">
        <v>282</v>
      </c>
      <c r="E278" s="189" t="s">
        <v>438</v>
      </c>
      <c r="F278" s="190" t="s">
        <v>439</v>
      </c>
      <c r="G278" s="191" t="s">
        <v>312</v>
      </c>
      <c r="H278" s="192">
        <v>1</v>
      </c>
      <c r="I278" s="193"/>
      <c r="J278" s="194">
        <f t="shared" si="0"/>
        <v>0</v>
      </c>
      <c r="K278" s="195"/>
      <c r="L278" s="196"/>
      <c r="M278" s="197" t="s">
        <v>1</v>
      </c>
      <c r="N278" s="198" t="s">
        <v>38</v>
      </c>
      <c r="O278" s="58"/>
      <c r="P278" s="160">
        <f t="shared" si="1"/>
        <v>0</v>
      </c>
      <c r="Q278" s="160">
        <v>0.10199999999999999</v>
      </c>
      <c r="R278" s="160">
        <f t="shared" si="2"/>
        <v>0.10199999999999999</v>
      </c>
      <c r="S278" s="160">
        <v>0</v>
      </c>
      <c r="T278" s="161">
        <f t="shared" si="3"/>
        <v>0</v>
      </c>
      <c r="U278" s="32"/>
      <c r="V278" s="32"/>
      <c r="W278" s="32"/>
      <c r="X278" s="32"/>
      <c r="Y278" s="32"/>
      <c r="Z278" s="32"/>
      <c r="AA278" s="32"/>
      <c r="AB278" s="32"/>
      <c r="AC278" s="32"/>
      <c r="AD278" s="32"/>
      <c r="AE278" s="32"/>
      <c r="AR278" s="162" t="s">
        <v>199</v>
      </c>
      <c r="AT278" s="162" t="s">
        <v>282</v>
      </c>
      <c r="AU278" s="162" t="s">
        <v>82</v>
      </c>
      <c r="AY278" s="17" t="s">
        <v>160</v>
      </c>
      <c r="BE278" s="163">
        <f t="shared" si="4"/>
        <v>0</v>
      </c>
      <c r="BF278" s="163">
        <f t="shared" si="5"/>
        <v>0</v>
      </c>
      <c r="BG278" s="163">
        <f t="shared" si="6"/>
        <v>0</v>
      </c>
      <c r="BH278" s="163">
        <f t="shared" si="7"/>
        <v>0</v>
      </c>
      <c r="BI278" s="163">
        <f t="shared" si="8"/>
        <v>0</v>
      </c>
      <c r="BJ278" s="17" t="s">
        <v>80</v>
      </c>
      <c r="BK278" s="163">
        <f t="shared" si="9"/>
        <v>0</v>
      </c>
      <c r="BL278" s="17" t="s">
        <v>166</v>
      </c>
      <c r="BM278" s="162" t="s">
        <v>1270</v>
      </c>
    </row>
    <row r="279" spans="1:65" s="12" customFormat="1" ht="22.9" customHeight="1">
      <c r="B279" s="136"/>
      <c r="D279" s="137" t="s">
        <v>72</v>
      </c>
      <c r="E279" s="147" t="s">
        <v>204</v>
      </c>
      <c r="F279" s="147" t="s">
        <v>441</v>
      </c>
      <c r="I279" s="139"/>
      <c r="J279" s="148">
        <f>BK279</f>
        <v>0</v>
      </c>
      <c r="L279" s="136"/>
      <c r="M279" s="141"/>
      <c r="N279" s="142"/>
      <c r="O279" s="142"/>
      <c r="P279" s="143">
        <f>SUM(P280:P288)</f>
        <v>0</v>
      </c>
      <c r="Q279" s="142"/>
      <c r="R279" s="143">
        <f>SUM(R280:R288)</f>
        <v>3.3500000000000001E-3</v>
      </c>
      <c r="S279" s="142"/>
      <c r="T279" s="144">
        <f>SUM(T280:T288)</f>
        <v>0</v>
      </c>
      <c r="AR279" s="137" t="s">
        <v>80</v>
      </c>
      <c r="AT279" s="145" t="s">
        <v>72</v>
      </c>
      <c r="AU279" s="145" t="s">
        <v>80</v>
      </c>
      <c r="AY279" s="137" t="s">
        <v>160</v>
      </c>
      <c r="BK279" s="146">
        <f>SUM(BK280:BK288)</f>
        <v>0</v>
      </c>
    </row>
    <row r="280" spans="1:65" s="2" customFormat="1" ht="24.2" customHeight="1">
      <c r="A280" s="32"/>
      <c r="B280" s="149"/>
      <c r="C280" s="150" t="s">
        <v>425</v>
      </c>
      <c r="D280" s="150" t="s">
        <v>162</v>
      </c>
      <c r="E280" s="151" t="s">
        <v>443</v>
      </c>
      <c r="F280" s="152" t="s">
        <v>444</v>
      </c>
      <c r="G280" s="153" t="s">
        <v>196</v>
      </c>
      <c r="H280" s="154">
        <v>67</v>
      </c>
      <c r="I280" s="155"/>
      <c r="J280" s="156">
        <f>ROUND(I280*H280,2)</f>
        <v>0</v>
      </c>
      <c r="K280" s="157"/>
      <c r="L280" s="33"/>
      <c r="M280" s="158" t="s">
        <v>1</v>
      </c>
      <c r="N280" s="159" t="s">
        <v>38</v>
      </c>
      <c r="O280" s="58"/>
      <c r="P280" s="160">
        <f>O280*H280</f>
        <v>0</v>
      </c>
      <c r="Q280" s="160">
        <v>0</v>
      </c>
      <c r="R280" s="160">
        <f>Q280*H280</f>
        <v>0</v>
      </c>
      <c r="S280" s="160">
        <v>0</v>
      </c>
      <c r="T280" s="161">
        <f>S280*H280</f>
        <v>0</v>
      </c>
      <c r="U280" s="32"/>
      <c r="V280" s="32"/>
      <c r="W280" s="32"/>
      <c r="X280" s="32"/>
      <c r="Y280" s="32"/>
      <c r="Z280" s="32"/>
      <c r="AA280" s="32"/>
      <c r="AB280" s="32"/>
      <c r="AC280" s="32"/>
      <c r="AD280" s="32"/>
      <c r="AE280" s="32"/>
      <c r="AR280" s="162" t="s">
        <v>166</v>
      </c>
      <c r="AT280" s="162" t="s">
        <v>162</v>
      </c>
      <c r="AU280" s="162" t="s">
        <v>82</v>
      </c>
      <c r="AY280" s="17" t="s">
        <v>160</v>
      </c>
      <c r="BE280" s="163">
        <f>IF(N280="základní",J280,0)</f>
        <v>0</v>
      </c>
      <c r="BF280" s="163">
        <f>IF(N280="snížená",J280,0)</f>
        <v>0</v>
      </c>
      <c r="BG280" s="163">
        <f>IF(N280="zákl. přenesená",J280,0)</f>
        <v>0</v>
      </c>
      <c r="BH280" s="163">
        <f>IF(N280="sníž. přenesená",J280,0)</f>
        <v>0</v>
      </c>
      <c r="BI280" s="163">
        <f>IF(N280="nulová",J280,0)</f>
        <v>0</v>
      </c>
      <c r="BJ280" s="17" t="s">
        <v>80</v>
      </c>
      <c r="BK280" s="163">
        <f>ROUND(I280*H280,2)</f>
        <v>0</v>
      </c>
      <c r="BL280" s="17" t="s">
        <v>166</v>
      </c>
      <c r="BM280" s="162" t="s">
        <v>1271</v>
      </c>
    </row>
    <row r="281" spans="1:65" s="13" customFormat="1">
      <c r="B281" s="164"/>
      <c r="D281" s="165" t="s">
        <v>168</v>
      </c>
      <c r="E281" s="166" t="s">
        <v>1</v>
      </c>
      <c r="F281" s="167" t="s">
        <v>1272</v>
      </c>
      <c r="H281" s="168">
        <v>67</v>
      </c>
      <c r="I281" s="169"/>
      <c r="L281" s="164"/>
      <c r="M281" s="170"/>
      <c r="N281" s="171"/>
      <c r="O281" s="171"/>
      <c r="P281" s="171"/>
      <c r="Q281" s="171"/>
      <c r="R281" s="171"/>
      <c r="S281" s="171"/>
      <c r="T281" s="172"/>
      <c r="AT281" s="166" t="s">
        <v>168</v>
      </c>
      <c r="AU281" s="166" t="s">
        <v>82</v>
      </c>
      <c r="AV281" s="13" t="s">
        <v>82</v>
      </c>
      <c r="AW281" s="13" t="s">
        <v>30</v>
      </c>
      <c r="AX281" s="13" t="s">
        <v>73</v>
      </c>
      <c r="AY281" s="166" t="s">
        <v>160</v>
      </c>
    </row>
    <row r="282" spans="1:65" s="14" customFormat="1">
      <c r="B282" s="173"/>
      <c r="D282" s="165" t="s">
        <v>168</v>
      </c>
      <c r="E282" s="174" t="s">
        <v>1</v>
      </c>
      <c r="F282" s="175" t="s">
        <v>170</v>
      </c>
      <c r="H282" s="176">
        <v>67</v>
      </c>
      <c r="I282" s="177"/>
      <c r="L282" s="173"/>
      <c r="M282" s="178"/>
      <c r="N282" s="179"/>
      <c r="O282" s="179"/>
      <c r="P282" s="179"/>
      <c r="Q282" s="179"/>
      <c r="R282" s="179"/>
      <c r="S282" s="179"/>
      <c r="T282" s="180"/>
      <c r="AT282" s="174" t="s">
        <v>168</v>
      </c>
      <c r="AU282" s="174" t="s">
        <v>82</v>
      </c>
      <c r="AV282" s="14" t="s">
        <v>166</v>
      </c>
      <c r="AW282" s="14" t="s">
        <v>30</v>
      </c>
      <c r="AX282" s="14" t="s">
        <v>80</v>
      </c>
      <c r="AY282" s="174" t="s">
        <v>160</v>
      </c>
    </row>
    <row r="283" spans="1:65" s="2" customFormat="1" ht="24.2" customHeight="1">
      <c r="A283" s="32"/>
      <c r="B283" s="149"/>
      <c r="C283" s="150" t="s">
        <v>429</v>
      </c>
      <c r="D283" s="150" t="s">
        <v>162</v>
      </c>
      <c r="E283" s="151" t="s">
        <v>448</v>
      </c>
      <c r="F283" s="152" t="s">
        <v>449</v>
      </c>
      <c r="G283" s="153" t="s">
        <v>196</v>
      </c>
      <c r="H283" s="154">
        <v>67</v>
      </c>
      <c r="I283" s="155"/>
      <c r="J283" s="156">
        <f>ROUND(I283*H283,2)</f>
        <v>0</v>
      </c>
      <c r="K283" s="157"/>
      <c r="L283" s="33"/>
      <c r="M283" s="158" t="s">
        <v>1</v>
      </c>
      <c r="N283" s="159" t="s">
        <v>38</v>
      </c>
      <c r="O283" s="58"/>
      <c r="P283" s="160">
        <f>O283*H283</f>
        <v>0</v>
      </c>
      <c r="Q283" s="160">
        <v>5.0000000000000002E-5</v>
      </c>
      <c r="R283" s="160">
        <f>Q283*H283</f>
        <v>3.3500000000000001E-3</v>
      </c>
      <c r="S283" s="160">
        <v>0</v>
      </c>
      <c r="T283" s="161">
        <f>S283*H283</f>
        <v>0</v>
      </c>
      <c r="U283" s="32"/>
      <c r="V283" s="32"/>
      <c r="W283" s="32"/>
      <c r="X283" s="32"/>
      <c r="Y283" s="32"/>
      <c r="Z283" s="32"/>
      <c r="AA283" s="32"/>
      <c r="AB283" s="32"/>
      <c r="AC283" s="32"/>
      <c r="AD283" s="32"/>
      <c r="AE283" s="32"/>
      <c r="AR283" s="162" t="s">
        <v>166</v>
      </c>
      <c r="AT283" s="162" t="s">
        <v>162</v>
      </c>
      <c r="AU283" s="162" t="s">
        <v>82</v>
      </c>
      <c r="AY283" s="17" t="s">
        <v>160</v>
      </c>
      <c r="BE283" s="163">
        <f>IF(N283="základní",J283,0)</f>
        <v>0</v>
      </c>
      <c r="BF283" s="163">
        <f>IF(N283="snížená",J283,0)</f>
        <v>0</v>
      </c>
      <c r="BG283" s="163">
        <f>IF(N283="zákl. přenesená",J283,0)</f>
        <v>0</v>
      </c>
      <c r="BH283" s="163">
        <f>IF(N283="sníž. přenesená",J283,0)</f>
        <v>0</v>
      </c>
      <c r="BI283" s="163">
        <f>IF(N283="nulová",J283,0)</f>
        <v>0</v>
      </c>
      <c r="BJ283" s="17" t="s">
        <v>80</v>
      </c>
      <c r="BK283" s="163">
        <f>ROUND(I283*H283,2)</f>
        <v>0</v>
      </c>
      <c r="BL283" s="17" t="s">
        <v>166</v>
      </c>
      <c r="BM283" s="162" t="s">
        <v>1273</v>
      </c>
    </row>
    <row r="284" spans="1:65" s="13" customFormat="1">
      <c r="B284" s="164"/>
      <c r="D284" s="165" t="s">
        <v>168</v>
      </c>
      <c r="E284" s="166" t="s">
        <v>1</v>
      </c>
      <c r="F284" s="167" t="s">
        <v>1272</v>
      </c>
      <c r="H284" s="168">
        <v>67</v>
      </c>
      <c r="I284" s="169"/>
      <c r="L284" s="164"/>
      <c r="M284" s="170"/>
      <c r="N284" s="171"/>
      <c r="O284" s="171"/>
      <c r="P284" s="171"/>
      <c r="Q284" s="171"/>
      <c r="R284" s="171"/>
      <c r="S284" s="171"/>
      <c r="T284" s="172"/>
      <c r="AT284" s="166" t="s">
        <v>168</v>
      </c>
      <c r="AU284" s="166" t="s">
        <v>82</v>
      </c>
      <c r="AV284" s="13" t="s">
        <v>82</v>
      </c>
      <c r="AW284" s="13" t="s">
        <v>30</v>
      </c>
      <c r="AX284" s="13" t="s">
        <v>73</v>
      </c>
      <c r="AY284" s="166" t="s">
        <v>160</v>
      </c>
    </row>
    <row r="285" spans="1:65" s="14" customFormat="1">
      <c r="B285" s="173"/>
      <c r="D285" s="165" t="s">
        <v>168</v>
      </c>
      <c r="E285" s="174" t="s">
        <v>1</v>
      </c>
      <c r="F285" s="175" t="s">
        <v>170</v>
      </c>
      <c r="H285" s="176">
        <v>67</v>
      </c>
      <c r="I285" s="177"/>
      <c r="L285" s="173"/>
      <c r="M285" s="178"/>
      <c r="N285" s="179"/>
      <c r="O285" s="179"/>
      <c r="P285" s="179"/>
      <c r="Q285" s="179"/>
      <c r="R285" s="179"/>
      <c r="S285" s="179"/>
      <c r="T285" s="180"/>
      <c r="AT285" s="174" t="s">
        <v>168</v>
      </c>
      <c r="AU285" s="174" t="s">
        <v>82</v>
      </c>
      <c r="AV285" s="14" t="s">
        <v>166</v>
      </c>
      <c r="AW285" s="14" t="s">
        <v>30</v>
      </c>
      <c r="AX285" s="14" t="s">
        <v>80</v>
      </c>
      <c r="AY285" s="174" t="s">
        <v>160</v>
      </c>
    </row>
    <row r="286" spans="1:65" s="2" customFormat="1" ht="21.75" customHeight="1">
      <c r="A286" s="32"/>
      <c r="B286" s="149"/>
      <c r="C286" s="150" t="s">
        <v>433</v>
      </c>
      <c r="D286" s="150" t="s">
        <v>162</v>
      </c>
      <c r="E286" s="151" t="s">
        <v>696</v>
      </c>
      <c r="F286" s="152" t="s">
        <v>697</v>
      </c>
      <c r="G286" s="153" t="s">
        <v>196</v>
      </c>
      <c r="H286" s="154">
        <v>67</v>
      </c>
      <c r="I286" s="155"/>
      <c r="J286" s="156">
        <f>ROUND(I286*H286,2)</f>
        <v>0</v>
      </c>
      <c r="K286" s="157"/>
      <c r="L286" s="33"/>
      <c r="M286" s="158" t="s">
        <v>1</v>
      </c>
      <c r="N286" s="159" t="s">
        <v>38</v>
      </c>
      <c r="O286" s="58"/>
      <c r="P286" s="160">
        <f>O286*H286</f>
        <v>0</v>
      </c>
      <c r="Q286" s="160">
        <v>0</v>
      </c>
      <c r="R286" s="160">
        <f>Q286*H286</f>
        <v>0</v>
      </c>
      <c r="S286" s="160">
        <v>0</v>
      </c>
      <c r="T286" s="161">
        <f>S286*H286</f>
        <v>0</v>
      </c>
      <c r="U286" s="32"/>
      <c r="V286" s="32"/>
      <c r="W286" s="32"/>
      <c r="X286" s="32"/>
      <c r="Y286" s="32"/>
      <c r="Z286" s="32"/>
      <c r="AA286" s="32"/>
      <c r="AB286" s="32"/>
      <c r="AC286" s="32"/>
      <c r="AD286" s="32"/>
      <c r="AE286" s="32"/>
      <c r="AR286" s="162" t="s">
        <v>166</v>
      </c>
      <c r="AT286" s="162" t="s">
        <v>162</v>
      </c>
      <c r="AU286" s="162" t="s">
        <v>82</v>
      </c>
      <c r="AY286" s="17" t="s">
        <v>160</v>
      </c>
      <c r="BE286" s="163">
        <f>IF(N286="základní",J286,0)</f>
        <v>0</v>
      </c>
      <c r="BF286" s="163">
        <f>IF(N286="snížená",J286,0)</f>
        <v>0</v>
      </c>
      <c r="BG286" s="163">
        <f>IF(N286="zákl. přenesená",J286,0)</f>
        <v>0</v>
      </c>
      <c r="BH286" s="163">
        <f>IF(N286="sníž. přenesená",J286,0)</f>
        <v>0</v>
      </c>
      <c r="BI286" s="163">
        <f>IF(N286="nulová",J286,0)</f>
        <v>0</v>
      </c>
      <c r="BJ286" s="17" t="s">
        <v>80</v>
      </c>
      <c r="BK286" s="163">
        <f>ROUND(I286*H286,2)</f>
        <v>0</v>
      </c>
      <c r="BL286" s="17" t="s">
        <v>166</v>
      </c>
      <c r="BM286" s="162" t="s">
        <v>1274</v>
      </c>
    </row>
    <row r="287" spans="1:65" s="13" customFormat="1">
      <c r="B287" s="164"/>
      <c r="D287" s="165" t="s">
        <v>168</v>
      </c>
      <c r="E287" s="166" t="s">
        <v>1</v>
      </c>
      <c r="F287" s="167" t="s">
        <v>1272</v>
      </c>
      <c r="H287" s="168">
        <v>67</v>
      </c>
      <c r="I287" s="169"/>
      <c r="L287" s="164"/>
      <c r="M287" s="170"/>
      <c r="N287" s="171"/>
      <c r="O287" s="171"/>
      <c r="P287" s="171"/>
      <c r="Q287" s="171"/>
      <c r="R287" s="171"/>
      <c r="S287" s="171"/>
      <c r="T287" s="172"/>
      <c r="AT287" s="166" t="s">
        <v>168</v>
      </c>
      <c r="AU287" s="166" t="s">
        <v>82</v>
      </c>
      <c r="AV287" s="13" t="s">
        <v>82</v>
      </c>
      <c r="AW287" s="13" t="s">
        <v>30</v>
      </c>
      <c r="AX287" s="13" t="s">
        <v>73</v>
      </c>
      <c r="AY287" s="166" t="s">
        <v>160</v>
      </c>
    </row>
    <row r="288" spans="1:65" s="14" customFormat="1">
      <c r="B288" s="173"/>
      <c r="D288" s="165" t="s">
        <v>168</v>
      </c>
      <c r="E288" s="174" t="s">
        <v>1</v>
      </c>
      <c r="F288" s="175" t="s">
        <v>170</v>
      </c>
      <c r="H288" s="176">
        <v>67</v>
      </c>
      <c r="I288" s="177"/>
      <c r="L288" s="173"/>
      <c r="M288" s="178"/>
      <c r="N288" s="179"/>
      <c r="O288" s="179"/>
      <c r="P288" s="179"/>
      <c r="Q288" s="179"/>
      <c r="R288" s="179"/>
      <c r="S288" s="179"/>
      <c r="T288" s="180"/>
      <c r="AT288" s="174" t="s">
        <v>168</v>
      </c>
      <c r="AU288" s="174" t="s">
        <v>82</v>
      </c>
      <c r="AV288" s="14" t="s">
        <v>166</v>
      </c>
      <c r="AW288" s="14" t="s">
        <v>30</v>
      </c>
      <c r="AX288" s="14" t="s">
        <v>80</v>
      </c>
      <c r="AY288" s="174" t="s">
        <v>160</v>
      </c>
    </row>
    <row r="289" spans="1:65" s="12" customFormat="1" ht="22.9" customHeight="1">
      <c r="B289" s="136"/>
      <c r="D289" s="137" t="s">
        <v>72</v>
      </c>
      <c r="E289" s="147" t="s">
        <v>459</v>
      </c>
      <c r="F289" s="147" t="s">
        <v>460</v>
      </c>
      <c r="I289" s="139"/>
      <c r="J289" s="148">
        <f>BK289</f>
        <v>0</v>
      </c>
      <c r="L289" s="136"/>
      <c r="M289" s="141"/>
      <c r="N289" s="142"/>
      <c r="O289" s="142"/>
      <c r="P289" s="143">
        <f>SUM(P290:P311)</f>
        <v>0</v>
      </c>
      <c r="Q289" s="142"/>
      <c r="R289" s="143">
        <f>SUM(R290:R311)</f>
        <v>0</v>
      </c>
      <c r="S289" s="142"/>
      <c r="T289" s="144">
        <f>SUM(T290:T311)</f>
        <v>0</v>
      </c>
      <c r="AR289" s="137" t="s">
        <v>80</v>
      </c>
      <c r="AT289" s="145" t="s">
        <v>72</v>
      </c>
      <c r="AU289" s="145" t="s">
        <v>80</v>
      </c>
      <c r="AY289" s="137" t="s">
        <v>160</v>
      </c>
      <c r="BK289" s="146">
        <f>SUM(BK290:BK311)</f>
        <v>0</v>
      </c>
    </row>
    <row r="290" spans="1:65" s="2" customFormat="1" ht="21.75" customHeight="1">
      <c r="A290" s="32"/>
      <c r="B290" s="149"/>
      <c r="C290" s="150" t="s">
        <v>437</v>
      </c>
      <c r="D290" s="150" t="s">
        <v>162</v>
      </c>
      <c r="E290" s="151" t="s">
        <v>462</v>
      </c>
      <c r="F290" s="152" t="s">
        <v>463</v>
      </c>
      <c r="G290" s="153" t="s">
        <v>270</v>
      </c>
      <c r="H290" s="154">
        <v>17.977</v>
      </c>
      <c r="I290" s="155"/>
      <c r="J290" s="156">
        <f>ROUND(I290*H290,2)</f>
        <v>0</v>
      </c>
      <c r="K290" s="157"/>
      <c r="L290" s="33"/>
      <c r="M290" s="158" t="s">
        <v>1</v>
      </c>
      <c r="N290" s="159" t="s">
        <v>38</v>
      </c>
      <c r="O290" s="58"/>
      <c r="P290" s="160">
        <f>O290*H290</f>
        <v>0</v>
      </c>
      <c r="Q290" s="160">
        <v>0</v>
      </c>
      <c r="R290" s="160">
        <f>Q290*H290</f>
        <v>0</v>
      </c>
      <c r="S290" s="160">
        <v>0</v>
      </c>
      <c r="T290" s="161">
        <f>S290*H290</f>
        <v>0</v>
      </c>
      <c r="U290" s="32"/>
      <c r="V290" s="32"/>
      <c r="W290" s="32"/>
      <c r="X290" s="32"/>
      <c r="Y290" s="32"/>
      <c r="Z290" s="32"/>
      <c r="AA290" s="32"/>
      <c r="AB290" s="32"/>
      <c r="AC290" s="32"/>
      <c r="AD290" s="32"/>
      <c r="AE290" s="32"/>
      <c r="AR290" s="162" t="s">
        <v>166</v>
      </c>
      <c r="AT290" s="162" t="s">
        <v>162</v>
      </c>
      <c r="AU290" s="162" t="s">
        <v>82</v>
      </c>
      <c r="AY290" s="17" t="s">
        <v>160</v>
      </c>
      <c r="BE290" s="163">
        <f>IF(N290="základní",J290,0)</f>
        <v>0</v>
      </c>
      <c r="BF290" s="163">
        <f>IF(N290="snížená",J290,0)</f>
        <v>0</v>
      </c>
      <c r="BG290" s="163">
        <f>IF(N290="zákl. přenesená",J290,0)</f>
        <v>0</v>
      </c>
      <c r="BH290" s="163">
        <f>IF(N290="sníž. přenesená",J290,0)</f>
        <v>0</v>
      </c>
      <c r="BI290" s="163">
        <f>IF(N290="nulová",J290,0)</f>
        <v>0</v>
      </c>
      <c r="BJ290" s="17" t="s">
        <v>80</v>
      </c>
      <c r="BK290" s="163">
        <f>ROUND(I290*H290,2)</f>
        <v>0</v>
      </c>
      <c r="BL290" s="17" t="s">
        <v>166</v>
      </c>
      <c r="BM290" s="162" t="s">
        <v>1275</v>
      </c>
    </row>
    <row r="291" spans="1:65" s="13" customFormat="1">
      <c r="B291" s="164"/>
      <c r="D291" s="165" t="s">
        <v>168</v>
      </c>
      <c r="E291" s="166" t="s">
        <v>1</v>
      </c>
      <c r="F291" s="167" t="s">
        <v>1276</v>
      </c>
      <c r="H291" s="168">
        <v>10.686999999999999</v>
      </c>
      <c r="I291" s="169"/>
      <c r="L291" s="164"/>
      <c r="M291" s="170"/>
      <c r="N291" s="171"/>
      <c r="O291" s="171"/>
      <c r="P291" s="171"/>
      <c r="Q291" s="171"/>
      <c r="R291" s="171"/>
      <c r="S291" s="171"/>
      <c r="T291" s="172"/>
      <c r="AT291" s="166" t="s">
        <v>168</v>
      </c>
      <c r="AU291" s="166" t="s">
        <v>82</v>
      </c>
      <c r="AV291" s="13" t="s">
        <v>82</v>
      </c>
      <c r="AW291" s="13" t="s">
        <v>30</v>
      </c>
      <c r="AX291" s="13" t="s">
        <v>73</v>
      </c>
      <c r="AY291" s="166" t="s">
        <v>160</v>
      </c>
    </row>
    <row r="292" spans="1:65" s="13" customFormat="1">
      <c r="B292" s="164"/>
      <c r="D292" s="165" t="s">
        <v>168</v>
      </c>
      <c r="E292" s="166" t="s">
        <v>1</v>
      </c>
      <c r="F292" s="167" t="s">
        <v>1277</v>
      </c>
      <c r="H292" s="168">
        <v>7.29</v>
      </c>
      <c r="I292" s="169"/>
      <c r="L292" s="164"/>
      <c r="M292" s="170"/>
      <c r="N292" s="171"/>
      <c r="O292" s="171"/>
      <c r="P292" s="171"/>
      <c r="Q292" s="171"/>
      <c r="R292" s="171"/>
      <c r="S292" s="171"/>
      <c r="T292" s="172"/>
      <c r="AT292" s="166" t="s">
        <v>168</v>
      </c>
      <c r="AU292" s="166" t="s">
        <v>82</v>
      </c>
      <c r="AV292" s="13" t="s">
        <v>82</v>
      </c>
      <c r="AW292" s="13" t="s">
        <v>30</v>
      </c>
      <c r="AX292" s="13" t="s">
        <v>73</v>
      </c>
      <c r="AY292" s="166" t="s">
        <v>160</v>
      </c>
    </row>
    <row r="293" spans="1:65" s="14" customFormat="1">
      <c r="B293" s="173"/>
      <c r="D293" s="165" t="s">
        <v>168</v>
      </c>
      <c r="E293" s="174" t="s">
        <v>1</v>
      </c>
      <c r="F293" s="175" t="s">
        <v>170</v>
      </c>
      <c r="H293" s="176">
        <v>17.977</v>
      </c>
      <c r="I293" s="177"/>
      <c r="L293" s="173"/>
      <c r="M293" s="178"/>
      <c r="N293" s="179"/>
      <c r="O293" s="179"/>
      <c r="P293" s="179"/>
      <c r="Q293" s="179"/>
      <c r="R293" s="179"/>
      <c r="S293" s="179"/>
      <c r="T293" s="180"/>
      <c r="AT293" s="174" t="s">
        <v>168</v>
      </c>
      <c r="AU293" s="174" t="s">
        <v>82</v>
      </c>
      <c r="AV293" s="14" t="s">
        <v>166</v>
      </c>
      <c r="AW293" s="14" t="s">
        <v>30</v>
      </c>
      <c r="AX293" s="14" t="s">
        <v>80</v>
      </c>
      <c r="AY293" s="174" t="s">
        <v>160</v>
      </c>
    </row>
    <row r="294" spans="1:65" s="2" customFormat="1" ht="24.2" customHeight="1">
      <c r="A294" s="32"/>
      <c r="B294" s="149"/>
      <c r="C294" s="150" t="s">
        <v>442</v>
      </c>
      <c r="D294" s="150" t="s">
        <v>162</v>
      </c>
      <c r="E294" s="151" t="s">
        <v>468</v>
      </c>
      <c r="F294" s="152" t="s">
        <v>469</v>
      </c>
      <c r="G294" s="153" t="s">
        <v>270</v>
      </c>
      <c r="H294" s="154">
        <v>233.70099999999999</v>
      </c>
      <c r="I294" s="155"/>
      <c r="J294" s="156">
        <f>ROUND(I294*H294,2)</f>
        <v>0</v>
      </c>
      <c r="K294" s="157"/>
      <c r="L294" s="33"/>
      <c r="M294" s="158" t="s">
        <v>1</v>
      </c>
      <c r="N294" s="159" t="s">
        <v>38</v>
      </c>
      <c r="O294" s="58"/>
      <c r="P294" s="160">
        <f>O294*H294</f>
        <v>0</v>
      </c>
      <c r="Q294" s="160">
        <v>0</v>
      </c>
      <c r="R294" s="160">
        <f>Q294*H294</f>
        <v>0</v>
      </c>
      <c r="S294" s="160">
        <v>0</v>
      </c>
      <c r="T294" s="161">
        <f>S294*H294</f>
        <v>0</v>
      </c>
      <c r="U294" s="32"/>
      <c r="V294" s="32"/>
      <c r="W294" s="32"/>
      <c r="X294" s="32"/>
      <c r="Y294" s="32"/>
      <c r="Z294" s="32"/>
      <c r="AA294" s="32"/>
      <c r="AB294" s="32"/>
      <c r="AC294" s="32"/>
      <c r="AD294" s="32"/>
      <c r="AE294" s="32"/>
      <c r="AR294" s="162" t="s">
        <v>166</v>
      </c>
      <c r="AT294" s="162" t="s">
        <v>162</v>
      </c>
      <c r="AU294" s="162" t="s">
        <v>82</v>
      </c>
      <c r="AY294" s="17" t="s">
        <v>160</v>
      </c>
      <c r="BE294" s="163">
        <f>IF(N294="základní",J294,0)</f>
        <v>0</v>
      </c>
      <c r="BF294" s="163">
        <f>IF(N294="snížená",J294,0)</f>
        <v>0</v>
      </c>
      <c r="BG294" s="163">
        <f>IF(N294="zákl. přenesená",J294,0)</f>
        <v>0</v>
      </c>
      <c r="BH294" s="163">
        <f>IF(N294="sníž. přenesená",J294,0)</f>
        <v>0</v>
      </c>
      <c r="BI294" s="163">
        <f>IF(N294="nulová",J294,0)</f>
        <v>0</v>
      </c>
      <c r="BJ294" s="17" t="s">
        <v>80</v>
      </c>
      <c r="BK294" s="163">
        <f>ROUND(I294*H294,2)</f>
        <v>0</v>
      </c>
      <c r="BL294" s="17" t="s">
        <v>166</v>
      </c>
      <c r="BM294" s="162" t="s">
        <v>1278</v>
      </c>
    </row>
    <row r="295" spans="1:65" s="13" customFormat="1">
      <c r="B295" s="164"/>
      <c r="D295" s="165" t="s">
        <v>168</v>
      </c>
      <c r="F295" s="167" t="s">
        <v>1279</v>
      </c>
      <c r="H295" s="168">
        <v>233.70099999999999</v>
      </c>
      <c r="I295" s="169"/>
      <c r="L295" s="164"/>
      <c r="M295" s="170"/>
      <c r="N295" s="171"/>
      <c r="O295" s="171"/>
      <c r="P295" s="171"/>
      <c r="Q295" s="171"/>
      <c r="R295" s="171"/>
      <c r="S295" s="171"/>
      <c r="T295" s="172"/>
      <c r="AT295" s="166" t="s">
        <v>168</v>
      </c>
      <c r="AU295" s="166" t="s">
        <v>82</v>
      </c>
      <c r="AV295" s="13" t="s">
        <v>82</v>
      </c>
      <c r="AW295" s="13" t="s">
        <v>3</v>
      </c>
      <c r="AX295" s="13" t="s">
        <v>80</v>
      </c>
      <c r="AY295" s="166" t="s">
        <v>160</v>
      </c>
    </row>
    <row r="296" spans="1:65" s="2" customFormat="1" ht="21.75" customHeight="1">
      <c r="A296" s="32"/>
      <c r="B296" s="149"/>
      <c r="C296" s="150" t="s">
        <v>447</v>
      </c>
      <c r="D296" s="150" t="s">
        <v>162</v>
      </c>
      <c r="E296" s="151" t="s">
        <v>473</v>
      </c>
      <c r="F296" s="152" t="s">
        <v>474</v>
      </c>
      <c r="G296" s="153" t="s">
        <v>270</v>
      </c>
      <c r="H296" s="154">
        <v>20.082999999999998</v>
      </c>
      <c r="I296" s="155"/>
      <c r="J296" s="156">
        <f>ROUND(I296*H296,2)</f>
        <v>0</v>
      </c>
      <c r="K296" s="157"/>
      <c r="L296" s="33"/>
      <c r="M296" s="158" t="s">
        <v>1</v>
      </c>
      <c r="N296" s="159" t="s">
        <v>38</v>
      </c>
      <c r="O296" s="58"/>
      <c r="P296" s="160">
        <f>O296*H296</f>
        <v>0</v>
      </c>
      <c r="Q296" s="160">
        <v>0</v>
      </c>
      <c r="R296" s="160">
        <f>Q296*H296</f>
        <v>0</v>
      </c>
      <c r="S296" s="160">
        <v>0</v>
      </c>
      <c r="T296" s="161">
        <f>S296*H296</f>
        <v>0</v>
      </c>
      <c r="U296" s="32"/>
      <c r="V296" s="32"/>
      <c r="W296" s="32"/>
      <c r="X296" s="32"/>
      <c r="Y296" s="32"/>
      <c r="Z296" s="32"/>
      <c r="AA296" s="32"/>
      <c r="AB296" s="32"/>
      <c r="AC296" s="32"/>
      <c r="AD296" s="32"/>
      <c r="AE296" s="32"/>
      <c r="AR296" s="162" t="s">
        <v>166</v>
      </c>
      <c r="AT296" s="162" t="s">
        <v>162</v>
      </c>
      <c r="AU296" s="162" t="s">
        <v>82</v>
      </c>
      <c r="AY296" s="17" t="s">
        <v>160</v>
      </c>
      <c r="BE296" s="163">
        <f>IF(N296="základní",J296,0)</f>
        <v>0</v>
      </c>
      <c r="BF296" s="163">
        <f>IF(N296="snížená",J296,0)</f>
        <v>0</v>
      </c>
      <c r="BG296" s="163">
        <f>IF(N296="zákl. přenesená",J296,0)</f>
        <v>0</v>
      </c>
      <c r="BH296" s="163">
        <f>IF(N296="sníž. přenesená",J296,0)</f>
        <v>0</v>
      </c>
      <c r="BI296" s="163">
        <f>IF(N296="nulová",J296,0)</f>
        <v>0</v>
      </c>
      <c r="BJ296" s="17" t="s">
        <v>80</v>
      </c>
      <c r="BK296" s="163">
        <f>ROUND(I296*H296,2)</f>
        <v>0</v>
      </c>
      <c r="BL296" s="17" t="s">
        <v>166</v>
      </c>
      <c r="BM296" s="162" t="s">
        <v>1280</v>
      </c>
    </row>
    <row r="297" spans="1:65" s="13" customFormat="1">
      <c r="B297" s="164"/>
      <c r="D297" s="165" t="s">
        <v>168</v>
      </c>
      <c r="E297" s="166" t="s">
        <v>1</v>
      </c>
      <c r="F297" s="167" t="s">
        <v>1281</v>
      </c>
      <c r="H297" s="168">
        <v>11.976000000000001</v>
      </c>
      <c r="I297" s="169"/>
      <c r="L297" s="164"/>
      <c r="M297" s="170"/>
      <c r="N297" s="171"/>
      <c r="O297" s="171"/>
      <c r="P297" s="171"/>
      <c r="Q297" s="171"/>
      <c r="R297" s="171"/>
      <c r="S297" s="171"/>
      <c r="T297" s="172"/>
      <c r="AT297" s="166" t="s">
        <v>168</v>
      </c>
      <c r="AU297" s="166" t="s">
        <v>82</v>
      </c>
      <c r="AV297" s="13" t="s">
        <v>82</v>
      </c>
      <c r="AW297" s="13" t="s">
        <v>30</v>
      </c>
      <c r="AX297" s="13" t="s">
        <v>73</v>
      </c>
      <c r="AY297" s="166" t="s">
        <v>160</v>
      </c>
    </row>
    <row r="298" spans="1:65" s="13" customFormat="1">
      <c r="B298" s="164"/>
      <c r="D298" s="165" t="s">
        <v>168</v>
      </c>
      <c r="E298" s="166" t="s">
        <v>1</v>
      </c>
      <c r="F298" s="167" t="s">
        <v>1282</v>
      </c>
      <c r="H298" s="168">
        <v>8.1069999999999993</v>
      </c>
      <c r="I298" s="169"/>
      <c r="L298" s="164"/>
      <c r="M298" s="170"/>
      <c r="N298" s="171"/>
      <c r="O298" s="171"/>
      <c r="P298" s="171"/>
      <c r="Q298" s="171"/>
      <c r="R298" s="171"/>
      <c r="S298" s="171"/>
      <c r="T298" s="172"/>
      <c r="AT298" s="166" t="s">
        <v>168</v>
      </c>
      <c r="AU298" s="166" t="s">
        <v>82</v>
      </c>
      <c r="AV298" s="13" t="s">
        <v>82</v>
      </c>
      <c r="AW298" s="13" t="s">
        <v>30</v>
      </c>
      <c r="AX298" s="13" t="s">
        <v>73</v>
      </c>
      <c r="AY298" s="166" t="s">
        <v>160</v>
      </c>
    </row>
    <row r="299" spans="1:65" s="14" customFormat="1">
      <c r="B299" s="173"/>
      <c r="D299" s="165" t="s">
        <v>168</v>
      </c>
      <c r="E299" s="174" t="s">
        <v>1</v>
      </c>
      <c r="F299" s="175" t="s">
        <v>170</v>
      </c>
      <c r="H299" s="176">
        <v>20.082999999999998</v>
      </c>
      <c r="I299" s="177"/>
      <c r="L299" s="173"/>
      <c r="M299" s="178"/>
      <c r="N299" s="179"/>
      <c r="O299" s="179"/>
      <c r="P299" s="179"/>
      <c r="Q299" s="179"/>
      <c r="R299" s="179"/>
      <c r="S299" s="179"/>
      <c r="T299" s="180"/>
      <c r="AT299" s="174" t="s">
        <v>168</v>
      </c>
      <c r="AU299" s="174" t="s">
        <v>82</v>
      </c>
      <c r="AV299" s="14" t="s">
        <v>166</v>
      </c>
      <c r="AW299" s="14" t="s">
        <v>30</v>
      </c>
      <c r="AX299" s="14" t="s">
        <v>80</v>
      </c>
      <c r="AY299" s="174" t="s">
        <v>160</v>
      </c>
    </row>
    <row r="300" spans="1:65" s="2" customFormat="1" ht="24.2" customHeight="1">
      <c r="A300" s="32"/>
      <c r="B300" s="149"/>
      <c r="C300" s="150" t="s">
        <v>451</v>
      </c>
      <c r="D300" s="150" t="s">
        <v>162</v>
      </c>
      <c r="E300" s="151" t="s">
        <v>479</v>
      </c>
      <c r="F300" s="152" t="s">
        <v>480</v>
      </c>
      <c r="G300" s="153" t="s">
        <v>270</v>
      </c>
      <c r="H300" s="154">
        <v>261.07900000000001</v>
      </c>
      <c r="I300" s="155"/>
      <c r="J300" s="156">
        <f>ROUND(I300*H300,2)</f>
        <v>0</v>
      </c>
      <c r="K300" s="157"/>
      <c r="L300" s="33"/>
      <c r="M300" s="158" t="s">
        <v>1</v>
      </c>
      <c r="N300" s="159" t="s">
        <v>38</v>
      </c>
      <c r="O300" s="58"/>
      <c r="P300" s="160">
        <f>O300*H300</f>
        <v>0</v>
      </c>
      <c r="Q300" s="160">
        <v>0</v>
      </c>
      <c r="R300" s="160">
        <f>Q300*H300</f>
        <v>0</v>
      </c>
      <c r="S300" s="160">
        <v>0</v>
      </c>
      <c r="T300" s="161">
        <f>S300*H300</f>
        <v>0</v>
      </c>
      <c r="U300" s="32"/>
      <c r="V300" s="32"/>
      <c r="W300" s="32"/>
      <c r="X300" s="32"/>
      <c r="Y300" s="32"/>
      <c r="Z300" s="32"/>
      <c r="AA300" s="32"/>
      <c r="AB300" s="32"/>
      <c r="AC300" s="32"/>
      <c r="AD300" s="32"/>
      <c r="AE300" s="32"/>
      <c r="AR300" s="162" t="s">
        <v>166</v>
      </c>
      <c r="AT300" s="162" t="s">
        <v>162</v>
      </c>
      <c r="AU300" s="162" t="s">
        <v>82</v>
      </c>
      <c r="AY300" s="17" t="s">
        <v>160</v>
      </c>
      <c r="BE300" s="163">
        <f>IF(N300="základní",J300,0)</f>
        <v>0</v>
      </c>
      <c r="BF300" s="163">
        <f>IF(N300="snížená",J300,0)</f>
        <v>0</v>
      </c>
      <c r="BG300" s="163">
        <f>IF(N300="zákl. přenesená",J300,0)</f>
        <v>0</v>
      </c>
      <c r="BH300" s="163">
        <f>IF(N300="sníž. přenesená",J300,0)</f>
        <v>0</v>
      </c>
      <c r="BI300" s="163">
        <f>IF(N300="nulová",J300,0)</f>
        <v>0</v>
      </c>
      <c r="BJ300" s="17" t="s">
        <v>80</v>
      </c>
      <c r="BK300" s="163">
        <f>ROUND(I300*H300,2)</f>
        <v>0</v>
      </c>
      <c r="BL300" s="17" t="s">
        <v>166</v>
      </c>
      <c r="BM300" s="162" t="s">
        <v>1283</v>
      </c>
    </row>
    <row r="301" spans="1:65" s="13" customFormat="1">
      <c r="B301" s="164"/>
      <c r="D301" s="165" t="s">
        <v>168</v>
      </c>
      <c r="F301" s="167" t="s">
        <v>1284</v>
      </c>
      <c r="H301" s="168">
        <v>261.07900000000001</v>
      </c>
      <c r="I301" s="169"/>
      <c r="L301" s="164"/>
      <c r="M301" s="170"/>
      <c r="N301" s="171"/>
      <c r="O301" s="171"/>
      <c r="P301" s="171"/>
      <c r="Q301" s="171"/>
      <c r="R301" s="171"/>
      <c r="S301" s="171"/>
      <c r="T301" s="172"/>
      <c r="AT301" s="166" t="s">
        <v>168</v>
      </c>
      <c r="AU301" s="166" t="s">
        <v>82</v>
      </c>
      <c r="AV301" s="13" t="s">
        <v>82</v>
      </c>
      <c r="AW301" s="13" t="s">
        <v>3</v>
      </c>
      <c r="AX301" s="13" t="s">
        <v>80</v>
      </c>
      <c r="AY301" s="166" t="s">
        <v>160</v>
      </c>
    </row>
    <row r="302" spans="1:65" s="2" customFormat="1" ht="37.9" customHeight="1">
      <c r="A302" s="32"/>
      <c r="B302" s="149"/>
      <c r="C302" s="150" t="s">
        <v>455</v>
      </c>
      <c r="D302" s="150" t="s">
        <v>162</v>
      </c>
      <c r="E302" s="151" t="s">
        <v>484</v>
      </c>
      <c r="F302" s="152" t="s">
        <v>485</v>
      </c>
      <c r="G302" s="153" t="s">
        <v>270</v>
      </c>
      <c r="H302" s="154">
        <v>11.976000000000001</v>
      </c>
      <c r="I302" s="155"/>
      <c r="J302" s="156">
        <f>ROUND(I302*H302,2)</f>
        <v>0</v>
      </c>
      <c r="K302" s="157"/>
      <c r="L302" s="33"/>
      <c r="M302" s="158" t="s">
        <v>1</v>
      </c>
      <c r="N302" s="159" t="s">
        <v>38</v>
      </c>
      <c r="O302" s="58"/>
      <c r="P302" s="160">
        <f>O302*H302</f>
        <v>0</v>
      </c>
      <c r="Q302" s="160">
        <v>0</v>
      </c>
      <c r="R302" s="160">
        <f>Q302*H302</f>
        <v>0</v>
      </c>
      <c r="S302" s="160">
        <v>0</v>
      </c>
      <c r="T302" s="161">
        <f>S302*H302</f>
        <v>0</v>
      </c>
      <c r="U302" s="32"/>
      <c r="V302" s="32"/>
      <c r="W302" s="32"/>
      <c r="X302" s="32"/>
      <c r="Y302" s="32"/>
      <c r="Z302" s="32"/>
      <c r="AA302" s="32"/>
      <c r="AB302" s="32"/>
      <c r="AC302" s="32"/>
      <c r="AD302" s="32"/>
      <c r="AE302" s="32"/>
      <c r="AR302" s="162" t="s">
        <v>166</v>
      </c>
      <c r="AT302" s="162" t="s">
        <v>162</v>
      </c>
      <c r="AU302" s="162" t="s">
        <v>82</v>
      </c>
      <c r="AY302" s="17" t="s">
        <v>160</v>
      </c>
      <c r="BE302" s="163">
        <f>IF(N302="základní",J302,0)</f>
        <v>0</v>
      </c>
      <c r="BF302" s="163">
        <f>IF(N302="snížená",J302,0)</f>
        <v>0</v>
      </c>
      <c r="BG302" s="163">
        <f>IF(N302="zákl. přenesená",J302,0)</f>
        <v>0</v>
      </c>
      <c r="BH302" s="163">
        <f>IF(N302="sníž. přenesená",J302,0)</f>
        <v>0</v>
      </c>
      <c r="BI302" s="163">
        <f>IF(N302="nulová",J302,0)</f>
        <v>0</v>
      </c>
      <c r="BJ302" s="17" t="s">
        <v>80</v>
      </c>
      <c r="BK302" s="163">
        <f>ROUND(I302*H302,2)</f>
        <v>0</v>
      </c>
      <c r="BL302" s="17" t="s">
        <v>166</v>
      </c>
      <c r="BM302" s="162" t="s">
        <v>1285</v>
      </c>
    </row>
    <row r="303" spans="1:65" s="13" customFormat="1">
      <c r="B303" s="164"/>
      <c r="D303" s="165" t="s">
        <v>168</v>
      </c>
      <c r="E303" s="166" t="s">
        <v>1</v>
      </c>
      <c r="F303" s="167" t="s">
        <v>1281</v>
      </c>
      <c r="H303" s="168">
        <v>11.976000000000001</v>
      </c>
      <c r="I303" s="169"/>
      <c r="L303" s="164"/>
      <c r="M303" s="170"/>
      <c r="N303" s="171"/>
      <c r="O303" s="171"/>
      <c r="P303" s="171"/>
      <c r="Q303" s="171"/>
      <c r="R303" s="171"/>
      <c r="S303" s="171"/>
      <c r="T303" s="172"/>
      <c r="AT303" s="166" t="s">
        <v>168</v>
      </c>
      <c r="AU303" s="166" t="s">
        <v>82</v>
      </c>
      <c r="AV303" s="13" t="s">
        <v>82</v>
      </c>
      <c r="AW303" s="13" t="s">
        <v>30</v>
      </c>
      <c r="AX303" s="13" t="s">
        <v>73</v>
      </c>
      <c r="AY303" s="166" t="s">
        <v>160</v>
      </c>
    </row>
    <row r="304" spans="1:65" s="14" customFormat="1">
      <c r="B304" s="173"/>
      <c r="D304" s="165" t="s">
        <v>168</v>
      </c>
      <c r="E304" s="174" t="s">
        <v>1</v>
      </c>
      <c r="F304" s="175" t="s">
        <v>170</v>
      </c>
      <c r="H304" s="176">
        <v>11.976000000000001</v>
      </c>
      <c r="I304" s="177"/>
      <c r="L304" s="173"/>
      <c r="M304" s="178"/>
      <c r="N304" s="179"/>
      <c r="O304" s="179"/>
      <c r="P304" s="179"/>
      <c r="Q304" s="179"/>
      <c r="R304" s="179"/>
      <c r="S304" s="179"/>
      <c r="T304" s="180"/>
      <c r="AT304" s="174" t="s">
        <v>168</v>
      </c>
      <c r="AU304" s="174" t="s">
        <v>82</v>
      </c>
      <c r="AV304" s="14" t="s">
        <v>166</v>
      </c>
      <c r="AW304" s="14" t="s">
        <v>30</v>
      </c>
      <c r="AX304" s="14" t="s">
        <v>80</v>
      </c>
      <c r="AY304" s="174" t="s">
        <v>160</v>
      </c>
    </row>
    <row r="305" spans="1:65" s="2" customFormat="1" ht="44.25" customHeight="1">
      <c r="A305" s="32"/>
      <c r="B305" s="149"/>
      <c r="C305" s="150" t="s">
        <v>461</v>
      </c>
      <c r="D305" s="150" t="s">
        <v>162</v>
      </c>
      <c r="E305" s="151" t="s">
        <v>488</v>
      </c>
      <c r="F305" s="152" t="s">
        <v>489</v>
      </c>
      <c r="G305" s="153" t="s">
        <v>270</v>
      </c>
      <c r="H305" s="154">
        <v>10.686999999999999</v>
      </c>
      <c r="I305" s="155"/>
      <c r="J305" s="156">
        <f>ROUND(I305*H305,2)</f>
        <v>0</v>
      </c>
      <c r="K305" s="157"/>
      <c r="L305" s="33"/>
      <c r="M305" s="158" t="s">
        <v>1</v>
      </c>
      <c r="N305" s="159" t="s">
        <v>38</v>
      </c>
      <c r="O305" s="58"/>
      <c r="P305" s="160">
        <f>O305*H305</f>
        <v>0</v>
      </c>
      <c r="Q305" s="160">
        <v>0</v>
      </c>
      <c r="R305" s="160">
        <f>Q305*H305</f>
        <v>0</v>
      </c>
      <c r="S305" s="160">
        <v>0</v>
      </c>
      <c r="T305" s="161">
        <f>S305*H305</f>
        <v>0</v>
      </c>
      <c r="U305" s="32"/>
      <c r="V305" s="32"/>
      <c r="W305" s="32"/>
      <c r="X305" s="32"/>
      <c r="Y305" s="32"/>
      <c r="Z305" s="32"/>
      <c r="AA305" s="32"/>
      <c r="AB305" s="32"/>
      <c r="AC305" s="32"/>
      <c r="AD305" s="32"/>
      <c r="AE305" s="32"/>
      <c r="AR305" s="162" t="s">
        <v>166</v>
      </c>
      <c r="AT305" s="162" t="s">
        <v>162</v>
      </c>
      <c r="AU305" s="162" t="s">
        <v>82</v>
      </c>
      <c r="AY305" s="17" t="s">
        <v>160</v>
      </c>
      <c r="BE305" s="163">
        <f>IF(N305="základní",J305,0)</f>
        <v>0</v>
      </c>
      <c r="BF305" s="163">
        <f>IF(N305="snížená",J305,0)</f>
        <v>0</v>
      </c>
      <c r="BG305" s="163">
        <f>IF(N305="zákl. přenesená",J305,0)</f>
        <v>0</v>
      </c>
      <c r="BH305" s="163">
        <f>IF(N305="sníž. přenesená",J305,0)</f>
        <v>0</v>
      </c>
      <c r="BI305" s="163">
        <f>IF(N305="nulová",J305,0)</f>
        <v>0</v>
      </c>
      <c r="BJ305" s="17" t="s">
        <v>80</v>
      </c>
      <c r="BK305" s="163">
        <f>ROUND(I305*H305,2)</f>
        <v>0</v>
      </c>
      <c r="BL305" s="17" t="s">
        <v>166</v>
      </c>
      <c r="BM305" s="162" t="s">
        <v>1286</v>
      </c>
    </row>
    <row r="306" spans="1:65" s="13" customFormat="1">
      <c r="B306" s="164"/>
      <c r="D306" s="165" t="s">
        <v>168</v>
      </c>
      <c r="E306" s="166" t="s">
        <v>1</v>
      </c>
      <c r="F306" s="167" t="s">
        <v>1276</v>
      </c>
      <c r="H306" s="168">
        <v>10.686999999999999</v>
      </c>
      <c r="I306" s="169"/>
      <c r="L306" s="164"/>
      <c r="M306" s="170"/>
      <c r="N306" s="171"/>
      <c r="O306" s="171"/>
      <c r="P306" s="171"/>
      <c r="Q306" s="171"/>
      <c r="R306" s="171"/>
      <c r="S306" s="171"/>
      <c r="T306" s="172"/>
      <c r="AT306" s="166" t="s">
        <v>168</v>
      </c>
      <c r="AU306" s="166" t="s">
        <v>82</v>
      </c>
      <c r="AV306" s="13" t="s">
        <v>82</v>
      </c>
      <c r="AW306" s="13" t="s">
        <v>30</v>
      </c>
      <c r="AX306" s="13" t="s">
        <v>73</v>
      </c>
      <c r="AY306" s="166" t="s">
        <v>160</v>
      </c>
    </row>
    <row r="307" spans="1:65" s="14" customFormat="1">
      <c r="B307" s="173"/>
      <c r="D307" s="165" t="s">
        <v>168</v>
      </c>
      <c r="E307" s="174" t="s">
        <v>1</v>
      </c>
      <c r="F307" s="175" t="s">
        <v>170</v>
      </c>
      <c r="H307" s="176">
        <v>10.686999999999999</v>
      </c>
      <c r="I307" s="177"/>
      <c r="L307" s="173"/>
      <c r="M307" s="178"/>
      <c r="N307" s="179"/>
      <c r="O307" s="179"/>
      <c r="P307" s="179"/>
      <c r="Q307" s="179"/>
      <c r="R307" s="179"/>
      <c r="S307" s="179"/>
      <c r="T307" s="180"/>
      <c r="AT307" s="174" t="s">
        <v>168</v>
      </c>
      <c r="AU307" s="174" t="s">
        <v>82</v>
      </c>
      <c r="AV307" s="14" t="s">
        <v>166</v>
      </c>
      <c r="AW307" s="14" t="s">
        <v>30</v>
      </c>
      <c r="AX307" s="14" t="s">
        <v>80</v>
      </c>
      <c r="AY307" s="174" t="s">
        <v>160</v>
      </c>
    </row>
    <row r="308" spans="1:65" s="2" customFormat="1" ht="44.25" customHeight="1">
      <c r="A308" s="32"/>
      <c r="B308" s="149"/>
      <c r="C308" s="150" t="s">
        <v>467</v>
      </c>
      <c r="D308" s="150" t="s">
        <v>162</v>
      </c>
      <c r="E308" s="151" t="s">
        <v>492</v>
      </c>
      <c r="F308" s="152" t="s">
        <v>493</v>
      </c>
      <c r="G308" s="153" t="s">
        <v>270</v>
      </c>
      <c r="H308" s="154">
        <v>15.397</v>
      </c>
      <c r="I308" s="155"/>
      <c r="J308" s="156">
        <f>ROUND(I308*H308,2)</f>
        <v>0</v>
      </c>
      <c r="K308" s="157"/>
      <c r="L308" s="33"/>
      <c r="M308" s="158" t="s">
        <v>1</v>
      </c>
      <c r="N308" s="159" t="s">
        <v>38</v>
      </c>
      <c r="O308" s="58"/>
      <c r="P308" s="160">
        <f>O308*H308</f>
        <v>0</v>
      </c>
      <c r="Q308" s="160">
        <v>0</v>
      </c>
      <c r="R308" s="160">
        <f>Q308*H308</f>
        <v>0</v>
      </c>
      <c r="S308" s="160">
        <v>0</v>
      </c>
      <c r="T308" s="161">
        <f>S308*H308</f>
        <v>0</v>
      </c>
      <c r="U308" s="32"/>
      <c r="V308" s="32"/>
      <c r="W308" s="32"/>
      <c r="X308" s="32"/>
      <c r="Y308" s="32"/>
      <c r="Z308" s="32"/>
      <c r="AA308" s="32"/>
      <c r="AB308" s="32"/>
      <c r="AC308" s="32"/>
      <c r="AD308" s="32"/>
      <c r="AE308" s="32"/>
      <c r="AR308" s="162" t="s">
        <v>166</v>
      </c>
      <c r="AT308" s="162" t="s">
        <v>162</v>
      </c>
      <c r="AU308" s="162" t="s">
        <v>82</v>
      </c>
      <c r="AY308" s="17" t="s">
        <v>160</v>
      </c>
      <c r="BE308" s="163">
        <f>IF(N308="základní",J308,0)</f>
        <v>0</v>
      </c>
      <c r="BF308" s="163">
        <f>IF(N308="snížená",J308,0)</f>
        <v>0</v>
      </c>
      <c r="BG308" s="163">
        <f>IF(N308="zákl. přenesená",J308,0)</f>
        <v>0</v>
      </c>
      <c r="BH308" s="163">
        <f>IF(N308="sníž. přenesená",J308,0)</f>
        <v>0</v>
      </c>
      <c r="BI308" s="163">
        <f>IF(N308="nulová",J308,0)</f>
        <v>0</v>
      </c>
      <c r="BJ308" s="17" t="s">
        <v>80</v>
      </c>
      <c r="BK308" s="163">
        <f>ROUND(I308*H308,2)</f>
        <v>0</v>
      </c>
      <c r="BL308" s="17" t="s">
        <v>166</v>
      </c>
      <c r="BM308" s="162" t="s">
        <v>1287</v>
      </c>
    </row>
    <row r="309" spans="1:65" s="13" customFormat="1">
      <c r="B309" s="164"/>
      <c r="D309" s="165" t="s">
        <v>168</v>
      </c>
      <c r="E309" s="166" t="s">
        <v>1</v>
      </c>
      <c r="F309" s="167" t="s">
        <v>1277</v>
      </c>
      <c r="H309" s="168">
        <v>7.29</v>
      </c>
      <c r="I309" s="169"/>
      <c r="L309" s="164"/>
      <c r="M309" s="170"/>
      <c r="N309" s="171"/>
      <c r="O309" s="171"/>
      <c r="P309" s="171"/>
      <c r="Q309" s="171"/>
      <c r="R309" s="171"/>
      <c r="S309" s="171"/>
      <c r="T309" s="172"/>
      <c r="AT309" s="166" t="s">
        <v>168</v>
      </c>
      <c r="AU309" s="166" t="s">
        <v>82</v>
      </c>
      <c r="AV309" s="13" t="s">
        <v>82</v>
      </c>
      <c r="AW309" s="13" t="s">
        <v>30</v>
      </c>
      <c r="AX309" s="13" t="s">
        <v>73</v>
      </c>
      <c r="AY309" s="166" t="s">
        <v>160</v>
      </c>
    </row>
    <row r="310" spans="1:65" s="13" customFormat="1">
      <c r="B310" s="164"/>
      <c r="D310" s="165" t="s">
        <v>168</v>
      </c>
      <c r="E310" s="166" t="s">
        <v>1</v>
      </c>
      <c r="F310" s="167" t="s">
        <v>1282</v>
      </c>
      <c r="H310" s="168">
        <v>8.1069999999999993</v>
      </c>
      <c r="I310" s="169"/>
      <c r="L310" s="164"/>
      <c r="M310" s="170"/>
      <c r="N310" s="171"/>
      <c r="O310" s="171"/>
      <c r="P310" s="171"/>
      <c r="Q310" s="171"/>
      <c r="R310" s="171"/>
      <c r="S310" s="171"/>
      <c r="T310" s="172"/>
      <c r="AT310" s="166" t="s">
        <v>168</v>
      </c>
      <c r="AU310" s="166" t="s">
        <v>82</v>
      </c>
      <c r="AV310" s="13" t="s">
        <v>82</v>
      </c>
      <c r="AW310" s="13" t="s">
        <v>30</v>
      </c>
      <c r="AX310" s="13" t="s">
        <v>73</v>
      </c>
      <c r="AY310" s="166" t="s">
        <v>160</v>
      </c>
    </row>
    <row r="311" spans="1:65" s="14" customFormat="1">
      <c r="B311" s="173"/>
      <c r="D311" s="165" t="s">
        <v>168</v>
      </c>
      <c r="E311" s="174" t="s">
        <v>1</v>
      </c>
      <c r="F311" s="175" t="s">
        <v>170</v>
      </c>
      <c r="H311" s="176">
        <v>15.397</v>
      </c>
      <c r="I311" s="177"/>
      <c r="L311" s="173"/>
      <c r="M311" s="178"/>
      <c r="N311" s="179"/>
      <c r="O311" s="179"/>
      <c r="P311" s="179"/>
      <c r="Q311" s="179"/>
      <c r="R311" s="179"/>
      <c r="S311" s="179"/>
      <c r="T311" s="180"/>
      <c r="AT311" s="174" t="s">
        <v>168</v>
      </c>
      <c r="AU311" s="174" t="s">
        <v>82</v>
      </c>
      <c r="AV311" s="14" t="s">
        <v>166</v>
      </c>
      <c r="AW311" s="14" t="s">
        <v>30</v>
      </c>
      <c r="AX311" s="14" t="s">
        <v>80</v>
      </c>
      <c r="AY311" s="174" t="s">
        <v>160</v>
      </c>
    </row>
    <row r="312" spans="1:65" s="12" customFormat="1" ht="22.9" customHeight="1">
      <c r="B312" s="136"/>
      <c r="D312" s="137" t="s">
        <v>72</v>
      </c>
      <c r="E312" s="147" t="s">
        <v>495</v>
      </c>
      <c r="F312" s="147" t="s">
        <v>496</v>
      </c>
      <c r="I312" s="139"/>
      <c r="J312" s="148">
        <f>BK312</f>
        <v>0</v>
      </c>
      <c r="L312" s="136"/>
      <c r="M312" s="141"/>
      <c r="N312" s="142"/>
      <c r="O312" s="142"/>
      <c r="P312" s="143">
        <f>P313</f>
        <v>0</v>
      </c>
      <c r="Q312" s="142"/>
      <c r="R312" s="143">
        <f>R313</f>
        <v>0</v>
      </c>
      <c r="S312" s="142"/>
      <c r="T312" s="144">
        <f>T313</f>
        <v>0</v>
      </c>
      <c r="AR312" s="137" t="s">
        <v>80</v>
      </c>
      <c r="AT312" s="145" t="s">
        <v>72</v>
      </c>
      <c r="AU312" s="145" t="s">
        <v>80</v>
      </c>
      <c r="AY312" s="137" t="s">
        <v>160</v>
      </c>
      <c r="BK312" s="146">
        <f>BK313</f>
        <v>0</v>
      </c>
    </row>
    <row r="313" spans="1:65" s="2" customFormat="1" ht="24.2" customHeight="1">
      <c r="A313" s="32"/>
      <c r="B313" s="149"/>
      <c r="C313" s="150" t="s">
        <v>472</v>
      </c>
      <c r="D313" s="150" t="s">
        <v>162</v>
      </c>
      <c r="E313" s="151" t="s">
        <v>498</v>
      </c>
      <c r="F313" s="152" t="s">
        <v>499</v>
      </c>
      <c r="G313" s="153" t="s">
        <v>270</v>
      </c>
      <c r="H313" s="154">
        <v>30.89</v>
      </c>
      <c r="I313" s="155"/>
      <c r="J313" s="156">
        <f>ROUND(I313*H313,2)</f>
        <v>0</v>
      </c>
      <c r="K313" s="157"/>
      <c r="L313" s="33"/>
      <c r="M313" s="199" t="s">
        <v>1</v>
      </c>
      <c r="N313" s="200" t="s">
        <v>38</v>
      </c>
      <c r="O313" s="201"/>
      <c r="P313" s="202">
        <f>O313*H313</f>
        <v>0</v>
      </c>
      <c r="Q313" s="202">
        <v>0</v>
      </c>
      <c r="R313" s="202">
        <f>Q313*H313</f>
        <v>0</v>
      </c>
      <c r="S313" s="202">
        <v>0</v>
      </c>
      <c r="T313" s="203">
        <f>S313*H313</f>
        <v>0</v>
      </c>
      <c r="U313" s="32"/>
      <c r="V313" s="32"/>
      <c r="W313" s="32"/>
      <c r="X313" s="32"/>
      <c r="Y313" s="32"/>
      <c r="Z313" s="32"/>
      <c r="AA313" s="32"/>
      <c r="AB313" s="32"/>
      <c r="AC313" s="32"/>
      <c r="AD313" s="32"/>
      <c r="AE313" s="32"/>
      <c r="AR313" s="162" t="s">
        <v>166</v>
      </c>
      <c r="AT313" s="162" t="s">
        <v>162</v>
      </c>
      <c r="AU313" s="162" t="s">
        <v>82</v>
      </c>
      <c r="AY313" s="17" t="s">
        <v>160</v>
      </c>
      <c r="BE313" s="163">
        <f>IF(N313="základní",J313,0)</f>
        <v>0</v>
      </c>
      <c r="BF313" s="163">
        <f>IF(N313="snížená",J313,0)</f>
        <v>0</v>
      </c>
      <c r="BG313" s="163">
        <f>IF(N313="zákl. přenesená",J313,0)</f>
        <v>0</v>
      </c>
      <c r="BH313" s="163">
        <f>IF(N313="sníž. přenesená",J313,0)</f>
        <v>0</v>
      </c>
      <c r="BI313" s="163">
        <f>IF(N313="nulová",J313,0)</f>
        <v>0</v>
      </c>
      <c r="BJ313" s="17" t="s">
        <v>80</v>
      </c>
      <c r="BK313" s="163">
        <f>ROUND(I313*H313,2)</f>
        <v>0</v>
      </c>
      <c r="BL313" s="17" t="s">
        <v>166</v>
      </c>
      <c r="BM313" s="162" t="s">
        <v>1288</v>
      </c>
    </row>
    <row r="314" spans="1:65" s="2" customFormat="1" ht="6.95" customHeight="1">
      <c r="A314" s="32"/>
      <c r="B314" s="47"/>
      <c r="C314" s="48"/>
      <c r="D314" s="48"/>
      <c r="E314" s="48"/>
      <c r="F314" s="48"/>
      <c r="G314" s="48"/>
      <c r="H314" s="48"/>
      <c r="I314" s="48"/>
      <c r="J314" s="48"/>
      <c r="K314" s="48"/>
      <c r="L314" s="33"/>
      <c r="M314" s="32"/>
      <c r="O314" s="32"/>
      <c r="P314" s="32"/>
      <c r="Q314" s="32"/>
      <c r="R314" s="32"/>
      <c r="S314" s="32"/>
      <c r="T314" s="32"/>
      <c r="U314" s="32"/>
      <c r="V314" s="32"/>
      <c r="W314" s="32"/>
      <c r="X314" s="32"/>
      <c r="Y314" s="32"/>
      <c r="Z314" s="32"/>
      <c r="AA314" s="32"/>
      <c r="AB314" s="32"/>
      <c r="AC314" s="32"/>
      <c r="AD314" s="32"/>
      <c r="AE314" s="32"/>
    </row>
  </sheetData>
  <autoFilter ref="C129:K313" xr:uid="{00000000-0009-0000-0000-000007000000}"/>
  <mergeCells count="12">
    <mergeCell ref="E122:H122"/>
    <mergeCell ref="L2:V2"/>
    <mergeCell ref="E85:H85"/>
    <mergeCell ref="E87:H87"/>
    <mergeCell ref="E89:H89"/>
    <mergeCell ref="E118:H118"/>
    <mergeCell ref="E120:H120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2:BM325"/>
  <sheetViews>
    <sheetView showGridLines="0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13" t="s">
        <v>5</v>
      </c>
      <c r="M2" s="214"/>
      <c r="N2" s="214"/>
      <c r="O2" s="214"/>
      <c r="P2" s="214"/>
      <c r="Q2" s="214"/>
      <c r="R2" s="214"/>
      <c r="S2" s="214"/>
      <c r="T2" s="214"/>
      <c r="U2" s="214"/>
      <c r="V2" s="214"/>
      <c r="AT2" s="17" t="s">
        <v>108</v>
      </c>
    </row>
    <row r="3" spans="1:46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82</v>
      </c>
    </row>
    <row r="4" spans="1:46" s="1" customFormat="1" ht="24.95" customHeight="1">
      <c r="B4" s="20"/>
      <c r="D4" s="21" t="s">
        <v>125</v>
      </c>
      <c r="L4" s="20"/>
      <c r="M4" s="98" t="s">
        <v>10</v>
      </c>
      <c r="AT4" s="17" t="s">
        <v>3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27" t="s">
        <v>16</v>
      </c>
      <c r="L6" s="20"/>
    </row>
    <row r="7" spans="1:46" s="1" customFormat="1" ht="16.5" customHeight="1">
      <c r="B7" s="20"/>
      <c r="E7" s="248" t="str">
        <f>'Rekapitulace stavby'!K6</f>
        <v>Kanalizace Beroun - Zavadilka</v>
      </c>
      <c r="F7" s="249"/>
      <c r="G7" s="249"/>
      <c r="H7" s="249"/>
      <c r="L7" s="20"/>
    </row>
    <row r="8" spans="1:46" s="1" customFormat="1" ht="12" customHeight="1">
      <c r="B8" s="20"/>
      <c r="D8" s="27" t="s">
        <v>126</v>
      </c>
      <c r="L8" s="20"/>
    </row>
    <row r="9" spans="1:46" s="2" customFormat="1" ht="16.5" customHeight="1">
      <c r="A9" s="32"/>
      <c r="B9" s="33"/>
      <c r="C9" s="32"/>
      <c r="D9" s="32"/>
      <c r="E9" s="248" t="s">
        <v>127</v>
      </c>
      <c r="F9" s="247"/>
      <c r="G9" s="247"/>
      <c r="H9" s="247"/>
      <c r="I9" s="32"/>
      <c r="J9" s="32"/>
      <c r="K9" s="32"/>
      <c r="L9" s="4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2" customHeight="1">
      <c r="A10" s="32"/>
      <c r="B10" s="33"/>
      <c r="C10" s="32"/>
      <c r="D10" s="27" t="s">
        <v>128</v>
      </c>
      <c r="E10" s="32"/>
      <c r="F10" s="32"/>
      <c r="G10" s="32"/>
      <c r="H10" s="32"/>
      <c r="I10" s="32"/>
      <c r="J10" s="32"/>
      <c r="K10" s="32"/>
      <c r="L10" s="4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6.5" customHeight="1">
      <c r="A11" s="32"/>
      <c r="B11" s="33"/>
      <c r="C11" s="32"/>
      <c r="D11" s="32"/>
      <c r="E11" s="241" t="s">
        <v>1289</v>
      </c>
      <c r="F11" s="247"/>
      <c r="G11" s="247"/>
      <c r="H11" s="247"/>
      <c r="I11" s="32"/>
      <c r="J11" s="32"/>
      <c r="K11" s="32"/>
      <c r="L11" s="4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>
      <c r="A12" s="32"/>
      <c r="B12" s="33"/>
      <c r="C12" s="32"/>
      <c r="D12" s="32"/>
      <c r="E12" s="32"/>
      <c r="F12" s="32"/>
      <c r="G12" s="32"/>
      <c r="H12" s="32"/>
      <c r="I12" s="32"/>
      <c r="J12" s="32"/>
      <c r="K12" s="32"/>
      <c r="L12" s="4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2" customHeight="1">
      <c r="A13" s="32"/>
      <c r="B13" s="33"/>
      <c r="C13" s="32"/>
      <c r="D13" s="27" t="s">
        <v>18</v>
      </c>
      <c r="E13" s="32"/>
      <c r="F13" s="25" t="s">
        <v>1</v>
      </c>
      <c r="G13" s="32"/>
      <c r="H13" s="32"/>
      <c r="I13" s="27" t="s">
        <v>19</v>
      </c>
      <c r="J13" s="25" t="s">
        <v>1</v>
      </c>
      <c r="K13" s="32"/>
      <c r="L13" s="4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3"/>
      <c r="C14" s="32"/>
      <c r="D14" s="27" t="s">
        <v>20</v>
      </c>
      <c r="E14" s="32"/>
      <c r="F14" s="25" t="s">
        <v>21</v>
      </c>
      <c r="G14" s="32"/>
      <c r="H14" s="32"/>
      <c r="I14" s="27" t="s">
        <v>22</v>
      </c>
      <c r="J14" s="55" t="str">
        <f>'Rekapitulace stavby'!AN8</f>
        <v>21. 4. 2022</v>
      </c>
      <c r="K14" s="32"/>
      <c r="L14" s="4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0.9" customHeight="1">
      <c r="A15" s="32"/>
      <c r="B15" s="33"/>
      <c r="C15" s="32"/>
      <c r="D15" s="32"/>
      <c r="E15" s="32"/>
      <c r="F15" s="32"/>
      <c r="G15" s="32"/>
      <c r="H15" s="32"/>
      <c r="I15" s="32"/>
      <c r="J15" s="32"/>
      <c r="K15" s="32"/>
      <c r="L15" s="4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12" customHeight="1">
      <c r="A16" s="32"/>
      <c r="B16" s="33"/>
      <c r="C16" s="32"/>
      <c r="D16" s="27" t="s">
        <v>24</v>
      </c>
      <c r="E16" s="32"/>
      <c r="F16" s="32"/>
      <c r="G16" s="32"/>
      <c r="H16" s="32"/>
      <c r="I16" s="27" t="s">
        <v>25</v>
      </c>
      <c r="J16" s="25" t="str">
        <f>IF('Rekapitulace stavby'!AN10="","",'Rekapitulace stavby'!AN10)</f>
        <v/>
      </c>
      <c r="K16" s="32"/>
      <c r="L16" s="4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8" customHeight="1">
      <c r="A17" s="32"/>
      <c r="B17" s="33"/>
      <c r="C17" s="32"/>
      <c r="D17" s="32"/>
      <c r="E17" s="25" t="str">
        <f>IF('Rekapitulace stavby'!E11="","",'Rekapitulace stavby'!E11)</f>
        <v xml:space="preserve"> </v>
      </c>
      <c r="F17" s="32"/>
      <c r="G17" s="32"/>
      <c r="H17" s="32"/>
      <c r="I17" s="27" t="s">
        <v>26</v>
      </c>
      <c r="J17" s="25" t="str">
        <f>IF('Rekapitulace stavby'!AN11="","",'Rekapitulace stavby'!AN11)</f>
        <v/>
      </c>
      <c r="K17" s="32"/>
      <c r="L17" s="4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6.95" customHeight="1">
      <c r="A18" s="32"/>
      <c r="B18" s="33"/>
      <c r="C18" s="32"/>
      <c r="D18" s="32"/>
      <c r="E18" s="32"/>
      <c r="F18" s="32"/>
      <c r="G18" s="32"/>
      <c r="H18" s="32"/>
      <c r="I18" s="32"/>
      <c r="J18" s="32"/>
      <c r="K18" s="32"/>
      <c r="L18" s="4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12" customHeight="1">
      <c r="A19" s="32"/>
      <c r="B19" s="33"/>
      <c r="C19" s="32"/>
      <c r="D19" s="27" t="s">
        <v>27</v>
      </c>
      <c r="E19" s="32"/>
      <c r="F19" s="32"/>
      <c r="G19" s="32"/>
      <c r="H19" s="32"/>
      <c r="I19" s="27" t="s">
        <v>25</v>
      </c>
      <c r="J19" s="28" t="str">
        <f>'Rekapitulace stavby'!AN13</f>
        <v>Vyplň údaj</v>
      </c>
      <c r="K19" s="32"/>
      <c r="L19" s="4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8" customHeight="1">
      <c r="A20" s="32"/>
      <c r="B20" s="33"/>
      <c r="C20" s="32"/>
      <c r="D20" s="32"/>
      <c r="E20" s="250" t="str">
        <f>'Rekapitulace stavby'!E14</f>
        <v>Vyplň údaj</v>
      </c>
      <c r="F20" s="231"/>
      <c r="G20" s="231"/>
      <c r="H20" s="231"/>
      <c r="I20" s="27" t="s">
        <v>26</v>
      </c>
      <c r="J20" s="28" t="str">
        <f>'Rekapitulace stavby'!AN14</f>
        <v>Vyplň údaj</v>
      </c>
      <c r="K20" s="32"/>
      <c r="L20" s="4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6.95" customHeight="1">
      <c r="A21" s="32"/>
      <c r="B21" s="33"/>
      <c r="C21" s="32"/>
      <c r="D21" s="32"/>
      <c r="E21" s="32"/>
      <c r="F21" s="32"/>
      <c r="G21" s="32"/>
      <c r="H21" s="32"/>
      <c r="I21" s="32"/>
      <c r="J21" s="32"/>
      <c r="K21" s="32"/>
      <c r="L21" s="4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12" customHeight="1">
      <c r="A22" s="32"/>
      <c r="B22" s="33"/>
      <c r="C22" s="32"/>
      <c r="D22" s="27" t="s">
        <v>29</v>
      </c>
      <c r="E22" s="32"/>
      <c r="F22" s="32"/>
      <c r="G22" s="32"/>
      <c r="H22" s="32"/>
      <c r="I22" s="27" t="s">
        <v>25</v>
      </c>
      <c r="J22" s="25" t="str">
        <f>IF('Rekapitulace stavby'!AN16="","",'Rekapitulace stavby'!AN16)</f>
        <v/>
      </c>
      <c r="K22" s="32"/>
      <c r="L22" s="4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8" customHeight="1">
      <c r="A23" s="32"/>
      <c r="B23" s="33"/>
      <c r="C23" s="32"/>
      <c r="D23" s="32"/>
      <c r="E23" s="25" t="str">
        <f>IF('Rekapitulace stavby'!E17="","",'Rekapitulace stavby'!E17)</f>
        <v xml:space="preserve"> </v>
      </c>
      <c r="F23" s="32"/>
      <c r="G23" s="32"/>
      <c r="H23" s="32"/>
      <c r="I23" s="27" t="s">
        <v>26</v>
      </c>
      <c r="J23" s="25" t="str">
        <f>IF('Rekapitulace stavby'!AN17="","",'Rekapitulace stavby'!AN17)</f>
        <v/>
      </c>
      <c r="K23" s="32"/>
      <c r="L23" s="4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6.95" customHeight="1">
      <c r="A24" s="32"/>
      <c r="B24" s="33"/>
      <c r="C24" s="32"/>
      <c r="D24" s="32"/>
      <c r="E24" s="32"/>
      <c r="F24" s="32"/>
      <c r="G24" s="32"/>
      <c r="H24" s="32"/>
      <c r="I24" s="32"/>
      <c r="J24" s="32"/>
      <c r="K24" s="32"/>
      <c r="L24" s="4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12" customHeight="1">
      <c r="A25" s="32"/>
      <c r="B25" s="33"/>
      <c r="C25" s="32"/>
      <c r="D25" s="27" t="s">
        <v>31</v>
      </c>
      <c r="E25" s="32"/>
      <c r="F25" s="32"/>
      <c r="G25" s="32"/>
      <c r="H25" s="32"/>
      <c r="I25" s="27" t="s">
        <v>25</v>
      </c>
      <c r="J25" s="25" t="str">
        <f>IF('Rekapitulace stavby'!AN19="","",'Rekapitulace stavby'!AN19)</f>
        <v/>
      </c>
      <c r="K25" s="32"/>
      <c r="L25" s="4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8" customHeight="1">
      <c r="A26" s="32"/>
      <c r="B26" s="33"/>
      <c r="C26" s="32"/>
      <c r="D26" s="32"/>
      <c r="E26" s="25" t="str">
        <f>IF('Rekapitulace stavby'!E20="","",'Rekapitulace stavby'!E20)</f>
        <v xml:space="preserve"> </v>
      </c>
      <c r="F26" s="32"/>
      <c r="G26" s="32"/>
      <c r="H26" s="32"/>
      <c r="I26" s="27" t="s">
        <v>26</v>
      </c>
      <c r="J26" s="25" t="str">
        <f>IF('Rekapitulace stavby'!AN20="","",'Rekapitulace stavby'!AN20)</f>
        <v/>
      </c>
      <c r="K26" s="32"/>
      <c r="L26" s="4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2" customFormat="1" ht="6.95" customHeight="1">
      <c r="A27" s="32"/>
      <c r="B27" s="33"/>
      <c r="C27" s="32"/>
      <c r="D27" s="32"/>
      <c r="E27" s="32"/>
      <c r="F27" s="32"/>
      <c r="G27" s="32"/>
      <c r="H27" s="32"/>
      <c r="I27" s="32"/>
      <c r="J27" s="32"/>
      <c r="K27" s="32"/>
      <c r="L27" s="4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</row>
    <row r="28" spans="1:31" s="2" customFormat="1" ht="12" customHeight="1">
      <c r="A28" s="32"/>
      <c r="B28" s="33"/>
      <c r="C28" s="32"/>
      <c r="D28" s="27" t="s">
        <v>32</v>
      </c>
      <c r="E28" s="32"/>
      <c r="F28" s="32"/>
      <c r="G28" s="32"/>
      <c r="H28" s="32"/>
      <c r="I28" s="32"/>
      <c r="J28" s="32"/>
      <c r="K28" s="32"/>
      <c r="L28" s="4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8" customFormat="1" ht="16.5" customHeight="1">
      <c r="A29" s="99"/>
      <c r="B29" s="100"/>
      <c r="C29" s="99"/>
      <c r="D29" s="99"/>
      <c r="E29" s="235" t="s">
        <v>1</v>
      </c>
      <c r="F29" s="235"/>
      <c r="G29" s="235"/>
      <c r="H29" s="235"/>
      <c r="I29" s="99"/>
      <c r="J29" s="99"/>
      <c r="K29" s="99"/>
      <c r="L29" s="101"/>
      <c r="S29" s="99"/>
      <c r="T29" s="99"/>
      <c r="U29" s="99"/>
      <c r="V29" s="99"/>
      <c r="W29" s="99"/>
      <c r="X29" s="99"/>
      <c r="Y29" s="99"/>
      <c r="Z29" s="99"/>
      <c r="AA29" s="99"/>
      <c r="AB29" s="99"/>
      <c r="AC29" s="99"/>
      <c r="AD29" s="99"/>
      <c r="AE29" s="99"/>
    </row>
    <row r="30" spans="1:31" s="2" customFormat="1" ht="6.95" customHeight="1">
      <c r="A30" s="32"/>
      <c r="B30" s="33"/>
      <c r="C30" s="32"/>
      <c r="D30" s="32"/>
      <c r="E30" s="32"/>
      <c r="F30" s="32"/>
      <c r="G30" s="32"/>
      <c r="H30" s="32"/>
      <c r="I30" s="32"/>
      <c r="J30" s="32"/>
      <c r="K30" s="32"/>
      <c r="L30" s="4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5" customHeight="1">
      <c r="A31" s="32"/>
      <c r="B31" s="33"/>
      <c r="C31" s="32"/>
      <c r="D31" s="66"/>
      <c r="E31" s="66"/>
      <c r="F31" s="66"/>
      <c r="G31" s="66"/>
      <c r="H31" s="66"/>
      <c r="I31" s="66"/>
      <c r="J31" s="66"/>
      <c r="K31" s="66"/>
      <c r="L31" s="4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25.35" customHeight="1">
      <c r="A32" s="32"/>
      <c r="B32" s="33"/>
      <c r="C32" s="32"/>
      <c r="D32" s="102" t="s">
        <v>33</v>
      </c>
      <c r="E32" s="32"/>
      <c r="F32" s="32"/>
      <c r="G32" s="32"/>
      <c r="H32" s="32"/>
      <c r="I32" s="32"/>
      <c r="J32" s="71">
        <f>ROUND(J130, 2)</f>
        <v>0</v>
      </c>
      <c r="K32" s="32"/>
      <c r="L32" s="42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6.95" customHeight="1">
      <c r="A33" s="32"/>
      <c r="B33" s="33"/>
      <c r="C33" s="32"/>
      <c r="D33" s="66"/>
      <c r="E33" s="66"/>
      <c r="F33" s="66"/>
      <c r="G33" s="66"/>
      <c r="H33" s="66"/>
      <c r="I33" s="66"/>
      <c r="J33" s="66"/>
      <c r="K33" s="66"/>
      <c r="L33" s="42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>
      <c r="A34" s="32"/>
      <c r="B34" s="33"/>
      <c r="C34" s="32"/>
      <c r="D34" s="32"/>
      <c r="E34" s="32"/>
      <c r="F34" s="36" t="s">
        <v>35</v>
      </c>
      <c r="G34" s="32"/>
      <c r="H34" s="32"/>
      <c r="I34" s="36" t="s">
        <v>34</v>
      </c>
      <c r="J34" s="36" t="s">
        <v>36</v>
      </c>
      <c r="K34" s="32"/>
      <c r="L34" s="4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customHeight="1">
      <c r="A35" s="32"/>
      <c r="B35" s="33"/>
      <c r="C35" s="32"/>
      <c r="D35" s="103" t="s">
        <v>37</v>
      </c>
      <c r="E35" s="27" t="s">
        <v>38</v>
      </c>
      <c r="F35" s="104">
        <f>ROUND((SUM(BE130:BE324)),  2)</f>
        <v>0</v>
      </c>
      <c r="G35" s="32"/>
      <c r="H35" s="32"/>
      <c r="I35" s="105">
        <v>0.21</v>
      </c>
      <c r="J35" s="104">
        <f>ROUND(((SUM(BE130:BE324))*I35),  2)</f>
        <v>0</v>
      </c>
      <c r="K35" s="32"/>
      <c r="L35" s="42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customHeight="1">
      <c r="A36" s="32"/>
      <c r="B36" s="33"/>
      <c r="C36" s="32"/>
      <c r="D36" s="32"/>
      <c r="E36" s="27" t="s">
        <v>39</v>
      </c>
      <c r="F36" s="104">
        <f>ROUND((SUM(BF130:BF324)),  2)</f>
        <v>0</v>
      </c>
      <c r="G36" s="32"/>
      <c r="H36" s="32"/>
      <c r="I36" s="105">
        <v>0.15</v>
      </c>
      <c r="J36" s="104">
        <f>ROUND(((SUM(BF130:BF324))*I36),  2)</f>
        <v>0</v>
      </c>
      <c r="K36" s="32"/>
      <c r="L36" s="4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>
      <c r="A37" s="32"/>
      <c r="B37" s="33"/>
      <c r="C37" s="32"/>
      <c r="D37" s="32"/>
      <c r="E37" s="27" t="s">
        <v>40</v>
      </c>
      <c r="F37" s="104">
        <f>ROUND((SUM(BG130:BG324)),  2)</f>
        <v>0</v>
      </c>
      <c r="G37" s="32"/>
      <c r="H37" s="32"/>
      <c r="I37" s="105">
        <v>0.21</v>
      </c>
      <c r="J37" s="104">
        <f>0</f>
        <v>0</v>
      </c>
      <c r="K37" s="32"/>
      <c r="L37" s="4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14.45" hidden="1" customHeight="1">
      <c r="A38" s="32"/>
      <c r="B38" s="33"/>
      <c r="C38" s="32"/>
      <c r="D38" s="32"/>
      <c r="E38" s="27" t="s">
        <v>41</v>
      </c>
      <c r="F38" s="104">
        <f>ROUND((SUM(BH130:BH324)),  2)</f>
        <v>0</v>
      </c>
      <c r="G38" s="32"/>
      <c r="H38" s="32"/>
      <c r="I38" s="105">
        <v>0.15</v>
      </c>
      <c r="J38" s="104">
        <f>0</f>
        <v>0</v>
      </c>
      <c r="K38" s="32"/>
      <c r="L38" s="4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14.45" hidden="1" customHeight="1">
      <c r="A39" s="32"/>
      <c r="B39" s="33"/>
      <c r="C39" s="32"/>
      <c r="D39" s="32"/>
      <c r="E39" s="27" t="s">
        <v>42</v>
      </c>
      <c r="F39" s="104">
        <f>ROUND((SUM(BI130:BI324)),  2)</f>
        <v>0</v>
      </c>
      <c r="G39" s="32"/>
      <c r="H39" s="32"/>
      <c r="I39" s="105">
        <v>0</v>
      </c>
      <c r="J39" s="104">
        <f>0</f>
        <v>0</v>
      </c>
      <c r="K39" s="32"/>
      <c r="L39" s="42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6.95" customHeight="1">
      <c r="A40" s="32"/>
      <c r="B40" s="33"/>
      <c r="C40" s="32"/>
      <c r="D40" s="32"/>
      <c r="E40" s="32"/>
      <c r="F40" s="32"/>
      <c r="G40" s="32"/>
      <c r="H40" s="32"/>
      <c r="I40" s="32"/>
      <c r="J40" s="32"/>
      <c r="K40" s="32"/>
      <c r="L40" s="42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2" customFormat="1" ht="25.35" customHeight="1">
      <c r="A41" s="32"/>
      <c r="B41" s="33"/>
      <c r="C41" s="106"/>
      <c r="D41" s="107" t="s">
        <v>43</v>
      </c>
      <c r="E41" s="60"/>
      <c r="F41" s="60"/>
      <c r="G41" s="108" t="s">
        <v>44</v>
      </c>
      <c r="H41" s="109" t="s">
        <v>45</v>
      </c>
      <c r="I41" s="60"/>
      <c r="J41" s="110">
        <f>SUM(J32:J39)</f>
        <v>0</v>
      </c>
      <c r="K41" s="111"/>
      <c r="L41" s="42"/>
      <c r="S41" s="32"/>
      <c r="T41" s="32"/>
      <c r="U41" s="32"/>
      <c r="V41" s="32"/>
      <c r="W41" s="32"/>
      <c r="X41" s="32"/>
      <c r="Y41" s="32"/>
      <c r="Z41" s="32"/>
      <c r="AA41" s="32"/>
      <c r="AB41" s="32"/>
      <c r="AC41" s="32"/>
      <c r="AD41" s="32"/>
      <c r="AE41" s="32"/>
    </row>
    <row r="42" spans="1:31" s="2" customFormat="1" ht="14.45" customHeight="1">
      <c r="A42" s="32"/>
      <c r="B42" s="33"/>
      <c r="C42" s="32"/>
      <c r="D42" s="32"/>
      <c r="E42" s="32"/>
      <c r="F42" s="32"/>
      <c r="G42" s="32"/>
      <c r="H42" s="32"/>
      <c r="I42" s="32"/>
      <c r="J42" s="32"/>
      <c r="K42" s="32"/>
      <c r="L42" s="42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42"/>
      <c r="D50" s="43" t="s">
        <v>46</v>
      </c>
      <c r="E50" s="44"/>
      <c r="F50" s="44"/>
      <c r="G50" s="43" t="s">
        <v>47</v>
      </c>
      <c r="H50" s="44"/>
      <c r="I50" s="44"/>
      <c r="J50" s="44"/>
      <c r="K50" s="44"/>
      <c r="L50" s="42"/>
    </row>
    <row r="51" spans="1:31">
      <c r="B51" s="20"/>
      <c r="L51" s="20"/>
    </row>
    <row r="52" spans="1:31">
      <c r="B52" s="20"/>
      <c r="L52" s="20"/>
    </row>
    <row r="53" spans="1:31">
      <c r="B53" s="20"/>
      <c r="L53" s="20"/>
    </row>
    <row r="54" spans="1:31">
      <c r="B54" s="20"/>
      <c r="L54" s="20"/>
    </row>
    <row r="55" spans="1:31">
      <c r="B55" s="20"/>
      <c r="L55" s="20"/>
    </row>
    <row r="56" spans="1:31">
      <c r="B56" s="20"/>
      <c r="L56" s="20"/>
    </row>
    <row r="57" spans="1:31">
      <c r="B57" s="20"/>
      <c r="L57" s="20"/>
    </row>
    <row r="58" spans="1:31">
      <c r="B58" s="20"/>
      <c r="L58" s="20"/>
    </row>
    <row r="59" spans="1:31">
      <c r="B59" s="20"/>
      <c r="L59" s="20"/>
    </row>
    <row r="60" spans="1:31">
      <c r="B60" s="20"/>
      <c r="L60" s="20"/>
    </row>
    <row r="61" spans="1:31" s="2" customFormat="1" ht="12.75">
      <c r="A61" s="32"/>
      <c r="B61" s="33"/>
      <c r="C61" s="32"/>
      <c r="D61" s="45" t="s">
        <v>48</v>
      </c>
      <c r="E61" s="35"/>
      <c r="F61" s="112" t="s">
        <v>49</v>
      </c>
      <c r="G61" s="45" t="s">
        <v>48</v>
      </c>
      <c r="H61" s="35"/>
      <c r="I61" s="35"/>
      <c r="J61" s="113" t="s">
        <v>49</v>
      </c>
      <c r="K61" s="35"/>
      <c r="L61" s="42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>
      <c r="B62" s="20"/>
      <c r="L62" s="20"/>
    </row>
    <row r="63" spans="1:31">
      <c r="B63" s="20"/>
      <c r="L63" s="20"/>
    </row>
    <row r="64" spans="1:31">
      <c r="B64" s="20"/>
      <c r="L64" s="20"/>
    </row>
    <row r="65" spans="1:31" s="2" customFormat="1" ht="12.75">
      <c r="A65" s="32"/>
      <c r="B65" s="33"/>
      <c r="C65" s="32"/>
      <c r="D65" s="43" t="s">
        <v>50</v>
      </c>
      <c r="E65" s="46"/>
      <c r="F65" s="46"/>
      <c r="G65" s="43" t="s">
        <v>51</v>
      </c>
      <c r="H65" s="46"/>
      <c r="I65" s="46"/>
      <c r="J65" s="46"/>
      <c r="K65" s="46"/>
      <c r="L65" s="42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>
      <c r="B66" s="20"/>
      <c r="L66" s="20"/>
    </row>
    <row r="67" spans="1:31">
      <c r="B67" s="20"/>
      <c r="L67" s="20"/>
    </row>
    <row r="68" spans="1:31">
      <c r="B68" s="20"/>
      <c r="L68" s="20"/>
    </row>
    <row r="69" spans="1:31">
      <c r="B69" s="20"/>
      <c r="L69" s="20"/>
    </row>
    <row r="70" spans="1:31">
      <c r="B70" s="20"/>
      <c r="L70" s="20"/>
    </row>
    <row r="71" spans="1:31">
      <c r="B71" s="20"/>
      <c r="L71" s="20"/>
    </row>
    <row r="72" spans="1:31">
      <c r="B72" s="20"/>
      <c r="L72" s="20"/>
    </row>
    <row r="73" spans="1:31">
      <c r="B73" s="20"/>
      <c r="L73" s="20"/>
    </row>
    <row r="74" spans="1:31">
      <c r="B74" s="20"/>
      <c r="L74" s="20"/>
    </row>
    <row r="75" spans="1:31">
      <c r="B75" s="20"/>
      <c r="L75" s="20"/>
    </row>
    <row r="76" spans="1:31" s="2" customFormat="1" ht="12.75">
      <c r="A76" s="32"/>
      <c r="B76" s="33"/>
      <c r="C76" s="32"/>
      <c r="D76" s="45" t="s">
        <v>48</v>
      </c>
      <c r="E76" s="35"/>
      <c r="F76" s="112" t="s">
        <v>49</v>
      </c>
      <c r="G76" s="45" t="s">
        <v>48</v>
      </c>
      <c r="H76" s="35"/>
      <c r="I76" s="35"/>
      <c r="J76" s="113" t="s">
        <v>49</v>
      </c>
      <c r="K76" s="35"/>
      <c r="L76" s="4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45" customHeight="1">
      <c r="A77" s="32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2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31" s="2" customFormat="1" ht="6.95" customHeight="1">
      <c r="A81" s="32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42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31" s="2" customFormat="1" ht="24.95" customHeight="1">
      <c r="A82" s="32"/>
      <c r="B82" s="33"/>
      <c r="C82" s="21" t="s">
        <v>130</v>
      </c>
      <c r="D82" s="32"/>
      <c r="E82" s="32"/>
      <c r="F82" s="32"/>
      <c r="G82" s="32"/>
      <c r="H82" s="32"/>
      <c r="I82" s="32"/>
      <c r="J82" s="32"/>
      <c r="K82" s="32"/>
      <c r="L82" s="4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31" s="2" customFormat="1" ht="6.95" customHeight="1">
      <c r="A83" s="32"/>
      <c r="B83" s="33"/>
      <c r="C83" s="32"/>
      <c r="D83" s="32"/>
      <c r="E83" s="32"/>
      <c r="F83" s="32"/>
      <c r="G83" s="32"/>
      <c r="H83" s="32"/>
      <c r="I83" s="32"/>
      <c r="J83" s="32"/>
      <c r="K83" s="32"/>
      <c r="L83" s="4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31" s="2" customFormat="1" ht="12" customHeight="1">
      <c r="A84" s="32"/>
      <c r="B84" s="33"/>
      <c r="C84" s="27" t="s">
        <v>16</v>
      </c>
      <c r="D84" s="32"/>
      <c r="E84" s="32"/>
      <c r="F84" s="32"/>
      <c r="G84" s="32"/>
      <c r="H84" s="32"/>
      <c r="I84" s="32"/>
      <c r="J84" s="32"/>
      <c r="K84" s="32"/>
      <c r="L84" s="42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31" s="2" customFormat="1" ht="16.5" customHeight="1">
      <c r="A85" s="32"/>
      <c r="B85" s="33"/>
      <c r="C85" s="32"/>
      <c r="D85" s="32"/>
      <c r="E85" s="248" t="str">
        <f>E7</f>
        <v>Kanalizace Beroun - Zavadilka</v>
      </c>
      <c r="F85" s="249"/>
      <c r="G85" s="249"/>
      <c r="H85" s="249"/>
      <c r="I85" s="32"/>
      <c r="J85" s="32"/>
      <c r="K85" s="32"/>
      <c r="L85" s="42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31" s="1" customFormat="1" ht="12" customHeight="1">
      <c r="B86" s="20"/>
      <c r="C86" s="27" t="s">
        <v>126</v>
      </c>
      <c r="L86" s="20"/>
    </row>
    <row r="87" spans="1:31" s="2" customFormat="1" ht="16.5" customHeight="1">
      <c r="A87" s="32"/>
      <c r="B87" s="33"/>
      <c r="C87" s="32"/>
      <c r="D87" s="32"/>
      <c r="E87" s="248" t="s">
        <v>127</v>
      </c>
      <c r="F87" s="247"/>
      <c r="G87" s="247"/>
      <c r="H87" s="247"/>
      <c r="I87" s="32"/>
      <c r="J87" s="32"/>
      <c r="K87" s="32"/>
      <c r="L87" s="4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31" s="2" customFormat="1" ht="12" customHeight="1">
      <c r="A88" s="32"/>
      <c r="B88" s="33"/>
      <c r="C88" s="27" t="s">
        <v>128</v>
      </c>
      <c r="D88" s="32"/>
      <c r="E88" s="32"/>
      <c r="F88" s="32"/>
      <c r="G88" s="32"/>
      <c r="H88" s="32"/>
      <c r="I88" s="32"/>
      <c r="J88" s="32"/>
      <c r="K88" s="32"/>
      <c r="L88" s="4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31" s="2" customFormat="1" ht="16.5" customHeight="1">
      <c r="A89" s="32"/>
      <c r="B89" s="33"/>
      <c r="C89" s="32"/>
      <c r="D89" s="32"/>
      <c r="E89" s="241" t="str">
        <f>E11</f>
        <v>01.19 - SO 01.19 stoka IG 1-B-3</v>
      </c>
      <c r="F89" s="247"/>
      <c r="G89" s="247"/>
      <c r="H89" s="247"/>
      <c r="I89" s="32"/>
      <c r="J89" s="32"/>
      <c r="K89" s="32"/>
      <c r="L89" s="4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31" s="2" customFormat="1" ht="6.95" customHeight="1">
      <c r="A90" s="32"/>
      <c r="B90" s="33"/>
      <c r="C90" s="32"/>
      <c r="D90" s="32"/>
      <c r="E90" s="32"/>
      <c r="F90" s="32"/>
      <c r="G90" s="32"/>
      <c r="H90" s="32"/>
      <c r="I90" s="32"/>
      <c r="J90" s="32"/>
      <c r="K90" s="32"/>
      <c r="L90" s="4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31" s="2" customFormat="1" ht="12" customHeight="1">
      <c r="A91" s="32"/>
      <c r="B91" s="33"/>
      <c r="C91" s="27" t="s">
        <v>20</v>
      </c>
      <c r="D91" s="32"/>
      <c r="E91" s="32"/>
      <c r="F91" s="25" t="str">
        <f>F14</f>
        <v xml:space="preserve"> </v>
      </c>
      <c r="G91" s="32"/>
      <c r="H91" s="32"/>
      <c r="I91" s="27" t="s">
        <v>22</v>
      </c>
      <c r="J91" s="55" t="str">
        <f>IF(J14="","",J14)</f>
        <v>21. 4. 2022</v>
      </c>
      <c r="K91" s="32"/>
      <c r="L91" s="4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31" s="2" customFormat="1" ht="6.95" customHeight="1">
      <c r="A92" s="32"/>
      <c r="B92" s="33"/>
      <c r="C92" s="32"/>
      <c r="D92" s="32"/>
      <c r="E92" s="32"/>
      <c r="F92" s="32"/>
      <c r="G92" s="32"/>
      <c r="H92" s="32"/>
      <c r="I92" s="32"/>
      <c r="J92" s="32"/>
      <c r="K92" s="32"/>
      <c r="L92" s="42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31" s="2" customFormat="1" ht="15.2" customHeight="1">
      <c r="A93" s="32"/>
      <c r="B93" s="33"/>
      <c r="C93" s="27" t="s">
        <v>24</v>
      </c>
      <c r="D93" s="32"/>
      <c r="E93" s="32"/>
      <c r="F93" s="25" t="str">
        <f>E17</f>
        <v xml:space="preserve"> </v>
      </c>
      <c r="G93" s="32"/>
      <c r="H93" s="32"/>
      <c r="I93" s="27" t="s">
        <v>29</v>
      </c>
      <c r="J93" s="30" t="str">
        <f>E23</f>
        <v xml:space="preserve"> </v>
      </c>
      <c r="K93" s="32"/>
      <c r="L93" s="4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31" s="2" customFormat="1" ht="15.2" customHeight="1">
      <c r="A94" s="32"/>
      <c r="B94" s="33"/>
      <c r="C94" s="27" t="s">
        <v>27</v>
      </c>
      <c r="D94" s="32"/>
      <c r="E94" s="32"/>
      <c r="F94" s="25" t="str">
        <f>IF(E20="","",E20)</f>
        <v>Vyplň údaj</v>
      </c>
      <c r="G94" s="32"/>
      <c r="H94" s="32"/>
      <c r="I94" s="27" t="s">
        <v>31</v>
      </c>
      <c r="J94" s="30" t="str">
        <f>E26</f>
        <v xml:space="preserve"> </v>
      </c>
      <c r="K94" s="32"/>
      <c r="L94" s="42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31" s="2" customFormat="1" ht="10.35" customHeight="1">
      <c r="A95" s="32"/>
      <c r="B95" s="33"/>
      <c r="C95" s="32"/>
      <c r="D95" s="32"/>
      <c r="E95" s="32"/>
      <c r="F95" s="32"/>
      <c r="G95" s="32"/>
      <c r="H95" s="32"/>
      <c r="I95" s="32"/>
      <c r="J95" s="32"/>
      <c r="K95" s="32"/>
      <c r="L95" s="42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31" s="2" customFormat="1" ht="29.25" customHeight="1">
      <c r="A96" s="32"/>
      <c r="B96" s="33"/>
      <c r="C96" s="114" t="s">
        <v>131</v>
      </c>
      <c r="D96" s="106"/>
      <c r="E96" s="106"/>
      <c r="F96" s="106"/>
      <c r="G96" s="106"/>
      <c r="H96" s="106"/>
      <c r="I96" s="106"/>
      <c r="J96" s="115" t="s">
        <v>132</v>
      </c>
      <c r="K96" s="106"/>
      <c r="L96" s="42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</row>
    <row r="97" spans="1:47" s="2" customFormat="1" ht="10.35" customHeight="1">
      <c r="A97" s="32"/>
      <c r="B97" s="33"/>
      <c r="C97" s="32"/>
      <c r="D97" s="32"/>
      <c r="E97" s="32"/>
      <c r="F97" s="32"/>
      <c r="G97" s="32"/>
      <c r="H97" s="32"/>
      <c r="I97" s="32"/>
      <c r="J97" s="32"/>
      <c r="K97" s="32"/>
      <c r="L97" s="42"/>
      <c r="S97" s="32"/>
      <c r="T97" s="32"/>
      <c r="U97" s="32"/>
      <c r="V97" s="32"/>
      <c r="W97" s="32"/>
      <c r="X97" s="32"/>
      <c r="Y97" s="32"/>
      <c r="Z97" s="32"/>
      <c r="AA97" s="32"/>
      <c r="AB97" s="32"/>
      <c r="AC97" s="32"/>
      <c r="AD97" s="32"/>
      <c r="AE97" s="32"/>
    </row>
    <row r="98" spans="1:47" s="2" customFormat="1" ht="22.9" customHeight="1">
      <c r="A98" s="32"/>
      <c r="B98" s="33"/>
      <c r="C98" s="116" t="s">
        <v>133</v>
      </c>
      <c r="D98" s="32"/>
      <c r="E98" s="32"/>
      <c r="F98" s="32"/>
      <c r="G98" s="32"/>
      <c r="H98" s="32"/>
      <c r="I98" s="32"/>
      <c r="J98" s="71">
        <f>J130</f>
        <v>0</v>
      </c>
      <c r="K98" s="32"/>
      <c r="L98" s="42"/>
      <c r="S98" s="32"/>
      <c r="T98" s="32"/>
      <c r="U98" s="32"/>
      <c r="V98" s="32"/>
      <c r="W98" s="32"/>
      <c r="X98" s="32"/>
      <c r="Y98" s="32"/>
      <c r="Z98" s="32"/>
      <c r="AA98" s="32"/>
      <c r="AB98" s="32"/>
      <c r="AC98" s="32"/>
      <c r="AD98" s="32"/>
      <c r="AE98" s="32"/>
      <c r="AU98" s="17" t="s">
        <v>134</v>
      </c>
    </row>
    <row r="99" spans="1:47" s="9" customFormat="1" ht="24.95" customHeight="1">
      <c r="B99" s="117"/>
      <c r="D99" s="118" t="s">
        <v>135</v>
      </c>
      <c r="E99" s="119"/>
      <c r="F99" s="119"/>
      <c r="G99" s="119"/>
      <c r="H99" s="119"/>
      <c r="I99" s="119"/>
      <c r="J99" s="120">
        <f>J131</f>
        <v>0</v>
      </c>
      <c r="L99" s="117"/>
    </row>
    <row r="100" spans="1:47" s="10" customFormat="1" ht="19.899999999999999" customHeight="1">
      <c r="B100" s="121"/>
      <c r="D100" s="122" t="s">
        <v>136</v>
      </c>
      <c r="E100" s="123"/>
      <c r="F100" s="123"/>
      <c r="G100" s="123"/>
      <c r="H100" s="123"/>
      <c r="I100" s="123"/>
      <c r="J100" s="124">
        <f>J132</f>
        <v>0</v>
      </c>
      <c r="L100" s="121"/>
    </row>
    <row r="101" spans="1:47" s="10" customFormat="1" ht="19.899999999999999" customHeight="1">
      <c r="B101" s="121"/>
      <c r="D101" s="122" t="s">
        <v>137</v>
      </c>
      <c r="E101" s="123"/>
      <c r="F101" s="123"/>
      <c r="G101" s="123"/>
      <c r="H101" s="123"/>
      <c r="I101" s="123"/>
      <c r="J101" s="124">
        <f>J220</f>
        <v>0</v>
      </c>
      <c r="L101" s="121"/>
    </row>
    <row r="102" spans="1:47" s="10" customFormat="1" ht="19.899999999999999" customHeight="1">
      <c r="B102" s="121"/>
      <c r="D102" s="122" t="s">
        <v>138</v>
      </c>
      <c r="E102" s="123"/>
      <c r="F102" s="123"/>
      <c r="G102" s="123"/>
      <c r="H102" s="123"/>
      <c r="I102" s="123"/>
      <c r="J102" s="124">
        <f>J224</f>
        <v>0</v>
      </c>
      <c r="L102" s="121"/>
    </row>
    <row r="103" spans="1:47" s="10" customFormat="1" ht="19.899999999999999" customHeight="1">
      <c r="B103" s="121"/>
      <c r="D103" s="122" t="s">
        <v>139</v>
      </c>
      <c r="E103" s="123"/>
      <c r="F103" s="123"/>
      <c r="G103" s="123"/>
      <c r="H103" s="123"/>
      <c r="I103" s="123"/>
      <c r="J103" s="124">
        <f>J231</f>
        <v>0</v>
      </c>
      <c r="L103" s="121"/>
    </row>
    <row r="104" spans="1:47" s="10" customFormat="1" ht="19.899999999999999" customHeight="1">
      <c r="B104" s="121"/>
      <c r="D104" s="122" t="s">
        <v>140</v>
      </c>
      <c r="E104" s="123"/>
      <c r="F104" s="123"/>
      <c r="G104" s="123"/>
      <c r="H104" s="123"/>
      <c r="I104" s="123"/>
      <c r="J104" s="124">
        <f>J241</f>
        <v>0</v>
      </c>
      <c r="L104" s="121"/>
    </row>
    <row r="105" spans="1:47" s="10" customFormat="1" ht="19.899999999999999" customHeight="1">
      <c r="B105" s="121"/>
      <c r="D105" s="122" t="s">
        <v>141</v>
      </c>
      <c r="E105" s="123"/>
      <c r="F105" s="123"/>
      <c r="G105" s="123"/>
      <c r="H105" s="123"/>
      <c r="I105" s="123"/>
      <c r="J105" s="124">
        <f>J254</f>
        <v>0</v>
      </c>
      <c r="L105" s="121"/>
    </row>
    <row r="106" spans="1:47" s="10" customFormat="1" ht="19.899999999999999" customHeight="1">
      <c r="B106" s="121"/>
      <c r="D106" s="122" t="s">
        <v>142</v>
      </c>
      <c r="E106" s="123"/>
      <c r="F106" s="123"/>
      <c r="G106" s="123"/>
      <c r="H106" s="123"/>
      <c r="I106" s="123"/>
      <c r="J106" s="124">
        <f>J290</f>
        <v>0</v>
      </c>
      <c r="L106" s="121"/>
    </row>
    <row r="107" spans="1:47" s="10" customFormat="1" ht="19.899999999999999" customHeight="1">
      <c r="B107" s="121"/>
      <c r="D107" s="122" t="s">
        <v>143</v>
      </c>
      <c r="E107" s="123"/>
      <c r="F107" s="123"/>
      <c r="G107" s="123"/>
      <c r="H107" s="123"/>
      <c r="I107" s="123"/>
      <c r="J107" s="124">
        <f>J300</f>
        <v>0</v>
      </c>
      <c r="L107" s="121"/>
    </row>
    <row r="108" spans="1:47" s="10" customFormat="1" ht="19.899999999999999" customHeight="1">
      <c r="B108" s="121"/>
      <c r="D108" s="122" t="s">
        <v>144</v>
      </c>
      <c r="E108" s="123"/>
      <c r="F108" s="123"/>
      <c r="G108" s="123"/>
      <c r="H108" s="123"/>
      <c r="I108" s="123"/>
      <c r="J108" s="124">
        <f>J323</f>
        <v>0</v>
      </c>
      <c r="L108" s="121"/>
    </row>
    <row r="109" spans="1:47" s="2" customFormat="1" ht="21.75" customHeight="1">
      <c r="A109" s="32"/>
      <c r="B109" s="33"/>
      <c r="C109" s="32"/>
      <c r="D109" s="32"/>
      <c r="E109" s="32"/>
      <c r="F109" s="32"/>
      <c r="G109" s="32"/>
      <c r="H109" s="32"/>
      <c r="I109" s="32"/>
      <c r="J109" s="32"/>
      <c r="K109" s="32"/>
      <c r="L109" s="42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</row>
    <row r="110" spans="1:47" s="2" customFormat="1" ht="6.95" customHeight="1">
      <c r="A110" s="32"/>
      <c r="B110" s="47"/>
      <c r="C110" s="48"/>
      <c r="D110" s="48"/>
      <c r="E110" s="48"/>
      <c r="F110" s="48"/>
      <c r="G110" s="48"/>
      <c r="H110" s="48"/>
      <c r="I110" s="48"/>
      <c r="J110" s="48"/>
      <c r="K110" s="48"/>
      <c r="L110" s="42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</row>
    <row r="114" spans="1:31" s="2" customFormat="1" ht="6.95" customHeight="1">
      <c r="A114" s="32"/>
      <c r="B114" s="49"/>
      <c r="C114" s="50"/>
      <c r="D114" s="50"/>
      <c r="E114" s="50"/>
      <c r="F114" s="50"/>
      <c r="G114" s="50"/>
      <c r="H114" s="50"/>
      <c r="I114" s="50"/>
      <c r="J114" s="50"/>
      <c r="K114" s="50"/>
      <c r="L114" s="42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pans="1:31" s="2" customFormat="1" ht="24.95" customHeight="1">
      <c r="A115" s="32"/>
      <c r="B115" s="33"/>
      <c r="C115" s="21" t="s">
        <v>145</v>
      </c>
      <c r="D115" s="32"/>
      <c r="E115" s="32"/>
      <c r="F115" s="32"/>
      <c r="G115" s="32"/>
      <c r="H115" s="32"/>
      <c r="I115" s="32"/>
      <c r="J115" s="32"/>
      <c r="K115" s="32"/>
      <c r="L115" s="42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</row>
    <row r="116" spans="1:31" s="2" customFormat="1" ht="6.95" customHeight="1">
      <c r="A116" s="32"/>
      <c r="B116" s="33"/>
      <c r="C116" s="32"/>
      <c r="D116" s="32"/>
      <c r="E116" s="32"/>
      <c r="F116" s="32"/>
      <c r="G116" s="32"/>
      <c r="H116" s="32"/>
      <c r="I116" s="32"/>
      <c r="J116" s="32"/>
      <c r="K116" s="32"/>
      <c r="L116" s="42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</row>
    <row r="117" spans="1:31" s="2" customFormat="1" ht="12" customHeight="1">
      <c r="A117" s="32"/>
      <c r="B117" s="33"/>
      <c r="C117" s="27" t="s">
        <v>16</v>
      </c>
      <c r="D117" s="32"/>
      <c r="E117" s="32"/>
      <c r="F117" s="32"/>
      <c r="G117" s="32"/>
      <c r="H117" s="32"/>
      <c r="I117" s="32"/>
      <c r="J117" s="32"/>
      <c r="K117" s="32"/>
      <c r="L117" s="42"/>
      <c r="S117" s="32"/>
      <c r="T117" s="32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</row>
    <row r="118" spans="1:31" s="2" customFormat="1" ht="16.5" customHeight="1">
      <c r="A118" s="32"/>
      <c r="B118" s="33"/>
      <c r="C118" s="32"/>
      <c r="D118" s="32"/>
      <c r="E118" s="248" t="str">
        <f>E7</f>
        <v>Kanalizace Beroun - Zavadilka</v>
      </c>
      <c r="F118" s="249"/>
      <c r="G118" s="249"/>
      <c r="H118" s="249"/>
      <c r="I118" s="32"/>
      <c r="J118" s="32"/>
      <c r="K118" s="32"/>
      <c r="L118" s="42"/>
      <c r="S118" s="32"/>
      <c r="T118" s="32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</row>
    <row r="119" spans="1:31" s="1" customFormat="1" ht="12" customHeight="1">
      <c r="B119" s="20"/>
      <c r="C119" s="27" t="s">
        <v>126</v>
      </c>
      <c r="L119" s="20"/>
    </row>
    <row r="120" spans="1:31" s="2" customFormat="1" ht="16.5" customHeight="1">
      <c r="A120" s="32"/>
      <c r="B120" s="33"/>
      <c r="C120" s="32"/>
      <c r="D120" s="32"/>
      <c r="E120" s="248" t="s">
        <v>127</v>
      </c>
      <c r="F120" s="247"/>
      <c r="G120" s="247"/>
      <c r="H120" s="247"/>
      <c r="I120" s="32"/>
      <c r="J120" s="32"/>
      <c r="K120" s="32"/>
      <c r="L120" s="42"/>
      <c r="S120" s="32"/>
      <c r="T120" s="32"/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</row>
    <row r="121" spans="1:31" s="2" customFormat="1" ht="12" customHeight="1">
      <c r="A121" s="32"/>
      <c r="B121" s="33"/>
      <c r="C121" s="27" t="s">
        <v>128</v>
      </c>
      <c r="D121" s="32"/>
      <c r="E121" s="32"/>
      <c r="F121" s="32"/>
      <c r="G121" s="32"/>
      <c r="H121" s="32"/>
      <c r="I121" s="32"/>
      <c r="J121" s="32"/>
      <c r="K121" s="32"/>
      <c r="L121" s="42"/>
      <c r="S121" s="32"/>
      <c r="T121" s="32"/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</row>
    <row r="122" spans="1:31" s="2" customFormat="1" ht="16.5" customHeight="1">
      <c r="A122" s="32"/>
      <c r="B122" s="33"/>
      <c r="C122" s="32"/>
      <c r="D122" s="32"/>
      <c r="E122" s="241" t="str">
        <f>E11</f>
        <v>01.19 - SO 01.19 stoka IG 1-B-3</v>
      </c>
      <c r="F122" s="247"/>
      <c r="G122" s="247"/>
      <c r="H122" s="247"/>
      <c r="I122" s="32"/>
      <c r="J122" s="32"/>
      <c r="K122" s="32"/>
      <c r="L122" s="42"/>
      <c r="S122" s="32"/>
      <c r="T122" s="32"/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</row>
    <row r="123" spans="1:31" s="2" customFormat="1" ht="6.95" customHeight="1">
      <c r="A123" s="32"/>
      <c r="B123" s="33"/>
      <c r="C123" s="32"/>
      <c r="D123" s="32"/>
      <c r="E123" s="32"/>
      <c r="F123" s="32"/>
      <c r="G123" s="32"/>
      <c r="H123" s="32"/>
      <c r="I123" s="32"/>
      <c r="J123" s="32"/>
      <c r="K123" s="32"/>
      <c r="L123" s="42"/>
      <c r="S123" s="32"/>
      <c r="T123" s="32"/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</row>
    <row r="124" spans="1:31" s="2" customFormat="1" ht="12" customHeight="1">
      <c r="A124" s="32"/>
      <c r="B124" s="33"/>
      <c r="C124" s="27" t="s">
        <v>20</v>
      </c>
      <c r="D124" s="32"/>
      <c r="E124" s="32"/>
      <c r="F124" s="25" t="str">
        <f>F14</f>
        <v xml:space="preserve"> </v>
      </c>
      <c r="G124" s="32"/>
      <c r="H124" s="32"/>
      <c r="I124" s="27" t="s">
        <v>22</v>
      </c>
      <c r="J124" s="55" t="str">
        <f>IF(J14="","",J14)</f>
        <v>21. 4. 2022</v>
      </c>
      <c r="K124" s="32"/>
      <c r="L124" s="42"/>
      <c r="S124" s="32"/>
      <c r="T124" s="32"/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</row>
    <row r="125" spans="1:31" s="2" customFormat="1" ht="6.95" customHeight="1">
      <c r="A125" s="32"/>
      <c r="B125" s="33"/>
      <c r="C125" s="32"/>
      <c r="D125" s="32"/>
      <c r="E125" s="32"/>
      <c r="F125" s="32"/>
      <c r="G125" s="32"/>
      <c r="H125" s="32"/>
      <c r="I125" s="32"/>
      <c r="J125" s="32"/>
      <c r="K125" s="32"/>
      <c r="L125" s="42"/>
      <c r="S125" s="32"/>
      <c r="T125" s="32"/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</row>
    <row r="126" spans="1:31" s="2" customFormat="1" ht="15.2" customHeight="1">
      <c r="A126" s="32"/>
      <c r="B126" s="33"/>
      <c r="C126" s="27" t="s">
        <v>24</v>
      </c>
      <c r="D126" s="32"/>
      <c r="E126" s="32"/>
      <c r="F126" s="25" t="str">
        <f>E17</f>
        <v xml:space="preserve"> </v>
      </c>
      <c r="G126" s="32"/>
      <c r="H126" s="32"/>
      <c r="I126" s="27" t="s">
        <v>29</v>
      </c>
      <c r="J126" s="30" t="str">
        <f>E23</f>
        <v xml:space="preserve"> </v>
      </c>
      <c r="K126" s="32"/>
      <c r="L126" s="42"/>
      <c r="S126" s="32"/>
      <c r="T126" s="32"/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</row>
    <row r="127" spans="1:31" s="2" customFormat="1" ht="15.2" customHeight="1">
      <c r="A127" s="32"/>
      <c r="B127" s="33"/>
      <c r="C127" s="27" t="s">
        <v>27</v>
      </c>
      <c r="D127" s="32"/>
      <c r="E127" s="32"/>
      <c r="F127" s="25" t="str">
        <f>IF(E20="","",E20)</f>
        <v>Vyplň údaj</v>
      </c>
      <c r="G127" s="32"/>
      <c r="H127" s="32"/>
      <c r="I127" s="27" t="s">
        <v>31</v>
      </c>
      <c r="J127" s="30" t="str">
        <f>E26</f>
        <v xml:space="preserve"> </v>
      </c>
      <c r="K127" s="32"/>
      <c r="L127" s="42"/>
      <c r="S127" s="32"/>
      <c r="T127" s="32"/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</row>
    <row r="128" spans="1:31" s="2" customFormat="1" ht="10.35" customHeight="1">
      <c r="A128" s="32"/>
      <c r="B128" s="33"/>
      <c r="C128" s="32"/>
      <c r="D128" s="32"/>
      <c r="E128" s="32"/>
      <c r="F128" s="32"/>
      <c r="G128" s="32"/>
      <c r="H128" s="32"/>
      <c r="I128" s="32"/>
      <c r="J128" s="32"/>
      <c r="K128" s="32"/>
      <c r="L128" s="42"/>
      <c r="S128" s="32"/>
      <c r="T128" s="32"/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</row>
    <row r="129" spans="1:65" s="11" customFormat="1" ht="29.25" customHeight="1">
      <c r="A129" s="125"/>
      <c r="B129" s="126"/>
      <c r="C129" s="127" t="s">
        <v>146</v>
      </c>
      <c r="D129" s="128" t="s">
        <v>58</v>
      </c>
      <c r="E129" s="128" t="s">
        <v>54</v>
      </c>
      <c r="F129" s="128" t="s">
        <v>55</v>
      </c>
      <c r="G129" s="128" t="s">
        <v>147</v>
      </c>
      <c r="H129" s="128" t="s">
        <v>148</v>
      </c>
      <c r="I129" s="128" t="s">
        <v>149</v>
      </c>
      <c r="J129" s="129" t="s">
        <v>132</v>
      </c>
      <c r="K129" s="130" t="s">
        <v>150</v>
      </c>
      <c r="L129" s="131"/>
      <c r="M129" s="62" t="s">
        <v>1</v>
      </c>
      <c r="N129" s="63" t="s">
        <v>37</v>
      </c>
      <c r="O129" s="63" t="s">
        <v>151</v>
      </c>
      <c r="P129" s="63" t="s">
        <v>152</v>
      </c>
      <c r="Q129" s="63" t="s">
        <v>153</v>
      </c>
      <c r="R129" s="63" t="s">
        <v>154</v>
      </c>
      <c r="S129" s="63" t="s">
        <v>155</v>
      </c>
      <c r="T129" s="64" t="s">
        <v>156</v>
      </c>
      <c r="U129" s="125"/>
      <c r="V129" s="125"/>
      <c r="W129" s="125"/>
      <c r="X129" s="125"/>
      <c r="Y129" s="125"/>
      <c r="Z129" s="125"/>
      <c r="AA129" s="125"/>
      <c r="AB129" s="125"/>
      <c r="AC129" s="125"/>
      <c r="AD129" s="125"/>
      <c r="AE129" s="125"/>
    </row>
    <row r="130" spans="1:65" s="2" customFormat="1" ht="22.9" customHeight="1">
      <c r="A130" s="32"/>
      <c r="B130" s="33"/>
      <c r="C130" s="69" t="s">
        <v>157</v>
      </c>
      <c r="D130" s="32"/>
      <c r="E130" s="32"/>
      <c r="F130" s="32"/>
      <c r="G130" s="32"/>
      <c r="H130" s="32"/>
      <c r="I130" s="32"/>
      <c r="J130" s="132">
        <f>BK130</f>
        <v>0</v>
      </c>
      <c r="K130" s="32"/>
      <c r="L130" s="33"/>
      <c r="M130" s="65"/>
      <c r="N130" s="56"/>
      <c r="O130" s="66"/>
      <c r="P130" s="133">
        <f>P131</f>
        <v>0</v>
      </c>
      <c r="Q130" s="66"/>
      <c r="R130" s="133">
        <f>R131</f>
        <v>94.860189990000009</v>
      </c>
      <c r="S130" s="66"/>
      <c r="T130" s="134">
        <f>T131</f>
        <v>115.85599999999999</v>
      </c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  <c r="AT130" s="17" t="s">
        <v>72</v>
      </c>
      <c r="AU130" s="17" t="s">
        <v>134</v>
      </c>
      <c r="BK130" s="135">
        <f>BK131</f>
        <v>0</v>
      </c>
    </row>
    <row r="131" spans="1:65" s="12" customFormat="1" ht="25.9" customHeight="1">
      <c r="B131" s="136"/>
      <c r="D131" s="137" t="s">
        <v>72</v>
      </c>
      <c r="E131" s="138" t="s">
        <v>158</v>
      </c>
      <c r="F131" s="138" t="s">
        <v>159</v>
      </c>
      <c r="I131" s="139"/>
      <c r="J131" s="140">
        <f>BK131</f>
        <v>0</v>
      </c>
      <c r="L131" s="136"/>
      <c r="M131" s="141"/>
      <c r="N131" s="142"/>
      <c r="O131" s="142"/>
      <c r="P131" s="143">
        <f>P132+P220+P224+P231+P241+P254+P290+P300+P323</f>
        <v>0</v>
      </c>
      <c r="Q131" s="142"/>
      <c r="R131" s="143">
        <f>R132+R220+R224+R231+R241+R254+R290+R300+R323</f>
        <v>94.860189990000009</v>
      </c>
      <c r="S131" s="142"/>
      <c r="T131" s="144">
        <f>T132+T220+T224+T231+T241+T254+T290+T300+T323</f>
        <v>115.85599999999999</v>
      </c>
      <c r="AR131" s="137" t="s">
        <v>80</v>
      </c>
      <c r="AT131" s="145" t="s">
        <v>72</v>
      </c>
      <c r="AU131" s="145" t="s">
        <v>73</v>
      </c>
      <c r="AY131" s="137" t="s">
        <v>160</v>
      </c>
      <c r="BK131" s="146">
        <f>BK132+BK220+BK224+BK231+BK241+BK254+BK290+BK300+BK323</f>
        <v>0</v>
      </c>
    </row>
    <row r="132" spans="1:65" s="12" customFormat="1" ht="22.9" customHeight="1">
      <c r="B132" s="136"/>
      <c r="D132" s="137" t="s">
        <v>72</v>
      </c>
      <c r="E132" s="147" t="s">
        <v>80</v>
      </c>
      <c r="F132" s="147" t="s">
        <v>161</v>
      </c>
      <c r="I132" s="139"/>
      <c r="J132" s="148">
        <f>BK132</f>
        <v>0</v>
      </c>
      <c r="L132" s="136"/>
      <c r="M132" s="141"/>
      <c r="N132" s="142"/>
      <c r="O132" s="142"/>
      <c r="P132" s="143">
        <f>SUM(P133:P219)</f>
        <v>0</v>
      </c>
      <c r="Q132" s="142"/>
      <c r="R132" s="143">
        <f>SUM(R133:R219)</f>
        <v>0.68934759999999984</v>
      </c>
      <c r="S132" s="142"/>
      <c r="T132" s="144">
        <f>SUM(T133:T219)</f>
        <v>115.85599999999999</v>
      </c>
      <c r="AR132" s="137" t="s">
        <v>80</v>
      </c>
      <c r="AT132" s="145" t="s">
        <v>72</v>
      </c>
      <c r="AU132" s="145" t="s">
        <v>80</v>
      </c>
      <c r="AY132" s="137" t="s">
        <v>160</v>
      </c>
      <c r="BK132" s="146">
        <f>SUM(BK133:BK219)</f>
        <v>0</v>
      </c>
    </row>
    <row r="133" spans="1:65" s="2" customFormat="1" ht="24.2" customHeight="1">
      <c r="A133" s="32"/>
      <c r="B133" s="149"/>
      <c r="C133" s="150" t="s">
        <v>80</v>
      </c>
      <c r="D133" s="150" t="s">
        <v>162</v>
      </c>
      <c r="E133" s="151" t="s">
        <v>502</v>
      </c>
      <c r="F133" s="152" t="s">
        <v>503</v>
      </c>
      <c r="G133" s="153" t="s">
        <v>165</v>
      </c>
      <c r="H133" s="154">
        <v>114.4</v>
      </c>
      <c r="I133" s="155"/>
      <c r="J133" s="156">
        <f>ROUND(I133*H133,2)</f>
        <v>0</v>
      </c>
      <c r="K133" s="157"/>
      <c r="L133" s="33"/>
      <c r="M133" s="158" t="s">
        <v>1</v>
      </c>
      <c r="N133" s="159" t="s">
        <v>38</v>
      </c>
      <c r="O133" s="58"/>
      <c r="P133" s="160">
        <f>O133*H133</f>
        <v>0</v>
      </c>
      <c r="Q133" s="160">
        <v>0</v>
      </c>
      <c r="R133" s="160">
        <f>Q133*H133</f>
        <v>0</v>
      </c>
      <c r="S133" s="160">
        <v>0.28999999999999998</v>
      </c>
      <c r="T133" s="161">
        <f>S133*H133</f>
        <v>33.176000000000002</v>
      </c>
      <c r="U133" s="32"/>
      <c r="V133" s="32"/>
      <c r="W133" s="32"/>
      <c r="X133" s="32"/>
      <c r="Y133" s="32"/>
      <c r="Z133" s="32"/>
      <c r="AA133" s="32"/>
      <c r="AB133" s="32"/>
      <c r="AC133" s="32"/>
      <c r="AD133" s="32"/>
      <c r="AE133" s="32"/>
      <c r="AR133" s="162" t="s">
        <v>166</v>
      </c>
      <c r="AT133" s="162" t="s">
        <v>162</v>
      </c>
      <c r="AU133" s="162" t="s">
        <v>82</v>
      </c>
      <c r="AY133" s="17" t="s">
        <v>160</v>
      </c>
      <c r="BE133" s="163">
        <f>IF(N133="základní",J133,0)</f>
        <v>0</v>
      </c>
      <c r="BF133" s="163">
        <f>IF(N133="snížená",J133,0)</f>
        <v>0</v>
      </c>
      <c r="BG133" s="163">
        <f>IF(N133="zákl. přenesená",J133,0)</f>
        <v>0</v>
      </c>
      <c r="BH133" s="163">
        <f>IF(N133="sníž. přenesená",J133,0)</f>
        <v>0</v>
      </c>
      <c r="BI133" s="163">
        <f>IF(N133="nulová",J133,0)</f>
        <v>0</v>
      </c>
      <c r="BJ133" s="17" t="s">
        <v>80</v>
      </c>
      <c r="BK133" s="163">
        <f>ROUND(I133*H133,2)</f>
        <v>0</v>
      </c>
      <c r="BL133" s="17" t="s">
        <v>166</v>
      </c>
      <c r="BM133" s="162" t="s">
        <v>1290</v>
      </c>
    </row>
    <row r="134" spans="1:65" s="13" customFormat="1">
      <c r="B134" s="164"/>
      <c r="D134" s="165" t="s">
        <v>168</v>
      </c>
      <c r="E134" s="166" t="s">
        <v>1</v>
      </c>
      <c r="F134" s="167" t="s">
        <v>1291</v>
      </c>
      <c r="H134" s="168">
        <v>114.4</v>
      </c>
      <c r="I134" s="169"/>
      <c r="L134" s="164"/>
      <c r="M134" s="170"/>
      <c r="N134" s="171"/>
      <c r="O134" s="171"/>
      <c r="P134" s="171"/>
      <c r="Q134" s="171"/>
      <c r="R134" s="171"/>
      <c r="S134" s="171"/>
      <c r="T134" s="172"/>
      <c r="AT134" s="166" t="s">
        <v>168</v>
      </c>
      <c r="AU134" s="166" t="s">
        <v>82</v>
      </c>
      <c r="AV134" s="13" t="s">
        <v>82</v>
      </c>
      <c r="AW134" s="13" t="s">
        <v>30</v>
      </c>
      <c r="AX134" s="13" t="s">
        <v>73</v>
      </c>
      <c r="AY134" s="166" t="s">
        <v>160</v>
      </c>
    </row>
    <row r="135" spans="1:65" s="14" customFormat="1">
      <c r="B135" s="173"/>
      <c r="D135" s="165" t="s">
        <v>168</v>
      </c>
      <c r="E135" s="174" t="s">
        <v>1</v>
      </c>
      <c r="F135" s="175" t="s">
        <v>170</v>
      </c>
      <c r="H135" s="176">
        <v>114.4</v>
      </c>
      <c r="I135" s="177"/>
      <c r="L135" s="173"/>
      <c r="M135" s="178"/>
      <c r="N135" s="179"/>
      <c r="O135" s="179"/>
      <c r="P135" s="179"/>
      <c r="Q135" s="179"/>
      <c r="R135" s="179"/>
      <c r="S135" s="179"/>
      <c r="T135" s="180"/>
      <c r="AT135" s="174" t="s">
        <v>168</v>
      </c>
      <c r="AU135" s="174" t="s">
        <v>82</v>
      </c>
      <c r="AV135" s="14" t="s">
        <v>166</v>
      </c>
      <c r="AW135" s="14" t="s">
        <v>30</v>
      </c>
      <c r="AX135" s="14" t="s">
        <v>80</v>
      </c>
      <c r="AY135" s="174" t="s">
        <v>160</v>
      </c>
    </row>
    <row r="136" spans="1:65" s="2" customFormat="1" ht="24.2" customHeight="1">
      <c r="A136" s="32"/>
      <c r="B136" s="149"/>
      <c r="C136" s="150" t="s">
        <v>82</v>
      </c>
      <c r="D136" s="150" t="s">
        <v>162</v>
      </c>
      <c r="E136" s="151" t="s">
        <v>509</v>
      </c>
      <c r="F136" s="152" t="s">
        <v>510</v>
      </c>
      <c r="G136" s="153" t="s">
        <v>165</v>
      </c>
      <c r="H136" s="154">
        <v>114.4</v>
      </c>
      <c r="I136" s="155"/>
      <c r="J136" s="156">
        <f>ROUND(I136*H136,2)</f>
        <v>0</v>
      </c>
      <c r="K136" s="157"/>
      <c r="L136" s="33"/>
      <c r="M136" s="158" t="s">
        <v>1</v>
      </c>
      <c r="N136" s="159" t="s">
        <v>38</v>
      </c>
      <c r="O136" s="58"/>
      <c r="P136" s="160">
        <f>O136*H136</f>
        <v>0</v>
      </c>
      <c r="Q136" s="160">
        <v>0</v>
      </c>
      <c r="R136" s="160">
        <f>Q136*H136</f>
        <v>0</v>
      </c>
      <c r="S136" s="160">
        <v>0.32500000000000001</v>
      </c>
      <c r="T136" s="161">
        <f>S136*H136</f>
        <v>37.18</v>
      </c>
      <c r="U136" s="32"/>
      <c r="V136" s="32"/>
      <c r="W136" s="32"/>
      <c r="X136" s="32"/>
      <c r="Y136" s="32"/>
      <c r="Z136" s="32"/>
      <c r="AA136" s="32"/>
      <c r="AB136" s="32"/>
      <c r="AC136" s="32"/>
      <c r="AD136" s="32"/>
      <c r="AE136" s="32"/>
      <c r="AR136" s="162" t="s">
        <v>166</v>
      </c>
      <c r="AT136" s="162" t="s">
        <v>162</v>
      </c>
      <c r="AU136" s="162" t="s">
        <v>82</v>
      </c>
      <c r="AY136" s="17" t="s">
        <v>160</v>
      </c>
      <c r="BE136" s="163">
        <f>IF(N136="základní",J136,0)</f>
        <v>0</v>
      </c>
      <c r="BF136" s="163">
        <f>IF(N136="snížená",J136,0)</f>
        <v>0</v>
      </c>
      <c r="BG136" s="163">
        <f>IF(N136="zákl. přenesená",J136,0)</f>
        <v>0</v>
      </c>
      <c r="BH136" s="163">
        <f>IF(N136="sníž. přenesená",J136,0)</f>
        <v>0</v>
      </c>
      <c r="BI136" s="163">
        <f>IF(N136="nulová",J136,0)</f>
        <v>0</v>
      </c>
      <c r="BJ136" s="17" t="s">
        <v>80</v>
      </c>
      <c r="BK136" s="163">
        <f>ROUND(I136*H136,2)</f>
        <v>0</v>
      </c>
      <c r="BL136" s="17" t="s">
        <v>166</v>
      </c>
      <c r="BM136" s="162" t="s">
        <v>1292</v>
      </c>
    </row>
    <row r="137" spans="1:65" s="13" customFormat="1">
      <c r="B137" s="164"/>
      <c r="D137" s="165" t="s">
        <v>168</v>
      </c>
      <c r="E137" s="166" t="s">
        <v>1</v>
      </c>
      <c r="F137" s="167" t="s">
        <v>1291</v>
      </c>
      <c r="H137" s="168">
        <v>114.4</v>
      </c>
      <c r="I137" s="169"/>
      <c r="L137" s="164"/>
      <c r="M137" s="170"/>
      <c r="N137" s="171"/>
      <c r="O137" s="171"/>
      <c r="P137" s="171"/>
      <c r="Q137" s="171"/>
      <c r="R137" s="171"/>
      <c r="S137" s="171"/>
      <c r="T137" s="172"/>
      <c r="AT137" s="166" t="s">
        <v>168</v>
      </c>
      <c r="AU137" s="166" t="s">
        <v>82</v>
      </c>
      <c r="AV137" s="13" t="s">
        <v>82</v>
      </c>
      <c r="AW137" s="13" t="s">
        <v>30</v>
      </c>
      <c r="AX137" s="13" t="s">
        <v>73</v>
      </c>
      <c r="AY137" s="166" t="s">
        <v>160</v>
      </c>
    </row>
    <row r="138" spans="1:65" s="14" customFormat="1">
      <c r="B138" s="173"/>
      <c r="D138" s="165" t="s">
        <v>168</v>
      </c>
      <c r="E138" s="174" t="s">
        <v>1</v>
      </c>
      <c r="F138" s="175" t="s">
        <v>170</v>
      </c>
      <c r="H138" s="176">
        <v>114.4</v>
      </c>
      <c r="I138" s="177"/>
      <c r="L138" s="173"/>
      <c r="M138" s="178"/>
      <c r="N138" s="179"/>
      <c r="O138" s="179"/>
      <c r="P138" s="179"/>
      <c r="Q138" s="179"/>
      <c r="R138" s="179"/>
      <c r="S138" s="179"/>
      <c r="T138" s="180"/>
      <c r="AT138" s="174" t="s">
        <v>168</v>
      </c>
      <c r="AU138" s="174" t="s">
        <v>82</v>
      </c>
      <c r="AV138" s="14" t="s">
        <v>166</v>
      </c>
      <c r="AW138" s="14" t="s">
        <v>30</v>
      </c>
      <c r="AX138" s="14" t="s">
        <v>80</v>
      </c>
      <c r="AY138" s="174" t="s">
        <v>160</v>
      </c>
    </row>
    <row r="139" spans="1:65" s="2" customFormat="1" ht="24.2" customHeight="1">
      <c r="A139" s="32"/>
      <c r="B139" s="149"/>
      <c r="C139" s="150" t="s">
        <v>174</v>
      </c>
      <c r="D139" s="150" t="s">
        <v>162</v>
      </c>
      <c r="E139" s="151" t="s">
        <v>175</v>
      </c>
      <c r="F139" s="152" t="s">
        <v>176</v>
      </c>
      <c r="G139" s="153" t="s">
        <v>165</v>
      </c>
      <c r="H139" s="154">
        <v>114.4</v>
      </c>
      <c r="I139" s="155"/>
      <c r="J139" s="156">
        <f>ROUND(I139*H139,2)</f>
        <v>0</v>
      </c>
      <c r="K139" s="157"/>
      <c r="L139" s="33"/>
      <c r="M139" s="158" t="s">
        <v>1</v>
      </c>
      <c r="N139" s="159" t="s">
        <v>38</v>
      </c>
      <c r="O139" s="58"/>
      <c r="P139" s="160">
        <f>O139*H139</f>
        <v>0</v>
      </c>
      <c r="Q139" s="160">
        <v>0</v>
      </c>
      <c r="R139" s="160">
        <f>Q139*H139</f>
        <v>0</v>
      </c>
      <c r="S139" s="160">
        <v>0.22</v>
      </c>
      <c r="T139" s="161">
        <f>S139*H139</f>
        <v>25.168000000000003</v>
      </c>
      <c r="U139" s="32"/>
      <c r="V139" s="32"/>
      <c r="W139" s="32"/>
      <c r="X139" s="32"/>
      <c r="Y139" s="32"/>
      <c r="Z139" s="32"/>
      <c r="AA139" s="32"/>
      <c r="AB139" s="32"/>
      <c r="AC139" s="32"/>
      <c r="AD139" s="32"/>
      <c r="AE139" s="32"/>
      <c r="AR139" s="162" t="s">
        <v>166</v>
      </c>
      <c r="AT139" s="162" t="s">
        <v>162</v>
      </c>
      <c r="AU139" s="162" t="s">
        <v>82</v>
      </c>
      <c r="AY139" s="17" t="s">
        <v>160</v>
      </c>
      <c r="BE139" s="163">
        <f>IF(N139="základní",J139,0)</f>
        <v>0</v>
      </c>
      <c r="BF139" s="163">
        <f>IF(N139="snížená",J139,0)</f>
        <v>0</v>
      </c>
      <c r="BG139" s="163">
        <f>IF(N139="zákl. přenesená",J139,0)</f>
        <v>0</v>
      </c>
      <c r="BH139" s="163">
        <f>IF(N139="sníž. přenesená",J139,0)</f>
        <v>0</v>
      </c>
      <c r="BI139" s="163">
        <f>IF(N139="nulová",J139,0)</f>
        <v>0</v>
      </c>
      <c r="BJ139" s="17" t="s">
        <v>80</v>
      </c>
      <c r="BK139" s="163">
        <f>ROUND(I139*H139,2)</f>
        <v>0</v>
      </c>
      <c r="BL139" s="17" t="s">
        <v>166</v>
      </c>
      <c r="BM139" s="162" t="s">
        <v>1293</v>
      </c>
    </row>
    <row r="140" spans="1:65" s="13" customFormat="1">
      <c r="B140" s="164"/>
      <c r="D140" s="165" t="s">
        <v>168</v>
      </c>
      <c r="E140" s="166" t="s">
        <v>1</v>
      </c>
      <c r="F140" s="167" t="s">
        <v>1291</v>
      </c>
      <c r="H140" s="168">
        <v>114.4</v>
      </c>
      <c r="I140" s="169"/>
      <c r="L140" s="164"/>
      <c r="M140" s="170"/>
      <c r="N140" s="171"/>
      <c r="O140" s="171"/>
      <c r="P140" s="171"/>
      <c r="Q140" s="171"/>
      <c r="R140" s="171"/>
      <c r="S140" s="171"/>
      <c r="T140" s="172"/>
      <c r="AT140" s="166" t="s">
        <v>168</v>
      </c>
      <c r="AU140" s="166" t="s">
        <v>82</v>
      </c>
      <c r="AV140" s="13" t="s">
        <v>82</v>
      </c>
      <c r="AW140" s="13" t="s">
        <v>30</v>
      </c>
      <c r="AX140" s="13" t="s">
        <v>73</v>
      </c>
      <c r="AY140" s="166" t="s">
        <v>160</v>
      </c>
    </row>
    <row r="141" spans="1:65" s="14" customFormat="1">
      <c r="B141" s="173"/>
      <c r="D141" s="165" t="s">
        <v>168</v>
      </c>
      <c r="E141" s="174" t="s">
        <v>1</v>
      </c>
      <c r="F141" s="175" t="s">
        <v>170</v>
      </c>
      <c r="H141" s="176">
        <v>114.4</v>
      </c>
      <c r="I141" s="177"/>
      <c r="L141" s="173"/>
      <c r="M141" s="178"/>
      <c r="N141" s="179"/>
      <c r="O141" s="179"/>
      <c r="P141" s="179"/>
      <c r="Q141" s="179"/>
      <c r="R141" s="179"/>
      <c r="S141" s="179"/>
      <c r="T141" s="180"/>
      <c r="AT141" s="174" t="s">
        <v>168</v>
      </c>
      <c r="AU141" s="174" t="s">
        <v>82</v>
      </c>
      <c r="AV141" s="14" t="s">
        <v>166</v>
      </c>
      <c r="AW141" s="14" t="s">
        <v>30</v>
      </c>
      <c r="AX141" s="14" t="s">
        <v>80</v>
      </c>
      <c r="AY141" s="174" t="s">
        <v>160</v>
      </c>
    </row>
    <row r="142" spans="1:65" s="2" customFormat="1" ht="24.2" customHeight="1">
      <c r="A142" s="32"/>
      <c r="B142" s="149"/>
      <c r="C142" s="150" t="s">
        <v>166</v>
      </c>
      <c r="D142" s="150" t="s">
        <v>162</v>
      </c>
      <c r="E142" s="151" t="s">
        <v>513</v>
      </c>
      <c r="F142" s="152" t="s">
        <v>514</v>
      </c>
      <c r="G142" s="153" t="s">
        <v>165</v>
      </c>
      <c r="H142" s="154">
        <v>176.8</v>
      </c>
      <c r="I142" s="155"/>
      <c r="J142" s="156">
        <f>ROUND(I142*H142,2)</f>
        <v>0</v>
      </c>
      <c r="K142" s="157"/>
      <c r="L142" s="33"/>
      <c r="M142" s="158" t="s">
        <v>1</v>
      </c>
      <c r="N142" s="159" t="s">
        <v>38</v>
      </c>
      <c r="O142" s="58"/>
      <c r="P142" s="160">
        <f>O142*H142</f>
        <v>0</v>
      </c>
      <c r="Q142" s="160">
        <v>6.9999999999999994E-5</v>
      </c>
      <c r="R142" s="160">
        <f>Q142*H142</f>
        <v>1.2376E-2</v>
      </c>
      <c r="S142" s="160">
        <v>0.115</v>
      </c>
      <c r="T142" s="161">
        <f>S142*H142</f>
        <v>20.332000000000001</v>
      </c>
      <c r="U142" s="32"/>
      <c r="V142" s="32"/>
      <c r="W142" s="32"/>
      <c r="X142" s="32"/>
      <c r="Y142" s="32"/>
      <c r="Z142" s="32"/>
      <c r="AA142" s="32"/>
      <c r="AB142" s="32"/>
      <c r="AC142" s="32"/>
      <c r="AD142" s="32"/>
      <c r="AE142" s="32"/>
      <c r="AR142" s="162" t="s">
        <v>166</v>
      </c>
      <c r="AT142" s="162" t="s">
        <v>162</v>
      </c>
      <c r="AU142" s="162" t="s">
        <v>82</v>
      </c>
      <c r="AY142" s="17" t="s">
        <v>160</v>
      </c>
      <c r="BE142" s="163">
        <f>IF(N142="základní",J142,0)</f>
        <v>0</v>
      </c>
      <c r="BF142" s="163">
        <f>IF(N142="snížená",J142,0)</f>
        <v>0</v>
      </c>
      <c r="BG142" s="163">
        <f>IF(N142="zákl. přenesená",J142,0)</f>
        <v>0</v>
      </c>
      <c r="BH142" s="163">
        <f>IF(N142="sníž. přenesená",J142,0)</f>
        <v>0</v>
      </c>
      <c r="BI142" s="163">
        <f>IF(N142="nulová",J142,0)</f>
        <v>0</v>
      </c>
      <c r="BJ142" s="17" t="s">
        <v>80</v>
      </c>
      <c r="BK142" s="163">
        <f>ROUND(I142*H142,2)</f>
        <v>0</v>
      </c>
      <c r="BL142" s="17" t="s">
        <v>166</v>
      </c>
      <c r="BM142" s="162" t="s">
        <v>1294</v>
      </c>
    </row>
    <row r="143" spans="1:65" s="13" customFormat="1">
      <c r="B143" s="164"/>
      <c r="D143" s="165" t="s">
        <v>168</v>
      </c>
      <c r="E143" s="166" t="s">
        <v>1</v>
      </c>
      <c r="F143" s="167" t="s">
        <v>1295</v>
      </c>
      <c r="H143" s="168">
        <v>176.8</v>
      </c>
      <c r="I143" s="169"/>
      <c r="L143" s="164"/>
      <c r="M143" s="170"/>
      <c r="N143" s="171"/>
      <c r="O143" s="171"/>
      <c r="P143" s="171"/>
      <c r="Q143" s="171"/>
      <c r="R143" s="171"/>
      <c r="S143" s="171"/>
      <c r="T143" s="172"/>
      <c r="AT143" s="166" t="s">
        <v>168</v>
      </c>
      <c r="AU143" s="166" t="s">
        <v>82</v>
      </c>
      <c r="AV143" s="13" t="s">
        <v>82</v>
      </c>
      <c r="AW143" s="13" t="s">
        <v>30</v>
      </c>
      <c r="AX143" s="13" t="s">
        <v>73</v>
      </c>
      <c r="AY143" s="166" t="s">
        <v>160</v>
      </c>
    </row>
    <row r="144" spans="1:65" s="14" customFormat="1">
      <c r="B144" s="173"/>
      <c r="D144" s="165" t="s">
        <v>168</v>
      </c>
      <c r="E144" s="174" t="s">
        <v>1</v>
      </c>
      <c r="F144" s="175" t="s">
        <v>170</v>
      </c>
      <c r="H144" s="176">
        <v>176.8</v>
      </c>
      <c r="I144" s="177"/>
      <c r="L144" s="173"/>
      <c r="M144" s="178"/>
      <c r="N144" s="179"/>
      <c r="O144" s="179"/>
      <c r="P144" s="179"/>
      <c r="Q144" s="179"/>
      <c r="R144" s="179"/>
      <c r="S144" s="179"/>
      <c r="T144" s="180"/>
      <c r="AT144" s="174" t="s">
        <v>168</v>
      </c>
      <c r="AU144" s="174" t="s">
        <v>82</v>
      </c>
      <c r="AV144" s="14" t="s">
        <v>166</v>
      </c>
      <c r="AW144" s="14" t="s">
        <v>30</v>
      </c>
      <c r="AX144" s="14" t="s">
        <v>80</v>
      </c>
      <c r="AY144" s="174" t="s">
        <v>160</v>
      </c>
    </row>
    <row r="145" spans="1:65" s="2" customFormat="1" ht="24.2" customHeight="1">
      <c r="A145" s="32"/>
      <c r="B145" s="149"/>
      <c r="C145" s="150" t="s">
        <v>182</v>
      </c>
      <c r="D145" s="150" t="s">
        <v>162</v>
      </c>
      <c r="E145" s="151" t="s">
        <v>183</v>
      </c>
      <c r="F145" s="152" t="s">
        <v>184</v>
      </c>
      <c r="G145" s="153" t="s">
        <v>185</v>
      </c>
      <c r="H145" s="154">
        <v>72</v>
      </c>
      <c r="I145" s="155"/>
      <c r="J145" s="156">
        <f>ROUND(I145*H145,2)</f>
        <v>0</v>
      </c>
      <c r="K145" s="157"/>
      <c r="L145" s="33"/>
      <c r="M145" s="158" t="s">
        <v>1</v>
      </c>
      <c r="N145" s="159" t="s">
        <v>38</v>
      </c>
      <c r="O145" s="58"/>
      <c r="P145" s="160">
        <f>O145*H145</f>
        <v>0</v>
      </c>
      <c r="Q145" s="160">
        <v>3.0000000000000001E-5</v>
      </c>
      <c r="R145" s="160">
        <f>Q145*H145</f>
        <v>2.16E-3</v>
      </c>
      <c r="S145" s="160">
        <v>0</v>
      </c>
      <c r="T145" s="161">
        <f>S145*H145</f>
        <v>0</v>
      </c>
      <c r="U145" s="32"/>
      <c r="V145" s="32"/>
      <c r="W145" s="32"/>
      <c r="X145" s="32"/>
      <c r="Y145" s="32"/>
      <c r="Z145" s="32"/>
      <c r="AA145" s="32"/>
      <c r="AB145" s="32"/>
      <c r="AC145" s="32"/>
      <c r="AD145" s="32"/>
      <c r="AE145" s="32"/>
      <c r="AR145" s="162" t="s">
        <v>166</v>
      </c>
      <c r="AT145" s="162" t="s">
        <v>162</v>
      </c>
      <c r="AU145" s="162" t="s">
        <v>82</v>
      </c>
      <c r="AY145" s="17" t="s">
        <v>160</v>
      </c>
      <c r="BE145" s="163">
        <f>IF(N145="základní",J145,0)</f>
        <v>0</v>
      </c>
      <c r="BF145" s="163">
        <f>IF(N145="snížená",J145,0)</f>
        <v>0</v>
      </c>
      <c r="BG145" s="163">
        <f>IF(N145="zákl. přenesená",J145,0)</f>
        <v>0</v>
      </c>
      <c r="BH145" s="163">
        <f>IF(N145="sníž. přenesená",J145,0)</f>
        <v>0</v>
      </c>
      <c r="BI145" s="163">
        <f>IF(N145="nulová",J145,0)</f>
        <v>0</v>
      </c>
      <c r="BJ145" s="17" t="s">
        <v>80</v>
      </c>
      <c r="BK145" s="163">
        <f>ROUND(I145*H145,2)</f>
        <v>0</v>
      </c>
      <c r="BL145" s="17" t="s">
        <v>166</v>
      </c>
      <c r="BM145" s="162" t="s">
        <v>1296</v>
      </c>
    </row>
    <row r="146" spans="1:65" s="13" customFormat="1">
      <c r="B146" s="164"/>
      <c r="D146" s="165" t="s">
        <v>168</v>
      </c>
      <c r="E146" s="166" t="s">
        <v>1</v>
      </c>
      <c r="F146" s="167" t="s">
        <v>1297</v>
      </c>
      <c r="H146" s="168">
        <v>72</v>
      </c>
      <c r="I146" s="169"/>
      <c r="L146" s="164"/>
      <c r="M146" s="170"/>
      <c r="N146" s="171"/>
      <c r="O146" s="171"/>
      <c r="P146" s="171"/>
      <c r="Q146" s="171"/>
      <c r="R146" s="171"/>
      <c r="S146" s="171"/>
      <c r="T146" s="172"/>
      <c r="AT146" s="166" t="s">
        <v>168</v>
      </c>
      <c r="AU146" s="166" t="s">
        <v>82</v>
      </c>
      <c r="AV146" s="13" t="s">
        <v>82</v>
      </c>
      <c r="AW146" s="13" t="s">
        <v>30</v>
      </c>
      <c r="AX146" s="13" t="s">
        <v>73</v>
      </c>
      <c r="AY146" s="166" t="s">
        <v>160</v>
      </c>
    </row>
    <row r="147" spans="1:65" s="14" customFormat="1">
      <c r="B147" s="173"/>
      <c r="D147" s="165" t="s">
        <v>168</v>
      </c>
      <c r="E147" s="174" t="s">
        <v>1</v>
      </c>
      <c r="F147" s="175" t="s">
        <v>170</v>
      </c>
      <c r="H147" s="176">
        <v>72</v>
      </c>
      <c r="I147" s="177"/>
      <c r="L147" s="173"/>
      <c r="M147" s="178"/>
      <c r="N147" s="179"/>
      <c r="O147" s="179"/>
      <c r="P147" s="179"/>
      <c r="Q147" s="179"/>
      <c r="R147" s="179"/>
      <c r="S147" s="179"/>
      <c r="T147" s="180"/>
      <c r="AT147" s="174" t="s">
        <v>168</v>
      </c>
      <c r="AU147" s="174" t="s">
        <v>82</v>
      </c>
      <c r="AV147" s="14" t="s">
        <v>166</v>
      </c>
      <c r="AW147" s="14" t="s">
        <v>30</v>
      </c>
      <c r="AX147" s="14" t="s">
        <v>80</v>
      </c>
      <c r="AY147" s="174" t="s">
        <v>160</v>
      </c>
    </row>
    <row r="148" spans="1:65" s="2" customFormat="1" ht="24.2" customHeight="1">
      <c r="A148" s="32"/>
      <c r="B148" s="149"/>
      <c r="C148" s="150" t="s">
        <v>188</v>
      </c>
      <c r="D148" s="150" t="s">
        <v>162</v>
      </c>
      <c r="E148" s="151" t="s">
        <v>189</v>
      </c>
      <c r="F148" s="152" t="s">
        <v>190</v>
      </c>
      <c r="G148" s="153" t="s">
        <v>191</v>
      </c>
      <c r="H148" s="154">
        <v>3</v>
      </c>
      <c r="I148" s="155"/>
      <c r="J148" s="156">
        <f>ROUND(I148*H148,2)</f>
        <v>0</v>
      </c>
      <c r="K148" s="157"/>
      <c r="L148" s="33"/>
      <c r="M148" s="158" t="s">
        <v>1</v>
      </c>
      <c r="N148" s="159" t="s">
        <v>38</v>
      </c>
      <c r="O148" s="58"/>
      <c r="P148" s="160">
        <f>O148*H148</f>
        <v>0</v>
      </c>
      <c r="Q148" s="160">
        <v>0</v>
      </c>
      <c r="R148" s="160">
        <f>Q148*H148</f>
        <v>0</v>
      </c>
      <c r="S148" s="160">
        <v>0</v>
      </c>
      <c r="T148" s="161">
        <f>S148*H148</f>
        <v>0</v>
      </c>
      <c r="U148" s="32"/>
      <c r="V148" s="32"/>
      <c r="W148" s="32"/>
      <c r="X148" s="32"/>
      <c r="Y148" s="32"/>
      <c r="Z148" s="32"/>
      <c r="AA148" s="32"/>
      <c r="AB148" s="32"/>
      <c r="AC148" s="32"/>
      <c r="AD148" s="32"/>
      <c r="AE148" s="32"/>
      <c r="AR148" s="162" t="s">
        <v>166</v>
      </c>
      <c r="AT148" s="162" t="s">
        <v>162</v>
      </c>
      <c r="AU148" s="162" t="s">
        <v>82</v>
      </c>
      <c r="AY148" s="17" t="s">
        <v>160</v>
      </c>
      <c r="BE148" s="163">
        <f>IF(N148="základní",J148,0)</f>
        <v>0</v>
      </c>
      <c r="BF148" s="163">
        <f>IF(N148="snížená",J148,0)</f>
        <v>0</v>
      </c>
      <c r="BG148" s="163">
        <f>IF(N148="zákl. přenesená",J148,0)</f>
        <v>0</v>
      </c>
      <c r="BH148" s="163">
        <f>IF(N148="sníž. přenesená",J148,0)</f>
        <v>0</v>
      </c>
      <c r="BI148" s="163">
        <f>IF(N148="nulová",J148,0)</f>
        <v>0</v>
      </c>
      <c r="BJ148" s="17" t="s">
        <v>80</v>
      </c>
      <c r="BK148" s="163">
        <f>ROUND(I148*H148,2)</f>
        <v>0</v>
      </c>
      <c r="BL148" s="17" t="s">
        <v>166</v>
      </c>
      <c r="BM148" s="162" t="s">
        <v>1298</v>
      </c>
    </row>
    <row r="149" spans="1:65" s="13" customFormat="1">
      <c r="B149" s="164"/>
      <c r="D149" s="165" t="s">
        <v>168</v>
      </c>
      <c r="E149" s="166" t="s">
        <v>1</v>
      </c>
      <c r="F149" s="167" t="s">
        <v>174</v>
      </c>
      <c r="H149" s="168">
        <v>3</v>
      </c>
      <c r="I149" s="169"/>
      <c r="L149" s="164"/>
      <c r="M149" s="170"/>
      <c r="N149" s="171"/>
      <c r="O149" s="171"/>
      <c r="P149" s="171"/>
      <c r="Q149" s="171"/>
      <c r="R149" s="171"/>
      <c r="S149" s="171"/>
      <c r="T149" s="172"/>
      <c r="AT149" s="166" t="s">
        <v>168</v>
      </c>
      <c r="AU149" s="166" t="s">
        <v>82</v>
      </c>
      <c r="AV149" s="13" t="s">
        <v>82</v>
      </c>
      <c r="AW149" s="13" t="s">
        <v>30</v>
      </c>
      <c r="AX149" s="13" t="s">
        <v>73</v>
      </c>
      <c r="AY149" s="166" t="s">
        <v>160</v>
      </c>
    </row>
    <row r="150" spans="1:65" s="14" customFormat="1">
      <c r="B150" s="173"/>
      <c r="D150" s="165" t="s">
        <v>168</v>
      </c>
      <c r="E150" s="174" t="s">
        <v>1</v>
      </c>
      <c r="F150" s="175" t="s">
        <v>170</v>
      </c>
      <c r="H150" s="176">
        <v>3</v>
      </c>
      <c r="I150" s="177"/>
      <c r="L150" s="173"/>
      <c r="M150" s="178"/>
      <c r="N150" s="179"/>
      <c r="O150" s="179"/>
      <c r="P150" s="179"/>
      <c r="Q150" s="179"/>
      <c r="R150" s="179"/>
      <c r="S150" s="179"/>
      <c r="T150" s="180"/>
      <c r="AT150" s="174" t="s">
        <v>168</v>
      </c>
      <c r="AU150" s="174" t="s">
        <v>82</v>
      </c>
      <c r="AV150" s="14" t="s">
        <v>166</v>
      </c>
      <c r="AW150" s="14" t="s">
        <v>30</v>
      </c>
      <c r="AX150" s="14" t="s">
        <v>80</v>
      </c>
      <c r="AY150" s="174" t="s">
        <v>160</v>
      </c>
    </row>
    <row r="151" spans="1:65" s="2" customFormat="1" ht="24.2" customHeight="1">
      <c r="A151" s="32"/>
      <c r="B151" s="149"/>
      <c r="C151" s="150" t="s">
        <v>193</v>
      </c>
      <c r="D151" s="150" t="s">
        <v>162</v>
      </c>
      <c r="E151" s="151" t="s">
        <v>194</v>
      </c>
      <c r="F151" s="152" t="s">
        <v>195</v>
      </c>
      <c r="G151" s="153" t="s">
        <v>196</v>
      </c>
      <c r="H151" s="154">
        <v>4.4000000000000004</v>
      </c>
      <c r="I151" s="155"/>
      <c r="J151" s="156">
        <f>ROUND(I151*H151,2)</f>
        <v>0</v>
      </c>
      <c r="K151" s="157"/>
      <c r="L151" s="33"/>
      <c r="M151" s="158" t="s">
        <v>1</v>
      </c>
      <c r="N151" s="159" t="s">
        <v>38</v>
      </c>
      <c r="O151" s="58"/>
      <c r="P151" s="160">
        <f>O151*H151</f>
        <v>0</v>
      </c>
      <c r="Q151" s="160">
        <v>8.6800000000000002E-3</v>
      </c>
      <c r="R151" s="160">
        <f>Q151*H151</f>
        <v>3.8192000000000004E-2</v>
      </c>
      <c r="S151" s="160">
        <v>0</v>
      </c>
      <c r="T151" s="161">
        <f>S151*H151</f>
        <v>0</v>
      </c>
      <c r="U151" s="32"/>
      <c r="V151" s="32"/>
      <c r="W151" s="32"/>
      <c r="X151" s="32"/>
      <c r="Y151" s="32"/>
      <c r="Z151" s="32"/>
      <c r="AA151" s="32"/>
      <c r="AB151" s="32"/>
      <c r="AC151" s="32"/>
      <c r="AD151" s="32"/>
      <c r="AE151" s="32"/>
      <c r="AR151" s="162" t="s">
        <v>166</v>
      </c>
      <c r="AT151" s="162" t="s">
        <v>162</v>
      </c>
      <c r="AU151" s="162" t="s">
        <v>82</v>
      </c>
      <c r="AY151" s="17" t="s">
        <v>160</v>
      </c>
      <c r="BE151" s="163">
        <f>IF(N151="základní",J151,0)</f>
        <v>0</v>
      </c>
      <c r="BF151" s="163">
        <f>IF(N151="snížená",J151,0)</f>
        <v>0</v>
      </c>
      <c r="BG151" s="163">
        <f>IF(N151="zákl. přenesená",J151,0)</f>
        <v>0</v>
      </c>
      <c r="BH151" s="163">
        <f>IF(N151="sníž. přenesená",J151,0)</f>
        <v>0</v>
      </c>
      <c r="BI151" s="163">
        <f>IF(N151="nulová",J151,0)</f>
        <v>0</v>
      </c>
      <c r="BJ151" s="17" t="s">
        <v>80</v>
      </c>
      <c r="BK151" s="163">
        <f>ROUND(I151*H151,2)</f>
        <v>0</v>
      </c>
      <c r="BL151" s="17" t="s">
        <v>166</v>
      </c>
      <c r="BM151" s="162" t="s">
        <v>1299</v>
      </c>
    </row>
    <row r="152" spans="1:65" s="13" customFormat="1">
      <c r="B152" s="164"/>
      <c r="D152" s="165" t="s">
        <v>168</v>
      </c>
      <c r="E152" s="166" t="s">
        <v>1</v>
      </c>
      <c r="F152" s="167" t="s">
        <v>856</v>
      </c>
      <c r="H152" s="168">
        <v>4.4000000000000004</v>
      </c>
      <c r="I152" s="169"/>
      <c r="L152" s="164"/>
      <c r="M152" s="170"/>
      <c r="N152" s="171"/>
      <c r="O152" s="171"/>
      <c r="P152" s="171"/>
      <c r="Q152" s="171"/>
      <c r="R152" s="171"/>
      <c r="S152" s="171"/>
      <c r="T152" s="172"/>
      <c r="AT152" s="166" t="s">
        <v>168</v>
      </c>
      <c r="AU152" s="166" t="s">
        <v>82</v>
      </c>
      <c r="AV152" s="13" t="s">
        <v>82</v>
      </c>
      <c r="AW152" s="13" t="s">
        <v>30</v>
      </c>
      <c r="AX152" s="13" t="s">
        <v>73</v>
      </c>
      <c r="AY152" s="166" t="s">
        <v>160</v>
      </c>
    </row>
    <row r="153" spans="1:65" s="14" customFormat="1">
      <c r="B153" s="173"/>
      <c r="D153" s="165" t="s">
        <v>168</v>
      </c>
      <c r="E153" s="174" t="s">
        <v>1</v>
      </c>
      <c r="F153" s="175" t="s">
        <v>170</v>
      </c>
      <c r="H153" s="176">
        <v>4.4000000000000004</v>
      </c>
      <c r="I153" s="177"/>
      <c r="L153" s="173"/>
      <c r="M153" s="178"/>
      <c r="N153" s="179"/>
      <c r="O153" s="179"/>
      <c r="P153" s="179"/>
      <c r="Q153" s="179"/>
      <c r="R153" s="179"/>
      <c r="S153" s="179"/>
      <c r="T153" s="180"/>
      <c r="AT153" s="174" t="s">
        <v>168</v>
      </c>
      <c r="AU153" s="174" t="s">
        <v>82</v>
      </c>
      <c r="AV153" s="14" t="s">
        <v>166</v>
      </c>
      <c r="AW153" s="14" t="s">
        <v>30</v>
      </c>
      <c r="AX153" s="14" t="s">
        <v>80</v>
      </c>
      <c r="AY153" s="174" t="s">
        <v>160</v>
      </c>
    </row>
    <row r="154" spans="1:65" s="2" customFormat="1" ht="24.2" customHeight="1">
      <c r="A154" s="32"/>
      <c r="B154" s="149"/>
      <c r="C154" s="150" t="s">
        <v>199</v>
      </c>
      <c r="D154" s="150" t="s">
        <v>162</v>
      </c>
      <c r="E154" s="151" t="s">
        <v>966</v>
      </c>
      <c r="F154" s="152" t="s">
        <v>967</v>
      </c>
      <c r="G154" s="153" t="s">
        <v>196</v>
      </c>
      <c r="H154" s="154">
        <v>1.1000000000000001</v>
      </c>
      <c r="I154" s="155"/>
      <c r="J154" s="156">
        <f>ROUND(I154*H154,2)</f>
        <v>0</v>
      </c>
      <c r="K154" s="157"/>
      <c r="L154" s="33"/>
      <c r="M154" s="158" t="s">
        <v>1</v>
      </c>
      <c r="N154" s="159" t="s">
        <v>38</v>
      </c>
      <c r="O154" s="58"/>
      <c r="P154" s="160">
        <f>O154*H154</f>
        <v>0</v>
      </c>
      <c r="Q154" s="160">
        <v>1.269E-2</v>
      </c>
      <c r="R154" s="160">
        <f>Q154*H154</f>
        <v>1.3959000000000001E-2</v>
      </c>
      <c r="S154" s="160">
        <v>0</v>
      </c>
      <c r="T154" s="161">
        <f>S154*H154</f>
        <v>0</v>
      </c>
      <c r="U154" s="32"/>
      <c r="V154" s="32"/>
      <c r="W154" s="32"/>
      <c r="X154" s="32"/>
      <c r="Y154" s="32"/>
      <c r="Z154" s="32"/>
      <c r="AA154" s="32"/>
      <c r="AB154" s="32"/>
      <c r="AC154" s="32"/>
      <c r="AD154" s="32"/>
      <c r="AE154" s="32"/>
      <c r="AR154" s="162" t="s">
        <v>166</v>
      </c>
      <c r="AT154" s="162" t="s">
        <v>162</v>
      </c>
      <c r="AU154" s="162" t="s">
        <v>82</v>
      </c>
      <c r="AY154" s="17" t="s">
        <v>160</v>
      </c>
      <c r="BE154" s="163">
        <f>IF(N154="základní",J154,0)</f>
        <v>0</v>
      </c>
      <c r="BF154" s="163">
        <f>IF(N154="snížená",J154,0)</f>
        <v>0</v>
      </c>
      <c r="BG154" s="163">
        <f>IF(N154="zákl. přenesená",J154,0)</f>
        <v>0</v>
      </c>
      <c r="BH154" s="163">
        <f>IF(N154="sníž. přenesená",J154,0)</f>
        <v>0</v>
      </c>
      <c r="BI154" s="163">
        <f>IF(N154="nulová",J154,0)</f>
        <v>0</v>
      </c>
      <c r="BJ154" s="17" t="s">
        <v>80</v>
      </c>
      <c r="BK154" s="163">
        <f>ROUND(I154*H154,2)</f>
        <v>0</v>
      </c>
      <c r="BL154" s="17" t="s">
        <v>166</v>
      </c>
      <c r="BM154" s="162" t="s">
        <v>1300</v>
      </c>
    </row>
    <row r="155" spans="1:65" s="13" customFormat="1">
      <c r="B155" s="164"/>
      <c r="D155" s="165" t="s">
        <v>168</v>
      </c>
      <c r="E155" s="166" t="s">
        <v>1</v>
      </c>
      <c r="F155" s="167" t="s">
        <v>1096</v>
      </c>
      <c r="H155" s="168">
        <v>1.1000000000000001</v>
      </c>
      <c r="I155" s="169"/>
      <c r="L155" s="164"/>
      <c r="M155" s="170"/>
      <c r="N155" s="171"/>
      <c r="O155" s="171"/>
      <c r="P155" s="171"/>
      <c r="Q155" s="171"/>
      <c r="R155" s="171"/>
      <c r="S155" s="171"/>
      <c r="T155" s="172"/>
      <c r="AT155" s="166" t="s">
        <v>168</v>
      </c>
      <c r="AU155" s="166" t="s">
        <v>82</v>
      </c>
      <c r="AV155" s="13" t="s">
        <v>82</v>
      </c>
      <c r="AW155" s="13" t="s">
        <v>30</v>
      </c>
      <c r="AX155" s="13" t="s">
        <v>73</v>
      </c>
      <c r="AY155" s="166" t="s">
        <v>160</v>
      </c>
    </row>
    <row r="156" spans="1:65" s="14" customFormat="1">
      <c r="B156" s="173"/>
      <c r="D156" s="165" t="s">
        <v>168</v>
      </c>
      <c r="E156" s="174" t="s">
        <v>1</v>
      </c>
      <c r="F156" s="175" t="s">
        <v>170</v>
      </c>
      <c r="H156" s="176">
        <v>1.1000000000000001</v>
      </c>
      <c r="I156" s="177"/>
      <c r="L156" s="173"/>
      <c r="M156" s="178"/>
      <c r="N156" s="179"/>
      <c r="O156" s="179"/>
      <c r="P156" s="179"/>
      <c r="Q156" s="179"/>
      <c r="R156" s="179"/>
      <c r="S156" s="179"/>
      <c r="T156" s="180"/>
      <c r="AT156" s="174" t="s">
        <v>168</v>
      </c>
      <c r="AU156" s="174" t="s">
        <v>82</v>
      </c>
      <c r="AV156" s="14" t="s">
        <v>166</v>
      </c>
      <c r="AW156" s="14" t="s">
        <v>30</v>
      </c>
      <c r="AX156" s="14" t="s">
        <v>80</v>
      </c>
      <c r="AY156" s="174" t="s">
        <v>160</v>
      </c>
    </row>
    <row r="157" spans="1:65" s="2" customFormat="1" ht="24.2" customHeight="1">
      <c r="A157" s="32"/>
      <c r="B157" s="149"/>
      <c r="C157" s="150" t="s">
        <v>204</v>
      </c>
      <c r="D157" s="150" t="s">
        <v>162</v>
      </c>
      <c r="E157" s="151" t="s">
        <v>200</v>
      </c>
      <c r="F157" s="152" t="s">
        <v>201</v>
      </c>
      <c r="G157" s="153" t="s">
        <v>196</v>
      </c>
      <c r="H157" s="154">
        <v>2.2000000000000002</v>
      </c>
      <c r="I157" s="155"/>
      <c r="J157" s="156">
        <f>ROUND(I157*H157,2)</f>
        <v>0</v>
      </c>
      <c r="K157" s="157"/>
      <c r="L157" s="33"/>
      <c r="M157" s="158" t="s">
        <v>1</v>
      </c>
      <c r="N157" s="159" t="s">
        <v>38</v>
      </c>
      <c r="O157" s="58"/>
      <c r="P157" s="160">
        <f>O157*H157</f>
        <v>0</v>
      </c>
      <c r="Q157" s="160">
        <v>3.6900000000000002E-2</v>
      </c>
      <c r="R157" s="160">
        <f>Q157*H157</f>
        <v>8.1180000000000016E-2</v>
      </c>
      <c r="S157" s="160">
        <v>0</v>
      </c>
      <c r="T157" s="161">
        <f>S157*H157</f>
        <v>0</v>
      </c>
      <c r="U157" s="32"/>
      <c r="V157" s="32"/>
      <c r="W157" s="32"/>
      <c r="X157" s="32"/>
      <c r="Y157" s="32"/>
      <c r="Z157" s="32"/>
      <c r="AA157" s="32"/>
      <c r="AB157" s="32"/>
      <c r="AC157" s="32"/>
      <c r="AD157" s="32"/>
      <c r="AE157" s="32"/>
      <c r="AR157" s="162" t="s">
        <v>166</v>
      </c>
      <c r="AT157" s="162" t="s">
        <v>162</v>
      </c>
      <c r="AU157" s="162" t="s">
        <v>82</v>
      </c>
      <c r="AY157" s="17" t="s">
        <v>160</v>
      </c>
      <c r="BE157" s="163">
        <f>IF(N157="základní",J157,0)</f>
        <v>0</v>
      </c>
      <c r="BF157" s="163">
        <f>IF(N157="snížená",J157,0)</f>
        <v>0</v>
      </c>
      <c r="BG157" s="163">
        <f>IF(N157="zákl. přenesená",J157,0)</f>
        <v>0</v>
      </c>
      <c r="BH157" s="163">
        <f>IF(N157="sníž. přenesená",J157,0)</f>
        <v>0</v>
      </c>
      <c r="BI157" s="163">
        <f>IF(N157="nulová",J157,0)</f>
        <v>0</v>
      </c>
      <c r="BJ157" s="17" t="s">
        <v>80</v>
      </c>
      <c r="BK157" s="163">
        <f>ROUND(I157*H157,2)</f>
        <v>0</v>
      </c>
      <c r="BL157" s="17" t="s">
        <v>166</v>
      </c>
      <c r="BM157" s="162" t="s">
        <v>1301</v>
      </c>
    </row>
    <row r="158" spans="1:65" s="13" customFormat="1">
      <c r="B158" s="164"/>
      <c r="D158" s="165" t="s">
        <v>168</v>
      </c>
      <c r="E158" s="166" t="s">
        <v>1</v>
      </c>
      <c r="F158" s="167" t="s">
        <v>198</v>
      </c>
      <c r="H158" s="168">
        <v>2.2000000000000002</v>
      </c>
      <c r="I158" s="169"/>
      <c r="L158" s="164"/>
      <c r="M158" s="170"/>
      <c r="N158" s="171"/>
      <c r="O158" s="171"/>
      <c r="P158" s="171"/>
      <c r="Q158" s="171"/>
      <c r="R158" s="171"/>
      <c r="S158" s="171"/>
      <c r="T158" s="172"/>
      <c r="AT158" s="166" t="s">
        <v>168</v>
      </c>
      <c r="AU158" s="166" t="s">
        <v>82</v>
      </c>
      <c r="AV158" s="13" t="s">
        <v>82</v>
      </c>
      <c r="AW158" s="13" t="s">
        <v>30</v>
      </c>
      <c r="AX158" s="13" t="s">
        <v>73</v>
      </c>
      <c r="AY158" s="166" t="s">
        <v>160</v>
      </c>
    </row>
    <row r="159" spans="1:65" s="14" customFormat="1">
      <c r="B159" s="173"/>
      <c r="D159" s="165" t="s">
        <v>168</v>
      </c>
      <c r="E159" s="174" t="s">
        <v>1</v>
      </c>
      <c r="F159" s="175" t="s">
        <v>170</v>
      </c>
      <c r="H159" s="176">
        <v>2.2000000000000002</v>
      </c>
      <c r="I159" s="177"/>
      <c r="L159" s="173"/>
      <c r="M159" s="178"/>
      <c r="N159" s="179"/>
      <c r="O159" s="179"/>
      <c r="P159" s="179"/>
      <c r="Q159" s="179"/>
      <c r="R159" s="179"/>
      <c r="S159" s="179"/>
      <c r="T159" s="180"/>
      <c r="AT159" s="174" t="s">
        <v>168</v>
      </c>
      <c r="AU159" s="174" t="s">
        <v>82</v>
      </c>
      <c r="AV159" s="14" t="s">
        <v>166</v>
      </c>
      <c r="AW159" s="14" t="s">
        <v>30</v>
      </c>
      <c r="AX159" s="14" t="s">
        <v>80</v>
      </c>
      <c r="AY159" s="174" t="s">
        <v>160</v>
      </c>
    </row>
    <row r="160" spans="1:65" s="2" customFormat="1" ht="24.2" customHeight="1">
      <c r="A160" s="32"/>
      <c r="B160" s="149"/>
      <c r="C160" s="150" t="s">
        <v>210</v>
      </c>
      <c r="D160" s="150" t="s">
        <v>162</v>
      </c>
      <c r="E160" s="151" t="s">
        <v>205</v>
      </c>
      <c r="F160" s="152" t="s">
        <v>206</v>
      </c>
      <c r="G160" s="153" t="s">
        <v>207</v>
      </c>
      <c r="H160" s="154">
        <v>16.588000000000001</v>
      </c>
      <c r="I160" s="155"/>
      <c r="J160" s="156">
        <f>ROUND(I160*H160,2)</f>
        <v>0</v>
      </c>
      <c r="K160" s="157"/>
      <c r="L160" s="33"/>
      <c r="M160" s="158" t="s">
        <v>1</v>
      </c>
      <c r="N160" s="159" t="s">
        <v>38</v>
      </c>
      <c r="O160" s="58"/>
      <c r="P160" s="160">
        <f>O160*H160</f>
        <v>0</v>
      </c>
      <c r="Q160" s="160">
        <v>0</v>
      </c>
      <c r="R160" s="160">
        <f>Q160*H160</f>
        <v>0</v>
      </c>
      <c r="S160" s="160">
        <v>0</v>
      </c>
      <c r="T160" s="161">
        <f>S160*H160</f>
        <v>0</v>
      </c>
      <c r="U160" s="32"/>
      <c r="V160" s="32"/>
      <c r="W160" s="32"/>
      <c r="X160" s="32"/>
      <c r="Y160" s="32"/>
      <c r="Z160" s="32"/>
      <c r="AA160" s="32"/>
      <c r="AB160" s="32"/>
      <c r="AC160" s="32"/>
      <c r="AD160" s="32"/>
      <c r="AE160" s="32"/>
      <c r="AR160" s="162" t="s">
        <v>166</v>
      </c>
      <c r="AT160" s="162" t="s">
        <v>162</v>
      </c>
      <c r="AU160" s="162" t="s">
        <v>82</v>
      </c>
      <c r="AY160" s="17" t="s">
        <v>160</v>
      </c>
      <c r="BE160" s="163">
        <f>IF(N160="základní",J160,0)</f>
        <v>0</v>
      </c>
      <c r="BF160" s="163">
        <f>IF(N160="snížená",J160,0)</f>
        <v>0</v>
      </c>
      <c r="BG160" s="163">
        <f>IF(N160="zákl. přenesená",J160,0)</f>
        <v>0</v>
      </c>
      <c r="BH160" s="163">
        <f>IF(N160="sníž. přenesená",J160,0)</f>
        <v>0</v>
      </c>
      <c r="BI160" s="163">
        <f>IF(N160="nulová",J160,0)</f>
        <v>0</v>
      </c>
      <c r="BJ160" s="17" t="s">
        <v>80</v>
      </c>
      <c r="BK160" s="163">
        <f>ROUND(I160*H160,2)</f>
        <v>0</v>
      </c>
      <c r="BL160" s="17" t="s">
        <v>166</v>
      </c>
      <c r="BM160" s="162" t="s">
        <v>1302</v>
      </c>
    </row>
    <row r="161" spans="1:65" s="13" customFormat="1">
      <c r="B161" s="164"/>
      <c r="D161" s="165" t="s">
        <v>168</v>
      </c>
      <c r="E161" s="166" t="s">
        <v>1</v>
      </c>
      <c r="F161" s="167" t="s">
        <v>1303</v>
      </c>
      <c r="H161" s="168">
        <v>16.588000000000001</v>
      </c>
      <c r="I161" s="169"/>
      <c r="L161" s="164"/>
      <c r="M161" s="170"/>
      <c r="N161" s="171"/>
      <c r="O161" s="171"/>
      <c r="P161" s="171"/>
      <c r="Q161" s="171"/>
      <c r="R161" s="171"/>
      <c r="S161" s="171"/>
      <c r="T161" s="172"/>
      <c r="AT161" s="166" t="s">
        <v>168</v>
      </c>
      <c r="AU161" s="166" t="s">
        <v>82</v>
      </c>
      <c r="AV161" s="13" t="s">
        <v>82</v>
      </c>
      <c r="AW161" s="13" t="s">
        <v>30</v>
      </c>
      <c r="AX161" s="13" t="s">
        <v>73</v>
      </c>
      <c r="AY161" s="166" t="s">
        <v>160</v>
      </c>
    </row>
    <row r="162" spans="1:65" s="14" customFormat="1">
      <c r="B162" s="173"/>
      <c r="D162" s="165" t="s">
        <v>168</v>
      </c>
      <c r="E162" s="174" t="s">
        <v>1</v>
      </c>
      <c r="F162" s="175" t="s">
        <v>170</v>
      </c>
      <c r="H162" s="176">
        <v>16.588000000000001</v>
      </c>
      <c r="I162" s="177"/>
      <c r="L162" s="173"/>
      <c r="M162" s="178"/>
      <c r="N162" s="179"/>
      <c r="O162" s="179"/>
      <c r="P162" s="179"/>
      <c r="Q162" s="179"/>
      <c r="R162" s="179"/>
      <c r="S162" s="179"/>
      <c r="T162" s="180"/>
      <c r="AT162" s="174" t="s">
        <v>168</v>
      </c>
      <c r="AU162" s="174" t="s">
        <v>82</v>
      </c>
      <c r="AV162" s="14" t="s">
        <v>166</v>
      </c>
      <c r="AW162" s="14" t="s">
        <v>30</v>
      </c>
      <c r="AX162" s="14" t="s">
        <v>80</v>
      </c>
      <c r="AY162" s="174" t="s">
        <v>160</v>
      </c>
    </row>
    <row r="163" spans="1:65" s="2" customFormat="1" ht="33" customHeight="1">
      <c r="A163" s="32"/>
      <c r="B163" s="149"/>
      <c r="C163" s="150" t="s">
        <v>220</v>
      </c>
      <c r="D163" s="150" t="s">
        <v>162</v>
      </c>
      <c r="E163" s="151" t="s">
        <v>211</v>
      </c>
      <c r="F163" s="152" t="s">
        <v>212</v>
      </c>
      <c r="G163" s="153" t="s">
        <v>207</v>
      </c>
      <c r="H163" s="154">
        <v>188.96100000000001</v>
      </c>
      <c r="I163" s="155"/>
      <c r="J163" s="156">
        <f>ROUND(I163*H163,2)</f>
        <v>0</v>
      </c>
      <c r="K163" s="157"/>
      <c r="L163" s="33"/>
      <c r="M163" s="158" t="s">
        <v>1</v>
      </c>
      <c r="N163" s="159" t="s">
        <v>38</v>
      </c>
      <c r="O163" s="58"/>
      <c r="P163" s="160">
        <f>O163*H163</f>
        <v>0</v>
      </c>
      <c r="Q163" s="160">
        <v>0</v>
      </c>
      <c r="R163" s="160">
        <f>Q163*H163</f>
        <v>0</v>
      </c>
      <c r="S163" s="160">
        <v>0</v>
      </c>
      <c r="T163" s="161">
        <f>S163*H163</f>
        <v>0</v>
      </c>
      <c r="U163" s="32"/>
      <c r="V163" s="32"/>
      <c r="W163" s="32"/>
      <c r="X163" s="32"/>
      <c r="Y163" s="32"/>
      <c r="Z163" s="32"/>
      <c r="AA163" s="32"/>
      <c r="AB163" s="32"/>
      <c r="AC163" s="32"/>
      <c r="AD163" s="32"/>
      <c r="AE163" s="32"/>
      <c r="AR163" s="162" t="s">
        <v>166</v>
      </c>
      <c r="AT163" s="162" t="s">
        <v>162</v>
      </c>
      <c r="AU163" s="162" t="s">
        <v>82</v>
      </c>
      <c r="AY163" s="17" t="s">
        <v>160</v>
      </c>
      <c r="BE163" s="163">
        <f>IF(N163="základní",J163,0)</f>
        <v>0</v>
      </c>
      <c r="BF163" s="163">
        <f>IF(N163="snížená",J163,0)</f>
        <v>0</v>
      </c>
      <c r="BG163" s="163">
        <f>IF(N163="zákl. přenesená",J163,0)</f>
        <v>0</v>
      </c>
      <c r="BH163" s="163">
        <f>IF(N163="sníž. přenesená",J163,0)</f>
        <v>0</v>
      </c>
      <c r="BI163" s="163">
        <f>IF(N163="nulová",J163,0)</f>
        <v>0</v>
      </c>
      <c r="BJ163" s="17" t="s">
        <v>80</v>
      </c>
      <c r="BK163" s="163">
        <f>ROUND(I163*H163,2)</f>
        <v>0</v>
      </c>
      <c r="BL163" s="17" t="s">
        <v>166</v>
      </c>
      <c r="BM163" s="162" t="s">
        <v>1304</v>
      </c>
    </row>
    <row r="164" spans="1:65" s="15" customFormat="1">
      <c r="B164" s="181"/>
      <c r="D164" s="165" t="s">
        <v>168</v>
      </c>
      <c r="E164" s="182" t="s">
        <v>1</v>
      </c>
      <c r="F164" s="183" t="s">
        <v>214</v>
      </c>
      <c r="H164" s="182" t="s">
        <v>1</v>
      </c>
      <c r="I164" s="184"/>
      <c r="L164" s="181"/>
      <c r="M164" s="185"/>
      <c r="N164" s="186"/>
      <c r="O164" s="186"/>
      <c r="P164" s="186"/>
      <c r="Q164" s="186"/>
      <c r="R164" s="186"/>
      <c r="S164" s="186"/>
      <c r="T164" s="187"/>
      <c r="AT164" s="182" t="s">
        <v>168</v>
      </c>
      <c r="AU164" s="182" t="s">
        <v>82</v>
      </c>
      <c r="AV164" s="15" t="s">
        <v>80</v>
      </c>
      <c r="AW164" s="15" t="s">
        <v>30</v>
      </c>
      <c r="AX164" s="15" t="s">
        <v>73</v>
      </c>
      <c r="AY164" s="182" t="s">
        <v>160</v>
      </c>
    </row>
    <row r="165" spans="1:65" s="13" customFormat="1">
      <c r="B165" s="164"/>
      <c r="D165" s="165" t="s">
        <v>168</v>
      </c>
      <c r="E165" s="166" t="s">
        <v>1</v>
      </c>
      <c r="F165" s="167" t="s">
        <v>1305</v>
      </c>
      <c r="H165" s="168">
        <v>336.86399999999998</v>
      </c>
      <c r="I165" s="169"/>
      <c r="L165" s="164"/>
      <c r="M165" s="170"/>
      <c r="N165" s="171"/>
      <c r="O165" s="171"/>
      <c r="P165" s="171"/>
      <c r="Q165" s="171"/>
      <c r="R165" s="171"/>
      <c r="S165" s="171"/>
      <c r="T165" s="172"/>
      <c r="AT165" s="166" t="s">
        <v>168</v>
      </c>
      <c r="AU165" s="166" t="s">
        <v>82</v>
      </c>
      <c r="AV165" s="13" t="s">
        <v>82</v>
      </c>
      <c r="AW165" s="13" t="s">
        <v>30</v>
      </c>
      <c r="AX165" s="13" t="s">
        <v>73</v>
      </c>
      <c r="AY165" s="166" t="s">
        <v>160</v>
      </c>
    </row>
    <row r="166" spans="1:65" s="13" customFormat="1">
      <c r="B166" s="164"/>
      <c r="D166" s="165" t="s">
        <v>168</v>
      </c>
      <c r="E166" s="166" t="s">
        <v>1</v>
      </c>
      <c r="F166" s="167" t="s">
        <v>1306</v>
      </c>
      <c r="H166" s="168">
        <v>30.695</v>
      </c>
      <c r="I166" s="169"/>
      <c r="L166" s="164"/>
      <c r="M166" s="170"/>
      <c r="N166" s="171"/>
      <c r="O166" s="171"/>
      <c r="P166" s="171"/>
      <c r="Q166" s="171"/>
      <c r="R166" s="171"/>
      <c r="S166" s="171"/>
      <c r="T166" s="172"/>
      <c r="AT166" s="166" t="s">
        <v>168</v>
      </c>
      <c r="AU166" s="166" t="s">
        <v>82</v>
      </c>
      <c r="AV166" s="13" t="s">
        <v>82</v>
      </c>
      <c r="AW166" s="13" t="s">
        <v>30</v>
      </c>
      <c r="AX166" s="13" t="s">
        <v>73</v>
      </c>
      <c r="AY166" s="166" t="s">
        <v>160</v>
      </c>
    </row>
    <row r="167" spans="1:65" s="13" customFormat="1">
      <c r="B167" s="164"/>
      <c r="D167" s="165" t="s">
        <v>168</v>
      </c>
      <c r="E167" s="166" t="s">
        <v>1</v>
      </c>
      <c r="F167" s="167" t="s">
        <v>1307</v>
      </c>
      <c r="H167" s="168">
        <v>-52.624000000000002</v>
      </c>
      <c r="I167" s="169"/>
      <c r="L167" s="164"/>
      <c r="M167" s="170"/>
      <c r="N167" s="171"/>
      <c r="O167" s="171"/>
      <c r="P167" s="171"/>
      <c r="Q167" s="171"/>
      <c r="R167" s="171"/>
      <c r="S167" s="171"/>
      <c r="T167" s="172"/>
      <c r="AT167" s="166" t="s">
        <v>168</v>
      </c>
      <c r="AU167" s="166" t="s">
        <v>82</v>
      </c>
      <c r="AV167" s="13" t="s">
        <v>82</v>
      </c>
      <c r="AW167" s="13" t="s">
        <v>30</v>
      </c>
      <c r="AX167" s="13" t="s">
        <v>73</v>
      </c>
      <c r="AY167" s="166" t="s">
        <v>160</v>
      </c>
    </row>
    <row r="168" spans="1:65" s="14" customFormat="1">
      <c r="B168" s="173"/>
      <c r="D168" s="165" t="s">
        <v>168</v>
      </c>
      <c r="E168" s="174" t="s">
        <v>1</v>
      </c>
      <c r="F168" s="175" t="s">
        <v>218</v>
      </c>
      <c r="H168" s="176">
        <v>314.935</v>
      </c>
      <c r="I168" s="177"/>
      <c r="L168" s="173"/>
      <c r="M168" s="178"/>
      <c r="N168" s="179"/>
      <c r="O168" s="179"/>
      <c r="P168" s="179"/>
      <c r="Q168" s="179"/>
      <c r="R168" s="179"/>
      <c r="S168" s="179"/>
      <c r="T168" s="180"/>
      <c r="AT168" s="174" t="s">
        <v>168</v>
      </c>
      <c r="AU168" s="174" t="s">
        <v>82</v>
      </c>
      <c r="AV168" s="14" t="s">
        <v>166</v>
      </c>
      <c r="AW168" s="14" t="s">
        <v>30</v>
      </c>
      <c r="AX168" s="14" t="s">
        <v>73</v>
      </c>
      <c r="AY168" s="174" t="s">
        <v>160</v>
      </c>
    </row>
    <row r="169" spans="1:65" s="13" customFormat="1">
      <c r="B169" s="164"/>
      <c r="D169" s="165" t="s">
        <v>168</v>
      </c>
      <c r="E169" s="166" t="s">
        <v>1</v>
      </c>
      <c r="F169" s="167" t="s">
        <v>1308</v>
      </c>
      <c r="H169" s="168">
        <v>188.96100000000001</v>
      </c>
      <c r="I169" s="169"/>
      <c r="L169" s="164"/>
      <c r="M169" s="170"/>
      <c r="N169" s="171"/>
      <c r="O169" s="171"/>
      <c r="P169" s="171"/>
      <c r="Q169" s="171"/>
      <c r="R169" s="171"/>
      <c r="S169" s="171"/>
      <c r="T169" s="172"/>
      <c r="AT169" s="166" t="s">
        <v>168</v>
      </c>
      <c r="AU169" s="166" t="s">
        <v>82</v>
      </c>
      <c r="AV169" s="13" t="s">
        <v>82</v>
      </c>
      <c r="AW169" s="13" t="s">
        <v>30</v>
      </c>
      <c r="AX169" s="13" t="s">
        <v>80</v>
      </c>
      <c r="AY169" s="166" t="s">
        <v>160</v>
      </c>
    </row>
    <row r="170" spans="1:65" s="2" customFormat="1" ht="33" customHeight="1">
      <c r="A170" s="32"/>
      <c r="B170" s="149"/>
      <c r="C170" s="150" t="s">
        <v>225</v>
      </c>
      <c r="D170" s="150" t="s">
        <v>162</v>
      </c>
      <c r="E170" s="151" t="s">
        <v>221</v>
      </c>
      <c r="F170" s="152" t="s">
        <v>222</v>
      </c>
      <c r="G170" s="153" t="s">
        <v>207</v>
      </c>
      <c r="H170" s="154">
        <v>94.480999999999995</v>
      </c>
      <c r="I170" s="155"/>
      <c r="J170" s="156">
        <f>ROUND(I170*H170,2)</f>
        <v>0</v>
      </c>
      <c r="K170" s="157"/>
      <c r="L170" s="33"/>
      <c r="M170" s="158" t="s">
        <v>1</v>
      </c>
      <c r="N170" s="159" t="s">
        <v>38</v>
      </c>
      <c r="O170" s="58"/>
      <c r="P170" s="160">
        <f>O170*H170</f>
        <v>0</v>
      </c>
      <c r="Q170" s="160">
        <v>0</v>
      </c>
      <c r="R170" s="160">
        <f>Q170*H170</f>
        <v>0</v>
      </c>
      <c r="S170" s="160">
        <v>0</v>
      </c>
      <c r="T170" s="161">
        <f>S170*H170</f>
        <v>0</v>
      </c>
      <c r="U170" s="32"/>
      <c r="V170" s="32"/>
      <c r="W170" s="32"/>
      <c r="X170" s="32"/>
      <c r="Y170" s="32"/>
      <c r="Z170" s="32"/>
      <c r="AA170" s="32"/>
      <c r="AB170" s="32"/>
      <c r="AC170" s="32"/>
      <c r="AD170" s="32"/>
      <c r="AE170" s="32"/>
      <c r="AR170" s="162" t="s">
        <v>166</v>
      </c>
      <c r="AT170" s="162" t="s">
        <v>162</v>
      </c>
      <c r="AU170" s="162" t="s">
        <v>82</v>
      </c>
      <c r="AY170" s="17" t="s">
        <v>160</v>
      </c>
      <c r="BE170" s="163">
        <f>IF(N170="základní",J170,0)</f>
        <v>0</v>
      </c>
      <c r="BF170" s="163">
        <f>IF(N170="snížená",J170,0)</f>
        <v>0</v>
      </c>
      <c r="BG170" s="163">
        <f>IF(N170="zákl. přenesená",J170,0)</f>
        <v>0</v>
      </c>
      <c r="BH170" s="163">
        <f>IF(N170="sníž. přenesená",J170,0)</f>
        <v>0</v>
      </c>
      <c r="BI170" s="163">
        <f>IF(N170="nulová",J170,0)</f>
        <v>0</v>
      </c>
      <c r="BJ170" s="17" t="s">
        <v>80</v>
      </c>
      <c r="BK170" s="163">
        <f>ROUND(I170*H170,2)</f>
        <v>0</v>
      </c>
      <c r="BL170" s="17" t="s">
        <v>166</v>
      </c>
      <c r="BM170" s="162" t="s">
        <v>1309</v>
      </c>
    </row>
    <row r="171" spans="1:65" s="13" customFormat="1">
      <c r="B171" s="164"/>
      <c r="D171" s="165" t="s">
        <v>168</v>
      </c>
      <c r="E171" s="166" t="s">
        <v>1</v>
      </c>
      <c r="F171" s="167" t="s">
        <v>1310</v>
      </c>
      <c r="H171" s="168">
        <v>94.480999999999995</v>
      </c>
      <c r="I171" s="169"/>
      <c r="L171" s="164"/>
      <c r="M171" s="170"/>
      <c r="N171" s="171"/>
      <c r="O171" s="171"/>
      <c r="P171" s="171"/>
      <c r="Q171" s="171"/>
      <c r="R171" s="171"/>
      <c r="S171" s="171"/>
      <c r="T171" s="172"/>
      <c r="AT171" s="166" t="s">
        <v>168</v>
      </c>
      <c r="AU171" s="166" t="s">
        <v>82</v>
      </c>
      <c r="AV171" s="13" t="s">
        <v>82</v>
      </c>
      <c r="AW171" s="13" t="s">
        <v>30</v>
      </c>
      <c r="AX171" s="13" t="s">
        <v>73</v>
      </c>
      <c r="AY171" s="166" t="s">
        <v>160</v>
      </c>
    </row>
    <row r="172" spans="1:65" s="14" customFormat="1">
      <c r="B172" s="173"/>
      <c r="D172" s="165" t="s">
        <v>168</v>
      </c>
      <c r="E172" s="174" t="s">
        <v>1</v>
      </c>
      <c r="F172" s="175" t="s">
        <v>170</v>
      </c>
      <c r="H172" s="176">
        <v>94.480999999999995</v>
      </c>
      <c r="I172" s="177"/>
      <c r="L172" s="173"/>
      <c r="M172" s="178"/>
      <c r="N172" s="179"/>
      <c r="O172" s="179"/>
      <c r="P172" s="179"/>
      <c r="Q172" s="179"/>
      <c r="R172" s="179"/>
      <c r="S172" s="179"/>
      <c r="T172" s="180"/>
      <c r="AT172" s="174" t="s">
        <v>168</v>
      </c>
      <c r="AU172" s="174" t="s">
        <v>82</v>
      </c>
      <c r="AV172" s="14" t="s">
        <v>166</v>
      </c>
      <c r="AW172" s="14" t="s">
        <v>30</v>
      </c>
      <c r="AX172" s="14" t="s">
        <v>80</v>
      </c>
      <c r="AY172" s="174" t="s">
        <v>160</v>
      </c>
    </row>
    <row r="173" spans="1:65" s="2" customFormat="1" ht="33" customHeight="1">
      <c r="A173" s="32"/>
      <c r="B173" s="149"/>
      <c r="C173" s="150" t="s">
        <v>230</v>
      </c>
      <c r="D173" s="150" t="s">
        <v>162</v>
      </c>
      <c r="E173" s="151" t="s">
        <v>226</v>
      </c>
      <c r="F173" s="152" t="s">
        <v>227</v>
      </c>
      <c r="G173" s="153" t="s">
        <v>207</v>
      </c>
      <c r="H173" s="154">
        <v>31.494</v>
      </c>
      <c r="I173" s="155"/>
      <c r="J173" s="156">
        <f>ROUND(I173*H173,2)</f>
        <v>0</v>
      </c>
      <c r="K173" s="157"/>
      <c r="L173" s="33"/>
      <c r="M173" s="158" t="s">
        <v>1</v>
      </c>
      <c r="N173" s="159" t="s">
        <v>38</v>
      </c>
      <c r="O173" s="58"/>
      <c r="P173" s="160">
        <f>O173*H173</f>
        <v>0</v>
      </c>
      <c r="Q173" s="160">
        <v>0</v>
      </c>
      <c r="R173" s="160">
        <f>Q173*H173</f>
        <v>0</v>
      </c>
      <c r="S173" s="160">
        <v>0</v>
      </c>
      <c r="T173" s="161">
        <f>S173*H173</f>
        <v>0</v>
      </c>
      <c r="U173" s="32"/>
      <c r="V173" s="32"/>
      <c r="W173" s="32"/>
      <c r="X173" s="32"/>
      <c r="Y173" s="32"/>
      <c r="Z173" s="32"/>
      <c r="AA173" s="32"/>
      <c r="AB173" s="32"/>
      <c r="AC173" s="32"/>
      <c r="AD173" s="32"/>
      <c r="AE173" s="32"/>
      <c r="AR173" s="162" t="s">
        <v>166</v>
      </c>
      <c r="AT173" s="162" t="s">
        <v>162</v>
      </c>
      <c r="AU173" s="162" t="s">
        <v>82</v>
      </c>
      <c r="AY173" s="17" t="s">
        <v>160</v>
      </c>
      <c r="BE173" s="163">
        <f>IF(N173="základní",J173,0)</f>
        <v>0</v>
      </c>
      <c r="BF173" s="163">
        <f>IF(N173="snížená",J173,0)</f>
        <v>0</v>
      </c>
      <c r="BG173" s="163">
        <f>IF(N173="zákl. přenesená",J173,0)</f>
        <v>0</v>
      </c>
      <c r="BH173" s="163">
        <f>IF(N173="sníž. přenesená",J173,0)</f>
        <v>0</v>
      </c>
      <c r="BI173" s="163">
        <f>IF(N173="nulová",J173,0)</f>
        <v>0</v>
      </c>
      <c r="BJ173" s="17" t="s">
        <v>80</v>
      </c>
      <c r="BK173" s="163">
        <f>ROUND(I173*H173,2)</f>
        <v>0</v>
      </c>
      <c r="BL173" s="17" t="s">
        <v>166</v>
      </c>
      <c r="BM173" s="162" t="s">
        <v>1311</v>
      </c>
    </row>
    <row r="174" spans="1:65" s="13" customFormat="1">
      <c r="B174" s="164"/>
      <c r="D174" s="165" t="s">
        <v>168</v>
      </c>
      <c r="E174" s="166" t="s">
        <v>1</v>
      </c>
      <c r="F174" s="167" t="s">
        <v>1312</v>
      </c>
      <c r="H174" s="168">
        <v>31.494</v>
      </c>
      <c r="I174" s="169"/>
      <c r="L174" s="164"/>
      <c r="M174" s="170"/>
      <c r="N174" s="171"/>
      <c r="O174" s="171"/>
      <c r="P174" s="171"/>
      <c r="Q174" s="171"/>
      <c r="R174" s="171"/>
      <c r="S174" s="171"/>
      <c r="T174" s="172"/>
      <c r="AT174" s="166" t="s">
        <v>168</v>
      </c>
      <c r="AU174" s="166" t="s">
        <v>82</v>
      </c>
      <c r="AV174" s="13" t="s">
        <v>82</v>
      </c>
      <c r="AW174" s="13" t="s">
        <v>30</v>
      </c>
      <c r="AX174" s="13" t="s">
        <v>73</v>
      </c>
      <c r="AY174" s="166" t="s">
        <v>160</v>
      </c>
    </row>
    <row r="175" spans="1:65" s="14" customFormat="1">
      <c r="B175" s="173"/>
      <c r="D175" s="165" t="s">
        <v>168</v>
      </c>
      <c r="E175" s="174" t="s">
        <v>1</v>
      </c>
      <c r="F175" s="175" t="s">
        <v>170</v>
      </c>
      <c r="H175" s="176">
        <v>31.494</v>
      </c>
      <c r="I175" s="177"/>
      <c r="L175" s="173"/>
      <c r="M175" s="178"/>
      <c r="N175" s="179"/>
      <c r="O175" s="179"/>
      <c r="P175" s="179"/>
      <c r="Q175" s="179"/>
      <c r="R175" s="179"/>
      <c r="S175" s="179"/>
      <c r="T175" s="180"/>
      <c r="AT175" s="174" t="s">
        <v>168</v>
      </c>
      <c r="AU175" s="174" t="s">
        <v>82</v>
      </c>
      <c r="AV175" s="14" t="s">
        <v>166</v>
      </c>
      <c r="AW175" s="14" t="s">
        <v>30</v>
      </c>
      <c r="AX175" s="14" t="s">
        <v>80</v>
      </c>
      <c r="AY175" s="174" t="s">
        <v>160</v>
      </c>
    </row>
    <row r="176" spans="1:65" s="2" customFormat="1" ht="21.75" customHeight="1">
      <c r="A176" s="32"/>
      <c r="B176" s="149"/>
      <c r="C176" s="150" t="s">
        <v>236</v>
      </c>
      <c r="D176" s="150" t="s">
        <v>162</v>
      </c>
      <c r="E176" s="151" t="s">
        <v>231</v>
      </c>
      <c r="F176" s="152" t="s">
        <v>232</v>
      </c>
      <c r="G176" s="153" t="s">
        <v>165</v>
      </c>
      <c r="H176" s="154">
        <v>637.03599999999994</v>
      </c>
      <c r="I176" s="155"/>
      <c r="J176" s="156">
        <f>ROUND(I176*H176,2)</f>
        <v>0</v>
      </c>
      <c r="K176" s="157"/>
      <c r="L176" s="33"/>
      <c r="M176" s="158" t="s">
        <v>1</v>
      </c>
      <c r="N176" s="159" t="s">
        <v>38</v>
      </c>
      <c r="O176" s="58"/>
      <c r="P176" s="160">
        <f>O176*H176</f>
        <v>0</v>
      </c>
      <c r="Q176" s="160">
        <v>8.4999999999999995E-4</v>
      </c>
      <c r="R176" s="160">
        <f>Q176*H176</f>
        <v>0.54148059999999987</v>
      </c>
      <c r="S176" s="160">
        <v>0</v>
      </c>
      <c r="T176" s="161">
        <f>S176*H176</f>
        <v>0</v>
      </c>
      <c r="U176" s="32"/>
      <c r="V176" s="32"/>
      <c r="W176" s="32"/>
      <c r="X176" s="32"/>
      <c r="Y176" s="32"/>
      <c r="Z176" s="32"/>
      <c r="AA176" s="32"/>
      <c r="AB176" s="32"/>
      <c r="AC176" s="32"/>
      <c r="AD176" s="32"/>
      <c r="AE176" s="32"/>
      <c r="AR176" s="162" t="s">
        <v>166</v>
      </c>
      <c r="AT176" s="162" t="s">
        <v>162</v>
      </c>
      <c r="AU176" s="162" t="s">
        <v>82</v>
      </c>
      <c r="AY176" s="17" t="s">
        <v>160</v>
      </c>
      <c r="BE176" s="163">
        <f>IF(N176="základní",J176,0)</f>
        <v>0</v>
      </c>
      <c r="BF176" s="163">
        <f>IF(N176="snížená",J176,0)</f>
        <v>0</v>
      </c>
      <c r="BG176" s="163">
        <f>IF(N176="zákl. přenesená",J176,0)</f>
        <v>0</v>
      </c>
      <c r="BH176" s="163">
        <f>IF(N176="sníž. přenesená",J176,0)</f>
        <v>0</v>
      </c>
      <c r="BI176" s="163">
        <f>IF(N176="nulová",J176,0)</f>
        <v>0</v>
      </c>
      <c r="BJ176" s="17" t="s">
        <v>80</v>
      </c>
      <c r="BK176" s="163">
        <f>ROUND(I176*H176,2)</f>
        <v>0</v>
      </c>
      <c r="BL176" s="17" t="s">
        <v>166</v>
      </c>
      <c r="BM176" s="162" t="s">
        <v>1313</v>
      </c>
    </row>
    <row r="177" spans="1:65" s="15" customFormat="1">
      <c r="B177" s="181"/>
      <c r="D177" s="165" t="s">
        <v>168</v>
      </c>
      <c r="E177" s="182" t="s">
        <v>1</v>
      </c>
      <c r="F177" s="183" t="s">
        <v>214</v>
      </c>
      <c r="H177" s="182" t="s">
        <v>1</v>
      </c>
      <c r="I177" s="184"/>
      <c r="L177" s="181"/>
      <c r="M177" s="185"/>
      <c r="N177" s="186"/>
      <c r="O177" s="186"/>
      <c r="P177" s="186"/>
      <c r="Q177" s="186"/>
      <c r="R177" s="186"/>
      <c r="S177" s="186"/>
      <c r="T177" s="187"/>
      <c r="AT177" s="182" t="s">
        <v>168</v>
      </c>
      <c r="AU177" s="182" t="s">
        <v>82</v>
      </c>
      <c r="AV177" s="15" t="s">
        <v>80</v>
      </c>
      <c r="AW177" s="15" t="s">
        <v>30</v>
      </c>
      <c r="AX177" s="15" t="s">
        <v>73</v>
      </c>
      <c r="AY177" s="182" t="s">
        <v>160</v>
      </c>
    </row>
    <row r="178" spans="1:65" s="13" customFormat="1">
      <c r="B178" s="164"/>
      <c r="D178" s="165" t="s">
        <v>168</v>
      </c>
      <c r="E178" s="166" t="s">
        <v>1</v>
      </c>
      <c r="F178" s="167" t="s">
        <v>1314</v>
      </c>
      <c r="H178" s="168">
        <v>612.48</v>
      </c>
      <c r="I178" s="169"/>
      <c r="L178" s="164"/>
      <c r="M178" s="170"/>
      <c r="N178" s="171"/>
      <c r="O178" s="171"/>
      <c r="P178" s="171"/>
      <c r="Q178" s="171"/>
      <c r="R178" s="171"/>
      <c r="S178" s="171"/>
      <c r="T178" s="172"/>
      <c r="AT178" s="166" t="s">
        <v>168</v>
      </c>
      <c r="AU178" s="166" t="s">
        <v>82</v>
      </c>
      <c r="AV178" s="13" t="s">
        <v>82</v>
      </c>
      <c r="AW178" s="13" t="s">
        <v>30</v>
      </c>
      <c r="AX178" s="13" t="s">
        <v>73</v>
      </c>
      <c r="AY178" s="166" t="s">
        <v>160</v>
      </c>
    </row>
    <row r="179" spans="1:65" s="13" customFormat="1">
      <c r="B179" s="164"/>
      <c r="D179" s="165" t="s">
        <v>168</v>
      </c>
      <c r="E179" s="166" t="s">
        <v>1</v>
      </c>
      <c r="F179" s="167" t="s">
        <v>1315</v>
      </c>
      <c r="H179" s="168">
        <v>24.556000000000001</v>
      </c>
      <c r="I179" s="169"/>
      <c r="L179" s="164"/>
      <c r="M179" s="170"/>
      <c r="N179" s="171"/>
      <c r="O179" s="171"/>
      <c r="P179" s="171"/>
      <c r="Q179" s="171"/>
      <c r="R179" s="171"/>
      <c r="S179" s="171"/>
      <c r="T179" s="172"/>
      <c r="AT179" s="166" t="s">
        <v>168</v>
      </c>
      <c r="AU179" s="166" t="s">
        <v>82</v>
      </c>
      <c r="AV179" s="13" t="s">
        <v>82</v>
      </c>
      <c r="AW179" s="13" t="s">
        <v>30</v>
      </c>
      <c r="AX179" s="13" t="s">
        <v>73</v>
      </c>
      <c r="AY179" s="166" t="s">
        <v>160</v>
      </c>
    </row>
    <row r="180" spans="1:65" s="14" customFormat="1">
      <c r="B180" s="173"/>
      <c r="D180" s="165" t="s">
        <v>168</v>
      </c>
      <c r="E180" s="174" t="s">
        <v>1</v>
      </c>
      <c r="F180" s="175" t="s">
        <v>170</v>
      </c>
      <c r="H180" s="176">
        <v>637.03599999999994</v>
      </c>
      <c r="I180" s="177"/>
      <c r="L180" s="173"/>
      <c r="M180" s="178"/>
      <c r="N180" s="179"/>
      <c r="O180" s="179"/>
      <c r="P180" s="179"/>
      <c r="Q180" s="179"/>
      <c r="R180" s="179"/>
      <c r="S180" s="179"/>
      <c r="T180" s="180"/>
      <c r="AT180" s="174" t="s">
        <v>168</v>
      </c>
      <c r="AU180" s="174" t="s">
        <v>82</v>
      </c>
      <c r="AV180" s="14" t="s">
        <v>166</v>
      </c>
      <c r="AW180" s="14" t="s">
        <v>30</v>
      </c>
      <c r="AX180" s="14" t="s">
        <v>80</v>
      </c>
      <c r="AY180" s="174" t="s">
        <v>160</v>
      </c>
    </row>
    <row r="181" spans="1:65" s="2" customFormat="1" ht="24.2" customHeight="1">
      <c r="A181" s="32"/>
      <c r="B181" s="149"/>
      <c r="C181" s="150" t="s">
        <v>8</v>
      </c>
      <c r="D181" s="150" t="s">
        <v>162</v>
      </c>
      <c r="E181" s="151" t="s">
        <v>237</v>
      </c>
      <c r="F181" s="152" t="s">
        <v>238</v>
      </c>
      <c r="G181" s="153" t="s">
        <v>165</v>
      </c>
      <c r="H181" s="154">
        <v>637.03599999999994</v>
      </c>
      <c r="I181" s="155"/>
      <c r="J181" s="156">
        <f>ROUND(I181*H181,2)</f>
        <v>0</v>
      </c>
      <c r="K181" s="157"/>
      <c r="L181" s="33"/>
      <c r="M181" s="158" t="s">
        <v>1</v>
      </c>
      <c r="N181" s="159" t="s">
        <v>38</v>
      </c>
      <c r="O181" s="58"/>
      <c r="P181" s="160">
        <f>O181*H181</f>
        <v>0</v>
      </c>
      <c r="Q181" s="160">
        <v>0</v>
      </c>
      <c r="R181" s="160">
        <f>Q181*H181</f>
        <v>0</v>
      </c>
      <c r="S181" s="160">
        <v>0</v>
      </c>
      <c r="T181" s="161">
        <f>S181*H181</f>
        <v>0</v>
      </c>
      <c r="U181" s="32"/>
      <c r="V181" s="32"/>
      <c r="W181" s="32"/>
      <c r="X181" s="32"/>
      <c r="Y181" s="32"/>
      <c r="Z181" s="32"/>
      <c r="AA181" s="32"/>
      <c r="AB181" s="32"/>
      <c r="AC181" s="32"/>
      <c r="AD181" s="32"/>
      <c r="AE181" s="32"/>
      <c r="AR181" s="162" t="s">
        <v>166</v>
      </c>
      <c r="AT181" s="162" t="s">
        <v>162</v>
      </c>
      <c r="AU181" s="162" t="s">
        <v>82</v>
      </c>
      <c r="AY181" s="17" t="s">
        <v>160</v>
      </c>
      <c r="BE181" s="163">
        <f>IF(N181="základní",J181,0)</f>
        <v>0</v>
      </c>
      <c r="BF181" s="163">
        <f>IF(N181="snížená",J181,0)</f>
        <v>0</v>
      </c>
      <c r="BG181" s="163">
        <f>IF(N181="zákl. přenesená",J181,0)</f>
        <v>0</v>
      </c>
      <c r="BH181" s="163">
        <f>IF(N181="sníž. přenesená",J181,0)</f>
        <v>0</v>
      </c>
      <c r="BI181" s="163">
        <f>IF(N181="nulová",J181,0)</f>
        <v>0</v>
      </c>
      <c r="BJ181" s="17" t="s">
        <v>80</v>
      </c>
      <c r="BK181" s="163">
        <f>ROUND(I181*H181,2)</f>
        <v>0</v>
      </c>
      <c r="BL181" s="17" t="s">
        <v>166</v>
      </c>
      <c r="BM181" s="162" t="s">
        <v>1316</v>
      </c>
    </row>
    <row r="182" spans="1:65" s="2" customFormat="1" ht="33" customHeight="1">
      <c r="A182" s="32"/>
      <c r="B182" s="149"/>
      <c r="C182" s="150" t="s">
        <v>244</v>
      </c>
      <c r="D182" s="150" t="s">
        <v>162</v>
      </c>
      <c r="E182" s="151" t="s">
        <v>240</v>
      </c>
      <c r="F182" s="152" t="s">
        <v>241</v>
      </c>
      <c r="G182" s="153" t="s">
        <v>207</v>
      </c>
      <c r="H182" s="154">
        <v>261.45299999999997</v>
      </c>
      <c r="I182" s="155"/>
      <c r="J182" s="156">
        <f>ROUND(I182*H182,2)</f>
        <v>0</v>
      </c>
      <c r="K182" s="157"/>
      <c r="L182" s="33"/>
      <c r="M182" s="158" t="s">
        <v>1</v>
      </c>
      <c r="N182" s="159" t="s">
        <v>38</v>
      </c>
      <c r="O182" s="58"/>
      <c r="P182" s="160">
        <f>O182*H182</f>
        <v>0</v>
      </c>
      <c r="Q182" s="160">
        <v>0</v>
      </c>
      <c r="R182" s="160">
        <f>Q182*H182</f>
        <v>0</v>
      </c>
      <c r="S182" s="160">
        <v>0</v>
      </c>
      <c r="T182" s="161">
        <f>S182*H182</f>
        <v>0</v>
      </c>
      <c r="U182" s="32"/>
      <c r="V182" s="32"/>
      <c r="W182" s="32"/>
      <c r="X182" s="32"/>
      <c r="Y182" s="32"/>
      <c r="Z182" s="32"/>
      <c r="AA182" s="32"/>
      <c r="AB182" s="32"/>
      <c r="AC182" s="32"/>
      <c r="AD182" s="32"/>
      <c r="AE182" s="32"/>
      <c r="AR182" s="162" t="s">
        <v>166</v>
      </c>
      <c r="AT182" s="162" t="s">
        <v>162</v>
      </c>
      <c r="AU182" s="162" t="s">
        <v>82</v>
      </c>
      <c r="AY182" s="17" t="s">
        <v>160</v>
      </c>
      <c r="BE182" s="163">
        <f>IF(N182="základní",J182,0)</f>
        <v>0</v>
      </c>
      <c r="BF182" s="163">
        <f>IF(N182="snížená",J182,0)</f>
        <v>0</v>
      </c>
      <c r="BG182" s="163">
        <f>IF(N182="zákl. přenesená",J182,0)</f>
        <v>0</v>
      </c>
      <c r="BH182" s="163">
        <f>IF(N182="sníž. přenesená",J182,0)</f>
        <v>0</v>
      </c>
      <c r="BI182" s="163">
        <f>IF(N182="nulová",J182,0)</f>
        <v>0</v>
      </c>
      <c r="BJ182" s="17" t="s">
        <v>80</v>
      </c>
      <c r="BK182" s="163">
        <f>ROUND(I182*H182,2)</f>
        <v>0</v>
      </c>
      <c r="BL182" s="17" t="s">
        <v>166</v>
      </c>
      <c r="BM182" s="162" t="s">
        <v>1317</v>
      </c>
    </row>
    <row r="183" spans="1:65" s="13" customFormat="1">
      <c r="B183" s="164"/>
      <c r="D183" s="165" t="s">
        <v>168</v>
      </c>
      <c r="E183" s="166" t="s">
        <v>1</v>
      </c>
      <c r="F183" s="167" t="s">
        <v>1318</v>
      </c>
      <c r="H183" s="168">
        <v>261.45299999999997</v>
      </c>
      <c r="I183" s="169"/>
      <c r="L183" s="164"/>
      <c r="M183" s="170"/>
      <c r="N183" s="171"/>
      <c r="O183" s="171"/>
      <c r="P183" s="171"/>
      <c r="Q183" s="171"/>
      <c r="R183" s="171"/>
      <c r="S183" s="171"/>
      <c r="T183" s="172"/>
      <c r="AT183" s="166" t="s">
        <v>168</v>
      </c>
      <c r="AU183" s="166" t="s">
        <v>82</v>
      </c>
      <c r="AV183" s="13" t="s">
        <v>82</v>
      </c>
      <c r="AW183" s="13" t="s">
        <v>30</v>
      </c>
      <c r="AX183" s="13" t="s">
        <v>73</v>
      </c>
      <c r="AY183" s="166" t="s">
        <v>160</v>
      </c>
    </row>
    <row r="184" spans="1:65" s="14" customFormat="1">
      <c r="B184" s="173"/>
      <c r="D184" s="165" t="s">
        <v>168</v>
      </c>
      <c r="E184" s="174" t="s">
        <v>1</v>
      </c>
      <c r="F184" s="175" t="s">
        <v>170</v>
      </c>
      <c r="H184" s="176">
        <v>261.45299999999997</v>
      </c>
      <c r="I184" s="177"/>
      <c r="L184" s="173"/>
      <c r="M184" s="178"/>
      <c r="N184" s="179"/>
      <c r="O184" s="179"/>
      <c r="P184" s="179"/>
      <c r="Q184" s="179"/>
      <c r="R184" s="179"/>
      <c r="S184" s="179"/>
      <c r="T184" s="180"/>
      <c r="AT184" s="174" t="s">
        <v>168</v>
      </c>
      <c r="AU184" s="174" t="s">
        <v>82</v>
      </c>
      <c r="AV184" s="14" t="s">
        <v>166</v>
      </c>
      <c r="AW184" s="14" t="s">
        <v>30</v>
      </c>
      <c r="AX184" s="14" t="s">
        <v>80</v>
      </c>
      <c r="AY184" s="174" t="s">
        <v>160</v>
      </c>
    </row>
    <row r="185" spans="1:65" s="2" customFormat="1" ht="33" customHeight="1">
      <c r="A185" s="32"/>
      <c r="B185" s="149"/>
      <c r="C185" s="150" t="s">
        <v>249</v>
      </c>
      <c r="D185" s="150" t="s">
        <v>162</v>
      </c>
      <c r="E185" s="151" t="s">
        <v>245</v>
      </c>
      <c r="F185" s="152" t="s">
        <v>246</v>
      </c>
      <c r="G185" s="153" t="s">
        <v>207</v>
      </c>
      <c r="H185" s="154">
        <v>188.96100000000001</v>
      </c>
      <c r="I185" s="155"/>
      <c r="J185" s="156">
        <f>ROUND(I185*H185,2)</f>
        <v>0</v>
      </c>
      <c r="K185" s="157"/>
      <c r="L185" s="33"/>
      <c r="M185" s="158" t="s">
        <v>1</v>
      </c>
      <c r="N185" s="159" t="s">
        <v>38</v>
      </c>
      <c r="O185" s="58"/>
      <c r="P185" s="160">
        <f>O185*H185</f>
        <v>0</v>
      </c>
      <c r="Q185" s="160">
        <v>0</v>
      </c>
      <c r="R185" s="160">
        <f>Q185*H185</f>
        <v>0</v>
      </c>
      <c r="S185" s="160">
        <v>0</v>
      </c>
      <c r="T185" s="161">
        <f>S185*H185</f>
        <v>0</v>
      </c>
      <c r="U185" s="32"/>
      <c r="V185" s="32"/>
      <c r="W185" s="32"/>
      <c r="X185" s="32"/>
      <c r="Y185" s="32"/>
      <c r="Z185" s="32"/>
      <c r="AA185" s="32"/>
      <c r="AB185" s="32"/>
      <c r="AC185" s="32"/>
      <c r="AD185" s="32"/>
      <c r="AE185" s="32"/>
      <c r="AR185" s="162" t="s">
        <v>166</v>
      </c>
      <c r="AT185" s="162" t="s">
        <v>162</v>
      </c>
      <c r="AU185" s="162" t="s">
        <v>82</v>
      </c>
      <c r="AY185" s="17" t="s">
        <v>160</v>
      </c>
      <c r="BE185" s="163">
        <f>IF(N185="základní",J185,0)</f>
        <v>0</v>
      </c>
      <c r="BF185" s="163">
        <f>IF(N185="snížená",J185,0)</f>
        <v>0</v>
      </c>
      <c r="BG185" s="163">
        <f>IF(N185="zákl. přenesená",J185,0)</f>
        <v>0</v>
      </c>
      <c r="BH185" s="163">
        <f>IF(N185="sníž. přenesená",J185,0)</f>
        <v>0</v>
      </c>
      <c r="BI185" s="163">
        <f>IF(N185="nulová",J185,0)</f>
        <v>0</v>
      </c>
      <c r="BJ185" s="17" t="s">
        <v>80</v>
      </c>
      <c r="BK185" s="163">
        <f>ROUND(I185*H185,2)</f>
        <v>0</v>
      </c>
      <c r="BL185" s="17" t="s">
        <v>166</v>
      </c>
      <c r="BM185" s="162" t="s">
        <v>1319</v>
      </c>
    </row>
    <row r="186" spans="1:65" s="13" customFormat="1">
      <c r="B186" s="164"/>
      <c r="D186" s="165" t="s">
        <v>168</v>
      </c>
      <c r="E186" s="166" t="s">
        <v>1</v>
      </c>
      <c r="F186" s="167" t="s">
        <v>1320</v>
      </c>
      <c r="H186" s="168">
        <v>188.96100000000001</v>
      </c>
      <c r="I186" s="169"/>
      <c r="L186" s="164"/>
      <c r="M186" s="170"/>
      <c r="N186" s="171"/>
      <c r="O186" s="171"/>
      <c r="P186" s="171"/>
      <c r="Q186" s="171"/>
      <c r="R186" s="171"/>
      <c r="S186" s="171"/>
      <c r="T186" s="172"/>
      <c r="AT186" s="166" t="s">
        <v>168</v>
      </c>
      <c r="AU186" s="166" t="s">
        <v>82</v>
      </c>
      <c r="AV186" s="13" t="s">
        <v>82</v>
      </c>
      <c r="AW186" s="13" t="s">
        <v>30</v>
      </c>
      <c r="AX186" s="13" t="s">
        <v>73</v>
      </c>
      <c r="AY186" s="166" t="s">
        <v>160</v>
      </c>
    </row>
    <row r="187" spans="1:65" s="14" customFormat="1">
      <c r="B187" s="173"/>
      <c r="D187" s="165" t="s">
        <v>168</v>
      </c>
      <c r="E187" s="174" t="s">
        <v>1</v>
      </c>
      <c r="F187" s="175" t="s">
        <v>170</v>
      </c>
      <c r="H187" s="176">
        <v>188.96100000000001</v>
      </c>
      <c r="I187" s="177"/>
      <c r="L187" s="173"/>
      <c r="M187" s="178"/>
      <c r="N187" s="179"/>
      <c r="O187" s="179"/>
      <c r="P187" s="179"/>
      <c r="Q187" s="179"/>
      <c r="R187" s="179"/>
      <c r="S187" s="179"/>
      <c r="T187" s="180"/>
      <c r="AT187" s="174" t="s">
        <v>168</v>
      </c>
      <c r="AU187" s="174" t="s">
        <v>82</v>
      </c>
      <c r="AV187" s="14" t="s">
        <v>166</v>
      </c>
      <c r="AW187" s="14" t="s">
        <v>30</v>
      </c>
      <c r="AX187" s="14" t="s">
        <v>80</v>
      </c>
      <c r="AY187" s="174" t="s">
        <v>160</v>
      </c>
    </row>
    <row r="188" spans="1:65" s="2" customFormat="1" ht="37.9" customHeight="1">
      <c r="A188" s="32"/>
      <c r="B188" s="149"/>
      <c r="C188" s="150" t="s">
        <v>254</v>
      </c>
      <c r="D188" s="150" t="s">
        <v>162</v>
      </c>
      <c r="E188" s="151" t="s">
        <v>250</v>
      </c>
      <c r="F188" s="152" t="s">
        <v>251</v>
      </c>
      <c r="G188" s="153" t="s">
        <v>207</v>
      </c>
      <c r="H188" s="154">
        <v>755.84400000000005</v>
      </c>
      <c r="I188" s="155"/>
      <c r="J188" s="156">
        <f>ROUND(I188*H188,2)</f>
        <v>0</v>
      </c>
      <c r="K188" s="157"/>
      <c r="L188" s="33"/>
      <c r="M188" s="158" t="s">
        <v>1</v>
      </c>
      <c r="N188" s="159" t="s">
        <v>38</v>
      </c>
      <c r="O188" s="58"/>
      <c r="P188" s="160">
        <f>O188*H188</f>
        <v>0</v>
      </c>
      <c r="Q188" s="160">
        <v>0</v>
      </c>
      <c r="R188" s="160">
        <f>Q188*H188</f>
        <v>0</v>
      </c>
      <c r="S188" s="160">
        <v>0</v>
      </c>
      <c r="T188" s="161">
        <f>S188*H188</f>
        <v>0</v>
      </c>
      <c r="U188" s="32"/>
      <c r="V188" s="32"/>
      <c r="W188" s="32"/>
      <c r="X188" s="32"/>
      <c r="Y188" s="32"/>
      <c r="Z188" s="32"/>
      <c r="AA188" s="32"/>
      <c r="AB188" s="32"/>
      <c r="AC188" s="32"/>
      <c r="AD188" s="32"/>
      <c r="AE188" s="32"/>
      <c r="AR188" s="162" t="s">
        <v>166</v>
      </c>
      <c r="AT188" s="162" t="s">
        <v>162</v>
      </c>
      <c r="AU188" s="162" t="s">
        <v>82</v>
      </c>
      <c r="AY188" s="17" t="s">
        <v>160</v>
      </c>
      <c r="BE188" s="163">
        <f>IF(N188="základní",J188,0)</f>
        <v>0</v>
      </c>
      <c r="BF188" s="163">
        <f>IF(N188="snížená",J188,0)</f>
        <v>0</v>
      </c>
      <c r="BG188" s="163">
        <f>IF(N188="zákl. přenesená",J188,0)</f>
        <v>0</v>
      </c>
      <c r="BH188" s="163">
        <f>IF(N188="sníž. přenesená",J188,0)</f>
        <v>0</v>
      </c>
      <c r="BI188" s="163">
        <f>IF(N188="nulová",J188,0)</f>
        <v>0</v>
      </c>
      <c r="BJ188" s="17" t="s">
        <v>80</v>
      </c>
      <c r="BK188" s="163">
        <f>ROUND(I188*H188,2)</f>
        <v>0</v>
      </c>
      <c r="BL188" s="17" t="s">
        <v>166</v>
      </c>
      <c r="BM188" s="162" t="s">
        <v>1321</v>
      </c>
    </row>
    <row r="189" spans="1:65" s="13" customFormat="1">
      <c r="B189" s="164"/>
      <c r="D189" s="165" t="s">
        <v>168</v>
      </c>
      <c r="F189" s="167" t="s">
        <v>1322</v>
      </c>
      <c r="H189" s="168">
        <v>755.84400000000005</v>
      </c>
      <c r="I189" s="169"/>
      <c r="L189" s="164"/>
      <c r="M189" s="170"/>
      <c r="N189" s="171"/>
      <c r="O189" s="171"/>
      <c r="P189" s="171"/>
      <c r="Q189" s="171"/>
      <c r="R189" s="171"/>
      <c r="S189" s="171"/>
      <c r="T189" s="172"/>
      <c r="AT189" s="166" t="s">
        <v>168</v>
      </c>
      <c r="AU189" s="166" t="s">
        <v>82</v>
      </c>
      <c r="AV189" s="13" t="s">
        <v>82</v>
      </c>
      <c r="AW189" s="13" t="s">
        <v>3</v>
      </c>
      <c r="AX189" s="13" t="s">
        <v>80</v>
      </c>
      <c r="AY189" s="166" t="s">
        <v>160</v>
      </c>
    </row>
    <row r="190" spans="1:65" s="2" customFormat="1" ht="33" customHeight="1">
      <c r="A190" s="32"/>
      <c r="B190" s="149"/>
      <c r="C190" s="150" t="s">
        <v>259</v>
      </c>
      <c r="D190" s="150" t="s">
        <v>162</v>
      </c>
      <c r="E190" s="151" t="s">
        <v>255</v>
      </c>
      <c r="F190" s="152" t="s">
        <v>256</v>
      </c>
      <c r="G190" s="153" t="s">
        <v>207</v>
      </c>
      <c r="H190" s="154">
        <v>125.97499999999999</v>
      </c>
      <c r="I190" s="155"/>
      <c r="J190" s="156">
        <f>ROUND(I190*H190,2)</f>
        <v>0</v>
      </c>
      <c r="K190" s="157"/>
      <c r="L190" s="33"/>
      <c r="M190" s="158" t="s">
        <v>1</v>
      </c>
      <c r="N190" s="159" t="s">
        <v>38</v>
      </c>
      <c r="O190" s="58"/>
      <c r="P190" s="160">
        <f>O190*H190</f>
        <v>0</v>
      </c>
      <c r="Q190" s="160">
        <v>0</v>
      </c>
      <c r="R190" s="160">
        <f>Q190*H190</f>
        <v>0</v>
      </c>
      <c r="S190" s="160">
        <v>0</v>
      </c>
      <c r="T190" s="161">
        <f>S190*H190</f>
        <v>0</v>
      </c>
      <c r="U190" s="32"/>
      <c r="V190" s="32"/>
      <c r="W190" s="32"/>
      <c r="X190" s="32"/>
      <c r="Y190" s="32"/>
      <c r="Z190" s="32"/>
      <c r="AA190" s="32"/>
      <c r="AB190" s="32"/>
      <c r="AC190" s="32"/>
      <c r="AD190" s="32"/>
      <c r="AE190" s="32"/>
      <c r="AR190" s="162" t="s">
        <v>166</v>
      </c>
      <c r="AT190" s="162" t="s">
        <v>162</v>
      </c>
      <c r="AU190" s="162" t="s">
        <v>82</v>
      </c>
      <c r="AY190" s="17" t="s">
        <v>160</v>
      </c>
      <c r="BE190" s="163">
        <f>IF(N190="základní",J190,0)</f>
        <v>0</v>
      </c>
      <c r="BF190" s="163">
        <f>IF(N190="snížená",J190,0)</f>
        <v>0</v>
      </c>
      <c r="BG190" s="163">
        <f>IF(N190="zákl. přenesená",J190,0)</f>
        <v>0</v>
      </c>
      <c r="BH190" s="163">
        <f>IF(N190="sníž. přenesená",J190,0)</f>
        <v>0</v>
      </c>
      <c r="BI190" s="163">
        <f>IF(N190="nulová",J190,0)</f>
        <v>0</v>
      </c>
      <c r="BJ190" s="17" t="s">
        <v>80</v>
      </c>
      <c r="BK190" s="163">
        <f>ROUND(I190*H190,2)</f>
        <v>0</v>
      </c>
      <c r="BL190" s="17" t="s">
        <v>166</v>
      </c>
      <c r="BM190" s="162" t="s">
        <v>1323</v>
      </c>
    </row>
    <row r="191" spans="1:65" s="13" customFormat="1">
      <c r="B191" s="164"/>
      <c r="D191" s="165" t="s">
        <v>168</v>
      </c>
      <c r="E191" s="166" t="s">
        <v>1</v>
      </c>
      <c r="F191" s="167" t="s">
        <v>1324</v>
      </c>
      <c r="H191" s="168">
        <v>125.97499999999999</v>
      </c>
      <c r="I191" s="169"/>
      <c r="L191" s="164"/>
      <c r="M191" s="170"/>
      <c r="N191" s="171"/>
      <c r="O191" s="171"/>
      <c r="P191" s="171"/>
      <c r="Q191" s="171"/>
      <c r="R191" s="171"/>
      <c r="S191" s="171"/>
      <c r="T191" s="172"/>
      <c r="AT191" s="166" t="s">
        <v>168</v>
      </c>
      <c r="AU191" s="166" t="s">
        <v>82</v>
      </c>
      <c r="AV191" s="13" t="s">
        <v>82</v>
      </c>
      <c r="AW191" s="13" t="s">
        <v>30</v>
      </c>
      <c r="AX191" s="13" t="s">
        <v>73</v>
      </c>
      <c r="AY191" s="166" t="s">
        <v>160</v>
      </c>
    </row>
    <row r="192" spans="1:65" s="14" customFormat="1">
      <c r="B192" s="173"/>
      <c r="D192" s="165" t="s">
        <v>168</v>
      </c>
      <c r="E192" s="174" t="s">
        <v>1</v>
      </c>
      <c r="F192" s="175" t="s">
        <v>170</v>
      </c>
      <c r="H192" s="176">
        <v>125.97499999999999</v>
      </c>
      <c r="I192" s="177"/>
      <c r="L192" s="173"/>
      <c r="M192" s="178"/>
      <c r="N192" s="179"/>
      <c r="O192" s="179"/>
      <c r="P192" s="179"/>
      <c r="Q192" s="179"/>
      <c r="R192" s="179"/>
      <c r="S192" s="179"/>
      <c r="T192" s="180"/>
      <c r="AT192" s="174" t="s">
        <v>168</v>
      </c>
      <c r="AU192" s="174" t="s">
        <v>82</v>
      </c>
      <c r="AV192" s="14" t="s">
        <v>166</v>
      </c>
      <c r="AW192" s="14" t="s">
        <v>30</v>
      </c>
      <c r="AX192" s="14" t="s">
        <v>80</v>
      </c>
      <c r="AY192" s="174" t="s">
        <v>160</v>
      </c>
    </row>
    <row r="193" spans="1:65" s="2" customFormat="1" ht="37.9" customHeight="1">
      <c r="A193" s="32"/>
      <c r="B193" s="149"/>
      <c r="C193" s="150" t="s">
        <v>264</v>
      </c>
      <c r="D193" s="150" t="s">
        <v>162</v>
      </c>
      <c r="E193" s="151" t="s">
        <v>260</v>
      </c>
      <c r="F193" s="152" t="s">
        <v>261</v>
      </c>
      <c r="G193" s="153" t="s">
        <v>207</v>
      </c>
      <c r="H193" s="154">
        <v>503.9</v>
      </c>
      <c r="I193" s="155"/>
      <c r="J193" s="156">
        <f>ROUND(I193*H193,2)</f>
        <v>0</v>
      </c>
      <c r="K193" s="157"/>
      <c r="L193" s="33"/>
      <c r="M193" s="158" t="s">
        <v>1</v>
      </c>
      <c r="N193" s="159" t="s">
        <v>38</v>
      </c>
      <c r="O193" s="58"/>
      <c r="P193" s="160">
        <f>O193*H193</f>
        <v>0</v>
      </c>
      <c r="Q193" s="160">
        <v>0</v>
      </c>
      <c r="R193" s="160">
        <f>Q193*H193</f>
        <v>0</v>
      </c>
      <c r="S193" s="160">
        <v>0</v>
      </c>
      <c r="T193" s="161">
        <f>S193*H193</f>
        <v>0</v>
      </c>
      <c r="U193" s="32"/>
      <c r="V193" s="32"/>
      <c r="W193" s="32"/>
      <c r="X193" s="32"/>
      <c r="Y193" s="32"/>
      <c r="Z193" s="32"/>
      <c r="AA193" s="32"/>
      <c r="AB193" s="32"/>
      <c r="AC193" s="32"/>
      <c r="AD193" s="32"/>
      <c r="AE193" s="32"/>
      <c r="AR193" s="162" t="s">
        <v>166</v>
      </c>
      <c r="AT193" s="162" t="s">
        <v>162</v>
      </c>
      <c r="AU193" s="162" t="s">
        <v>82</v>
      </c>
      <c r="AY193" s="17" t="s">
        <v>160</v>
      </c>
      <c r="BE193" s="163">
        <f>IF(N193="základní",J193,0)</f>
        <v>0</v>
      </c>
      <c r="BF193" s="163">
        <f>IF(N193="snížená",J193,0)</f>
        <v>0</v>
      </c>
      <c r="BG193" s="163">
        <f>IF(N193="zákl. přenesená",J193,0)</f>
        <v>0</v>
      </c>
      <c r="BH193" s="163">
        <f>IF(N193="sníž. přenesená",J193,0)</f>
        <v>0</v>
      </c>
      <c r="BI193" s="163">
        <f>IF(N193="nulová",J193,0)</f>
        <v>0</v>
      </c>
      <c r="BJ193" s="17" t="s">
        <v>80</v>
      </c>
      <c r="BK193" s="163">
        <f>ROUND(I193*H193,2)</f>
        <v>0</v>
      </c>
      <c r="BL193" s="17" t="s">
        <v>166</v>
      </c>
      <c r="BM193" s="162" t="s">
        <v>1325</v>
      </c>
    </row>
    <row r="194" spans="1:65" s="13" customFormat="1">
      <c r="B194" s="164"/>
      <c r="D194" s="165" t="s">
        <v>168</v>
      </c>
      <c r="F194" s="167" t="s">
        <v>1326</v>
      </c>
      <c r="H194" s="168">
        <v>503.9</v>
      </c>
      <c r="I194" s="169"/>
      <c r="L194" s="164"/>
      <c r="M194" s="170"/>
      <c r="N194" s="171"/>
      <c r="O194" s="171"/>
      <c r="P194" s="171"/>
      <c r="Q194" s="171"/>
      <c r="R194" s="171"/>
      <c r="S194" s="171"/>
      <c r="T194" s="172"/>
      <c r="AT194" s="166" t="s">
        <v>168</v>
      </c>
      <c r="AU194" s="166" t="s">
        <v>82</v>
      </c>
      <c r="AV194" s="13" t="s">
        <v>82</v>
      </c>
      <c r="AW194" s="13" t="s">
        <v>3</v>
      </c>
      <c r="AX194" s="13" t="s">
        <v>80</v>
      </c>
      <c r="AY194" s="166" t="s">
        <v>160</v>
      </c>
    </row>
    <row r="195" spans="1:65" s="2" customFormat="1" ht="24.2" customHeight="1">
      <c r="A195" s="32"/>
      <c r="B195" s="149"/>
      <c r="C195" s="150" t="s">
        <v>7</v>
      </c>
      <c r="D195" s="150" t="s">
        <v>162</v>
      </c>
      <c r="E195" s="151" t="s">
        <v>265</v>
      </c>
      <c r="F195" s="152" t="s">
        <v>266</v>
      </c>
      <c r="G195" s="153" t="s">
        <v>207</v>
      </c>
      <c r="H195" s="154">
        <v>261.45299999999997</v>
      </c>
      <c r="I195" s="155"/>
      <c r="J195" s="156">
        <f>ROUND(I195*H195,2)</f>
        <v>0</v>
      </c>
      <c r="K195" s="157"/>
      <c r="L195" s="33"/>
      <c r="M195" s="158" t="s">
        <v>1</v>
      </c>
      <c r="N195" s="159" t="s">
        <v>38</v>
      </c>
      <c r="O195" s="58"/>
      <c r="P195" s="160">
        <f>O195*H195</f>
        <v>0</v>
      </c>
      <c r="Q195" s="160">
        <v>0</v>
      </c>
      <c r="R195" s="160">
        <f>Q195*H195</f>
        <v>0</v>
      </c>
      <c r="S195" s="160">
        <v>0</v>
      </c>
      <c r="T195" s="161">
        <f>S195*H195</f>
        <v>0</v>
      </c>
      <c r="U195" s="32"/>
      <c r="V195" s="32"/>
      <c r="W195" s="32"/>
      <c r="X195" s="32"/>
      <c r="Y195" s="32"/>
      <c r="Z195" s="32"/>
      <c r="AA195" s="32"/>
      <c r="AB195" s="32"/>
      <c r="AC195" s="32"/>
      <c r="AD195" s="32"/>
      <c r="AE195" s="32"/>
      <c r="AR195" s="162" t="s">
        <v>166</v>
      </c>
      <c r="AT195" s="162" t="s">
        <v>162</v>
      </c>
      <c r="AU195" s="162" t="s">
        <v>82</v>
      </c>
      <c r="AY195" s="17" t="s">
        <v>160</v>
      </c>
      <c r="BE195" s="163">
        <f>IF(N195="základní",J195,0)</f>
        <v>0</v>
      </c>
      <c r="BF195" s="163">
        <f>IF(N195="snížená",J195,0)</f>
        <v>0</v>
      </c>
      <c r="BG195" s="163">
        <f>IF(N195="zákl. přenesená",J195,0)</f>
        <v>0</v>
      </c>
      <c r="BH195" s="163">
        <f>IF(N195="sníž. přenesená",J195,0)</f>
        <v>0</v>
      </c>
      <c r="BI195" s="163">
        <f>IF(N195="nulová",J195,0)</f>
        <v>0</v>
      </c>
      <c r="BJ195" s="17" t="s">
        <v>80</v>
      </c>
      <c r="BK195" s="163">
        <f>ROUND(I195*H195,2)</f>
        <v>0</v>
      </c>
      <c r="BL195" s="17" t="s">
        <v>166</v>
      </c>
      <c r="BM195" s="162" t="s">
        <v>1327</v>
      </c>
    </row>
    <row r="196" spans="1:65" s="13" customFormat="1">
      <c r="B196" s="164"/>
      <c r="D196" s="165" t="s">
        <v>168</v>
      </c>
      <c r="E196" s="166" t="s">
        <v>1</v>
      </c>
      <c r="F196" s="167" t="s">
        <v>1318</v>
      </c>
      <c r="H196" s="168">
        <v>261.45299999999997</v>
      </c>
      <c r="I196" s="169"/>
      <c r="L196" s="164"/>
      <c r="M196" s="170"/>
      <c r="N196" s="171"/>
      <c r="O196" s="171"/>
      <c r="P196" s="171"/>
      <c r="Q196" s="171"/>
      <c r="R196" s="171"/>
      <c r="S196" s="171"/>
      <c r="T196" s="172"/>
      <c r="AT196" s="166" t="s">
        <v>168</v>
      </c>
      <c r="AU196" s="166" t="s">
        <v>82</v>
      </c>
      <c r="AV196" s="13" t="s">
        <v>82</v>
      </c>
      <c r="AW196" s="13" t="s">
        <v>30</v>
      </c>
      <c r="AX196" s="13" t="s">
        <v>73</v>
      </c>
      <c r="AY196" s="166" t="s">
        <v>160</v>
      </c>
    </row>
    <row r="197" spans="1:65" s="14" customFormat="1">
      <c r="B197" s="173"/>
      <c r="D197" s="165" t="s">
        <v>168</v>
      </c>
      <c r="E197" s="174" t="s">
        <v>1</v>
      </c>
      <c r="F197" s="175" t="s">
        <v>170</v>
      </c>
      <c r="H197" s="176">
        <v>261.45299999999997</v>
      </c>
      <c r="I197" s="177"/>
      <c r="L197" s="173"/>
      <c r="M197" s="178"/>
      <c r="N197" s="179"/>
      <c r="O197" s="179"/>
      <c r="P197" s="179"/>
      <c r="Q197" s="179"/>
      <c r="R197" s="179"/>
      <c r="S197" s="179"/>
      <c r="T197" s="180"/>
      <c r="AT197" s="174" t="s">
        <v>168</v>
      </c>
      <c r="AU197" s="174" t="s">
        <v>82</v>
      </c>
      <c r="AV197" s="14" t="s">
        <v>166</v>
      </c>
      <c r="AW197" s="14" t="s">
        <v>30</v>
      </c>
      <c r="AX197" s="14" t="s">
        <v>80</v>
      </c>
      <c r="AY197" s="174" t="s">
        <v>160</v>
      </c>
    </row>
    <row r="198" spans="1:65" s="2" customFormat="1" ht="33" customHeight="1">
      <c r="A198" s="32"/>
      <c r="B198" s="149"/>
      <c r="C198" s="150" t="s">
        <v>273</v>
      </c>
      <c r="D198" s="150" t="s">
        <v>162</v>
      </c>
      <c r="E198" s="151" t="s">
        <v>268</v>
      </c>
      <c r="F198" s="152" t="s">
        <v>269</v>
      </c>
      <c r="G198" s="153" t="s">
        <v>270</v>
      </c>
      <c r="H198" s="154">
        <v>510.19600000000003</v>
      </c>
      <c r="I198" s="155"/>
      <c r="J198" s="156">
        <f>ROUND(I198*H198,2)</f>
        <v>0</v>
      </c>
      <c r="K198" s="157"/>
      <c r="L198" s="33"/>
      <c r="M198" s="158" t="s">
        <v>1</v>
      </c>
      <c r="N198" s="159" t="s">
        <v>38</v>
      </c>
      <c r="O198" s="58"/>
      <c r="P198" s="160">
        <f>O198*H198</f>
        <v>0</v>
      </c>
      <c r="Q198" s="160">
        <v>0</v>
      </c>
      <c r="R198" s="160">
        <f>Q198*H198</f>
        <v>0</v>
      </c>
      <c r="S198" s="160">
        <v>0</v>
      </c>
      <c r="T198" s="161">
        <f>S198*H198</f>
        <v>0</v>
      </c>
      <c r="U198" s="32"/>
      <c r="V198" s="32"/>
      <c r="W198" s="32"/>
      <c r="X198" s="32"/>
      <c r="Y198" s="32"/>
      <c r="Z198" s="32"/>
      <c r="AA198" s="32"/>
      <c r="AB198" s="32"/>
      <c r="AC198" s="32"/>
      <c r="AD198" s="32"/>
      <c r="AE198" s="32"/>
      <c r="AR198" s="162" t="s">
        <v>166</v>
      </c>
      <c r="AT198" s="162" t="s">
        <v>162</v>
      </c>
      <c r="AU198" s="162" t="s">
        <v>82</v>
      </c>
      <c r="AY198" s="17" t="s">
        <v>160</v>
      </c>
      <c r="BE198" s="163">
        <f>IF(N198="základní",J198,0)</f>
        <v>0</v>
      </c>
      <c r="BF198" s="163">
        <f>IF(N198="snížená",J198,0)</f>
        <v>0</v>
      </c>
      <c r="BG198" s="163">
        <f>IF(N198="zákl. přenesená",J198,0)</f>
        <v>0</v>
      </c>
      <c r="BH198" s="163">
        <f>IF(N198="sníž. přenesená",J198,0)</f>
        <v>0</v>
      </c>
      <c r="BI198" s="163">
        <f>IF(N198="nulová",J198,0)</f>
        <v>0</v>
      </c>
      <c r="BJ198" s="17" t="s">
        <v>80</v>
      </c>
      <c r="BK198" s="163">
        <f>ROUND(I198*H198,2)</f>
        <v>0</v>
      </c>
      <c r="BL198" s="17" t="s">
        <v>166</v>
      </c>
      <c r="BM198" s="162" t="s">
        <v>1328</v>
      </c>
    </row>
    <row r="199" spans="1:65" s="13" customFormat="1">
      <c r="B199" s="164"/>
      <c r="D199" s="165" t="s">
        <v>168</v>
      </c>
      <c r="E199" s="166" t="s">
        <v>1</v>
      </c>
      <c r="F199" s="167" t="s">
        <v>1329</v>
      </c>
      <c r="H199" s="168">
        <v>510.19600000000003</v>
      </c>
      <c r="I199" s="169"/>
      <c r="L199" s="164"/>
      <c r="M199" s="170"/>
      <c r="N199" s="171"/>
      <c r="O199" s="171"/>
      <c r="P199" s="171"/>
      <c r="Q199" s="171"/>
      <c r="R199" s="171"/>
      <c r="S199" s="171"/>
      <c r="T199" s="172"/>
      <c r="AT199" s="166" t="s">
        <v>168</v>
      </c>
      <c r="AU199" s="166" t="s">
        <v>82</v>
      </c>
      <c r="AV199" s="13" t="s">
        <v>82</v>
      </c>
      <c r="AW199" s="13" t="s">
        <v>30</v>
      </c>
      <c r="AX199" s="13" t="s">
        <v>73</v>
      </c>
      <c r="AY199" s="166" t="s">
        <v>160</v>
      </c>
    </row>
    <row r="200" spans="1:65" s="14" customFormat="1">
      <c r="B200" s="173"/>
      <c r="D200" s="165" t="s">
        <v>168</v>
      </c>
      <c r="E200" s="174" t="s">
        <v>1</v>
      </c>
      <c r="F200" s="175" t="s">
        <v>170</v>
      </c>
      <c r="H200" s="176">
        <v>510.19600000000003</v>
      </c>
      <c r="I200" s="177"/>
      <c r="L200" s="173"/>
      <c r="M200" s="178"/>
      <c r="N200" s="179"/>
      <c r="O200" s="179"/>
      <c r="P200" s="179"/>
      <c r="Q200" s="179"/>
      <c r="R200" s="179"/>
      <c r="S200" s="179"/>
      <c r="T200" s="180"/>
      <c r="AT200" s="174" t="s">
        <v>168</v>
      </c>
      <c r="AU200" s="174" t="s">
        <v>82</v>
      </c>
      <c r="AV200" s="14" t="s">
        <v>166</v>
      </c>
      <c r="AW200" s="14" t="s">
        <v>30</v>
      </c>
      <c r="AX200" s="14" t="s">
        <v>80</v>
      </c>
      <c r="AY200" s="174" t="s">
        <v>160</v>
      </c>
    </row>
    <row r="201" spans="1:65" s="2" customFormat="1" ht="24.2" customHeight="1">
      <c r="A201" s="32"/>
      <c r="B201" s="149"/>
      <c r="C201" s="150" t="s">
        <v>281</v>
      </c>
      <c r="D201" s="150" t="s">
        <v>162</v>
      </c>
      <c r="E201" s="151" t="s">
        <v>274</v>
      </c>
      <c r="F201" s="152" t="s">
        <v>275</v>
      </c>
      <c r="G201" s="153" t="s">
        <v>207</v>
      </c>
      <c r="H201" s="154">
        <v>206.68700000000001</v>
      </c>
      <c r="I201" s="155"/>
      <c r="J201" s="156">
        <f>ROUND(I201*H201,2)</f>
        <v>0</v>
      </c>
      <c r="K201" s="157"/>
      <c r="L201" s="33"/>
      <c r="M201" s="158" t="s">
        <v>1</v>
      </c>
      <c r="N201" s="159" t="s">
        <v>38</v>
      </c>
      <c r="O201" s="58"/>
      <c r="P201" s="160">
        <f>O201*H201</f>
        <v>0</v>
      </c>
      <c r="Q201" s="160">
        <v>0</v>
      </c>
      <c r="R201" s="160">
        <f>Q201*H201</f>
        <v>0</v>
      </c>
      <c r="S201" s="160">
        <v>0</v>
      </c>
      <c r="T201" s="161">
        <f>S201*H201</f>
        <v>0</v>
      </c>
      <c r="U201" s="32"/>
      <c r="V201" s="32"/>
      <c r="W201" s="32"/>
      <c r="X201" s="32"/>
      <c r="Y201" s="32"/>
      <c r="Z201" s="32"/>
      <c r="AA201" s="32"/>
      <c r="AB201" s="32"/>
      <c r="AC201" s="32"/>
      <c r="AD201" s="32"/>
      <c r="AE201" s="32"/>
      <c r="AR201" s="162" t="s">
        <v>166</v>
      </c>
      <c r="AT201" s="162" t="s">
        <v>162</v>
      </c>
      <c r="AU201" s="162" t="s">
        <v>82</v>
      </c>
      <c r="AY201" s="17" t="s">
        <v>160</v>
      </c>
      <c r="BE201" s="163">
        <f>IF(N201="základní",J201,0)</f>
        <v>0</v>
      </c>
      <c r="BF201" s="163">
        <f>IF(N201="snížená",J201,0)</f>
        <v>0</v>
      </c>
      <c r="BG201" s="163">
        <f>IF(N201="zákl. přenesená",J201,0)</f>
        <v>0</v>
      </c>
      <c r="BH201" s="163">
        <f>IF(N201="sníž. přenesená",J201,0)</f>
        <v>0</v>
      </c>
      <c r="BI201" s="163">
        <f>IF(N201="nulová",J201,0)</f>
        <v>0</v>
      </c>
      <c r="BJ201" s="17" t="s">
        <v>80</v>
      </c>
      <c r="BK201" s="163">
        <f>ROUND(I201*H201,2)</f>
        <v>0</v>
      </c>
      <c r="BL201" s="17" t="s">
        <v>166</v>
      </c>
      <c r="BM201" s="162" t="s">
        <v>1330</v>
      </c>
    </row>
    <row r="202" spans="1:65" s="13" customFormat="1">
      <c r="B202" s="164"/>
      <c r="D202" s="165" t="s">
        <v>168</v>
      </c>
      <c r="E202" s="166" t="s">
        <v>1</v>
      </c>
      <c r="F202" s="167" t="s">
        <v>1331</v>
      </c>
      <c r="H202" s="168">
        <v>314.935</v>
      </c>
      <c r="I202" s="169"/>
      <c r="L202" s="164"/>
      <c r="M202" s="170"/>
      <c r="N202" s="171"/>
      <c r="O202" s="171"/>
      <c r="P202" s="171"/>
      <c r="Q202" s="171"/>
      <c r="R202" s="171"/>
      <c r="S202" s="171"/>
      <c r="T202" s="172"/>
      <c r="AT202" s="166" t="s">
        <v>168</v>
      </c>
      <c r="AU202" s="166" t="s">
        <v>82</v>
      </c>
      <c r="AV202" s="13" t="s">
        <v>82</v>
      </c>
      <c r="AW202" s="13" t="s">
        <v>30</v>
      </c>
      <c r="AX202" s="13" t="s">
        <v>73</v>
      </c>
      <c r="AY202" s="166" t="s">
        <v>160</v>
      </c>
    </row>
    <row r="203" spans="1:65" s="15" customFormat="1">
      <c r="B203" s="181"/>
      <c r="D203" s="165" t="s">
        <v>168</v>
      </c>
      <c r="E203" s="182" t="s">
        <v>1</v>
      </c>
      <c r="F203" s="183" t="s">
        <v>278</v>
      </c>
      <c r="H203" s="182" t="s">
        <v>1</v>
      </c>
      <c r="I203" s="184"/>
      <c r="L203" s="181"/>
      <c r="M203" s="185"/>
      <c r="N203" s="186"/>
      <c r="O203" s="186"/>
      <c r="P203" s="186"/>
      <c r="Q203" s="186"/>
      <c r="R203" s="186"/>
      <c r="S203" s="186"/>
      <c r="T203" s="187"/>
      <c r="AT203" s="182" t="s">
        <v>168</v>
      </c>
      <c r="AU203" s="182" t="s">
        <v>82</v>
      </c>
      <c r="AV203" s="15" t="s">
        <v>80</v>
      </c>
      <c r="AW203" s="15" t="s">
        <v>30</v>
      </c>
      <c r="AX203" s="15" t="s">
        <v>73</v>
      </c>
      <c r="AY203" s="182" t="s">
        <v>160</v>
      </c>
    </row>
    <row r="204" spans="1:65" s="13" customFormat="1">
      <c r="B204" s="164"/>
      <c r="D204" s="165" t="s">
        <v>168</v>
      </c>
      <c r="E204" s="166" t="s">
        <v>1</v>
      </c>
      <c r="F204" s="167" t="s">
        <v>1332</v>
      </c>
      <c r="H204" s="168">
        <v>-97.811999999999998</v>
      </c>
      <c r="I204" s="169"/>
      <c r="L204" s="164"/>
      <c r="M204" s="170"/>
      <c r="N204" s="171"/>
      <c r="O204" s="171"/>
      <c r="P204" s="171"/>
      <c r="Q204" s="171"/>
      <c r="R204" s="171"/>
      <c r="S204" s="171"/>
      <c r="T204" s="172"/>
      <c r="AT204" s="166" t="s">
        <v>168</v>
      </c>
      <c r="AU204" s="166" t="s">
        <v>82</v>
      </c>
      <c r="AV204" s="13" t="s">
        <v>82</v>
      </c>
      <c r="AW204" s="13" t="s">
        <v>30</v>
      </c>
      <c r="AX204" s="13" t="s">
        <v>73</v>
      </c>
      <c r="AY204" s="166" t="s">
        <v>160</v>
      </c>
    </row>
    <row r="205" spans="1:65" s="13" customFormat="1">
      <c r="B205" s="164"/>
      <c r="D205" s="165" t="s">
        <v>168</v>
      </c>
      <c r="E205" s="166" t="s">
        <v>1</v>
      </c>
      <c r="F205" s="167" t="s">
        <v>1333</v>
      </c>
      <c r="H205" s="168">
        <v>-10.436</v>
      </c>
      <c r="I205" s="169"/>
      <c r="L205" s="164"/>
      <c r="M205" s="170"/>
      <c r="N205" s="171"/>
      <c r="O205" s="171"/>
      <c r="P205" s="171"/>
      <c r="Q205" s="171"/>
      <c r="R205" s="171"/>
      <c r="S205" s="171"/>
      <c r="T205" s="172"/>
      <c r="AT205" s="166" t="s">
        <v>168</v>
      </c>
      <c r="AU205" s="166" t="s">
        <v>82</v>
      </c>
      <c r="AV205" s="13" t="s">
        <v>82</v>
      </c>
      <c r="AW205" s="13" t="s">
        <v>30</v>
      </c>
      <c r="AX205" s="13" t="s">
        <v>73</v>
      </c>
      <c r="AY205" s="166" t="s">
        <v>160</v>
      </c>
    </row>
    <row r="206" spans="1:65" s="14" customFormat="1">
      <c r="B206" s="173"/>
      <c r="D206" s="165" t="s">
        <v>168</v>
      </c>
      <c r="E206" s="174" t="s">
        <v>1</v>
      </c>
      <c r="F206" s="175" t="s">
        <v>170</v>
      </c>
      <c r="H206" s="176">
        <v>206.68700000000001</v>
      </c>
      <c r="I206" s="177"/>
      <c r="L206" s="173"/>
      <c r="M206" s="178"/>
      <c r="N206" s="179"/>
      <c r="O206" s="179"/>
      <c r="P206" s="179"/>
      <c r="Q206" s="179"/>
      <c r="R206" s="179"/>
      <c r="S206" s="179"/>
      <c r="T206" s="180"/>
      <c r="AT206" s="174" t="s">
        <v>168</v>
      </c>
      <c r="AU206" s="174" t="s">
        <v>82</v>
      </c>
      <c r="AV206" s="14" t="s">
        <v>166</v>
      </c>
      <c r="AW206" s="14" t="s">
        <v>30</v>
      </c>
      <c r="AX206" s="14" t="s">
        <v>80</v>
      </c>
      <c r="AY206" s="174" t="s">
        <v>160</v>
      </c>
    </row>
    <row r="207" spans="1:65" s="2" customFormat="1" ht="16.5" customHeight="1">
      <c r="A207" s="32"/>
      <c r="B207" s="149"/>
      <c r="C207" s="188" t="s">
        <v>287</v>
      </c>
      <c r="D207" s="188" t="s">
        <v>282</v>
      </c>
      <c r="E207" s="189" t="s">
        <v>283</v>
      </c>
      <c r="F207" s="190" t="s">
        <v>284</v>
      </c>
      <c r="G207" s="191" t="s">
        <v>270</v>
      </c>
      <c r="H207" s="192">
        <v>424.55599999999998</v>
      </c>
      <c r="I207" s="193"/>
      <c r="J207" s="194">
        <f>ROUND(I207*H207,2)</f>
        <v>0</v>
      </c>
      <c r="K207" s="195"/>
      <c r="L207" s="196"/>
      <c r="M207" s="197" t="s">
        <v>1</v>
      </c>
      <c r="N207" s="198" t="s">
        <v>38</v>
      </c>
      <c r="O207" s="58"/>
      <c r="P207" s="160">
        <f>O207*H207</f>
        <v>0</v>
      </c>
      <c r="Q207" s="160">
        <v>0</v>
      </c>
      <c r="R207" s="160">
        <f>Q207*H207</f>
        <v>0</v>
      </c>
      <c r="S207" s="160">
        <v>0</v>
      </c>
      <c r="T207" s="161">
        <f>S207*H207</f>
        <v>0</v>
      </c>
      <c r="U207" s="32"/>
      <c r="V207" s="32"/>
      <c r="W207" s="32"/>
      <c r="X207" s="32"/>
      <c r="Y207" s="32"/>
      <c r="Z207" s="32"/>
      <c r="AA207" s="32"/>
      <c r="AB207" s="32"/>
      <c r="AC207" s="32"/>
      <c r="AD207" s="32"/>
      <c r="AE207" s="32"/>
      <c r="AR207" s="162" t="s">
        <v>199</v>
      </c>
      <c r="AT207" s="162" t="s">
        <v>282</v>
      </c>
      <c r="AU207" s="162" t="s">
        <v>82</v>
      </c>
      <c r="AY207" s="17" t="s">
        <v>160</v>
      </c>
      <c r="BE207" s="163">
        <f>IF(N207="základní",J207,0)</f>
        <v>0</v>
      </c>
      <c r="BF207" s="163">
        <f>IF(N207="snížená",J207,0)</f>
        <v>0</v>
      </c>
      <c r="BG207" s="163">
        <f>IF(N207="zákl. přenesená",J207,0)</f>
        <v>0</v>
      </c>
      <c r="BH207" s="163">
        <f>IF(N207="sníž. přenesená",J207,0)</f>
        <v>0</v>
      </c>
      <c r="BI207" s="163">
        <f>IF(N207="nulová",J207,0)</f>
        <v>0</v>
      </c>
      <c r="BJ207" s="17" t="s">
        <v>80</v>
      </c>
      <c r="BK207" s="163">
        <f>ROUND(I207*H207,2)</f>
        <v>0</v>
      </c>
      <c r="BL207" s="17" t="s">
        <v>166</v>
      </c>
      <c r="BM207" s="162" t="s">
        <v>1334</v>
      </c>
    </row>
    <row r="208" spans="1:65" s="13" customFormat="1">
      <c r="B208" s="164"/>
      <c r="D208" s="165" t="s">
        <v>168</v>
      </c>
      <c r="E208" s="166" t="s">
        <v>1</v>
      </c>
      <c r="F208" s="167" t="s">
        <v>1335</v>
      </c>
      <c r="H208" s="168">
        <v>424.55599999999998</v>
      </c>
      <c r="I208" s="169"/>
      <c r="L208" s="164"/>
      <c r="M208" s="170"/>
      <c r="N208" s="171"/>
      <c r="O208" s="171"/>
      <c r="P208" s="171"/>
      <c r="Q208" s="171"/>
      <c r="R208" s="171"/>
      <c r="S208" s="171"/>
      <c r="T208" s="172"/>
      <c r="AT208" s="166" t="s">
        <v>168</v>
      </c>
      <c r="AU208" s="166" t="s">
        <v>82</v>
      </c>
      <c r="AV208" s="13" t="s">
        <v>82</v>
      </c>
      <c r="AW208" s="13" t="s">
        <v>30</v>
      </c>
      <c r="AX208" s="13" t="s">
        <v>73</v>
      </c>
      <c r="AY208" s="166" t="s">
        <v>160</v>
      </c>
    </row>
    <row r="209" spans="1:65" s="14" customFormat="1">
      <c r="B209" s="173"/>
      <c r="D209" s="165" t="s">
        <v>168</v>
      </c>
      <c r="E209" s="174" t="s">
        <v>1</v>
      </c>
      <c r="F209" s="175" t="s">
        <v>170</v>
      </c>
      <c r="H209" s="176">
        <v>424.55599999999998</v>
      </c>
      <c r="I209" s="177"/>
      <c r="L209" s="173"/>
      <c r="M209" s="178"/>
      <c r="N209" s="179"/>
      <c r="O209" s="179"/>
      <c r="P209" s="179"/>
      <c r="Q209" s="179"/>
      <c r="R209" s="179"/>
      <c r="S209" s="179"/>
      <c r="T209" s="180"/>
      <c r="AT209" s="174" t="s">
        <v>168</v>
      </c>
      <c r="AU209" s="174" t="s">
        <v>82</v>
      </c>
      <c r="AV209" s="14" t="s">
        <v>166</v>
      </c>
      <c r="AW209" s="14" t="s">
        <v>30</v>
      </c>
      <c r="AX209" s="14" t="s">
        <v>80</v>
      </c>
      <c r="AY209" s="174" t="s">
        <v>160</v>
      </c>
    </row>
    <row r="210" spans="1:65" s="2" customFormat="1" ht="24.2" customHeight="1">
      <c r="A210" s="32"/>
      <c r="B210" s="149"/>
      <c r="C210" s="150" t="s">
        <v>293</v>
      </c>
      <c r="D210" s="150" t="s">
        <v>162</v>
      </c>
      <c r="E210" s="151" t="s">
        <v>288</v>
      </c>
      <c r="F210" s="152" t="s">
        <v>289</v>
      </c>
      <c r="G210" s="153" t="s">
        <v>207</v>
      </c>
      <c r="H210" s="154">
        <v>54.765999999999998</v>
      </c>
      <c r="I210" s="155"/>
      <c r="J210" s="156">
        <f>ROUND(I210*H210,2)</f>
        <v>0</v>
      </c>
      <c r="K210" s="157"/>
      <c r="L210" s="33"/>
      <c r="M210" s="158" t="s">
        <v>1</v>
      </c>
      <c r="N210" s="159" t="s">
        <v>38</v>
      </c>
      <c r="O210" s="58"/>
      <c r="P210" s="160">
        <f>O210*H210</f>
        <v>0</v>
      </c>
      <c r="Q210" s="160">
        <v>0</v>
      </c>
      <c r="R210" s="160">
        <f>Q210*H210</f>
        <v>0</v>
      </c>
      <c r="S210" s="160">
        <v>0</v>
      </c>
      <c r="T210" s="161">
        <f>S210*H210</f>
        <v>0</v>
      </c>
      <c r="U210" s="32"/>
      <c r="V210" s="32"/>
      <c r="W210" s="32"/>
      <c r="X210" s="32"/>
      <c r="Y210" s="32"/>
      <c r="Z210" s="32"/>
      <c r="AA210" s="32"/>
      <c r="AB210" s="32"/>
      <c r="AC210" s="32"/>
      <c r="AD210" s="32"/>
      <c r="AE210" s="32"/>
      <c r="AR210" s="162" t="s">
        <v>166</v>
      </c>
      <c r="AT210" s="162" t="s">
        <v>162</v>
      </c>
      <c r="AU210" s="162" t="s">
        <v>82</v>
      </c>
      <c r="AY210" s="17" t="s">
        <v>160</v>
      </c>
      <c r="BE210" s="163">
        <f>IF(N210="základní",J210,0)</f>
        <v>0</v>
      </c>
      <c r="BF210" s="163">
        <f>IF(N210="snížená",J210,0)</f>
        <v>0</v>
      </c>
      <c r="BG210" s="163">
        <f>IF(N210="zákl. přenesená",J210,0)</f>
        <v>0</v>
      </c>
      <c r="BH210" s="163">
        <f>IF(N210="sníž. přenesená",J210,0)</f>
        <v>0</v>
      </c>
      <c r="BI210" s="163">
        <f>IF(N210="nulová",J210,0)</f>
        <v>0</v>
      </c>
      <c r="BJ210" s="17" t="s">
        <v>80</v>
      </c>
      <c r="BK210" s="163">
        <f>ROUND(I210*H210,2)</f>
        <v>0</v>
      </c>
      <c r="BL210" s="17" t="s">
        <v>166</v>
      </c>
      <c r="BM210" s="162" t="s">
        <v>1336</v>
      </c>
    </row>
    <row r="211" spans="1:65" s="15" customFormat="1">
      <c r="B211" s="181"/>
      <c r="D211" s="165" t="s">
        <v>168</v>
      </c>
      <c r="E211" s="182" t="s">
        <v>1</v>
      </c>
      <c r="F211" s="183" t="s">
        <v>291</v>
      </c>
      <c r="H211" s="182" t="s">
        <v>1</v>
      </c>
      <c r="I211" s="184"/>
      <c r="L211" s="181"/>
      <c r="M211" s="185"/>
      <c r="N211" s="186"/>
      <c r="O211" s="186"/>
      <c r="P211" s="186"/>
      <c r="Q211" s="186"/>
      <c r="R211" s="186"/>
      <c r="S211" s="186"/>
      <c r="T211" s="187"/>
      <c r="AT211" s="182" t="s">
        <v>168</v>
      </c>
      <c r="AU211" s="182" t="s">
        <v>82</v>
      </c>
      <c r="AV211" s="15" t="s">
        <v>80</v>
      </c>
      <c r="AW211" s="15" t="s">
        <v>30</v>
      </c>
      <c r="AX211" s="15" t="s">
        <v>73</v>
      </c>
      <c r="AY211" s="182" t="s">
        <v>160</v>
      </c>
    </row>
    <row r="212" spans="1:65" s="13" customFormat="1">
      <c r="B212" s="164"/>
      <c r="D212" s="165" t="s">
        <v>168</v>
      </c>
      <c r="E212" s="166" t="s">
        <v>1</v>
      </c>
      <c r="F212" s="167" t="s">
        <v>1337</v>
      </c>
      <c r="H212" s="168">
        <v>54.765999999999998</v>
      </c>
      <c r="I212" s="169"/>
      <c r="L212" s="164"/>
      <c r="M212" s="170"/>
      <c r="N212" s="171"/>
      <c r="O212" s="171"/>
      <c r="P212" s="171"/>
      <c r="Q212" s="171"/>
      <c r="R212" s="171"/>
      <c r="S212" s="171"/>
      <c r="T212" s="172"/>
      <c r="AT212" s="166" t="s">
        <v>168</v>
      </c>
      <c r="AU212" s="166" t="s">
        <v>82</v>
      </c>
      <c r="AV212" s="13" t="s">
        <v>82</v>
      </c>
      <c r="AW212" s="13" t="s">
        <v>30</v>
      </c>
      <c r="AX212" s="13" t="s">
        <v>73</v>
      </c>
      <c r="AY212" s="166" t="s">
        <v>160</v>
      </c>
    </row>
    <row r="213" spans="1:65" s="14" customFormat="1">
      <c r="B213" s="173"/>
      <c r="D213" s="165" t="s">
        <v>168</v>
      </c>
      <c r="E213" s="174" t="s">
        <v>1</v>
      </c>
      <c r="F213" s="175" t="s">
        <v>170</v>
      </c>
      <c r="H213" s="176">
        <v>54.765999999999998</v>
      </c>
      <c r="I213" s="177"/>
      <c r="L213" s="173"/>
      <c r="M213" s="178"/>
      <c r="N213" s="179"/>
      <c r="O213" s="179"/>
      <c r="P213" s="179"/>
      <c r="Q213" s="179"/>
      <c r="R213" s="179"/>
      <c r="S213" s="179"/>
      <c r="T213" s="180"/>
      <c r="AT213" s="174" t="s">
        <v>168</v>
      </c>
      <c r="AU213" s="174" t="s">
        <v>82</v>
      </c>
      <c r="AV213" s="14" t="s">
        <v>166</v>
      </c>
      <c r="AW213" s="14" t="s">
        <v>30</v>
      </c>
      <c r="AX213" s="14" t="s">
        <v>80</v>
      </c>
      <c r="AY213" s="174" t="s">
        <v>160</v>
      </c>
    </row>
    <row r="214" spans="1:65" s="2" customFormat="1" ht="16.5" customHeight="1">
      <c r="A214" s="32"/>
      <c r="B214" s="149"/>
      <c r="C214" s="188" t="s">
        <v>298</v>
      </c>
      <c r="D214" s="188" t="s">
        <v>282</v>
      </c>
      <c r="E214" s="189" t="s">
        <v>294</v>
      </c>
      <c r="F214" s="190" t="s">
        <v>295</v>
      </c>
      <c r="G214" s="191" t="s">
        <v>270</v>
      </c>
      <c r="H214" s="192">
        <v>112.495</v>
      </c>
      <c r="I214" s="193"/>
      <c r="J214" s="194">
        <f>ROUND(I214*H214,2)</f>
        <v>0</v>
      </c>
      <c r="K214" s="195"/>
      <c r="L214" s="196"/>
      <c r="M214" s="197" t="s">
        <v>1</v>
      </c>
      <c r="N214" s="198" t="s">
        <v>38</v>
      </c>
      <c r="O214" s="58"/>
      <c r="P214" s="160">
        <f>O214*H214</f>
        <v>0</v>
      </c>
      <c r="Q214" s="160">
        <v>0</v>
      </c>
      <c r="R214" s="160">
        <f>Q214*H214</f>
        <v>0</v>
      </c>
      <c r="S214" s="160">
        <v>0</v>
      </c>
      <c r="T214" s="161">
        <f>S214*H214</f>
        <v>0</v>
      </c>
      <c r="U214" s="32"/>
      <c r="V214" s="32"/>
      <c r="W214" s="32"/>
      <c r="X214" s="32"/>
      <c r="Y214" s="32"/>
      <c r="Z214" s="32"/>
      <c r="AA214" s="32"/>
      <c r="AB214" s="32"/>
      <c r="AC214" s="32"/>
      <c r="AD214" s="32"/>
      <c r="AE214" s="32"/>
      <c r="AR214" s="162" t="s">
        <v>199</v>
      </c>
      <c r="AT214" s="162" t="s">
        <v>282</v>
      </c>
      <c r="AU214" s="162" t="s">
        <v>82</v>
      </c>
      <c r="AY214" s="17" t="s">
        <v>160</v>
      </c>
      <c r="BE214" s="163">
        <f>IF(N214="základní",J214,0)</f>
        <v>0</v>
      </c>
      <c r="BF214" s="163">
        <f>IF(N214="snížená",J214,0)</f>
        <v>0</v>
      </c>
      <c r="BG214" s="163">
        <f>IF(N214="zákl. přenesená",J214,0)</f>
        <v>0</v>
      </c>
      <c r="BH214" s="163">
        <f>IF(N214="sníž. přenesená",J214,0)</f>
        <v>0</v>
      </c>
      <c r="BI214" s="163">
        <f>IF(N214="nulová",J214,0)</f>
        <v>0</v>
      </c>
      <c r="BJ214" s="17" t="s">
        <v>80</v>
      </c>
      <c r="BK214" s="163">
        <f>ROUND(I214*H214,2)</f>
        <v>0</v>
      </c>
      <c r="BL214" s="17" t="s">
        <v>166</v>
      </c>
      <c r="BM214" s="162" t="s">
        <v>1338</v>
      </c>
    </row>
    <row r="215" spans="1:65" s="13" customFormat="1">
      <c r="B215" s="164"/>
      <c r="D215" s="165" t="s">
        <v>168</v>
      </c>
      <c r="E215" s="166" t="s">
        <v>1</v>
      </c>
      <c r="F215" s="167" t="s">
        <v>1339</v>
      </c>
      <c r="H215" s="168">
        <v>112.495</v>
      </c>
      <c r="I215" s="169"/>
      <c r="L215" s="164"/>
      <c r="M215" s="170"/>
      <c r="N215" s="171"/>
      <c r="O215" s="171"/>
      <c r="P215" s="171"/>
      <c r="Q215" s="171"/>
      <c r="R215" s="171"/>
      <c r="S215" s="171"/>
      <c r="T215" s="172"/>
      <c r="AT215" s="166" t="s">
        <v>168</v>
      </c>
      <c r="AU215" s="166" t="s">
        <v>82</v>
      </c>
      <c r="AV215" s="13" t="s">
        <v>82</v>
      </c>
      <c r="AW215" s="13" t="s">
        <v>30</v>
      </c>
      <c r="AX215" s="13" t="s">
        <v>73</v>
      </c>
      <c r="AY215" s="166" t="s">
        <v>160</v>
      </c>
    </row>
    <row r="216" spans="1:65" s="14" customFormat="1">
      <c r="B216" s="173"/>
      <c r="D216" s="165" t="s">
        <v>168</v>
      </c>
      <c r="E216" s="174" t="s">
        <v>1</v>
      </c>
      <c r="F216" s="175" t="s">
        <v>170</v>
      </c>
      <c r="H216" s="176">
        <v>112.495</v>
      </c>
      <c r="I216" s="177"/>
      <c r="L216" s="173"/>
      <c r="M216" s="178"/>
      <c r="N216" s="179"/>
      <c r="O216" s="179"/>
      <c r="P216" s="179"/>
      <c r="Q216" s="179"/>
      <c r="R216" s="179"/>
      <c r="S216" s="179"/>
      <c r="T216" s="180"/>
      <c r="AT216" s="174" t="s">
        <v>168</v>
      </c>
      <c r="AU216" s="174" t="s">
        <v>82</v>
      </c>
      <c r="AV216" s="14" t="s">
        <v>166</v>
      </c>
      <c r="AW216" s="14" t="s">
        <v>30</v>
      </c>
      <c r="AX216" s="14" t="s">
        <v>80</v>
      </c>
      <c r="AY216" s="174" t="s">
        <v>160</v>
      </c>
    </row>
    <row r="217" spans="1:65" s="2" customFormat="1" ht="24.2" customHeight="1">
      <c r="A217" s="32"/>
      <c r="B217" s="149"/>
      <c r="C217" s="150" t="s">
        <v>303</v>
      </c>
      <c r="D217" s="150" t="s">
        <v>162</v>
      </c>
      <c r="E217" s="151" t="s">
        <v>299</v>
      </c>
      <c r="F217" s="152" t="s">
        <v>300</v>
      </c>
      <c r="G217" s="153" t="s">
        <v>165</v>
      </c>
      <c r="H217" s="154">
        <v>114.4</v>
      </c>
      <c r="I217" s="155"/>
      <c r="J217" s="156">
        <f>ROUND(I217*H217,2)</f>
        <v>0</v>
      </c>
      <c r="K217" s="157"/>
      <c r="L217" s="33"/>
      <c r="M217" s="158" t="s">
        <v>1</v>
      </c>
      <c r="N217" s="159" t="s">
        <v>38</v>
      </c>
      <c r="O217" s="58"/>
      <c r="P217" s="160">
        <f>O217*H217</f>
        <v>0</v>
      </c>
      <c r="Q217" s="160">
        <v>0</v>
      </c>
      <c r="R217" s="160">
        <f>Q217*H217</f>
        <v>0</v>
      </c>
      <c r="S217" s="160">
        <v>0</v>
      </c>
      <c r="T217" s="161">
        <f>S217*H217</f>
        <v>0</v>
      </c>
      <c r="U217" s="32"/>
      <c r="V217" s="32"/>
      <c r="W217" s="32"/>
      <c r="X217" s="32"/>
      <c r="Y217" s="32"/>
      <c r="Z217" s="32"/>
      <c r="AA217" s="32"/>
      <c r="AB217" s="32"/>
      <c r="AC217" s="32"/>
      <c r="AD217" s="32"/>
      <c r="AE217" s="32"/>
      <c r="AR217" s="162" t="s">
        <v>166</v>
      </c>
      <c r="AT217" s="162" t="s">
        <v>162</v>
      </c>
      <c r="AU217" s="162" t="s">
        <v>82</v>
      </c>
      <c r="AY217" s="17" t="s">
        <v>160</v>
      </c>
      <c r="BE217" s="163">
        <f>IF(N217="základní",J217,0)</f>
        <v>0</v>
      </c>
      <c r="BF217" s="163">
        <f>IF(N217="snížená",J217,0)</f>
        <v>0</v>
      </c>
      <c r="BG217" s="163">
        <f>IF(N217="zákl. přenesená",J217,0)</f>
        <v>0</v>
      </c>
      <c r="BH217" s="163">
        <f>IF(N217="sníž. přenesená",J217,0)</f>
        <v>0</v>
      </c>
      <c r="BI217" s="163">
        <f>IF(N217="nulová",J217,0)</f>
        <v>0</v>
      </c>
      <c r="BJ217" s="17" t="s">
        <v>80</v>
      </c>
      <c r="BK217" s="163">
        <f>ROUND(I217*H217,2)</f>
        <v>0</v>
      </c>
      <c r="BL217" s="17" t="s">
        <v>166</v>
      </c>
      <c r="BM217" s="162" t="s">
        <v>1340</v>
      </c>
    </row>
    <row r="218" spans="1:65" s="13" customFormat="1">
      <c r="B218" s="164"/>
      <c r="D218" s="165" t="s">
        <v>168</v>
      </c>
      <c r="E218" s="166" t="s">
        <v>1</v>
      </c>
      <c r="F218" s="167" t="s">
        <v>1291</v>
      </c>
      <c r="H218" s="168">
        <v>114.4</v>
      </c>
      <c r="I218" s="169"/>
      <c r="L218" s="164"/>
      <c r="M218" s="170"/>
      <c r="N218" s="171"/>
      <c r="O218" s="171"/>
      <c r="P218" s="171"/>
      <c r="Q218" s="171"/>
      <c r="R218" s="171"/>
      <c r="S218" s="171"/>
      <c r="T218" s="172"/>
      <c r="AT218" s="166" t="s">
        <v>168</v>
      </c>
      <c r="AU218" s="166" t="s">
        <v>82</v>
      </c>
      <c r="AV218" s="13" t="s">
        <v>82</v>
      </c>
      <c r="AW218" s="13" t="s">
        <v>30</v>
      </c>
      <c r="AX218" s="13" t="s">
        <v>73</v>
      </c>
      <c r="AY218" s="166" t="s">
        <v>160</v>
      </c>
    </row>
    <row r="219" spans="1:65" s="14" customFormat="1">
      <c r="B219" s="173"/>
      <c r="D219" s="165" t="s">
        <v>168</v>
      </c>
      <c r="E219" s="174" t="s">
        <v>1</v>
      </c>
      <c r="F219" s="175" t="s">
        <v>170</v>
      </c>
      <c r="H219" s="176">
        <v>114.4</v>
      </c>
      <c r="I219" s="177"/>
      <c r="L219" s="173"/>
      <c r="M219" s="178"/>
      <c r="N219" s="179"/>
      <c r="O219" s="179"/>
      <c r="P219" s="179"/>
      <c r="Q219" s="179"/>
      <c r="R219" s="179"/>
      <c r="S219" s="179"/>
      <c r="T219" s="180"/>
      <c r="AT219" s="174" t="s">
        <v>168</v>
      </c>
      <c r="AU219" s="174" t="s">
        <v>82</v>
      </c>
      <c r="AV219" s="14" t="s">
        <v>166</v>
      </c>
      <c r="AW219" s="14" t="s">
        <v>30</v>
      </c>
      <c r="AX219" s="14" t="s">
        <v>80</v>
      </c>
      <c r="AY219" s="174" t="s">
        <v>160</v>
      </c>
    </row>
    <row r="220" spans="1:65" s="12" customFormat="1" ht="22.9" customHeight="1">
      <c r="B220" s="136"/>
      <c r="D220" s="137" t="s">
        <v>72</v>
      </c>
      <c r="E220" s="147" t="s">
        <v>82</v>
      </c>
      <c r="F220" s="147" t="s">
        <v>302</v>
      </c>
      <c r="I220" s="139"/>
      <c r="J220" s="148">
        <f>BK220</f>
        <v>0</v>
      </c>
      <c r="L220" s="136"/>
      <c r="M220" s="141"/>
      <c r="N220" s="142"/>
      <c r="O220" s="142"/>
      <c r="P220" s="143">
        <f>SUM(P221:P223)</f>
        <v>0</v>
      </c>
      <c r="Q220" s="142"/>
      <c r="R220" s="143">
        <f>SUM(R221:R223)</f>
        <v>21.287760000000002</v>
      </c>
      <c r="S220" s="142"/>
      <c r="T220" s="144">
        <f>SUM(T221:T223)</f>
        <v>0</v>
      </c>
      <c r="AR220" s="137" t="s">
        <v>80</v>
      </c>
      <c r="AT220" s="145" t="s">
        <v>72</v>
      </c>
      <c r="AU220" s="145" t="s">
        <v>80</v>
      </c>
      <c r="AY220" s="137" t="s">
        <v>160</v>
      </c>
      <c r="BK220" s="146">
        <f>SUM(BK221:BK223)</f>
        <v>0</v>
      </c>
    </row>
    <row r="221" spans="1:65" s="2" customFormat="1" ht="37.9" customHeight="1">
      <c r="A221" s="32"/>
      <c r="B221" s="149"/>
      <c r="C221" s="150" t="s">
        <v>309</v>
      </c>
      <c r="D221" s="150" t="s">
        <v>162</v>
      </c>
      <c r="E221" s="151" t="s">
        <v>304</v>
      </c>
      <c r="F221" s="152" t="s">
        <v>305</v>
      </c>
      <c r="G221" s="153" t="s">
        <v>196</v>
      </c>
      <c r="H221" s="154">
        <v>104</v>
      </c>
      <c r="I221" s="155"/>
      <c r="J221" s="156">
        <f>ROUND(I221*H221,2)</f>
        <v>0</v>
      </c>
      <c r="K221" s="157"/>
      <c r="L221" s="33"/>
      <c r="M221" s="158" t="s">
        <v>1</v>
      </c>
      <c r="N221" s="159" t="s">
        <v>38</v>
      </c>
      <c r="O221" s="58"/>
      <c r="P221" s="160">
        <f>O221*H221</f>
        <v>0</v>
      </c>
      <c r="Q221" s="160">
        <v>0.20469000000000001</v>
      </c>
      <c r="R221" s="160">
        <f>Q221*H221</f>
        <v>21.287760000000002</v>
      </c>
      <c r="S221" s="160">
        <v>0</v>
      </c>
      <c r="T221" s="161">
        <f>S221*H221</f>
        <v>0</v>
      </c>
      <c r="U221" s="32"/>
      <c r="V221" s="32"/>
      <c r="W221" s="32"/>
      <c r="X221" s="32"/>
      <c r="Y221" s="32"/>
      <c r="Z221" s="32"/>
      <c r="AA221" s="32"/>
      <c r="AB221" s="32"/>
      <c r="AC221" s="32"/>
      <c r="AD221" s="32"/>
      <c r="AE221" s="32"/>
      <c r="AR221" s="162" t="s">
        <v>166</v>
      </c>
      <c r="AT221" s="162" t="s">
        <v>162</v>
      </c>
      <c r="AU221" s="162" t="s">
        <v>82</v>
      </c>
      <c r="AY221" s="17" t="s">
        <v>160</v>
      </c>
      <c r="BE221" s="163">
        <f>IF(N221="základní",J221,0)</f>
        <v>0</v>
      </c>
      <c r="BF221" s="163">
        <f>IF(N221="snížená",J221,0)</f>
        <v>0</v>
      </c>
      <c r="BG221" s="163">
        <f>IF(N221="zákl. přenesená",J221,0)</f>
        <v>0</v>
      </c>
      <c r="BH221" s="163">
        <f>IF(N221="sníž. přenesená",J221,0)</f>
        <v>0</v>
      </c>
      <c r="BI221" s="163">
        <f>IF(N221="nulová",J221,0)</f>
        <v>0</v>
      </c>
      <c r="BJ221" s="17" t="s">
        <v>80</v>
      </c>
      <c r="BK221" s="163">
        <f>ROUND(I221*H221,2)</f>
        <v>0</v>
      </c>
      <c r="BL221" s="17" t="s">
        <v>166</v>
      </c>
      <c r="BM221" s="162" t="s">
        <v>1341</v>
      </c>
    </row>
    <row r="222" spans="1:65" s="13" customFormat="1">
      <c r="B222" s="164"/>
      <c r="D222" s="165" t="s">
        <v>168</v>
      </c>
      <c r="E222" s="166" t="s">
        <v>1</v>
      </c>
      <c r="F222" s="167" t="s">
        <v>1342</v>
      </c>
      <c r="H222" s="168">
        <v>104</v>
      </c>
      <c r="I222" s="169"/>
      <c r="L222" s="164"/>
      <c r="M222" s="170"/>
      <c r="N222" s="171"/>
      <c r="O222" s="171"/>
      <c r="P222" s="171"/>
      <c r="Q222" s="171"/>
      <c r="R222" s="171"/>
      <c r="S222" s="171"/>
      <c r="T222" s="172"/>
      <c r="AT222" s="166" t="s">
        <v>168</v>
      </c>
      <c r="AU222" s="166" t="s">
        <v>82</v>
      </c>
      <c r="AV222" s="13" t="s">
        <v>82</v>
      </c>
      <c r="AW222" s="13" t="s">
        <v>30</v>
      </c>
      <c r="AX222" s="13" t="s">
        <v>73</v>
      </c>
      <c r="AY222" s="166" t="s">
        <v>160</v>
      </c>
    </row>
    <row r="223" spans="1:65" s="14" customFormat="1">
      <c r="B223" s="173"/>
      <c r="D223" s="165" t="s">
        <v>168</v>
      </c>
      <c r="E223" s="174" t="s">
        <v>1</v>
      </c>
      <c r="F223" s="175" t="s">
        <v>170</v>
      </c>
      <c r="H223" s="176">
        <v>104</v>
      </c>
      <c r="I223" s="177"/>
      <c r="L223" s="173"/>
      <c r="M223" s="178"/>
      <c r="N223" s="179"/>
      <c r="O223" s="179"/>
      <c r="P223" s="179"/>
      <c r="Q223" s="179"/>
      <c r="R223" s="179"/>
      <c r="S223" s="179"/>
      <c r="T223" s="180"/>
      <c r="AT223" s="174" t="s">
        <v>168</v>
      </c>
      <c r="AU223" s="174" t="s">
        <v>82</v>
      </c>
      <c r="AV223" s="14" t="s">
        <v>166</v>
      </c>
      <c r="AW223" s="14" t="s">
        <v>30</v>
      </c>
      <c r="AX223" s="14" t="s">
        <v>80</v>
      </c>
      <c r="AY223" s="174" t="s">
        <v>160</v>
      </c>
    </row>
    <row r="224" spans="1:65" s="12" customFormat="1" ht="22.9" customHeight="1">
      <c r="B224" s="136"/>
      <c r="D224" s="137" t="s">
        <v>72</v>
      </c>
      <c r="E224" s="147" t="s">
        <v>174</v>
      </c>
      <c r="F224" s="147" t="s">
        <v>308</v>
      </c>
      <c r="I224" s="139"/>
      <c r="J224" s="148">
        <f>BK224</f>
        <v>0</v>
      </c>
      <c r="L224" s="136"/>
      <c r="M224" s="141"/>
      <c r="N224" s="142"/>
      <c r="O224" s="142"/>
      <c r="P224" s="143">
        <f>SUM(P225:P230)</f>
        <v>0</v>
      </c>
      <c r="Q224" s="142"/>
      <c r="R224" s="143">
        <f>SUM(R225:R230)</f>
        <v>0</v>
      </c>
      <c r="S224" s="142"/>
      <c r="T224" s="144">
        <f>SUM(T225:T230)</f>
        <v>0</v>
      </c>
      <c r="AR224" s="137" t="s">
        <v>80</v>
      </c>
      <c r="AT224" s="145" t="s">
        <v>72</v>
      </c>
      <c r="AU224" s="145" t="s">
        <v>80</v>
      </c>
      <c r="AY224" s="137" t="s">
        <v>160</v>
      </c>
      <c r="BK224" s="146">
        <f>SUM(BK225:BK230)</f>
        <v>0</v>
      </c>
    </row>
    <row r="225" spans="1:65" s="2" customFormat="1" ht="37.9" customHeight="1">
      <c r="A225" s="32"/>
      <c r="B225" s="149"/>
      <c r="C225" s="150" t="s">
        <v>315</v>
      </c>
      <c r="D225" s="150" t="s">
        <v>162</v>
      </c>
      <c r="E225" s="151" t="s">
        <v>310</v>
      </c>
      <c r="F225" s="152" t="s">
        <v>311</v>
      </c>
      <c r="G225" s="153" t="s">
        <v>312</v>
      </c>
      <c r="H225" s="154">
        <v>2</v>
      </c>
      <c r="I225" s="155"/>
      <c r="J225" s="156">
        <f>ROUND(I225*H225,2)</f>
        <v>0</v>
      </c>
      <c r="K225" s="157"/>
      <c r="L225" s="33"/>
      <c r="M225" s="158" t="s">
        <v>1</v>
      </c>
      <c r="N225" s="159" t="s">
        <v>38</v>
      </c>
      <c r="O225" s="58"/>
      <c r="P225" s="160">
        <f>O225*H225</f>
        <v>0</v>
      </c>
      <c r="Q225" s="160">
        <v>0</v>
      </c>
      <c r="R225" s="160">
        <f>Q225*H225</f>
        <v>0</v>
      </c>
      <c r="S225" s="160">
        <v>0</v>
      </c>
      <c r="T225" s="161">
        <f>S225*H225</f>
        <v>0</v>
      </c>
      <c r="U225" s="32"/>
      <c r="V225" s="32"/>
      <c r="W225" s="32"/>
      <c r="X225" s="32"/>
      <c r="Y225" s="32"/>
      <c r="Z225" s="32"/>
      <c r="AA225" s="32"/>
      <c r="AB225" s="32"/>
      <c r="AC225" s="32"/>
      <c r="AD225" s="32"/>
      <c r="AE225" s="32"/>
      <c r="AR225" s="162" t="s">
        <v>166</v>
      </c>
      <c r="AT225" s="162" t="s">
        <v>162</v>
      </c>
      <c r="AU225" s="162" t="s">
        <v>82</v>
      </c>
      <c r="AY225" s="17" t="s">
        <v>160</v>
      </c>
      <c r="BE225" s="163">
        <f>IF(N225="základní",J225,0)</f>
        <v>0</v>
      </c>
      <c r="BF225" s="163">
        <f>IF(N225="snížená",J225,0)</f>
        <v>0</v>
      </c>
      <c r="BG225" s="163">
        <f>IF(N225="zákl. přenesená",J225,0)</f>
        <v>0</v>
      </c>
      <c r="BH225" s="163">
        <f>IF(N225="sníž. přenesená",J225,0)</f>
        <v>0</v>
      </c>
      <c r="BI225" s="163">
        <f>IF(N225="nulová",J225,0)</f>
        <v>0</v>
      </c>
      <c r="BJ225" s="17" t="s">
        <v>80</v>
      </c>
      <c r="BK225" s="163">
        <f>ROUND(I225*H225,2)</f>
        <v>0</v>
      </c>
      <c r="BL225" s="17" t="s">
        <v>166</v>
      </c>
      <c r="BM225" s="162" t="s">
        <v>1343</v>
      </c>
    </row>
    <row r="226" spans="1:65" s="13" customFormat="1">
      <c r="B226" s="164"/>
      <c r="D226" s="165" t="s">
        <v>168</v>
      </c>
      <c r="E226" s="166" t="s">
        <v>1</v>
      </c>
      <c r="F226" s="167" t="s">
        <v>314</v>
      </c>
      <c r="H226" s="168">
        <v>2</v>
      </c>
      <c r="I226" s="169"/>
      <c r="L226" s="164"/>
      <c r="M226" s="170"/>
      <c r="N226" s="171"/>
      <c r="O226" s="171"/>
      <c r="P226" s="171"/>
      <c r="Q226" s="171"/>
      <c r="R226" s="171"/>
      <c r="S226" s="171"/>
      <c r="T226" s="172"/>
      <c r="AT226" s="166" t="s">
        <v>168</v>
      </c>
      <c r="AU226" s="166" t="s">
        <v>82</v>
      </c>
      <c r="AV226" s="13" t="s">
        <v>82</v>
      </c>
      <c r="AW226" s="13" t="s">
        <v>30</v>
      </c>
      <c r="AX226" s="13" t="s">
        <v>73</v>
      </c>
      <c r="AY226" s="166" t="s">
        <v>160</v>
      </c>
    </row>
    <row r="227" spans="1:65" s="14" customFormat="1">
      <c r="B227" s="173"/>
      <c r="D227" s="165" t="s">
        <v>168</v>
      </c>
      <c r="E227" s="174" t="s">
        <v>1</v>
      </c>
      <c r="F227" s="175" t="s">
        <v>170</v>
      </c>
      <c r="H227" s="176">
        <v>2</v>
      </c>
      <c r="I227" s="177"/>
      <c r="L227" s="173"/>
      <c r="M227" s="178"/>
      <c r="N227" s="179"/>
      <c r="O227" s="179"/>
      <c r="P227" s="179"/>
      <c r="Q227" s="179"/>
      <c r="R227" s="179"/>
      <c r="S227" s="179"/>
      <c r="T227" s="180"/>
      <c r="AT227" s="174" t="s">
        <v>168</v>
      </c>
      <c r="AU227" s="174" t="s">
        <v>82</v>
      </c>
      <c r="AV227" s="14" t="s">
        <v>166</v>
      </c>
      <c r="AW227" s="14" t="s">
        <v>30</v>
      </c>
      <c r="AX227" s="14" t="s">
        <v>80</v>
      </c>
      <c r="AY227" s="174" t="s">
        <v>160</v>
      </c>
    </row>
    <row r="228" spans="1:65" s="2" customFormat="1" ht="21.75" customHeight="1">
      <c r="A228" s="32"/>
      <c r="B228" s="149"/>
      <c r="C228" s="150" t="s">
        <v>321</v>
      </c>
      <c r="D228" s="150" t="s">
        <v>162</v>
      </c>
      <c r="E228" s="151" t="s">
        <v>316</v>
      </c>
      <c r="F228" s="152" t="s">
        <v>317</v>
      </c>
      <c r="G228" s="153" t="s">
        <v>207</v>
      </c>
      <c r="H228" s="154">
        <v>9.1690000000000005</v>
      </c>
      <c r="I228" s="155"/>
      <c r="J228" s="156">
        <f>ROUND(I228*H228,2)</f>
        <v>0</v>
      </c>
      <c r="K228" s="157"/>
      <c r="L228" s="33"/>
      <c r="M228" s="158" t="s">
        <v>1</v>
      </c>
      <c r="N228" s="159" t="s">
        <v>38</v>
      </c>
      <c r="O228" s="58"/>
      <c r="P228" s="160">
        <f>O228*H228</f>
        <v>0</v>
      </c>
      <c r="Q228" s="160">
        <v>0</v>
      </c>
      <c r="R228" s="160">
        <f>Q228*H228</f>
        <v>0</v>
      </c>
      <c r="S228" s="160">
        <v>0</v>
      </c>
      <c r="T228" s="161">
        <f>S228*H228</f>
        <v>0</v>
      </c>
      <c r="U228" s="32"/>
      <c r="V228" s="32"/>
      <c r="W228" s="32"/>
      <c r="X228" s="32"/>
      <c r="Y228" s="32"/>
      <c r="Z228" s="32"/>
      <c r="AA228" s="32"/>
      <c r="AB228" s="32"/>
      <c r="AC228" s="32"/>
      <c r="AD228" s="32"/>
      <c r="AE228" s="32"/>
      <c r="AR228" s="162" t="s">
        <v>166</v>
      </c>
      <c r="AT228" s="162" t="s">
        <v>162</v>
      </c>
      <c r="AU228" s="162" t="s">
        <v>82</v>
      </c>
      <c r="AY228" s="17" t="s">
        <v>160</v>
      </c>
      <c r="BE228" s="163">
        <f>IF(N228="základní",J228,0)</f>
        <v>0</v>
      </c>
      <c r="BF228" s="163">
        <f>IF(N228="snížená",J228,0)</f>
        <v>0</v>
      </c>
      <c r="BG228" s="163">
        <f>IF(N228="zákl. přenesená",J228,0)</f>
        <v>0</v>
      </c>
      <c r="BH228" s="163">
        <f>IF(N228="sníž. přenesená",J228,0)</f>
        <v>0</v>
      </c>
      <c r="BI228" s="163">
        <f>IF(N228="nulová",J228,0)</f>
        <v>0</v>
      </c>
      <c r="BJ228" s="17" t="s">
        <v>80</v>
      </c>
      <c r="BK228" s="163">
        <f>ROUND(I228*H228,2)</f>
        <v>0</v>
      </c>
      <c r="BL228" s="17" t="s">
        <v>166</v>
      </c>
      <c r="BM228" s="162" t="s">
        <v>1344</v>
      </c>
    </row>
    <row r="229" spans="1:65" s="13" customFormat="1">
      <c r="B229" s="164"/>
      <c r="D229" s="165" t="s">
        <v>168</v>
      </c>
      <c r="E229" s="166" t="s">
        <v>1</v>
      </c>
      <c r="F229" s="167" t="s">
        <v>1345</v>
      </c>
      <c r="H229" s="168">
        <v>9.1690000000000005</v>
      </c>
      <c r="I229" s="169"/>
      <c r="L229" s="164"/>
      <c r="M229" s="170"/>
      <c r="N229" s="171"/>
      <c r="O229" s="171"/>
      <c r="P229" s="171"/>
      <c r="Q229" s="171"/>
      <c r="R229" s="171"/>
      <c r="S229" s="171"/>
      <c r="T229" s="172"/>
      <c r="AT229" s="166" t="s">
        <v>168</v>
      </c>
      <c r="AU229" s="166" t="s">
        <v>82</v>
      </c>
      <c r="AV229" s="13" t="s">
        <v>82</v>
      </c>
      <c r="AW229" s="13" t="s">
        <v>30</v>
      </c>
      <c r="AX229" s="13" t="s">
        <v>73</v>
      </c>
      <c r="AY229" s="166" t="s">
        <v>160</v>
      </c>
    </row>
    <row r="230" spans="1:65" s="14" customFormat="1">
      <c r="B230" s="173"/>
      <c r="D230" s="165" t="s">
        <v>168</v>
      </c>
      <c r="E230" s="174" t="s">
        <v>1</v>
      </c>
      <c r="F230" s="175" t="s">
        <v>170</v>
      </c>
      <c r="H230" s="176">
        <v>9.1690000000000005</v>
      </c>
      <c r="I230" s="177"/>
      <c r="L230" s="173"/>
      <c r="M230" s="178"/>
      <c r="N230" s="179"/>
      <c r="O230" s="179"/>
      <c r="P230" s="179"/>
      <c r="Q230" s="179"/>
      <c r="R230" s="179"/>
      <c r="S230" s="179"/>
      <c r="T230" s="180"/>
      <c r="AT230" s="174" t="s">
        <v>168</v>
      </c>
      <c r="AU230" s="174" t="s">
        <v>82</v>
      </c>
      <c r="AV230" s="14" t="s">
        <v>166</v>
      </c>
      <c r="AW230" s="14" t="s">
        <v>30</v>
      </c>
      <c r="AX230" s="14" t="s">
        <v>80</v>
      </c>
      <c r="AY230" s="174" t="s">
        <v>160</v>
      </c>
    </row>
    <row r="231" spans="1:65" s="12" customFormat="1" ht="22.9" customHeight="1">
      <c r="B231" s="136"/>
      <c r="D231" s="137" t="s">
        <v>72</v>
      </c>
      <c r="E231" s="147" t="s">
        <v>166</v>
      </c>
      <c r="F231" s="147" t="s">
        <v>320</v>
      </c>
      <c r="I231" s="139"/>
      <c r="J231" s="148">
        <f>BK231</f>
        <v>0</v>
      </c>
      <c r="L231" s="136"/>
      <c r="M231" s="141"/>
      <c r="N231" s="142"/>
      <c r="O231" s="142"/>
      <c r="P231" s="143">
        <f>SUM(P232:P240)</f>
        <v>0</v>
      </c>
      <c r="Q231" s="142"/>
      <c r="R231" s="143">
        <f>SUM(R232:R240)</f>
        <v>44.42154069</v>
      </c>
      <c r="S231" s="142"/>
      <c r="T231" s="144">
        <f>SUM(T232:T240)</f>
        <v>0</v>
      </c>
      <c r="AR231" s="137" t="s">
        <v>80</v>
      </c>
      <c r="AT231" s="145" t="s">
        <v>72</v>
      </c>
      <c r="AU231" s="145" t="s">
        <v>80</v>
      </c>
      <c r="AY231" s="137" t="s">
        <v>160</v>
      </c>
      <c r="BK231" s="146">
        <f>SUM(BK232:BK240)</f>
        <v>0</v>
      </c>
    </row>
    <row r="232" spans="1:65" s="2" customFormat="1" ht="16.5" customHeight="1">
      <c r="A232" s="32"/>
      <c r="B232" s="149"/>
      <c r="C232" s="150" t="s">
        <v>327</v>
      </c>
      <c r="D232" s="150" t="s">
        <v>162</v>
      </c>
      <c r="E232" s="151" t="s">
        <v>322</v>
      </c>
      <c r="F232" s="152" t="s">
        <v>323</v>
      </c>
      <c r="G232" s="153" t="s">
        <v>207</v>
      </c>
      <c r="H232" s="154">
        <v>22.297000000000001</v>
      </c>
      <c r="I232" s="155"/>
      <c r="J232" s="156">
        <f>ROUND(I232*H232,2)</f>
        <v>0</v>
      </c>
      <c r="K232" s="157"/>
      <c r="L232" s="33"/>
      <c r="M232" s="158" t="s">
        <v>1</v>
      </c>
      <c r="N232" s="159" t="s">
        <v>38</v>
      </c>
      <c r="O232" s="58"/>
      <c r="P232" s="160">
        <f>O232*H232</f>
        <v>0</v>
      </c>
      <c r="Q232" s="160">
        <v>1.8907700000000001</v>
      </c>
      <c r="R232" s="160">
        <f>Q232*H232</f>
        <v>42.158498690000002</v>
      </c>
      <c r="S232" s="160">
        <v>0</v>
      </c>
      <c r="T232" s="161">
        <f>S232*H232</f>
        <v>0</v>
      </c>
      <c r="U232" s="32"/>
      <c r="V232" s="32"/>
      <c r="W232" s="32"/>
      <c r="X232" s="32"/>
      <c r="Y232" s="32"/>
      <c r="Z232" s="32"/>
      <c r="AA232" s="32"/>
      <c r="AB232" s="32"/>
      <c r="AC232" s="32"/>
      <c r="AD232" s="32"/>
      <c r="AE232" s="32"/>
      <c r="AR232" s="162" t="s">
        <v>166</v>
      </c>
      <c r="AT232" s="162" t="s">
        <v>162</v>
      </c>
      <c r="AU232" s="162" t="s">
        <v>82</v>
      </c>
      <c r="AY232" s="17" t="s">
        <v>160</v>
      </c>
      <c r="BE232" s="163">
        <f>IF(N232="základní",J232,0)</f>
        <v>0</v>
      </c>
      <c r="BF232" s="163">
        <f>IF(N232="snížená",J232,0)</f>
        <v>0</v>
      </c>
      <c r="BG232" s="163">
        <f>IF(N232="zákl. přenesená",J232,0)</f>
        <v>0</v>
      </c>
      <c r="BH232" s="163">
        <f>IF(N232="sníž. přenesená",J232,0)</f>
        <v>0</v>
      </c>
      <c r="BI232" s="163">
        <f>IF(N232="nulová",J232,0)</f>
        <v>0</v>
      </c>
      <c r="BJ232" s="17" t="s">
        <v>80</v>
      </c>
      <c r="BK232" s="163">
        <f>ROUND(I232*H232,2)</f>
        <v>0</v>
      </c>
      <c r="BL232" s="17" t="s">
        <v>166</v>
      </c>
      <c r="BM232" s="162" t="s">
        <v>1346</v>
      </c>
    </row>
    <row r="233" spans="1:65" s="15" customFormat="1">
      <c r="B233" s="181"/>
      <c r="D233" s="165" t="s">
        <v>168</v>
      </c>
      <c r="E233" s="182" t="s">
        <v>1</v>
      </c>
      <c r="F233" s="183" t="s">
        <v>291</v>
      </c>
      <c r="H233" s="182" t="s">
        <v>1</v>
      </c>
      <c r="I233" s="184"/>
      <c r="L233" s="181"/>
      <c r="M233" s="185"/>
      <c r="N233" s="186"/>
      <c r="O233" s="186"/>
      <c r="P233" s="186"/>
      <c r="Q233" s="186"/>
      <c r="R233" s="186"/>
      <c r="S233" s="186"/>
      <c r="T233" s="187"/>
      <c r="AT233" s="182" t="s">
        <v>168</v>
      </c>
      <c r="AU233" s="182" t="s">
        <v>82</v>
      </c>
      <c r="AV233" s="15" t="s">
        <v>80</v>
      </c>
      <c r="AW233" s="15" t="s">
        <v>30</v>
      </c>
      <c r="AX233" s="15" t="s">
        <v>73</v>
      </c>
      <c r="AY233" s="182" t="s">
        <v>160</v>
      </c>
    </row>
    <row r="234" spans="1:65" s="13" customFormat="1">
      <c r="B234" s="164"/>
      <c r="D234" s="165" t="s">
        <v>168</v>
      </c>
      <c r="E234" s="166" t="s">
        <v>1</v>
      </c>
      <c r="F234" s="167" t="s">
        <v>1347</v>
      </c>
      <c r="H234" s="168">
        <v>21.622</v>
      </c>
      <c r="I234" s="169"/>
      <c r="L234" s="164"/>
      <c r="M234" s="170"/>
      <c r="N234" s="171"/>
      <c r="O234" s="171"/>
      <c r="P234" s="171"/>
      <c r="Q234" s="171"/>
      <c r="R234" s="171"/>
      <c r="S234" s="171"/>
      <c r="T234" s="172"/>
      <c r="AT234" s="166" t="s">
        <v>168</v>
      </c>
      <c r="AU234" s="166" t="s">
        <v>82</v>
      </c>
      <c r="AV234" s="13" t="s">
        <v>82</v>
      </c>
      <c r="AW234" s="13" t="s">
        <v>30</v>
      </c>
      <c r="AX234" s="13" t="s">
        <v>73</v>
      </c>
      <c r="AY234" s="166" t="s">
        <v>160</v>
      </c>
    </row>
    <row r="235" spans="1:65" s="13" customFormat="1">
      <c r="B235" s="164"/>
      <c r="D235" s="165" t="s">
        <v>168</v>
      </c>
      <c r="E235" s="166" t="s">
        <v>1</v>
      </c>
      <c r="F235" s="167" t="s">
        <v>1348</v>
      </c>
      <c r="H235" s="168">
        <v>0.67500000000000004</v>
      </c>
      <c r="I235" s="169"/>
      <c r="L235" s="164"/>
      <c r="M235" s="170"/>
      <c r="N235" s="171"/>
      <c r="O235" s="171"/>
      <c r="P235" s="171"/>
      <c r="Q235" s="171"/>
      <c r="R235" s="171"/>
      <c r="S235" s="171"/>
      <c r="T235" s="172"/>
      <c r="AT235" s="166" t="s">
        <v>168</v>
      </c>
      <c r="AU235" s="166" t="s">
        <v>82</v>
      </c>
      <c r="AV235" s="13" t="s">
        <v>82</v>
      </c>
      <c r="AW235" s="13" t="s">
        <v>30</v>
      </c>
      <c r="AX235" s="13" t="s">
        <v>73</v>
      </c>
      <c r="AY235" s="166" t="s">
        <v>160</v>
      </c>
    </row>
    <row r="236" spans="1:65" s="14" customFormat="1">
      <c r="B236" s="173"/>
      <c r="D236" s="165" t="s">
        <v>168</v>
      </c>
      <c r="E236" s="174" t="s">
        <v>1</v>
      </c>
      <c r="F236" s="175" t="s">
        <v>170</v>
      </c>
      <c r="H236" s="176">
        <v>22.297000000000001</v>
      </c>
      <c r="I236" s="177"/>
      <c r="L236" s="173"/>
      <c r="M236" s="178"/>
      <c r="N236" s="179"/>
      <c r="O236" s="179"/>
      <c r="P236" s="179"/>
      <c r="Q236" s="179"/>
      <c r="R236" s="179"/>
      <c r="S236" s="179"/>
      <c r="T236" s="180"/>
      <c r="AT236" s="174" t="s">
        <v>168</v>
      </c>
      <c r="AU236" s="174" t="s">
        <v>82</v>
      </c>
      <c r="AV236" s="14" t="s">
        <v>166</v>
      </c>
      <c r="AW236" s="14" t="s">
        <v>30</v>
      </c>
      <c r="AX236" s="14" t="s">
        <v>80</v>
      </c>
      <c r="AY236" s="174" t="s">
        <v>160</v>
      </c>
    </row>
    <row r="237" spans="1:65" s="2" customFormat="1" ht="24.2" customHeight="1">
      <c r="A237" s="32"/>
      <c r="B237" s="149"/>
      <c r="C237" s="150" t="s">
        <v>333</v>
      </c>
      <c r="D237" s="150" t="s">
        <v>162</v>
      </c>
      <c r="E237" s="151" t="s">
        <v>328</v>
      </c>
      <c r="F237" s="152" t="s">
        <v>329</v>
      </c>
      <c r="G237" s="153" t="s">
        <v>207</v>
      </c>
      <c r="H237" s="154">
        <v>1.0129999999999999</v>
      </c>
      <c r="I237" s="155"/>
      <c r="J237" s="156">
        <f>ROUND(I237*H237,2)</f>
        <v>0</v>
      </c>
      <c r="K237" s="157"/>
      <c r="L237" s="33"/>
      <c r="M237" s="158" t="s">
        <v>1</v>
      </c>
      <c r="N237" s="159" t="s">
        <v>38</v>
      </c>
      <c r="O237" s="58"/>
      <c r="P237" s="160">
        <f>O237*H237</f>
        <v>0</v>
      </c>
      <c r="Q237" s="160">
        <v>2.234</v>
      </c>
      <c r="R237" s="160">
        <f>Q237*H237</f>
        <v>2.2630419999999996</v>
      </c>
      <c r="S237" s="160">
        <v>0</v>
      </c>
      <c r="T237" s="161">
        <f>S237*H237</f>
        <v>0</v>
      </c>
      <c r="U237" s="32"/>
      <c r="V237" s="32"/>
      <c r="W237" s="32"/>
      <c r="X237" s="32"/>
      <c r="Y237" s="32"/>
      <c r="Z237" s="32"/>
      <c r="AA237" s="32"/>
      <c r="AB237" s="32"/>
      <c r="AC237" s="32"/>
      <c r="AD237" s="32"/>
      <c r="AE237" s="32"/>
      <c r="AR237" s="162" t="s">
        <v>166</v>
      </c>
      <c r="AT237" s="162" t="s">
        <v>162</v>
      </c>
      <c r="AU237" s="162" t="s">
        <v>82</v>
      </c>
      <c r="AY237" s="17" t="s">
        <v>160</v>
      </c>
      <c r="BE237" s="163">
        <f>IF(N237="základní",J237,0)</f>
        <v>0</v>
      </c>
      <c r="BF237" s="163">
        <f>IF(N237="snížená",J237,0)</f>
        <v>0</v>
      </c>
      <c r="BG237" s="163">
        <f>IF(N237="zákl. přenesená",J237,0)</f>
        <v>0</v>
      </c>
      <c r="BH237" s="163">
        <f>IF(N237="sníž. přenesená",J237,0)</f>
        <v>0</v>
      </c>
      <c r="BI237" s="163">
        <f>IF(N237="nulová",J237,0)</f>
        <v>0</v>
      </c>
      <c r="BJ237" s="17" t="s">
        <v>80</v>
      </c>
      <c r="BK237" s="163">
        <f>ROUND(I237*H237,2)</f>
        <v>0</v>
      </c>
      <c r="BL237" s="17" t="s">
        <v>166</v>
      </c>
      <c r="BM237" s="162" t="s">
        <v>1349</v>
      </c>
    </row>
    <row r="238" spans="1:65" s="15" customFormat="1">
      <c r="B238" s="181"/>
      <c r="D238" s="165" t="s">
        <v>168</v>
      </c>
      <c r="E238" s="182" t="s">
        <v>1</v>
      </c>
      <c r="F238" s="183" t="s">
        <v>291</v>
      </c>
      <c r="H238" s="182" t="s">
        <v>1</v>
      </c>
      <c r="I238" s="184"/>
      <c r="L238" s="181"/>
      <c r="M238" s="185"/>
      <c r="N238" s="186"/>
      <c r="O238" s="186"/>
      <c r="P238" s="186"/>
      <c r="Q238" s="186"/>
      <c r="R238" s="186"/>
      <c r="S238" s="186"/>
      <c r="T238" s="187"/>
      <c r="AT238" s="182" t="s">
        <v>168</v>
      </c>
      <c r="AU238" s="182" t="s">
        <v>82</v>
      </c>
      <c r="AV238" s="15" t="s">
        <v>80</v>
      </c>
      <c r="AW238" s="15" t="s">
        <v>30</v>
      </c>
      <c r="AX238" s="15" t="s">
        <v>73</v>
      </c>
      <c r="AY238" s="182" t="s">
        <v>160</v>
      </c>
    </row>
    <row r="239" spans="1:65" s="13" customFormat="1">
      <c r="B239" s="164"/>
      <c r="D239" s="165" t="s">
        <v>168</v>
      </c>
      <c r="E239" s="166" t="s">
        <v>1</v>
      </c>
      <c r="F239" s="167" t="s">
        <v>1350</v>
      </c>
      <c r="H239" s="168">
        <v>1.0129999999999999</v>
      </c>
      <c r="I239" s="169"/>
      <c r="L239" s="164"/>
      <c r="M239" s="170"/>
      <c r="N239" s="171"/>
      <c r="O239" s="171"/>
      <c r="P239" s="171"/>
      <c r="Q239" s="171"/>
      <c r="R239" s="171"/>
      <c r="S239" s="171"/>
      <c r="T239" s="172"/>
      <c r="AT239" s="166" t="s">
        <v>168</v>
      </c>
      <c r="AU239" s="166" t="s">
        <v>82</v>
      </c>
      <c r="AV239" s="13" t="s">
        <v>82</v>
      </c>
      <c r="AW239" s="13" t="s">
        <v>30</v>
      </c>
      <c r="AX239" s="13" t="s">
        <v>73</v>
      </c>
      <c r="AY239" s="166" t="s">
        <v>160</v>
      </c>
    </row>
    <row r="240" spans="1:65" s="14" customFormat="1">
      <c r="B240" s="173"/>
      <c r="D240" s="165" t="s">
        <v>168</v>
      </c>
      <c r="E240" s="174" t="s">
        <v>1</v>
      </c>
      <c r="F240" s="175" t="s">
        <v>170</v>
      </c>
      <c r="H240" s="176">
        <v>1.0129999999999999</v>
      </c>
      <c r="I240" s="177"/>
      <c r="L240" s="173"/>
      <c r="M240" s="178"/>
      <c r="N240" s="179"/>
      <c r="O240" s="179"/>
      <c r="P240" s="179"/>
      <c r="Q240" s="179"/>
      <c r="R240" s="179"/>
      <c r="S240" s="179"/>
      <c r="T240" s="180"/>
      <c r="AT240" s="174" t="s">
        <v>168</v>
      </c>
      <c r="AU240" s="174" t="s">
        <v>82</v>
      </c>
      <c r="AV240" s="14" t="s">
        <v>166</v>
      </c>
      <c r="AW240" s="14" t="s">
        <v>30</v>
      </c>
      <c r="AX240" s="14" t="s">
        <v>80</v>
      </c>
      <c r="AY240" s="174" t="s">
        <v>160</v>
      </c>
    </row>
    <row r="241" spans="1:65" s="12" customFormat="1" ht="22.9" customHeight="1">
      <c r="B241" s="136"/>
      <c r="D241" s="137" t="s">
        <v>72</v>
      </c>
      <c r="E241" s="147" t="s">
        <v>182</v>
      </c>
      <c r="F241" s="147" t="s">
        <v>332</v>
      </c>
      <c r="I241" s="139"/>
      <c r="J241" s="148">
        <f>BK241</f>
        <v>0</v>
      </c>
      <c r="L241" s="136"/>
      <c r="M241" s="141"/>
      <c r="N241" s="142"/>
      <c r="O241" s="142"/>
      <c r="P241" s="143">
        <f>SUM(P242:P253)</f>
        <v>0</v>
      </c>
      <c r="Q241" s="142"/>
      <c r="R241" s="143">
        <f>SUM(R242:R253)</f>
        <v>0</v>
      </c>
      <c r="S241" s="142"/>
      <c r="T241" s="144">
        <f>SUM(T242:T253)</f>
        <v>0</v>
      </c>
      <c r="AR241" s="137" t="s">
        <v>80</v>
      </c>
      <c r="AT241" s="145" t="s">
        <v>72</v>
      </c>
      <c r="AU241" s="145" t="s">
        <v>80</v>
      </c>
      <c r="AY241" s="137" t="s">
        <v>160</v>
      </c>
      <c r="BK241" s="146">
        <f>SUM(BK242:BK253)</f>
        <v>0</v>
      </c>
    </row>
    <row r="242" spans="1:65" s="2" customFormat="1" ht="16.5" customHeight="1">
      <c r="A242" s="32"/>
      <c r="B242" s="149"/>
      <c r="C242" s="150" t="s">
        <v>337</v>
      </c>
      <c r="D242" s="150" t="s">
        <v>162</v>
      </c>
      <c r="E242" s="151" t="s">
        <v>620</v>
      </c>
      <c r="F242" s="152" t="s">
        <v>621</v>
      </c>
      <c r="G242" s="153" t="s">
        <v>165</v>
      </c>
      <c r="H242" s="154">
        <v>114.4</v>
      </c>
      <c r="I242" s="155"/>
      <c r="J242" s="156">
        <f>ROUND(I242*H242,2)</f>
        <v>0</v>
      </c>
      <c r="K242" s="157"/>
      <c r="L242" s="33"/>
      <c r="M242" s="158" t="s">
        <v>1</v>
      </c>
      <c r="N242" s="159" t="s">
        <v>38</v>
      </c>
      <c r="O242" s="58"/>
      <c r="P242" s="160">
        <f>O242*H242</f>
        <v>0</v>
      </c>
      <c r="Q242" s="160">
        <v>0</v>
      </c>
      <c r="R242" s="160">
        <f>Q242*H242</f>
        <v>0</v>
      </c>
      <c r="S242" s="160">
        <v>0</v>
      </c>
      <c r="T242" s="161">
        <f>S242*H242</f>
        <v>0</v>
      </c>
      <c r="U242" s="32"/>
      <c r="V242" s="32"/>
      <c r="W242" s="32"/>
      <c r="X242" s="32"/>
      <c r="Y242" s="32"/>
      <c r="Z242" s="32"/>
      <c r="AA242" s="32"/>
      <c r="AB242" s="32"/>
      <c r="AC242" s="32"/>
      <c r="AD242" s="32"/>
      <c r="AE242" s="32"/>
      <c r="AR242" s="162" t="s">
        <v>166</v>
      </c>
      <c r="AT242" s="162" t="s">
        <v>162</v>
      </c>
      <c r="AU242" s="162" t="s">
        <v>82</v>
      </c>
      <c r="AY242" s="17" t="s">
        <v>160</v>
      </c>
      <c r="BE242" s="163">
        <f>IF(N242="základní",J242,0)</f>
        <v>0</v>
      </c>
      <c r="BF242" s="163">
        <f>IF(N242="snížená",J242,0)</f>
        <v>0</v>
      </c>
      <c r="BG242" s="163">
        <f>IF(N242="zákl. přenesená",J242,0)</f>
        <v>0</v>
      </c>
      <c r="BH242" s="163">
        <f>IF(N242="sníž. přenesená",J242,0)</f>
        <v>0</v>
      </c>
      <c r="BI242" s="163">
        <f>IF(N242="nulová",J242,0)</f>
        <v>0</v>
      </c>
      <c r="BJ242" s="17" t="s">
        <v>80</v>
      </c>
      <c r="BK242" s="163">
        <f>ROUND(I242*H242,2)</f>
        <v>0</v>
      </c>
      <c r="BL242" s="17" t="s">
        <v>166</v>
      </c>
      <c r="BM242" s="162" t="s">
        <v>1351</v>
      </c>
    </row>
    <row r="243" spans="1:65" s="13" customFormat="1">
      <c r="B243" s="164"/>
      <c r="D243" s="165" t="s">
        <v>168</v>
      </c>
      <c r="E243" s="166" t="s">
        <v>1</v>
      </c>
      <c r="F243" s="167" t="s">
        <v>1291</v>
      </c>
      <c r="H243" s="168">
        <v>114.4</v>
      </c>
      <c r="I243" s="169"/>
      <c r="L243" s="164"/>
      <c r="M243" s="170"/>
      <c r="N243" s="171"/>
      <c r="O243" s="171"/>
      <c r="P243" s="171"/>
      <c r="Q243" s="171"/>
      <c r="R243" s="171"/>
      <c r="S243" s="171"/>
      <c r="T243" s="172"/>
      <c r="AT243" s="166" t="s">
        <v>168</v>
      </c>
      <c r="AU243" s="166" t="s">
        <v>82</v>
      </c>
      <c r="AV243" s="13" t="s">
        <v>82</v>
      </c>
      <c r="AW243" s="13" t="s">
        <v>30</v>
      </c>
      <c r="AX243" s="13" t="s">
        <v>73</v>
      </c>
      <c r="AY243" s="166" t="s">
        <v>160</v>
      </c>
    </row>
    <row r="244" spans="1:65" s="14" customFormat="1">
      <c r="B244" s="173"/>
      <c r="D244" s="165" t="s">
        <v>168</v>
      </c>
      <c r="E244" s="174" t="s">
        <v>1</v>
      </c>
      <c r="F244" s="175" t="s">
        <v>170</v>
      </c>
      <c r="H244" s="176">
        <v>114.4</v>
      </c>
      <c r="I244" s="177"/>
      <c r="L244" s="173"/>
      <c r="M244" s="178"/>
      <c r="N244" s="179"/>
      <c r="O244" s="179"/>
      <c r="P244" s="179"/>
      <c r="Q244" s="179"/>
      <c r="R244" s="179"/>
      <c r="S244" s="179"/>
      <c r="T244" s="180"/>
      <c r="AT244" s="174" t="s">
        <v>168</v>
      </c>
      <c r="AU244" s="174" t="s">
        <v>82</v>
      </c>
      <c r="AV244" s="14" t="s">
        <v>166</v>
      </c>
      <c r="AW244" s="14" t="s">
        <v>30</v>
      </c>
      <c r="AX244" s="14" t="s">
        <v>80</v>
      </c>
      <c r="AY244" s="174" t="s">
        <v>160</v>
      </c>
    </row>
    <row r="245" spans="1:65" s="2" customFormat="1" ht="33" customHeight="1">
      <c r="A245" s="32"/>
      <c r="B245" s="149"/>
      <c r="C245" s="150" t="s">
        <v>342</v>
      </c>
      <c r="D245" s="150" t="s">
        <v>162</v>
      </c>
      <c r="E245" s="151" t="s">
        <v>627</v>
      </c>
      <c r="F245" s="152" t="s">
        <v>628</v>
      </c>
      <c r="G245" s="153" t="s">
        <v>165</v>
      </c>
      <c r="H245" s="154">
        <v>114.4</v>
      </c>
      <c r="I245" s="155"/>
      <c r="J245" s="156">
        <f>ROUND(I245*H245,2)</f>
        <v>0</v>
      </c>
      <c r="K245" s="157"/>
      <c r="L245" s="33"/>
      <c r="M245" s="158" t="s">
        <v>1</v>
      </c>
      <c r="N245" s="159" t="s">
        <v>38</v>
      </c>
      <c r="O245" s="58"/>
      <c r="P245" s="160">
        <f>O245*H245</f>
        <v>0</v>
      </c>
      <c r="Q245" s="160">
        <v>0</v>
      </c>
      <c r="R245" s="160">
        <f>Q245*H245</f>
        <v>0</v>
      </c>
      <c r="S245" s="160">
        <v>0</v>
      </c>
      <c r="T245" s="161">
        <f>S245*H245</f>
        <v>0</v>
      </c>
      <c r="U245" s="32"/>
      <c r="V245" s="32"/>
      <c r="W245" s="32"/>
      <c r="X245" s="32"/>
      <c r="Y245" s="32"/>
      <c r="Z245" s="32"/>
      <c r="AA245" s="32"/>
      <c r="AB245" s="32"/>
      <c r="AC245" s="32"/>
      <c r="AD245" s="32"/>
      <c r="AE245" s="32"/>
      <c r="AR245" s="162" t="s">
        <v>166</v>
      </c>
      <c r="AT245" s="162" t="s">
        <v>162</v>
      </c>
      <c r="AU245" s="162" t="s">
        <v>82</v>
      </c>
      <c r="AY245" s="17" t="s">
        <v>160</v>
      </c>
      <c r="BE245" s="163">
        <f>IF(N245="základní",J245,0)</f>
        <v>0</v>
      </c>
      <c r="BF245" s="163">
        <f>IF(N245="snížená",J245,0)</f>
        <v>0</v>
      </c>
      <c r="BG245" s="163">
        <f>IF(N245="zákl. přenesená",J245,0)</f>
        <v>0</v>
      </c>
      <c r="BH245" s="163">
        <f>IF(N245="sníž. přenesená",J245,0)</f>
        <v>0</v>
      </c>
      <c r="BI245" s="163">
        <f>IF(N245="nulová",J245,0)</f>
        <v>0</v>
      </c>
      <c r="BJ245" s="17" t="s">
        <v>80</v>
      </c>
      <c r="BK245" s="163">
        <f>ROUND(I245*H245,2)</f>
        <v>0</v>
      </c>
      <c r="BL245" s="17" t="s">
        <v>166</v>
      </c>
      <c r="BM245" s="162" t="s">
        <v>1352</v>
      </c>
    </row>
    <row r="246" spans="1:65" s="13" customFormat="1">
      <c r="B246" s="164"/>
      <c r="D246" s="165" t="s">
        <v>168</v>
      </c>
      <c r="E246" s="166" t="s">
        <v>1</v>
      </c>
      <c r="F246" s="167" t="s">
        <v>1291</v>
      </c>
      <c r="H246" s="168">
        <v>114.4</v>
      </c>
      <c r="I246" s="169"/>
      <c r="L246" s="164"/>
      <c r="M246" s="170"/>
      <c r="N246" s="171"/>
      <c r="O246" s="171"/>
      <c r="P246" s="171"/>
      <c r="Q246" s="171"/>
      <c r="R246" s="171"/>
      <c r="S246" s="171"/>
      <c r="T246" s="172"/>
      <c r="AT246" s="166" t="s">
        <v>168</v>
      </c>
      <c r="AU246" s="166" t="s">
        <v>82</v>
      </c>
      <c r="AV246" s="13" t="s">
        <v>82</v>
      </c>
      <c r="AW246" s="13" t="s">
        <v>30</v>
      </c>
      <c r="AX246" s="13" t="s">
        <v>73</v>
      </c>
      <c r="AY246" s="166" t="s">
        <v>160</v>
      </c>
    </row>
    <row r="247" spans="1:65" s="14" customFormat="1">
      <c r="B247" s="173"/>
      <c r="D247" s="165" t="s">
        <v>168</v>
      </c>
      <c r="E247" s="174" t="s">
        <v>1</v>
      </c>
      <c r="F247" s="175" t="s">
        <v>170</v>
      </c>
      <c r="H247" s="176">
        <v>114.4</v>
      </c>
      <c r="I247" s="177"/>
      <c r="L247" s="173"/>
      <c r="M247" s="178"/>
      <c r="N247" s="179"/>
      <c r="O247" s="179"/>
      <c r="P247" s="179"/>
      <c r="Q247" s="179"/>
      <c r="R247" s="179"/>
      <c r="S247" s="179"/>
      <c r="T247" s="180"/>
      <c r="AT247" s="174" t="s">
        <v>168</v>
      </c>
      <c r="AU247" s="174" t="s">
        <v>82</v>
      </c>
      <c r="AV247" s="14" t="s">
        <v>166</v>
      </c>
      <c r="AW247" s="14" t="s">
        <v>30</v>
      </c>
      <c r="AX247" s="14" t="s">
        <v>80</v>
      </c>
      <c r="AY247" s="174" t="s">
        <v>160</v>
      </c>
    </row>
    <row r="248" spans="1:65" s="2" customFormat="1" ht="24.2" customHeight="1">
      <c r="A248" s="32"/>
      <c r="B248" s="149"/>
      <c r="C248" s="150" t="s">
        <v>346</v>
      </c>
      <c r="D248" s="150" t="s">
        <v>162</v>
      </c>
      <c r="E248" s="151" t="s">
        <v>630</v>
      </c>
      <c r="F248" s="152" t="s">
        <v>631</v>
      </c>
      <c r="G248" s="153" t="s">
        <v>165</v>
      </c>
      <c r="H248" s="154">
        <v>114.4</v>
      </c>
      <c r="I248" s="155"/>
      <c r="J248" s="156">
        <f>ROUND(I248*H248,2)</f>
        <v>0</v>
      </c>
      <c r="K248" s="157"/>
      <c r="L248" s="33"/>
      <c r="M248" s="158" t="s">
        <v>1</v>
      </c>
      <c r="N248" s="159" t="s">
        <v>38</v>
      </c>
      <c r="O248" s="58"/>
      <c r="P248" s="160">
        <f>O248*H248</f>
        <v>0</v>
      </c>
      <c r="Q248" s="160">
        <v>0</v>
      </c>
      <c r="R248" s="160">
        <f>Q248*H248</f>
        <v>0</v>
      </c>
      <c r="S248" s="160">
        <v>0</v>
      </c>
      <c r="T248" s="161">
        <f>S248*H248</f>
        <v>0</v>
      </c>
      <c r="U248" s="32"/>
      <c r="V248" s="32"/>
      <c r="W248" s="32"/>
      <c r="X248" s="32"/>
      <c r="Y248" s="32"/>
      <c r="Z248" s="32"/>
      <c r="AA248" s="32"/>
      <c r="AB248" s="32"/>
      <c r="AC248" s="32"/>
      <c r="AD248" s="32"/>
      <c r="AE248" s="32"/>
      <c r="AR248" s="162" t="s">
        <v>166</v>
      </c>
      <c r="AT248" s="162" t="s">
        <v>162</v>
      </c>
      <c r="AU248" s="162" t="s">
        <v>82</v>
      </c>
      <c r="AY248" s="17" t="s">
        <v>160</v>
      </c>
      <c r="BE248" s="163">
        <f>IF(N248="základní",J248,0)</f>
        <v>0</v>
      </c>
      <c r="BF248" s="163">
        <f>IF(N248="snížená",J248,0)</f>
        <v>0</v>
      </c>
      <c r="BG248" s="163">
        <f>IF(N248="zákl. přenesená",J248,0)</f>
        <v>0</v>
      </c>
      <c r="BH248" s="163">
        <f>IF(N248="sníž. přenesená",J248,0)</f>
        <v>0</v>
      </c>
      <c r="BI248" s="163">
        <f>IF(N248="nulová",J248,0)</f>
        <v>0</v>
      </c>
      <c r="BJ248" s="17" t="s">
        <v>80</v>
      </c>
      <c r="BK248" s="163">
        <f>ROUND(I248*H248,2)</f>
        <v>0</v>
      </c>
      <c r="BL248" s="17" t="s">
        <v>166</v>
      </c>
      <c r="BM248" s="162" t="s">
        <v>1353</v>
      </c>
    </row>
    <row r="249" spans="1:65" s="13" customFormat="1">
      <c r="B249" s="164"/>
      <c r="D249" s="165" t="s">
        <v>168</v>
      </c>
      <c r="E249" s="166" t="s">
        <v>1</v>
      </c>
      <c r="F249" s="167" t="s">
        <v>1291</v>
      </c>
      <c r="H249" s="168">
        <v>114.4</v>
      </c>
      <c r="I249" s="169"/>
      <c r="L249" s="164"/>
      <c r="M249" s="170"/>
      <c r="N249" s="171"/>
      <c r="O249" s="171"/>
      <c r="P249" s="171"/>
      <c r="Q249" s="171"/>
      <c r="R249" s="171"/>
      <c r="S249" s="171"/>
      <c r="T249" s="172"/>
      <c r="AT249" s="166" t="s">
        <v>168</v>
      </c>
      <c r="AU249" s="166" t="s">
        <v>82</v>
      </c>
      <c r="AV249" s="13" t="s">
        <v>82</v>
      </c>
      <c r="AW249" s="13" t="s">
        <v>30</v>
      </c>
      <c r="AX249" s="13" t="s">
        <v>73</v>
      </c>
      <c r="AY249" s="166" t="s">
        <v>160</v>
      </c>
    </row>
    <row r="250" spans="1:65" s="14" customFormat="1">
      <c r="B250" s="173"/>
      <c r="D250" s="165" t="s">
        <v>168</v>
      </c>
      <c r="E250" s="174" t="s">
        <v>1</v>
      </c>
      <c r="F250" s="175" t="s">
        <v>170</v>
      </c>
      <c r="H250" s="176">
        <v>114.4</v>
      </c>
      <c r="I250" s="177"/>
      <c r="L250" s="173"/>
      <c r="M250" s="178"/>
      <c r="N250" s="179"/>
      <c r="O250" s="179"/>
      <c r="P250" s="179"/>
      <c r="Q250" s="179"/>
      <c r="R250" s="179"/>
      <c r="S250" s="179"/>
      <c r="T250" s="180"/>
      <c r="AT250" s="174" t="s">
        <v>168</v>
      </c>
      <c r="AU250" s="174" t="s">
        <v>82</v>
      </c>
      <c r="AV250" s="14" t="s">
        <v>166</v>
      </c>
      <c r="AW250" s="14" t="s">
        <v>30</v>
      </c>
      <c r="AX250" s="14" t="s">
        <v>80</v>
      </c>
      <c r="AY250" s="174" t="s">
        <v>160</v>
      </c>
    </row>
    <row r="251" spans="1:65" s="2" customFormat="1" ht="33" customHeight="1">
      <c r="A251" s="32"/>
      <c r="B251" s="149"/>
      <c r="C251" s="150" t="s">
        <v>350</v>
      </c>
      <c r="D251" s="150" t="s">
        <v>162</v>
      </c>
      <c r="E251" s="151" t="s">
        <v>638</v>
      </c>
      <c r="F251" s="152" t="s">
        <v>639</v>
      </c>
      <c r="G251" s="153" t="s">
        <v>165</v>
      </c>
      <c r="H251" s="154">
        <v>176.8</v>
      </c>
      <c r="I251" s="155"/>
      <c r="J251" s="156">
        <f>ROUND(I251*H251,2)</f>
        <v>0</v>
      </c>
      <c r="K251" s="157"/>
      <c r="L251" s="33"/>
      <c r="M251" s="158" t="s">
        <v>1</v>
      </c>
      <c r="N251" s="159" t="s">
        <v>38</v>
      </c>
      <c r="O251" s="58"/>
      <c r="P251" s="160">
        <f>O251*H251</f>
        <v>0</v>
      </c>
      <c r="Q251" s="160">
        <v>0</v>
      </c>
      <c r="R251" s="160">
        <f>Q251*H251</f>
        <v>0</v>
      </c>
      <c r="S251" s="160">
        <v>0</v>
      </c>
      <c r="T251" s="161">
        <f>S251*H251</f>
        <v>0</v>
      </c>
      <c r="U251" s="32"/>
      <c r="V251" s="32"/>
      <c r="W251" s="32"/>
      <c r="X251" s="32"/>
      <c r="Y251" s="32"/>
      <c r="Z251" s="32"/>
      <c r="AA251" s="32"/>
      <c r="AB251" s="32"/>
      <c r="AC251" s="32"/>
      <c r="AD251" s="32"/>
      <c r="AE251" s="32"/>
      <c r="AR251" s="162" t="s">
        <v>166</v>
      </c>
      <c r="AT251" s="162" t="s">
        <v>162</v>
      </c>
      <c r="AU251" s="162" t="s">
        <v>82</v>
      </c>
      <c r="AY251" s="17" t="s">
        <v>160</v>
      </c>
      <c r="BE251" s="163">
        <f>IF(N251="základní",J251,0)</f>
        <v>0</v>
      </c>
      <c r="BF251" s="163">
        <f>IF(N251="snížená",J251,0)</f>
        <v>0</v>
      </c>
      <c r="BG251" s="163">
        <f>IF(N251="zákl. přenesená",J251,0)</f>
        <v>0</v>
      </c>
      <c r="BH251" s="163">
        <f>IF(N251="sníž. přenesená",J251,0)</f>
        <v>0</v>
      </c>
      <c r="BI251" s="163">
        <f>IF(N251="nulová",J251,0)</f>
        <v>0</v>
      </c>
      <c r="BJ251" s="17" t="s">
        <v>80</v>
      </c>
      <c r="BK251" s="163">
        <f>ROUND(I251*H251,2)</f>
        <v>0</v>
      </c>
      <c r="BL251" s="17" t="s">
        <v>166</v>
      </c>
      <c r="BM251" s="162" t="s">
        <v>1354</v>
      </c>
    </row>
    <row r="252" spans="1:65" s="13" customFormat="1">
      <c r="B252" s="164"/>
      <c r="D252" s="165" t="s">
        <v>168</v>
      </c>
      <c r="E252" s="166" t="s">
        <v>1</v>
      </c>
      <c r="F252" s="167" t="s">
        <v>1295</v>
      </c>
      <c r="H252" s="168">
        <v>176.8</v>
      </c>
      <c r="I252" s="169"/>
      <c r="L252" s="164"/>
      <c r="M252" s="170"/>
      <c r="N252" s="171"/>
      <c r="O252" s="171"/>
      <c r="P252" s="171"/>
      <c r="Q252" s="171"/>
      <c r="R252" s="171"/>
      <c r="S252" s="171"/>
      <c r="T252" s="172"/>
      <c r="AT252" s="166" t="s">
        <v>168</v>
      </c>
      <c r="AU252" s="166" t="s">
        <v>82</v>
      </c>
      <c r="AV252" s="13" t="s">
        <v>82</v>
      </c>
      <c r="AW252" s="13" t="s">
        <v>30</v>
      </c>
      <c r="AX252" s="13" t="s">
        <v>73</v>
      </c>
      <c r="AY252" s="166" t="s">
        <v>160</v>
      </c>
    </row>
    <row r="253" spans="1:65" s="14" customFormat="1">
      <c r="B253" s="173"/>
      <c r="D253" s="165" t="s">
        <v>168</v>
      </c>
      <c r="E253" s="174" t="s">
        <v>1</v>
      </c>
      <c r="F253" s="175" t="s">
        <v>170</v>
      </c>
      <c r="H253" s="176">
        <v>176.8</v>
      </c>
      <c r="I253" s="177"/>
      <c r="L253" s="173"/>
      <c r="M253" s="178"/>
      <c r="N253" s="179"/>
      <c r="O253" s="179"/>
      <c r="P253" s="179"/>
      <c r="Q253" s="179"/>
      <c r="R253" s="179"/>
      <c r="S253" s="179"/>
      <c r="T253" s="180"/>
      <c r="AT253" s="174" t="s">
        <v>168</v>
      </c>
      <c r="AU253" s="174" t="s">
        <v>82</v>
      </c>
      <c r="AV253" s="14" t="s">
        <v>166</v>
      </c>
      <c r="AW253" s="14" t="s">
        <v>30</v>
      </c>
      <c r="AX253" s="14" t="s">
        <v>80</v>
      </c>
      <c r="AY253" s="174" t="s">
        <v>160</v>
      </c>
    </row>
    <row r="254" spans="1:65" s="12" customFormat="1" ht="22.9" customHeight="1">
      <c r="B254" s="136"/>
      <c r="D254" s="137" t="s">
        <v>72</v>
      </c>
      <c r="E254" s="147" t="s">
        <v>199</v>
      </c>
      <c r="F254" s="147" t="s">
        <v>362</v>
      </c>
      <c r="I254" s="139"/>
      <c r="J254" s="148">
        <f>BK254</f>
        <v>0</v>
      </c>
      <c r="L254" s="136"/>
      <c r="M254" s="141"/>
      <c r="N254" s="142"/>
      <c r="O254" s="142"/>
      <c r="P254" s="143">
        <f>SUM(P255:P289)</f>
        <v>0</v>
      </c>
      <c r="Q254" s="142"/>
      <c r="R254" s="143">
        <f>SUM(R255:R289)</f>
        <v>28.451141700000001</v>
      </c>
      <c r="S254" s="142"/>
      <c r="T254" s="144">
        <f>SUM(T255:T289)</f>
        <v>0</v>
      </c>
      <c r="AR254" s="137" t="s">
        <v>80</v>
      </c>
      <c r="AT254" s="145" t="s">
        <v>72</v>
      </c>
      <c r="AU254" s="145" t="s">
        <v>80</v>
      </c>
      <c r="AY254" s="137" t="s">
        <v>160</v>
      </c>
      <c r="BK254" s="146">
        <f>SUM(BK255:BK289)</f>
        <v>0</v>
      </c>
    </row>
    <row r="255" spans="1:65" s="2" customFormat="1" ht="33" customHeight="1">
      <c r="A255" s="32"/>
      <c r="B255" s="149"/>
      <c r="C255" s="150" t="s">
        <v>354</v>
      </c>
      <c r="D255" s="150" t="s">
        <v>162</v>
      </c>
      <c r="E255" s="151" t="s">
        <v>644</v>
      </c>
      <c r="F255" s="152" t="s">
        <v>645</v>
      </c>
      <c r="G255" s="153" t="s">
        <v>196</v>
      </c>
      <c r="H255" s="154">
        <v>104</v>
      </c>
      <c r="I255" s="155"/>
      <c r="J255" s="156">
        <f>ROUND(I255*H255,2)</f>
        <v>0</v>
      </c>
      <c r="K255" s="157"/>
      <c r="L255" s="33"/>
      <c r="M255" s="158" t="s">
        <v>1</v>
      </c>
      <c r="N255" s="159" t="s">
        <v>38</v>
      </c>
      <c r="O255" s="58"/>
      <c r="P255" s="160">
        <f>O255*H255</f>
        <v>0</v>
      </c>
      <c r="Q255" s="160">
        <v>8.0000000000000007E-5</v>
      </c>
      <c r="R255" s="160">
        <f>Q255*H255</f>
        <v>8.320000000000001E-3</v>
      </c>
      <c r="S255" s="160">
        <v>0</v>
      </c>
      <c r="T255" s="161">
        <f>S255*H255</f>
        <v>0</v>
      </c>
      <c r="U255" s="32"/>
      <c r="V255" s="32"/>
      <c r="W255" s="32"/>
      <c r="X255" s="32"/>
      <c r="Y255" s="32"/>
      <c r="Z255" s="32"/>
      <c r="AA255" s="32"/>
      <c r="AB255" s="32"/>
      <c r="AC255" s="32"/>
      <c r="AD255" s="32"/>
      <c r="AE255" s="32"/>
      <c r="AR255" s="162" t="s">
        <v>166</v>
      </c>
      <c r="AT255" s="162" t="s">
        <v>162</v>
      </c>
      <c r="AU255" s="162" t="s">
        <v>82</v>
      </c>
      <c r="AY255" s="17" t="s">
        <v>160</v>
      </c>
      <c r="BE255" s="163">
        <f>IF(N255="základní",J255,0)</f>
        <v>0</v>
      </c>
      <c r="BF255" s="163">
        <f>IF(N255="snížená",J255,0)</f>
        <v>0</v>
      </c>
      <c r="BG255" s="163">
        <f>IF(N255="zákl. přenesená",J255,0)</f>
        <v>0</v>
      </c>
      <c r="BH255" s="163">
        <f>IF(N255="sníž. přenesená",J255,0)</f>
        <v>0</v>
      </c>
      <c r="BI255" s="163">
        <f>IF(N255="nulová",J255,0)</f>
        <v>0</v>
      </c>
      <c r="BJ255" s="17" t="s">
        <v>80</v>
      </c>
      <c r="BK255" s="163">
        <f>ROUND(I255*H255,2)</f>
        <v>0</v>
      </c>
      <c r="BL255" s="17" t="s">
        <v>166</v>
      </c>
      <c r="BM255" s="162" t="s">
        <v>1355</v>
      </c>
    </row>
    <row r="256" spans="1:65" s="13" customFormat="1">
      <c r="B256" s="164"/>
      <c r="D256" s="165" t="s">
        <v>168</v>
      </c>
      <c r="E256" s="166" t="s">
        <v>1</v>
      </c>
      <c r="F256" s="167" t="s">
        <v>1356</v>
      </c>
      <c r="H256" s="168">
        <v>104</v>
      </c>
      <c r="I256" s="169"/>
      <c r="L256" s="164"/>
      <c r="M256" s="170"/>
      <c r="N256" s="171"/>
      <c r="O256" s="171"/>
      <c r="P256" s="171"/>
      <c r="Q256" s="171"/>
      <c r="R256" s="171"/>
      <c r="S256" s="171"/>
      <c r="T256" s="172"/>
      <c r="AT256" s="166" t="s">
        <v>168</v>
      </c>
      <c r="AU256" s="166" t="s">
        <v>82</v>
      </c>
      <c r="AV256" s="13" t="s">
        <v>82</v>
      </c>
      <c r="AW256" s="13" t="s">
        <v>30</v>
      </c>
      <c r="AX256" s="13" t="s">
        <v>73</v>
      </c>
      <c r="AY256" s="166" t="s">
        <v>160</v>
      </c>
    </row>
    <row r="257" spans="1:65" s="14" customFormat="1">
      <c r="B257" s="173"/>
      <c r="D257" s="165" t="s">
        <v>168</v>
      </c>
      <c r="E257" s="174" t="s">
        <v>1</v>
      </c>
      <c r="F257" s="175" t="s">
        <v>170</v>
      </c>
      <c r="H257" s="176">
        <v>104</v>
      </c>
      <c r="I257" s="177"/>
      <c r="L257" s="173"/>
      <c r="M257" s="178"/>
      <c r="N257" s="179"/>
      <c r="O257" s="179"/>
      <c r="P257" s="179"/>
      <c r="Q257" s="179"/>
      <c r="R257" s="179"/>
      <c r="S257" s="179"/>
      <c r="T257" s="180"/>
      <c r="AT257" s="174" t="s">
        <v>168</v>
      </c>
      <c r="AU257" s="174" t="s">
        <v>82</v>
      </c>
      <c r="AV257" s="14" t="s">
        <v>166</v>
      </c>
      <c r="AW257" s="14" t="s">
        <v>30</v>
      </c>
      <c r="AX257" s="14" t="s">
        <v>80</v>
      </c>
      <c r="AY257" s="174" t="s">
        <v>160</v>
      </c>
    </row>
    <row r="258" spans="1:65" s="2" customFormat="1" ht="16.5" customHeight="1">
      <c r="A258" s="32"/>
      <c r="B258" s="149"/>
      <c r="C258" s="188" t="s">
        <v>358</v>
      </c>
      <c r="D258" s="188" t="s">
        <v>282</v>
      </c>
      <c r="E258" s="189" t="s">
        <v>649</v>
      </c>
      <c r="F258" s="190" t="s">
        <v>912</v>
      </c>
      <c r="G258" s="191" t="s">
        <v>196</v>
      </c>
      <c r="H258" s="192">
        <v>105.56</v>
      </c>
      <c r="I258" s="193"/>
      <c r="J258" s="194">
        <f>ROUND(I258*H258,2)</f>
        <v>0</v>
      </c>
      <c r="K258" s="195"/>
      <c r="L258" s="196"/>
      <c r="M258" s="197" t="s">
        <v>1</v>
      </c>
      <c r="N258" s="198" t="s">
        <v>38</v>
      </c>
      <c r="O258" s="58"/>
      <c r="P258" s="160">
        <f>O258*H258</f>
        <v>0</v>
      </c>
      <c r="Q258" s="160">
        <v>0.1</v>
      </c>
      <c r="R258" s="160">
        <f>Q258*H258</f>
        <v>10.556000000000001</v>
      </c>
      <c r="S258" s="160">
        <v>0</v>
      </c>
      <c r="T258" s="161">
        <f>S258*H258</f>
        <v>0</v>
      </c>
      <c r="U258" s="32"/>
      <c r="V258" s="32"/>
      <c r="W258" s="32"/>
      <c r="X258" s="32"/>
      <c r="Y258" s="32"/>
      <c r="Z258" s="32"/>
      <c r="AA258" s="32"/>
      <c r="AB258" s="32"/>
      <c r="AC258" s="32"/>
      <c r="AD258" s="32"/>
      <c r="AE258" s="32"/>
      <c r="AR258" s="162" t="s">
        <v>199</v>
      </c>
      <c r="AT258" s="162" t="s">
        <v>282</v>
      </c>
      <c r="AU258" s="162" t="s">
        <v>82</v>
      </c>
      <c r="AY258" s="17" t="s">
        <v>160</v>
      </c>
      <c r="BE258" s="163">
        <f>IF(N258="základní",J258,0)</f>
        <v>0</v>
      </c>
      <c r="BF258" s="163">
        <f>IF(N258="snížená",J258,0)</f>
        <v>0</v>
      </c>
      <c r="BG258" s="163">
        <f>IF(N258="zákl. přenesená",J258,0)</f>
        <v>0</v>
      </c>
      <c r="BH258" s="163">
        <f>IF(N258="sníž. přenesená",J258,0)</f>
        <v>0</v>
      </c>
      <c r="BI258" s="163">
        <f>IF(N258="nulová",J258,0)</f>
        <v>0</v>
      </c>
      <c r="BJ258" s="17" t="s">
        <v>80</v>
      </c>
      <c r="BK258" s="163">
        <f>ROUND(I258*H258,2)</f>
        <v>0</v>
      </c>
      <c r="BL258" s="17" t="s">
        <v>166</v>
      </c>
      <c r="BM258" s="162" t="s">
        <v>1357</v>
      </c>
    </row>
    <row r="259" spans="1:65" s="13" customFormat="1">
      <c r="B259" s="164"/>
      <c r="D259" s="165" t="s">
        <v>168</v>
      </c>
      <c r="F259" s="167" t="s">
        <v>1358</v>
      </c>
      <c r="H259" s="168">
        <v>105.56</v>
      </c>
      <c r="I259" s="169"/>
      <c r="L259" s="164"/>
      <c r="M259" s="170"/>
      <c r="N259" s="171"/>
      <c r="O259" s="171"/>
      <c r="P259" s="171"/>
      <c r="Q259" s="171"/>
      <c r="R259" s="171"/>
      <c r="S259" s="171"/>
      <c r="T259" s="172"/>
      <c r="AT259" s="166" t="s">
        <v>168</v>
      </c>
      <c r="AU259" s="166" t="s">
        <v>82</v>
      </c>
      <c r="AV259" s="13" t="s">
        <v>82</v>
      </c>
      <c r="AW259" s="13" t="s">
        <v>3</v>
      </c>
      <c r="AX259" s="13" t="s">
        <v>80</v>
      </c>
      <c r="AY259" s="166" t="s">
        <v>160</v>
      </c>
    </row>
    <row r="260" spans="1:65" s="2" customFormat="1" ht="24.2" customHeight="1">
      <c r="A260" s="32"/>
      <c r="B260" s="149"/>
      <c r="C260" s="150" t="s">
        <v>363</v>
      </c>
      <c r="D260" s="150" t="s">
        <v>162</v>
      </c>
      <c r="E260" s="151" t="s">
        <v>374</v>
      </c>
      <c r="F260" s="152" t="s">
        <v>375</v>
      </c>
      <c r="G260" s="153" t="s">
        <v>312</v>
      </c>
      <c r="H260" s="154">
        <v>4</v>
      </c>
      <c r="I260" s="155"/>
      <c r="J260" s="156">
        <f>ROUND(I260*H260,2)</f>
        <v>0</v>
      </c>
      <c r="K260" s="157"/>
      <c r="L260" s="33"/>
      <c r="M260" s="158" t="s">
        <v>1</v>
      </c>
      <c r="N260" s="159" t="s">
        <v>38</v>
      </c>
      <c r="O260" s="58"/>
      <c r="P260" s="160">
        <f>O260*H260</f>
        <v>0</v>
      </c>
      <c r="Q260" s="160">
        <v>6.9999999999999994E-5</v>
      </c>
      <c r="R260" s="160">
        <f>Q260*H260</f>
        <v>2.7999999999999998E-4</v>
      </c>
      <c r="S260" s="160">
        <v>0</v>
      </c>
      <c r="T260" s="161">
        <f>S260*H260</f>
        <v>0</v>
      </c>
      <c r="U260" s="32"/>
      <c r="V260" s="32"/>
      <c r="W260" s="32"/>
      <c r="X260" s="32"/>
      <c r="Y260" s="32"/>
      <c r="Z260" s="32"/>
      <c r="AA260" s="32"/>
      <c r="AB260" s="32"/>
      <c r="AC260" s="32"/>
      <c r="AD260" s="32"/>
      <c r="AE260" s="32"/>
      <c r="AR260" s="162" t="s">
        <v>166</v>
      </c>
      <c r="AT260" s="162" t="s">
        <v>162</v>
      </c>
      <c r="AU260" s="162" t="s">
        <v>82</v>
      </c>
      <c r="AY260" s="17" t="s">
        <v>160</v>
      </c>
      <c r="BE260" s="163">
        <f>IF(N260="základní",J260,0)</f>
        <v>0</v>
      </c>
      <c r="BF260" s="163">
        <f>IF(N260="snížená",J260,0)</f>
        <v>0</v>
      </c>
      <c r="BG260" s="163">
        <f>IF(N260="zákl. přenesená",J260,0)</f>
        <v>0</v>
      </c>
      <c r="BH260" s="163">
        <f>IF(N260="sníž. přenesená",J260,0)</f>
        <v>0</v>
      </c>
      <c r="BI260" s="163">
        <f>IF(N260="nulová",J260,0)</f>
        <v>0</v>
      </c>
      <c r="BJ260" s="17" t="s">
        <v>80</v>
      </c>
      <c r="BK260" s="163">
        <f>ROUND(I260*H260,2)</f>
        <v>0</v>
      </c>
      <c r="BL260" s="17" t="s">
        <v>166</v>
      </c>
      <c r="BM260" s="162" t="s">
        <v>1359</v>
      </c>
    </row>
    <row r="261" spans="1:65" s="13" customFormat="1">
      <c r="B261" s="164"/>
      <c r="D261" s="165" t="s">
        <v>168</v>
      </c>
      <c r="E261" s="166" t="s">
        <v>1</v>
      </c>
      <c r="F261" s="167" t="s">
        <v>166</v>
      </c>
      <c r="H261" s="168">
        <v>4</v>
      </c>
      <c r="I261" s="169"/>
      <c r="L261" s="164"/>
      <c r="M261" s="170"/>
      <c r="N261" s="171"/>
      <c r="O261" s="171"/>
      <c r="P261" s="171"/>
      <c r="Q261" s="171"/>
      <c r="R261" s="171"/>
      <c r="S261" s="171"/>
      <c r="T261" s="172"/>
      <c r="AT261" s="166" t="s">
        <v>168</v>
      </c>
      <c r="AU261" s="166" t="s">
        <v>82</v>
      </c>
      <c r="AV261" s="13" t="s">
        <v>82</v>
      </c>
      <c r="AW261" s="13" t="s">
        <v>30</v>
      </c>
      <c r="AX261" s="13" t="s">
        <v>73</v>
      </c>
      <c r="AY261" s="166" t="s">
        <v>160</v>
      </c>
    </row>
    <row r="262" spans="1:65" s="14" customFormat="1">
      <c r="B262" s="173"/>
      <c r="D262" s="165" t="s">
        <v>168</v>
      </c>
      <c r="E262" s="174" t="s">
        <v>1</v>
      </c>
      <c r="F262" s="175" t="s">
        <v>170</v>
      </c>
      <c r="H262" s="176">
        <v>4</v>
      </c>
      <c r="I262" s="177"/>
      <c r="L262" s="173"/>
      <c r="M262" s="178"/>
      <c r="N262" s="179"/>
      <c r="O262" s="179"/>
      <c r="P262" s="179"/>
      <c r="Q262" s="179"/>
      <c r="R262" s="179"/>
      <c r="S262" s="179"/>
      <c r="T262" s="180"/>
      <c r="AT262" s="174" t="s">
        <v>168</v>
      </c>
      <c r="AU262" s="174" t="s">
        <v>82</v>
      </c>
      <c r="AV262" s="14" t="s">
        <v>166</v>
      </c>
      <c r="AW262" s="14" t="s">
        <v>30</v>
      </c>
      <c r="AX262" s="14" t="s">
        <v>80</v>
      </c>
      <c r="AY262" s="174" t="s">
        <v>160</v>
      </c>
    </row>
    <row r="263" spans="1:65" s="2" customFormat="1" ht="24.2" customHeight="1">
      <c r="A263" s="32"/>
      <c r="B263" s="149"/>
      <c r="C263" s="188" t="s">
        <v>368</v>
      </c>
      <c r="D263" s="188" t="s">
        <v>282</v>
      </c>
      <c r="E263" s="189" t="s">
        <v>378</v>
      </c>
      <c r="F263" s="190" t="s">
        <v>379</v>
      </c>
      <c r="G263" s="191" t="s">
        <v>312</v>
      </c>
      <c r="H263" s="192">
        <v>4.0599999999999996</v>
      </c>
      <c r="I263" s="193"/>
      <c r="J263" s="194">
        <f>ROUND(I263*H263,2)</f>
        <v>0</v>
      </c>
      <c r="K263" s="195"/>
      <c r="L263" s="196"/>
      <c r="M263" s="197" t="s">
        <v>1</v>
      </c>
      <c r="N263" s="198" t="s">
        <v>38</v>
      </c>
      <c r="O263" s="58"/>
      <c r="P263" s="160">
        <f>O263*H263</f>
        <v>0</v>
      </c>
      <c r="Q263" s="160">
        <v>3.0000000000000001E-3</v>
      </c>
      <c r="R263" s="160">
        <f>Q263*H263</f>
        <v>1.218E-2</v>
      </c>
      <c r="S263" s="160">
        <v>0</v>
      </c>
      <c r="T263" s="161">
        <f>S263*H263</f>
        <v>0</v>
      </c>
      <c r="U263" s="32"/>
      <c r="V263" s="32"/>
      <c r="W263" s="32"/>
      <c r="X263" s="32"/>
      <c r="Y263" s="32"/>
      <c r="Z263" s="32"/>
      <c r="AA263" s="32"/>
      <c r="AB263" s="32"/>
      <c r="AC263" s="32"/>
      <c r="AD263" s="32"/>
      <c r="AE263" s="32"/>
      <c r="AR263" s="162" t="s">
        <v>199</v>
      </c>
      <c r="AT263" s="162" t="s">
        <v>282</v>
      </c>
      <c r="AU263" s="162" t="s">
        <v>82</v>
      </c>
      <c r="AY263" s="17" t="s">
        <v>160</v>
      </c>
      <c r="BE263" s="163">
        <f>IF(N263="základní",J263,0)</f>
        <v>0</v>
      </c>
      <c r="BF263" s="163">
        <f>IF(N263="snížená",J263,0)</f>
        <v>0</v>
      </c>
      <c r="BG263" s="163">
        <f>IF(N263="zákl. přenesená",J263,0)</f>
        <v>0</v>
      </c>
      <c r="BH263" s="163">
        <f>IF(N263="sníž. přenesená",J263,0)</f>
        <v>0</v>
      </c>
      <c r="BI263" s="163">
        <f>IF(N263="nulová",J263,0)</f>
        <v>0</v>
      </c>
      <c r="BJ263" s="17" t="s">
        <v>80</v>
      </c>
      <c r="BK263" s="163">
        <f>ROUND(I263*H263,2)</f>
        <v>0</v>
      </c>
      <c r="BL263" s="17" t="s">
        <v>166</v>
      </c>
      <c r="BM263" s="162" t="s">
        <v>1360</v>
      </c>
    </row>
    <row r="264" spans="1:65" s="13" customFormat="1">
      <c r="B264" s="164"/>
      <c r="D264" s="165" t="s">
        <v>168</v>
      </c>
      <c r="F264" s="167" t="s">
        <v>1361</v>
      </c>
      <c r="H264" s="168">
        <v>4.0599999999999996</v>
      </c>
      <c r="I264" s="169"/>
      <c r="L264" s="164"/>
      <c r="M264" s="170"/>
      <c r="N264" s="171"/>
      <c r="O264" s="171"/>
      <c r="P264" s="171"/>
      <c r="Q264" s="171"/>
      <c r="R264" s="171"/>
      <c r="S264" s="171"/>
      <c r="T264" s="172"/>
      <c r="AT264" s="166" t="s">
        <v>168</v>
      </c>
      <c r="AU264" s="166" t="s">
        <v>82</v>
      </c>
      <c r="AV264" s="13" t="s">
        <v>82</v>
      </c>
      <c r="AW264" s="13" t="s">
        <v>3</v>
      </c>
      <c r="AX264" s="13" t="s">
        <v>80</v>
      </c>
      <c r="AY264" s="166" t="s">
        <v>160</v>
      </c>
    </row>
    <row r="265" spans="1:65" s="2" customFormat="1" ht="24.2" customHeight="1">
      <c r="A265" s="32"/>
      <c r="B265" s="149"/>
      <c r="C265" s="150" t="s">
        <v>373</v>
      </c>
      <c r="D265" s="150" t="s">
        <v>162</v>
      </c>
      <c r="E265" s="151" t="s">
        <v>656</v>
      </c>
      <c r="F265" s="152" t="s">
        <v>657</v>
      </c>
      <c r="G265" s="153" t="s">
        <v>312</v>
      </c>
      <c r="H265" s="154">
        <v>4</v>
      </c>
      <c r="I265" s="155"/>
      <c r="J265" s="156">
        <f>ROUND(I265*H265,2)</f>
        <v>0</v>
      </c>
      <c r="K265" s="157"/>
      <c r="L265" s="33"/>
      <c r="M265" s="158" t="s">
        <v>1</v>
      </c>
      <c r="N265" s="159" t="s">
        <v>38</v>
      </c>
      <c r="O265" s="58"/>
      <c r="P265" s="160">
        <f>O265*H265</f>
        <v>0</v>
      </c>
      <c r="Q265" s="160">
        <v>1.6000000000000001E-4</v>
      </c>
      <c r="R265" s="160">
        <f>Q265*H265</f>
        <v>6.4000000000000005E-4</v>
      </c>
      <c r="S265" s="160">
        <v>0</v>
      </c>
      <c r="T265" s="161">
        <f>S265*H265</f>
        <v>0</v>
      </c>
      <c r="U265" s="32"/>
      <c r="V265" s="32"/>
      <c r="W265" s="32"/>
      <c r="X265" s="32"/>
      <c r="Y265" s="32"/>
      <c r="Z265" s="32"/>
      <c r="AA265" s="32"/>
      <c r="AB265" s="32"/>
      <c r="AC265" s="32"/>
      <c r="AD265" s="32"/>
      <c r="AE265" s="32"/>
      <c r="AR265" s="162" t="s">
        <v>166</v>
      </c>
      <c r="AT265" s="162" t="s">
        <v>162</v>
      </c>
      <c r="AU265" s="162" t="s">
        <v>82</v>
      </c>
      <c r="AY265" s="17" t="s">
        <v>160</v>
      </c>
      <c r="BE265" s="163">
        <f>IF(N265="základní",J265,0)</f>
        <v>0</v>
      </c>
      <c r="BF265" s="163">
        <f>IF(N265="snížená",J265,0)</f>
        <v>0</v>
      </c>
      <c r="BG265" s="163">
        <f>IF(N265="zákl. přenesená",J265,0)</f>
        <v>0</v>
      </c>
      <c r="BH265" s="163">
        <f>IF(N265="sníž. přenesená",J265,0)</f>
        <v>0</v>
      </c>
      <c r="BI265" s="163">
        <f>IF(N265="nulová",J265,0)</f>
        <v>0</v>
      </c>
      <c r="BJ265" s="17" t="s">
        <v>80</v>
      </c>
      <c r="BK265" s="163">
        <f>ROUND(I265*H265,2)</f>
        <v>0</v>
      </c>
      <c r="BL265" s="17" t="s">
        <v>166</v>
      </c>
      <c r="BM265" s="162" t="s">
        <v>1362</v>
      </c>
    </row>
    <row r="266" spans="1:65" s="13" customFormat="1">
      <c r="B266" s="164"/>
      <c r="D266" s="165" t="s">
        <v>168</v>
      </c>
      <c r="E266" s="166" t="s">
        <v>1</v>
      </c>
      <c r="F266" s="167" t="s">
        <v>166</v>
      </c>
      <c r="H266" s="168">
        <v>4</v>
      </c>
      <c r="I266" s="169"/>
      <c r="L266" s="164"/>
      <c r="M266" s="170"/>
      <c r="N266" s="171"/>
      <c r="O266" s="171"/>
      <c r="P266" s="171"/>
      <c r="Q266" s="171"/>
      <c r="R266" s="171"/>
      <c r="S266" s="171"/>
      <c r="T266" s="172"/>
      <c r="AT266" s="166" t="s">
        <v>168</v>
      </c>
      <c r="AU266" s="166" t="s">
        <v>82</v>
      </c>
      <c r="AV266" s="13" t="s">
        <v>82</v>
      </c>
      <c r="AW266" s="13" t="s">
        <v>30</v>
      </c>
      <c r="AX266" s="13" t="s">
        <v>73</v>
      </c>
      <c r="AY266" s="166" t="s">
        <v>160</v>
      </c>
    </row>
    <row r="267" spans="1:65" s="14" customFormat="1">
      <c r="B267" s="173"/>
      <c r="D267" s="165" t="s">
        <v>168</v>
      </c>
      <c r="E267" s="174" t="s">
        <v>1</v>
      </c>
      <c r="F267" s="175" t="s">
        <v>170</v>
      </c>
      <c r="H267" s="176">
        <v>4</v>
      </c>
      <c r="I267" s="177"/>
      <c r="L267" s="173"/>
      <c r="M267" s="178"/>
      <c r="N267" s="179"/>
      <c r="O267" s="179"/>
      <c r="P267" s="179"/>
      <c r="Q267" s="179"/>
      <c r="R267" s="179"/>
      <c r="S267" s="179"/>
      <c r="T267" s="180"/>
      <c r="AT267" s="174" t="s">
        <v>168</v>
      </c>
      <c r="AU267" s="174" t="s">
        <v>82</v>
      </c>
      <c r="AV267" s="14" t="s">
        <v>166</v>
      </c>
      <c r="AW267" s="14" t="s">
        <v>30</v>
      </c>
      <c r="AX267" s="14" t="s">
        <v>80</v>
      </c>
      <c r="AY267" s="174" t="s">
        <v>160</v>
      </c>
    </row>
    <row r="268" spans="1:65" s="2" customFormat="1" ht="33" customHeight="1">
      <c r="A268" s="32"/>
      <c r="B268" s="149"/>
      <c r="C268" s="188" t="s">
        <v>377</v>
      </c>
      <c r="D268" s="188" t="s">
        <v>282</v>
      </c>
      <c r="E268" s="189" t="s">
        <v>659</v>
      </c>
      <c r="F268" s="190" t="s">
        <v>660</v>
      </c>
      <c r="G268" s="191" t="s">
        <v>312</v>
      </c>
      <c r="H268" s="192">
        <v>4.0599999999999996</v>
      </c>
      <c r="I268" s="193"/>
      <c r="J268" s="194">
        <f>ROUND(I268*H268,2)</f>
        <v>0</v>
      </c>
      <c r="K268" s="195"/>
      <c r="L268" s="196"/>
      <c r="M268" s="197" t="s">
        <v>1</v>
      </c>
      <c r="N268" s="198" t="s">
        <v>38</v>
      </c>
      <c r="O268" s="58"/>
      <c r="P268" s="160">
        <f>O268*H268</f>
        <v>0</v>
      </c>
      <c r="Q268" s="160">
        <v>7.2999999999999995E-2</v>
      </c>
      <c r="R268" s="160">
        <f>Q268*H268</f>
        <v>0.29637999999999998</v>
      </c>
      <c r="S268" s="160">
        <v>0</v>
      </c>
      <c r="T268" s="161">
        <f>S268*H268</f>
        <v>0</v>
      </c>
      <c r="U268" s="32"/>
      <c r="V268" s="32"/>
      <c r="W268" s="32"/>
      <c r="X268" s="32"/>
      <c r="Y268" s="32"/>
      <c r="Z268" s="32"/>
      <c r="AA268" s="32"/>
      <c r="AB268" s="32"/>
      <c r="AC268" s="32"/>
      <c r="AD268" s="32"/>
      <c r="AE268" s="32"/>
      <c r="AR268" s="162" t="s">
        <v>199</v>
      </c>
      <c r="AT268" s="162" t="s">
        <v>282</v>
      </c>
      <c r="AU268" s="162" t="s">
        <v>82</v>
      </c>
      <c r="AY268" s="17" t="s">
        <v>160</v>
      </c>
      <c r="BE268" s="163">
        <f>IF(N268="základní",J268,0)</f>
        <v>0</v>
      </c>
      <c r="BF268" s="163">
        <f>IF(N268="snížená",J268,0)</f>
        <v>0</v>
      </c>
      <c r="BG268" s="163">
        <f>IF(N268="zákl. přenesená",J268,0)</f>
        <v>0</v>
      </c>
      <c r="BH268" s="163">
        <f>IF(N268="sníž. přenesená",J268,0)</f>
        <v>0</v>
      </c>
      <c r="BI268" s="163">
        <f>IF(N268="nulová",J268,0)</f>
        <v>0</v>
      </c>
      <c r="BJ268" s="17" t="s">
        <v>80</v>
      </c>
      <c r="BK268" s="163">
        <f>ROUND(I268*H268,2)</f>
        <v>0</v>
      </c>
      <c r="BL268" s="17" t="s">
        <v>166</v>
      </c>
      <c r="BM268" s="162" t="s">
        <v>1363</v>
      </c>
    </row>
    <row r="269" spans="1:65" s="13" customFormat="1">
      <c r="B269" s="164"/>
      <c r="D269" s="165" t="s">
        <v>168</v>
      </c>
      <c r="F269" s="167" t="s">
        <v>1361</v>
      </c>
      <c r="H269" s="168">
        <v>4.0599999999999996</v>
      </c>
      <c r="I269" s="169"/>
      <c r="L269" s="164"/>
      <c r="M269" s="170"/>
      <c r="N269" s="171"/>
      <c r="O269" s="171"/>
      <c r="P269" s="171"/>
      <c r="Q269" s="171"/>
      <c r="R269" s="171"/>
      <c r="S269" s="171"/>
      <c r="T269" s="172"/>
      <c r="AT269" s="166" t="s">
        <v>168</v>
      </c>
      <c r="AU269" s="166" t="s">
        <v>82</v>
      </c>
      <c r="AV269" s="13" t="s">
        <v>82</v>
      </c>
      <c r="AW269" s="13" t="s">
        <v>3</v>
      </c>
      <c r="AX269" s="13" t="s">
        <v>80</v>
      </c>
      <c r="AY269" s="166" t="s">
        <v>160</v>
      </c>
    </row>
    <row r="270" spans="1:65" s="2" customFormat="1" ht="16.5" customHeight="1">
      <c r="A270" s="32"/>
      <c r="B270" s="149"/>
      <c r="C270" s="150" t="s">
        <v>382</v>
      </c>
      <c r="D270" s="150" t="s">
        <v>162</v>
      </c>
      <c r="E270" s="151" t="s">
        <v>1042</v>
      </c>
      <c r="F270" s="152" t="s">
        <v>1043</v>
      </c>
      <c r="G270" s="153" t="s">
        <v>312</v>
      </c>
      <c r="H270" s="154">
        <v>1</v>
      </c>
      <c r="I270" s="155"/>
      <c r="J270" s="156">
        <f>ROUND(I270*H270,2)</f>
        <v>0</v>
      </c>
      <c r="K270" s="157"/>
      <c r="L270" s="33"/>
      <c r="M270" s="158" t="s">
        <v>1</v>
      </c>
      <c r="N270" s="159" t="s">
        <v>38</v>
      </c>
      <c r="O270" s="58"/>
      <c r="P270" s="160">
        <f>O270*H270</f>
        <v>0</v>
      </c>
      <c r="Q270" s="160">
        <v>0</v>
      </c>
      <c r="R270" s="160">
        <f>Q270*H270</f>
        <v>0</v>
      </c>
      <c r="S270" s="160">
        <v>0</v>
      </c>
      <c r="T270" s="161">
        <f>S270*H270</f>
        <v>0</v>
      </c>
      <c r="U270" s="32"/>
      <c r="V270" s="32"/>
      <c r="W270" s="32"/>
      <c r="X270" s="32"/>
      <c r="Y270" s="32"/>
      <c r="Z270" s="32"/>
      <c r="AA270" s="32"/>
      <c r="AB270" s="32"/>
      <c r="AC270" s="32"/>
      <c r="AD270" s="32"/>
      <c r="AE270" s="32"/>
      <c r="AR270" s="162" t="s">
        <v>166</v>
      </c>
      <c r="AT270" s="162" t="s">
        <v>162</v>
      </c>
      <c r="AU270" s="162" t="s">
        <v>82</v>
      </c>
      <c r="AY270" s="17" t="s">
        <v>160</v>
      </c>
      <c r="BE270" s="163">
        <f>IF(N270="základní",J270,0)</f>
        <v>0</v>
      </c>
      <c r="BF270" s="163">
        <f>IF(N270="snížená",J270,0)</f>
        <v>0</v>
      </c>
      <c r="BG270" s="163">
        <f>IF(N270="zákl. přenesená",J270,0)</f>
        <v>0</v>
      </c>
      <c r="BH270" s="163">
        <f>IF(N270="sníž. přenesená",J270,0)</f>
        <v>0</v>
      </c>
      <c r="BI270" s="163">
        <f>IF(N270="nulová",J270,0)</f>
        <v>0</v>
      </c>
      <c r="BJ270" s="17" t="s">
        <v>80</v>
      </c>
      <c r="BK270" s="163">
        <f>ROUND(I270*H270,2)</f>
        <v>0</v>
      </c>
      <c r="BL270" s="17" t="s">
        <v>166</v>
      </c>
      <c r="BM270" s="162" t="s">
        <v>1364</v>
      </c>
    </row>
    <row r="271" spans="1:65" s="13" customFormat="1">
      <c r="B271" s="164"/>
      <c r="D271" s="165" t="s">
        <v>168</v>
      </c>
      <c r="E271" s="166" t="s">
        <v>1</v>
      </c>
      <c r="F271" s="167" t="s">
        <v>80</v>
      </c>
      <c r="H271" s="168">
        <v>1</v>
      </c>
      <c r="I271" s="169"/>
      <c r="L271" s="164"/>
      <c r="M271" s="170"/>
      <c r="N271" s="171"/>
      <c r="O271" s="171"/>
      <c r="P271" s="171"/>
      <c r="Q271" s="171"/>
      <c r="R271" s="171"/>
      <c r="S271" s="171"/>
      <c r="T271" s="172"/>
      <c r="AT271" s="166" t="s">
        <v>168</v>
      </c>
      <c r="AU271" s="166" t="s">
        <v>82</v>
      </c>
      <c r="AV271" s="13" t="s">
        <v>82</v>
      </c>
      <c r="AW271" s="13" t="s">
        <v>30</v>
      </c>
      <c r="AX271" s="13" t="s">
        <v>73</v>
      </c>
      <c r="AY271" s="166" t="s">
        <v>160</v>
      </c>
    </row>
    <row r="272" spans="1:65" s="14" customFormat="1">
      <c r="B272" s="173"/>
      <c r="D272" s="165" t="s">
        <v>168</v>
      </c>
      <c r="E272" s="174" t="s">
        <v>1</v>
      </c>
      <c r="F272" s="175" t="s">
        <v>170</v>
      </c>
      <c r="H272" s="176">
        <v>1</v>
      </c>
      <c r="I272" s="177"/>
      <c r="L272" s="173"/>
      <c r="M272" s="178"/>
      <c r="N272" s="179"/>
      <c r="O272" s="179"/>
      <c r="P272" s="179"/>
      <c r="Q272" s="179"/>
      <c r="R272" s="179"/>
      <c r="S272" s="179"/>
      <c r="T272" s="180"/>
      <c r="AT272" s="174" t="s">
        <v>168</v>
      </c>
      <c r="AU272" s="174" t="s">
        <v>82</v>
      </c>
      <c r="AV272" s="14" t="s">
        <v>166</v>
      </c>
      <c r="AW272" s="14" t="s">
        <v>30</v>
      </c>
      <c r="AX272" s="14" t="s">
        <v>80</v>
      </c>
      <c r="AY272" s="174" t="s">
        <v>160</v>
      </c>
    </row>
    <row r="273" spans="1:65" s="2" customFormat="1" ht="16.5" customHeight="1">
      <c r="A273" s="32"/>
      <c r="B273" s="149"/>
      <c r="C273" s="188" t="s">
        <v>386</v>
      </c>
      <c r="D273" s="188" t="s">
        <v>282</v>
      </c>
      <c r="E273" s="189" t="s">
        <v>1045</v>
      </c>
      <c r="F273" s="190" t="s">
        <v>1046</v>
      </c>
      <c r="G273" s="191" t="s">
        <v>312</v>
      </c>
      <c r="H273" s="192">
        <v>1.01</v>
      </c>
      <c r="I273" s="193"/>
      <c r="J273" s="194">
        <f>ROUND(I273*H273,2)</f>
        <v>0</v>
      </c>
      <c r="K273" s="195"/>
      <c r="L273" s="196"/>
      <c r="M273" s="197" t="s">
        <v>1</v>
      </c>
      <c r="N273" s="198" t="s">
        <v>38</v>
      </c>
      <c r="O273" s="58"/>
      <c r="P273" s="160">
        <f>O273*H273</f>
        <v>0</v>
      </c>
      <c r="Q273" s="160">
        <v>1.7000000000000001E-4</v>
      </c>
      <c r="R273" s="160">
        <f>Q273*H273</f>
        <v>1.7170000000000003E-4</v>
      </c>
      <c r="S273" s="160">
        <v>0</v>
      </c>
      <c r="T273" s="161">
        <f>S273*H273</f>
        <v>0</v>
      </c>
      <c r="U273" s="32"/>
      <c r="V273" s="32"/>
      <c r="W273" s="32"/>
      <c r="X273" s="32"/>
      <c r="Y273" s="32"/>
      <c r="Z273" s="32"/>
      <c r="AA273" s="32"/>
      <c r="AB273" s="32"/>
      <c r="AC273" s="32"/>
      <c r="AD273" s="32"/>
      <c r="AE273" s="32"/>
      <c r="AR273" s="162" t="s">
        <v>199</v>
      </c>
      <c r="AT273" s="162" t="s">
        <v>282</v>
      </c>
      <c r="AU273" s="162" t="s">
        <v>82</v>
      </c>
      <c r="AY273" s="17" t="s">
        <v>160</v>
      </c>
      <c r="BE273" s="163">
        <f>IF(N273="základní",J273,0)</f>
        <v>0</v>
      </c>
      <c r="BF273" s="163">
        <f>IF(N273="snížená",J273,0)</f>
        <v>0</v>
      </c>
      <c r="BG273" s="163">
        <f>IF(N273="zákl. přenesená",J273,0)</f>
        <v>0</v>
      </c>
      <c r="BH273" s="163">
        <f>IF(N273="sníž. přenesená",J273,0)</f>
        <v>0</v>
      </c>
      <c r="BI273" s="163">
        <f>IF(N273="nulová",J273,0)</f>
        <v>0</v>
      </c>
      <c r="BJ273" s="17" t="s">
        <v>80</v>
      </c>
      <c r="BK273" s="163">
        <f>ROUND(I273*H273,2)</f>
        <v>0</v>
      </c>
      <c r="BL273" s="17" t="s">
        <v>166</v>
      </c>
      <c r="BM273" s="162" t="s">
        <v>1365</v>
      </c>
    </row>
    <row r="274" spans="1:65" s="13" customFormat="1">
      <c r="B274" s="164"/>
      <c r="D274" s="165" t="s">
        <v>168</v>
      </c>
      <c r="F274" s="167" t="s">
        <v>1048</v>
      </c>
      <c r="H274" s="168">
        <v>1.01</v>
      </c>
      <c r="I274" s="169"/>
      <c r="L274" s="164"/>
      <c r="M274" s="170"/>
      <c r="N274" s="171"/>
      <c r="O274" s="171"/>
      <c r="P274" s="171"/>
      <c r="Q274" s="171"/>
      <c r="R274" s="171"/>
      <c r="S274" s="171"/>
      <c r="T274" s="172"/>
      <c r="AT274" s="166" t="s">
        <v>168</v>
      </c>
      <c r="AU274" s="166" t="s">
        <v>82</v>
      </c>
      <c r="AV274" s="13" t="s">
        <v>82</v>
      </c>
      <c r="AW274" s="13" t="s">
        <v>3</v>
      </c>
      <c r="AX274" s="13" t="s">
        <v>80</v>
      </c>
      <c r="AY274" s="166" t="s">
        <v>160</v>
      </c>
    </row>
    <row r="275" spans="1:65" s="2" customFormat="1" ht="16.5" customHeight="1">
      <c r="A275" s="32"/>
      <c r="B275" s="149"/>
      <c r="C275" s="150" t="s">
        <v>390</v>
      </c>
      <c r="D275" s="150" t="s">
        <v>162</v>
      </c>
      <c r="E275" s="151" t="s">
        <v>391</v>
      </c>
      <c r="F275" s="152" t="s">
        <v>392</v>
      </c>
      <c r="G275" s="153" t="s">
        <v>196</v>
      </c>
      <c r="H275" s="154">
        <v>104</v>
      </c>
      <c r="I275" s="155"/>
      <c r="J275" s="156">
        <f>ROUND(I275*H275,2)</f>
        <v>0</v>
      </c>
      <c r="K275" s="157"/>
      <c r="L275" s="33"/>
      <c r="M275" s="158" t="s">
        <v>1</v>
      </c>
      <c r="N275" s="159" t="s">
        <v>38</v>
      </c>
      <c r="O275" s="58"/>
      <c r="P275" s="160">
        <f>O275*H275</f>
        <v>0</v>
      </c>
      <c r="Q275" s="160">
        <v>0</v>
      </c>
      <c r="R275" s="160">
        <f>Q275*H275</f>
        <v>0</v>
      </c>
      <c r="S275" s="160">
        <v>0</v>
      </c>
      <c r="T275" s="161">
        <f>S275*H275</f>
        <v>0</v>
      </c>
      <c r="U275" s="32"/>
      <c r="V275" s="32"/>
      <c r="W275" s="32"/>
      <c r="X275" s="32"/>
      <c r="Y275" s="32"/>
      <c r="Z275" s="32"/>
      <c r="AA275" s="32"/>
      <c r="AB275" s="32"/>
      <c r="AC275" s="32"/>
      <c r="AD275" s="32"/>
      <c r="AE275" s="32"/>
      <c r="AR275" s="162" t="s">
        <v>166</v>
      </c>
      <c r="AT275" s="162" t="s">
        <v>162</v>
      </c>
      <c r="AU275" s="162" t="s">
        <v>82</v>
      </c>
      <c r="AY275" s="17" t="s">
        <v>160</v>
      </c>
      <c r="BE275" s="163">
        <f>IF(N275="základní",J275,0)</f>
        <v>0</v>
      </c>
      <c r="BF275" s="163">
        <f>IF(N275="snížená",J275,0)</f>
        <v>0</v>
      </c>
      <c r="BG275" s="163">
        <f>IF(N275="zákl. přenesená",J275,0)</f>
        <v>0</v>
      </c>
      <c r="BH275" s="163">
        <f>IF(N275="sníž. přenesená",J275,0)</f>
        <v>0</v>
      </c>
      <c r="BI275" s="163">
        <f>IF(N275="nulová",J275,0)</f>
        <v>0</v>
      </c>
      <c r="BJ275" s="17" t="s">
        <v>80</v>
      </c>
      <c r="BK275" s="163">
        <f>ROUND(I275*H275,2)</f>
        <v>0</v>
      </c>
      <c r="BL275" s="17" t="s">
        <v>166</v>
      </c>
      <c r="BM275" s="162" t="s">
        <v>1366</v>
      </c>
    </row>
    <row r="276" spans="1:65" s="13" customFormat="1">
      <c r="B276" s="164"/>
      <c r="D276" s="165" t="s">
        <v>168</v>
      </c>
      <c r="E276" s="166" t="s">
        <v>1</v>
      </c>
      <c r="F276" s="167" t="s">
        <v>1367</v>
      </c>
      <c r="H276" s="168">
        <v>104</v>
      </c>
      <c r="I276" s="169"/>
      <c r="L276" s="164"/>
      <c r="M276" s="170"/>
      <c r="N276" s="171"/>
      <c r="O276" s="171"/>
      <c r="P276" s="171"/>
      <c r="Q276" s="171"/>
      <c r="R276" s="171"/>
      <c r="S276" s="171"/>
      <c r="T276" s="172"/>
      <c r="AT276" s="166" t="s">
        <v>168</v>
      </c>
      <c r="AU276" s="166" t="s">
        <v>82</v>
      </c>
      <c r="AV276" s="13" t="s">
        <v>82</v>
      </c>
      <c r="AW276" s="13" t="s">
        <v>30</v>
      </c>
      <c r="AX276" s="13" t="s">
        <v>73</v>
      </c>
      <c r="AY276" s="166" t="s">
        <v>160</v>
      </c>
    </row>
    <row r="277" spans="1:65" s="14" customFormat="1">
      <c r="B277" s="173"/>
      <c r="D277" s="165" t="s">
        <v>168</v>
      </c>
      <c r="E277" s="174" t="s">
        <v>1</v>
      </c>
      <c r="F277" s="175" t="s">
        <v>170</v>
      </c>
      <c r="H277" s="176">
        <v>104</v>
      </c>
      <c r="I277" s="177"/>
      <c r="L277" s="173"/>
      <c r="M277" s="178"/>
      <c r="N277" s="179"/>
      <c r="O277" s="179"/>
      <c r="P277" s="179"/>
      <c r="Q277" s="179"/>
      <c r="R277" s="179"/>
      <c r="S277" s="179"/>
      <c r="T277" s="180"/>
      <c r="AT277" s="174" t="s">
        <v>168</v>
      </c>
      <c r="AU277" s="174" t="s">
        <v>82</v>
      </c>
      <c r="AV277" s="14" t="s">
        <v>166</v>
      </c>
      <c r="AW277" s="14" t="s">
        <v>30</v>
      </c>
      <c r="AX277" s="14" t="s">
        <v>80</v>
      </c>
      <c r="AY277" s="174" t="s">
        <v>160</v>
      </c>
    </row>
    <row r="278" spans="1:65" s="2" customFormat="1" ht="24.2" customHeight="1">
      <c r="A278" s="32"/>
      <c r="B278" s="149"/>
      <c r="C278" s="150" t="s">
        <v>395</v>
      </c>
      <c r="D278" s="150" t="s">
        <v>162</v>
      </c>
      <c r="E278" s="151" t="s">
        <v>664</v>
      </c>
      <c r="F278" s="152" t="s">
        <v>665</v>
      </c>
      <c r="G278" s="153" t="s">
        <v>398</v>
      </c>
      <c r="H278" s="154">
        <v>3</v>
      </c>
      <c r="I278" s="155"/>
      <c r="J278" s="156">
        <f t="shared" ref="J278:J289" si="0">ROUND(I278*H278,2)</f>
        <v>0</v>
      </c>
      <c r="K278" s="157"/>
      <c r="L278" s="33"/>
      <c r="M278" s="158" t="s">
        <v>1</v>
      </c>
      <c r="N278" s="159" t="s">
        <v>38</v>
      </c>
      <c r="O278" s="58"/>
      <c r="P278" s="160">
        <f t="shared" ref="P278:P289" si="1">O278*H278</f>
        <v>0</v>
      </c>
      <c r="Q278" s="160">
        <v>3.1E-4</v>
      </c>
      <c r="R278" s="160">
        <f t="shared" ref="R278:R289" si="2">Q278*H278</f>
        <v>9.3000000000000005E-4</v>
      </c>
      <c r="S278" s="160">
        <v>0</v>
      </c>
      <c r="T278" s="161">
        <f t="shared" ref="T278:T289" si="3">S278*H278</f>
        <v>0</v>
      </c>
      <c r="U278" s="32"/>
      <c r="V278" s="32"/>
      <c r="W278" s="32"/>
      <c r="X278" s="32"/>
      <c r="Y278" s="32"/>
      <c r="Z278" s="32"/>
      <c r="AA278" s="32"/>
      <c r="AB278" s="32"/>
      <c r="AC278" s="32"/>
      <c r="AD278" s="32"/>
      <c r="AE278" s="32"/>
      <c r="AR278" s="162" t="s">
        <v>166</v>
      </c>
      <c r="AT278" s="162" t="s">
        <v>162</v>
      </c>
      <c r="AU278" s="162" t="s">
        <v>82</v>
      </c>
      <c r="AY278" s="17" t="s">
        <v>160</v>
      </c>
      <c r="BE278" s="163">
        <f t="shared" ref="BE278:BE289" si="4">IF(N278="základní",J278,0)</f>
        <v>0</v>
      </c>
      <c r="BF278" s="163">
        <f t="shared" ref="BF278:BF289" si="5">IF(N278="snížená",J278,0)</f>
        <v>0</v>
      </c>
      <c r="BG278" s="163">
        <f t="shared" ref="BG278:BG289" si="6">IF(N278="zákl. přenesená",J278,0)</f>
        <v>0</v>
      </c>
      <c r="BH278" s="163">
        <f t="shared" ref="BH278:BH289" si="7">IF(N278="sníž. přenesená",J278,0)</f>
        <v>0</v>
      </c>
      <c r="BI278" s="163">
        <f t="shared" ref="BI278:BI289" si="8">IF(N278="nulová",J278,0)</f>
        <v>0</v>
      </c>
      <c r="BJ278" s="17" t="s">
        <v>80</v>
      </c>
      <c r="BK278" s="163">
        <f t="shared" ref="BK278:BK289" si="9">ROUND(I278*H278,2)</f>
        <v>0</v>
      </c>
      <c r="BL278" s="17" t="s">
        <v>166</v>
      </c>
      <c r="BM278" s="162" t="s">
        <v>1368</v>
      </c>
    </row>
    <row r="279" spans="1:65" s="2" customFormat="1" ht="24.2" customHeight="1">
      <c r="A279" s="32"/>
      <c r="B279" s="149"/>
      <c r="C279" s="150" t="s">
        <v>400</v>
      </c>
      <c r="D279" s="150" t="s">
        <v>162</v>
      </c>
      <c r="E279" s="151" t="s">
        <v>667</v>
      </c>
      <c r="F279" s="152" t="s">
        <v>668</v>
      </c>
      <c r="G279" s="153" t="s">
        <v>312</v>
      </c>
      <c r="H279" s="154">
        <v>3</v>
      </c>
      <c r="I279" s="155"/>
      <c r="J279" s="156">
        <f t="shared" si="0"/>
        <v>0</v>
      </c>
      <c r="K279" s="157"/>
      <c r="L279" s="33"/>
      <c r="M279" s="158" t="s">
        <v>1</v>
      </c>
      <c r="N279" s="159" t="s">
        <v>38</v>
      </c>
      <c r="O279" s="58"/>
      <c r="P279" s="160">
        <f t="shared" si="1"/>
        <v>0</v>
      </c>
      <c r="Q279" s="160">
        <v>2.3557399999999999</v>
      </c>
      <c r="R279" s="160">
        <f t="shared" si="2"/>
        <v>7.0672199999999998</v>
      </c>
      <c r="S279" s="160">
        <v>0</v>
      </c>
      <c r="T279" s="161">
        <f t="shared" si="3"/>
        <v>0</v>
      </c>
      <c r="U279" s="32"/>
      <c r="V279" s="32"/>
      <c r="W279" s="32"/>
      <c r="X279" s="32"/>
      <c r="Y279" s="32"/>
      <c r="Z279" s="32"/>
      <c r="AA279" s="32"/>
      <c r="AB279" s="32"/>
      <c r="AC279" s="32"/>
      <c r="AD279" s="32"/>
      <c r="AE279" s="32"/>
      <c r="AR279" s="162" t="s">
        <v>166</v>
      </c>
      <c r="AT279" s="162" t="s">
        <v>162</v>
      </c>
      <c r="AU279" s="162" t="s">
        <v>82</v>
      </c>
      <c r="AY279" s="17" t="s">
        <v>160</v>
      </c>
      <c r="BE279" s="163">
        <f t="shared" si="4"/>
        <v>0</v>
      </c>
      <c r="BF279" s="163">
        <f t="shared" si="5"/>
        <v>0</v>
      </c>
      <c r="BG279" s="163">
        <f t="shared" si="6"/>
        <v>0</v>
      </c>
      <c r="BH279" s="163">
        <f t="shared" si="7"/>
        <v>0</v>
      </c>
      <c r="BI279" s="163">
        <f t="shared" si="8"/>
        <v>0</v>
      </c>
      <c r="BJ279" s="17" t="s">
        <v>80</v>
      </c>
      <c r="BK279" s="163">
        <f t="shared" si="9"/>
        <v>0</v>
      </c>
      <c r="BL279" s="17" t="s">
        <v>166</v>
      </c>
      <c r="BM279" s="162" t="s">
        <v>1369</v>
      </c>
    </row>
    <row r="280" spans="1:65" s="2" customFormat="1" ht="16.5" customHeight="1">
      <c r="A280" s="32"/>
      <c r="B280" s="149"/>
      <c r="C280" s="188" t="s">
        <v>405</v>
      </c>
      <c r="D280" s="188" t="s">
        <v>282</v>
      </c>
      <c r="E280" s="189" t="s">
        <v>406</v>
      </c>
      <c r="F280" s="190" t="s">
        <v>407</v>
      </c>
      <c r="G280" s="191" t="s">
        <v>312</v>
      </c>
      <c r="H280" s="192">
        <v>3</v>
      </c>
      <c r="I280" s="193"/>
      <c r="J280" s="194">
        <f t="shared" si="0"/>
        <v>0</v>
      </c>
      <c r="K280" s="195"/>
      <c r="L280" s="196"/>
      <c r="M280" s="197" t="s">
        <v>1</v>
      </c>
      <c r="N280" s="198" t="s">
        <v>38</v>
      </c>
      <c r="O280" s="58"/>
      <c r="P280" s="160">
        <f t="shared" si="1"/>
        <v>0</v>
      </c>
      <c r="Q280" s="160">
        <v>1.6</v>
      </c>
      <c r="R280" s="160">
        <f t="shared" si="2"/>
        <v>4.8000000000000007</v>
      </c>
      <c r="S280" s="160">
        <v>0</v>
      </c>
      <c r="T280" s="161">
        <f t="shared" si="3"/>
        <v>0</v>
      </c>
      <c r="U280" s="32"/>
      <c r="V280" s="32"/>
      <c r="W280" s="32"/>
      <c r="X280" s="32"/>
      <c r="Y280" s="32"/>
      <c r="Z280" s="32"/>
      <c r="AA280" s="32"/>
      <c r="AB280" s="32"/>
      <c r="AC280" s="32"/>
      <c r="AD280" s="32"/>
      <c r="AE280" s="32"/>
      <c r="AR280" s="162" t="s">
        <v>199</v>
      </c>
      <c r="AT280" s="162" t="s">
        <v>282</v>
      </c>
      <c r="AU280" s="162" t="s">
        <v>82</v>
      </c>
      <c r="AY280" s="17" t="s">
        <v>160</v>
      </c>
      <c r="BE280" s="163">
        <f t="shared" si="4"/>
        <v>0</v>
      </c>
      <c r="BF280" s="163">
        <f t="shared" si="5"/>
        <v>0</v>
      </c>
      <c r="BG280" s="163">
        <f t="shared" si="6"/>
        <v>0</v>
      </c>
      <c r="BH280" s="163">
        <f t="shared" si="7"/>
        <v>0</v>
      </c>
      <c r="BI280" s="163">
        <f t="shared" si="8"/>
        <v>0</v>
      </c>
      <c r="BJ280" s="17" t="s">
        <v>80</v>
      </c>
      <c r="BK280" s="163">
        <f t="shared" si="9"/>
        <v>0</v>
      </c>
      <c r="BL280" s="17" t="s">
        <v>166</v>
      </c>
      <c r="BM280" s="162" t="s">
        <v>1370</v>
      </c>
    </row>
    <row r="281" spans="1:65" s="2" customFormat="1" ht="24.2" customHeight="1">
      <c r="A281" s="32"/>
      <c r="B281" s="149"/>
      <c r="C281" s="188" t="s">
        <v>409</v>
      </c>
      <c r="D281" s="188" t="s">
        <v>282</v>
      </c>
      <c r="E281" s="189" t="s">
        <v>410</v>
      </c>
      <c r="F281" s="190" t="s">
        <v>411</v>
      </c>
      <c r="G281" s="191" t="s">
        <v>312</v>
      </c>
      <c r="H281" s="192">
        <v>2</v>
      </c>
      <c r="I281" s="193"/>
      <c r="J281" s="194">
        <f t="shared" si="0"/>
        <v>0</v>
      </c>
      <c r="K281" s="195"/>
      <c r="L281" s="196"/>
      <c r="M281" s="197" t="s">
        <v>1</v>
      </c>
      <c r="N281" s="198" t="s">
        <v>38</v>
      </c>
      <c r="O281" s="58"/>
      <c r="P281" s="160">
        <f t="shared" si="1"/>
        <v>0</v>
      </c>
      <c r="Q281" s="160">
        <v>6.8000000000000005E-2</v>
      </c>
      <c r="R281" s="160">
        <f t="shared" si="2"/>
        <v>0.13600000000000001</v>
      </c>
      <c r="S281" s="160">
        <v>0</v>
      </c>
      <c r="T281" s="161">
        <f t="shared" si="3"/>
        <v>0</v>
      </c>
      <c r="U281" s="32"/>
      <c r="V281" s="32"/>
      <c r="W281" s="32"/>
      <c r="X281" s="32"/>
      <c r="Y281" s="32"/>
      <c r="Z281" s="32"/>
      <c r="AA281" s="32"/>
      <c r="AB281" s="32"/>
      <c r="AC281" s="32"/>
      <c r="AD281" s="32"/>
      <c r="AE281" s="32"/>
      <c r="AR281" s="162" t="s">
        <v>199</v>
      </c>
      <c r="AT281" s="162" t="s">
        <v>282</v>
      </c>
      <c r="AU281" s="162" t="s">
        <v>82</v>
      </c>
      <c r="AY281" s="17" t="s">
        <v>160</v>
      </c>
      <c r="BE281" s="163">
        <f t="shared" si="4"/>
        <v>0</v>
      </c>
      <c r="BF281" s="163">
        <f t="shared" si="5"/>
        <v>0</v>
      </c>
      <c r="BG281" s="163">
        <f t="shared" si="6"/>
        <v>0</v>
      </c>
      <c r="BH281" s="163">
        <f t="shared" si="7"/>
        <v>0</v>
      </c>
      <c r="BI281" s="163">
        <f t="shared" si="8"/>
        <v>0</v>
      </c>
      <c r="BJ281" s="17" t="s">
        <v>80</v>
      </c>
      <c r="BK281" s="163">
        <f t="shared" si="9"/>
        <v>0</v>
      </c>
      <c r="BL281" s="17" t="s">
        <v>166</v>
      </c>
      <c r="BM281" s="162" t="s">
        <v>1371</v>
      </c>
    </row>
    <row r="282" spans="1:65" s="2" customFormat="1" ht="24.2" customHeight="1">
      <c r="A282" s="32"/>
      <c r="B282" s="149"/>
      <c r="C282" s="188" t="s">
        <v>413</v>
      </c>
      <c r="D282" s="188" t="s">
        <v>282</v>
      </c>
      <c r="E282" s="189" t="s">
        <v>414</v>
      </c>
      <c r="F282" s="190" t="s">
        <v>415</v>
      </c>
      <c r="G282" s="191" t="s">
        <v>312</v>
      </c>
      <c r="H282" s="192">
        <v>1</v>
      </c>
      <c r="I282" s="193"/>
      <c r="J282" s="194">
        <f t="shared" si="0"/>
        <v>0</v>
      </c>
      <c r="K282" s="195"/>
      <c r="L282" s="196"/>
      <c r="M282" s="197" t="s">
        <v>1</v>
      </c>
      <c r="N282" s="198" t="s">
        <v>38</v>
      </c>
      <c r="O282" s="58"/>
      <c r="P282" s="160">
        <f t="shared" si="1"/>
        <v>0</v>
      </c>
      <c r="Q282" s="160">
        <v>0.04</v>
      </c>
      <c r="R282" s="160">
        <f t="shared" si="2"/>
        <v>0.04</v>
      </c>
      <c r="S282" s="160">
        <v>0</v>
      </c>
      <c r="T282" s="161">
        <f t="shared" si="3"/>
        <v>0</v>
      </c>
      <c r="U282" s="32"/>
      <c r="V282" s="32"/>
      <c r="W282" s="32"/>
      <c r="X282" s="32"/>
      <c r="Y282" s="32"/>
      <c r="Z282" s="32"/>
      <c r="AA282" s="32"/>
      <c r="AB282" s="32"/>
      <c r="AC282" s="32"/>
      <c r="AD282" s="32"/>
      <c r="AE282" s="32"/>
      <c r="AR282" s="162" t="s">
        <v>199</v>
      </c>
      <c r="AT282" s="162" t="s">
        <v>282</v>
      </c>
      <c r="AU282" s="162" t="s">
        <v>82</v>
      </c>
      <c r="AY282" s="17" t="s">
        <v>160</v>
      </c>
      <c r="BE282" s="163">
        <f t="shared" si="4"/>
        <v>0</v>
      </c>
      <c r="BF282" s="163">
        <f t="shared" si="5"/>
        <v>0</v>
      </c>
      <c r="BG282" s="163">
        <f t="shared" si="6"/>
        <v>0</v>
      </c>
      <c r="BH282" s="163">
        <f t="shared" si="7"/>
        <v>0</v>
      </c>
      <c r="BI282" s="163">
        <f t="shared" si="8"/>
        <v>0</v>
      </c>
      <c r="BJ282" s="17" t="s">
        <v>80</v>
      </c>
      <c r="BK282" s="163">
        <f t="shared" si="9"/>
        <v>0</v>
      </c>
      <c r="BL282" s="17" t="s">
        <v>166</v>
      </c>
      <c r="BM282" s="162" t="s">
        <v>1372</v>
      </c>
    </row>
    <row r="283" spans="1:65" s="2" customFormat="1" ht="24.2" customHeight="1">
      <c r="A283" s="32"/>
      <c r="B283" s="149"/>
      <c r="C283" s="188" t="s">
        <v>417</v>
      </c>
      <c r="D283" s="188" t="s">
        <v>282</v>
      </c>
      <c r="E283" s="189" t="s">
        <v>817</v>
      </c>
      <c r="F283" s="190" t="s">
        <v>818</v>
      </c>
      <c r="G283" s="191" t="s">
        <v>312</v>
      </c>
      <c r="H283" s="192">
        <v>1</v>
      </c>
      <c r="I283" s="193"/>
      <c r="J283" s="194">
        <f t="shared" si="0"/>
        <v>0</v>
      </c>
      <c r="K283" s="195"/>
      <c r="L283" s="196"/>
      <c r="M283" s="197" t="s">
        <v>1</v>
      </c>
      <c r="N283" s="198" t="s">
        <v>38</v>
      </c>
      <c r="O283" s="58"/>
      <c r="P283" s="160">
        <f t="shared" si="1"/>
        <v>0</v>
      </c>
      <c r="Q283" s="160">
        <v>5.0999999999999997E-2</v>
      </c>
      <c r="R283" s="160">
        <f t="shared" si="2"/>
        <v>5.0999999999999997E-2</v>
      </c>
      <c r="S283" s="160">
        <v>0</v>
      </c>
      <c r="T283" s="161">
        <f t="shared" si="3"/>
        <v>0</v>
      </c>
      <c r="U283" s="32"/>
      <c r="V283" s="32"/>
      <c r="W283" s="32"/>
      <c r="X283" s="32"/>
      <c r="Y283" s="32"/>
      <c r="Z283" s="32"/>
      <c r="AA283" s="32"/>
      <c r="AB283" s="32"/>
      <c r="AC283" s="32"/>
      <c r="AD283" s="32"/>
      <c r="AE283" s="32"/>
      <c r="AR283" s="162" t="s">
        <v>199</v>
      </c>
      <c r="AT283" s="162" t="s">
        <v>282</v>
      </c>
      <c r="AU283" s="162" t="s">
        <v>82</v>
      </c>
      <c r="AY283" s="17" t="s">
        <v>160</v>
      </c>
      <c r="BE283" s="163">
        <f t="shared" si="4"/>
        <v>0</v>
      </c>
      <c r="BF283" s="163">
        <f t="shared" si="5"/>
        <v>0</v>
      </c>
      <c r="BG283" s="163">
        <f t="shared" si="6"/>
        <v>0</v>
      </c>
      <c r="BH283" s="163">
        <f t="shared" si="7"/>
        <v>0</v>
      </c>
      <c r="BI283" s="163">
        <f t="shared" si="8"/>
        <v>0</v>
      </c>
      <c r="BJ283" s="17" t="s">
        <v>80</v>
      </c>
      <c r="BK283" s="163">
        <f t="shared" si="9"/>
        <v>0</v>
      </c>
      <c r="BL283" s="17" t="s">
        <v>166</v>
      </c>
      <c r="BM283" s="162" t="s">
        <v>1373</v>
      </c>
    </row>
    <row r="284" spans="1:65" s="2" customFormat="1" ht="21.75" customHeight="1">
      <c r="A284" s="32"/>
      <c r="B284" s="149"/>
      <c r="C284" s="188" t="s">
        <v>421</v>
      </c>
      <c r="D284" s="188" t="s">
        <v>282</v>
      </c>
      <c r="E284" s="189" t="s">
        <v>418</v>
      </c>
      <c r="F284" s="190" t="s">
        <v>419</v>
      </c>
      <c r="G284" s="191" t="s">
        <v>312</v>
      </c>
      <c r="H284" s="192">
        <v>12</v>
      </c>
      <c r="I284" s="193"/>
      <c r="J284" s="194">
        <f t="shared" si="0"/>
        <v>0</v>
      </c>
      <c r="K284" s="195"/>
      <c r="L284" s="196"/>
      <c r="M284" s="197" t="s">
        <v>1</v>
      </c>
      <c r="N284" s="198" t="s">
        <v>38</v>
      </c>
      <c r="O284" s="58"/>
      <c r="P284" s="160">
        <f t="shared" si="1"/>
        <v>0</v>
      </c>
      <c r="Q284" s="160">
        <v>0.254</v>
      </c>
      <c r="R284" s="160">
        <f t="shared" si="2"/>
        <v>3.048</v>
      </c>
      <c r="S284" s="160">
        <v>0</v>
      </c>
      <c r="T284" s="161">
        <f t="shared" si="3"/>
        <v>0</v>
      </c>
      <c r="U284" s="32"/>
      <c r="V284" s="32"/>
      <c r="W284" s="32"/>
      <c r="X284" s="32"/>
      <c r="Y284" s="32"/>
      <c r="Z284" s="32"/>
      <c r="AA284" s="32"/>
      <c r="AB284" s="32"/>
      <c r="AC284" s="32"/>
      <c r="AD284" s="32"/>
      <c r="AE284" s="32"/>
      <c r="AR284" s="162" t="s">
        <v>199</v>
      </c>
      <c r="AT284" s="162" t="s">
        <v>282</v>
      </c>
      <c r="AU284" s="162" t="s">
        <v>82</v>
      </c>
      <c r="AY284" s="17" t="s">
        <v>160</v>
      </c>
      <c r="BE284" s="163">
        <f t="shared" si="4"/>
        <v>0</v>
      </c>
      <c r="BF284" s="163">
        <f t="shared" si="5"/>
        <v>0</v>
      </c>
      <c r="BG284" s="163">
        <f t="shared" si="6"/>
        <v>0</v>
      </c>
      <c r="BH284" s="163">
        <f t="shared" si="7"/>
        <v>0</v>
      </c>
      <c r="BI284" s="163">
        <f t="shared" si="8"/>
        <v>0</v>
      </c>
      <c r="BJ284" s="17" t="s">
        <v>80</v>
      </c>
      <c r="BK284" s="163">
        <f t="shared" si="9"/>
        <v>0</v>
      </c>
      <c r="BL284" s="17" t="s">
        <v>166</v>
      </c>
      <c r="BM284" s="162" t="s">
        <v>1374</v>
      </c>
    </row>
    <row r="285" spans="1:65" s="2" customFormat="1" ht="24.2" customHeight="1">
      <c r="A285" s="32"/>
      <c r="B285" s="149"/>
      <c r="C285" s="188" t="s">
        <v>425</v>
      </c>
      <c r="D285" s="188" t="s">
        <v>282</v>
      </c>
      <c r="E285" s="189" t="s">
        <v>422</v>
      </c>
      <c r="F285" s="190" t="s">
        <v>423</v>
      </c>
      <c r="G285" s="191" t="s">
        <v>312</v>
      </c>
      <c r="H285" s="192">
        <v>1</v>
      </c>
      <c r="I285" s="193"/>
      <c r="J285" s="194">
        <f t="shared" si="0"/>
        <v>0</v>
      </c>
      <c r="K285" s="195"/>
      <c r="L285" s="196"/>
      <c r="M285" s="197" t="s">
        <v>1</v>
      </c>
      <c r="N285" s="198" t="s">
        <v>38</v>
      </c>
      <c r="O285" s="58"/>
      <c r="P285" s="160">
        <f t="shared" si="1"/>
        <v>0</v>
      </c>
      <c r="Q285" s="160">
        <v>0.54800000000000004</v>
      </c>
      <c r="R285" s="160">
        <f t="shared" si="2"/>
        <v>0.54800000000000004</v>
      </c>
      <c r="S285" s="160">
        <v>0</v>
      </c>
      <c r="T285" s="161">
        <f t="shared" si="3"/>
        <v>0</v>
      </c>
      <c r="U285" s="32"/>
      <c r="V285" s="32"/>
      <c r="W285" s="32"/>
      <c r="X285" s="32"/>
      <c r="Y285" s="32"/>
      <c r="Z285" s="32"/>
      <c r="AA285" s="32"/>
      <c r="AB285" s="32"/>
      <c r="AC285" s="32"/>
      <c r="AD285" s="32"/>
      <c r="AE285" s="32"/>
      <c r="AR285" s="162" t="s">
        <v>199</v>
      </c>
      <c r="AT285" s="162" t="s">
        <v>282</v>
      </c>
      <c r="AU285" s="162" t="s">
        <v>82</v>
      </c>
      <c r="AY285" s="17" t="s">
        <v>160</v>
      </c>
      <c r="BE285" s="163">
        <f t="shared" si="4"/>
        <v>0</v>
      </c>
      <c r="BF285" s="163">
        <f t="shared" si="5"/>
        <v>0</v>
      </c>
      <c r="BG285" s="163">
        <f t="shared" si="6"/>
        <v>0</v>
      </c>
      <c r="BH285" s="163">
        <f t="shared" si="7"/>
        <v>0</v>
      </c>
      <c r="BI285" s="163">
        <f t="shared" si="8"/>
        <v>0</v>
      </c>
      <c r="BJ285" s="17" t="s">
        <v>80</v>
      </c>
      <c r="BK285" s="163">
        <f t="shared" si="9"/>
        <v>0</v>
      </c>
      <c r="BL285" s="17" t="s">
        <v>166</v>
      </c>
      <c r="BM285" s="162" t="s">
        <v>1375</v>
      </c>
    </row>
    <row r="286" spans="1:65" s="2" customFormat="1" ht="24.2" customHeight="1">
      <c r="A286" s="32"/>
      <c r="B286" s="149"/>
      <c r="C286" s="188" t="s">
        <v>429</v>
      </c>
      <c r="D286" s="188" t="s">
        <v>282</v>
      </c>
      <c r="E286" s="189" t="s">
        <v>426</v>
      </c>
      <c r="F286" s="190" t="s">
        <v>427</v>
      </c>
      <c r="G286" s="191" t="s">
        <v>312</v>
      </c>
      <c r="H286" s="192">
        <v>2</v>
      </c>
      <c r="I286" s="193"/>
      <c r="J286" s="194">
        <f t="shared" si="0"/>
        <v>0</v>
      </c>
      <c r="K286" s="195"/>
      <c r="L286" s="196"/>
      <c r="M286" s="197" t="s">
        <v>1</v>
      </c>
      <c r="N286" s="198" t="s">
        <v>38</v>
      </c>
      <c r="O286" s="58"/>
      <c r="P286" s="160">
        <f t="shared" si="1"/>
        <v>0</v>
      </c>
      <c r="Q286" s="160">
        <v>0.44900000000000001</v>
      </c>
      <c r="R286" s="160">
        <f t="shared" si="2"/>
        <v>0.89800000000000002</v>
      </c>
      <c r="S286" s="160">
        <v>0</v>
      </c>
      <c r="T286" s="161">
        <f t="shared" si="3"/>
        <v>0</v>
      </c>
      <c r="U286" s="32"/>
      <c r="V286" s="32"/>
      <c r="W286" s="32"/>
      <c r="X286" s="32"/>
      <c r="Y286" s="32"/>
      <c r="Z286" s="32"/>
      <c r="AA286" s="32"/>
      <c r="AB286" s="32"/>
      <c r="AC286" s="32"/>
      <c r="AD286" s="32"/>
      <c r="AE286" s="32"/>
      <c r="AR286" s="162" t="s">
        <v>199</v>
      </c>
      <c r="AT286" s="162" t="s">
        <v>282</v>
      </c>
      <c r="AU286" s="162" t="s">
        <v>82</v>
      </c>
      <c r="AY286" s="17" t="s">
        <v>160</v>
      </c>
      <c r="BE286" s="163">
        <f t="shared" si="4"/>
        <v>0</v>
      </c>
      <c r="BF286" s="163">
        <f t="shared" si="5"/>
        <v>0</v>
      </c>
      <c r="BG286" s="163">
        <f t="shared" si="6"/>
        <v>0</v>
      </c>
      <c r="BH286" s="163">
        <f t="shared" si="7"/>
        <v>0</v>
      </c>
      <c r="BI286" s="163">
        <f t="shared" si="8"/>
        <v>0</v>
      </c>
      <c r="BJ286" s="17" t="s">
        <v>80</v>
      </c>
      <c r="BK286" s="163">
        <f t="shared" si="9"/>
        <v>0</v>
      </c>
      <c r="BL286" s="17" t="s">
        <v>166</v>
      </c>
      <c r="BM286" s="162" t="s">
        <v>1376</v>
      </c>
    </row>
    <row r="287" spans="1:65" s="2" customFormat="1" ht="24.2" customHeight="1">
      <c r="A287" s="32"/>
      <c r="B287" s="149"/>
      <c r="C287" s="188" t="s">
        <v>433</v>
      </c>
      <c r="D287" s="188" t="s">
        <v>282</v>
      </c>
      <c r="E287" s="189" t="s">
        <v>430</v>
      </c>
      <c r="F287" s="190" t="s">
        <v>431</v>
      </c>
      <c r="G287" s="191" t="s">
        <v>312</v>
      </c>
      <c r="H287" s="192">
        <v>15</v>
      </c>
      <c r="I287" s="193"/>
      <c r="J287" s="194">
        <f t="shared" si="0"/>
        <v>0</v>
      </c>
      <c r="K287" s="195"/>
      <c r="L287" s="196"/>
      <c r="M287" s="197" t="s">
        <v>1</v>
      </c>
      <c r="N287" s="198" t="s">
        <v>38</v>
      </c>
      <c r="O287" s="58"/>
      <c r="P287" s="160">
        <f t="shared" si="1"/>
        <v>0</v>
      </c>
      <c r="Q287" s="160">
        <v>2E-3</v>
      </c>
      <c r="R287" s="160">
        <f t="shared" si="2"/>
        <v>0.03</v>
      </c>
      <c r="S287" s="160">
        <v>0</v>
      </c>
      <c r="T287" s="161">
        <f t="shared" si="3"/>
        <v>0</v>
      </c>
      <c r="U287" s="32"/>
      <c r="V287" s="32"/>
      <c r="W287" s="32"/>
      <c r="X287" s="32"/>
      <c r="Y287" s="32"/>
      <c r="Z287" s="32"/>
      <c r="AA287" s="32"/>
      <c r="AB287" s="32"/>
      <c r="AC287" s="32"/>
      <c r="AD287" s="32"/>
      <c r="AE287" s="32"/>
      <c r="AR287" s="162" t="s">
        <v>199</v>
      </c>
      <c r="AT287" s="162" t="s">
        <v>282</v>
      </c>
      <c r="AU287" s="162" t="s">
        <v>82</v>
      </c>
      <c r="AY287" s="17" t="s">
        <v>160</v>
      </c>
      <c r="BE287" s="163">
        <f t="shared" si="4"/>
        <v>0</v>
      </c>
      <c r="BF287" s="163">
        <f t="shared" si="5"/>
        <v>0</v>
      </c>
      <c r="BG287" s="163">
        <f t="shared" si="6"/>
        <v>0</v>
      </c>
      <c r="BH287" s="163">
        <f t="shared" si="7"/>
        <v>0</v>
      </c>
      <c r="BI287" s="163">
        <f t="shared" si="8"/>
        <v>0</v>
      </c>
      <c r="BJ287" s="17" t="s">
        <v>80</v>
      </c>
      <c r="BK287" s="163">
        <f t="shared" si="9"/>
        <v>0</v>
      </c>
      <c r="BL287" s="17" t="s">
        <v>166</v>
      </c>
      <c r="BM287" s="162" t="s">
        <v>1377</v>
      </c>
    </row>
    <row r="288" spans="1:65" s="2" customFormat="1" ht="24.2" customHeight="1">
      <c r="A288" s="32"/>
      <c r="B288" s="149"/>
      <c r="C288" s="150" t="s">
        <v>437</v>
      </c>
      <c r="D288" s="150" t="s">
        <v>162</v>
      </c>
      <c r="E288" s="151" t="s">
        <v>434</v>
      </c>
      <c r="F288" s="152" t="s">
        <v>435</v>
      </c>
      <c r="G288" s="153" t="s">
        <v>312</v>
      </c>
      <c r="H288" s="154">
        <v>3</v>
      </c>
      <c r="I288" s="155"/>
      <c r="J288" s="156">
        <f t="shared" si="0"/>
        <v>0</v>
      </c>
      <c r="K288" s="157"/>
      <c r="L288" s="33"/>
      <c r="M288" s="158" t="s">
        <v>1</v>
      </c>
      <c r="N288" s="159" t="s">
        <v>38</v>
      </c>
      <c r="O288" s="58"/>
      <c r="P288" s="160">
        <f t="shared" si="1"/>
        <v>0</v>
      </c>
      <c r="Q288" s="160">
        <v>0.21734000000000001</v>
      </c>
      <c r="R288" s="160">
        <f t="shared" si="2"/>
        <v>0.65202000000000004</v>
      </c>
      <c r="S288" s="160">
        <v>0</v>
      </c>
      <c r="T288" s="161">
        <f t="shared" si="3"/>
        <v>0</v>
      </c>
      <c r="U288" s="32"/>
      <c r="V288" s="32"/>
      <c r="W288" s="32"/>
      <c r="X288" s="32"/>
      <c r="Y288" s="32"/>
      <c r="Z288" s="32"/>
      <c r="AA288" s="32"/>
      <c r="AB288" s="32"/>
      <c r="AC288" s="32"/>
      <c r="AD288" s="32"/>
      <c r="AE288" s="32"/>
      <c r="AR288" s="162" t="s">
        <v>166</v>
      </c>
      <c r="AT288" s="162" t="s">
        <v>162</v>
      </c>
      <c r="AU288" s="162" t="s">
        <v>82</v>
      </c>
      <c r="AY288" s="17" t="s">
        <v>160</v>
      </c>
      <c r="BE288" s="163">
        <f t="shared" si="4"/>
        <v>0</v>
      </c>
      <c r="BF288" s="163">
        <f t="shared" si="5"/>
        <v>0</v>
      </c>
      <c r="BG288" s="163">
        <f t="shared" si="6"/>
        <v>0</v>
      </c>
      <c r="BH288" s="163">
        <f t="shared" si="7"/>
        <v>0</v>
      </c>
      <c r="BI288" s="163">
        <f t="shared" si="8"/>
        <v>0</v>
      </c>
      <c r="BJ288" s="17" t="s">
        <v>80</v>
      </c>
      <c r="BK288" s="163">
        <f t="shared" si="9"/>
        <v>0</v>
      </c>
      <c r="BL288" s="17" t="s">
        <v>166</v>
      </c>
      <c r="BM288" s="162" t="s">
        <v>1378</v>
      </c>
    </row>
    <row r="289" spans="1:65" s="2" customFormat="1" ht="24.2" customHeight="1">
      <c r="A289" s="32"/>
      <c r="B289" s="149"/>
      <c r="C289" s="188" t="s">
        <v>442</v>
      </c>
      <c r="D289" s="188" t="s">
        <v>282</v>
      </c>
      <c r="E289" s="189" t="s">
        <v>438</v>
      </c>
      <c r="F289" s="190" t="s">
        <v>439</v>
      </c>
      <c r="G289" s="191" t="s">
        <v>312</v>
      </c>
      <c r="H289" s="192">
        <v>3</v>
      </c>
      <c r="I289" s="193"/>
      <c r="J289" s="194">
        <f t="shared" si="0"/>
        <v>0</v>
      </c>
      <c r="K289" s="195"/>
      <c r="L289" s="196"/>
      <c r="M289" s="197" t="s">
        <v>1</v>
      </c>
      <c r="N289" s="198" t="s">
        <v>38</v>
      </c>
      <c r="O289" s="58"/>
      <c r="P289" s="160">
        <f t="shared" si="1"/>
        <v>0</v>
      </c>
      <c r="Q289" s="160">
        <v>0.10199999999999999</v>
      </c>
      <c r="R289" s="160">
        <f t="shared" si="2"/>
        <v>0.30599999999999999</v>
      </c>
      <c r="S289" s="160">
        <v>0</v>
      </c>
      <c r="T289" s="161">
        <f t="shared" si="3"/>
        <v>0</v>
      </c>
      <c r="U289" s="32"/>
      <c r="V289" s="32"/>
      <c r="W289" s="32"/>
      <c r="X289" s="32"/>
      <c r="Y289" s="32"/>
      <c r="Z289" s="32"/>
      <c r="AA289" s="32"/>
      <c r="AB289" s="32"/>
      <c r="AC289" s="32"/>
      <c r="AD289" s="32"/>
      <c r="AE289" s="32"/>
      <c r="AR289" s="162" t="s">
        <v>199</v>
      </c>
      <c r="AT289" s="162" t="s">
        <v>282</v>
      </c>
      <c r="AU289" s="162" t="s">
        <v>82</v>
      </c>
      <c r="AY289" s="17" t="s">
        <v>160</v>
      </c>
      <c r="BE289" s="163">
        <f t="shared" si="4"/>
        <v>0</v>
      </c>
      <c r="BF289" s="163">
        <f t="shared" si="5"/>
        <v>0</v>
      </c>
      <c r="BG289" s="163">
        <f t="shared" si="6"/>
        <v>0</v>
      </c>
      <c r="BH289" s="163">
        <f t="shared" si="7"/>
        <v>0</v>
      </c>
      <c r="BI289" s="163">
        <f t="shared" si="8"/>
        <v>0</v>
      </c>
      <c r="BJ289" s="17" t="s">
        <v>80</v>
      </c>
      <c r="BK289" s="163">
        <f t="shared" si="9"/>
        <v>0</v>
      </c>
      <c r="BL289" s="17" t="s">
        <v>166</v>
      </c>
      <c r="BM289" s="162" t="s">
        <v>1379</v>
      </c>
    </row>
    <row r="290" spans="1:65" s="12" customFormat="1" ht="22.9" customHeight="1">
      <c r="B290" s="136"/>
      <c r="D290" s="137" t="s">
        <v>72</v>
      </c>
      <c r="E290" s="147" t="s">
        <v>204</v>
      </c>
      <c r="F290" s="147" t="s">
        <v>441</v>
      </c>
      <c r="I290" s="139"/>
      <c r="J290" s="148">
        <f>BK290</f>
        <v>0</v>
      </c>
      <c r="L290" s="136"/>
      <c r="M290" s="141"/>
      <c r="N290" s="142"/>
      <c r="O290" s="142"/>
      <c r="P290" s="143">
        <f>SUM(P291:P299)</f>
        <v>0</v>
      </c>
      <c r="Q290" s="142"/>
      <c r="R290" s="143">
        <f>SUM(R291:R299)</f>
        <v>1.0400000000000001E-2</v>
      </c>
      <c r="S290" s="142"/>
      <c r="T290" s="144">
        <f>SUM(T291:T299)</f>
        <v>0</v>
      </c>
      <c r="AR290" s="137" t="s">
        <v>80</v>
      </c>
      <c r="AT290" s="145" t="s">
        <v>72</v>
      </c>
      <c r="AU290" s="145" t="s">
        <v>80</v>
      </c>
      <c r="AY290" s="137" t="s">
        <v>160</v>
      </c>
      <c r="BK290" s="146">
        <f>SUM(BK291:BK299)</f>
        <v>0</v>
      </c>
    </row>
    <row r="291" spans="1:65" s="2" customFormat="1" ht="24.2" customHeight="1">
      <c r="A291" s="32"/>
      <c r="B291" s="149"/>
      <c r="C291" s="150" t="s">
        <v>447</v>
      </c>
      <c r="D291" s="150" t="s">
        <v>162</v>
      </c>
      <c r="E291" s="151" t="s">
        <v>443</v>
      </c>
      <c r="F291" s="152" t="s">
        <v>444</v>
      </c>
      <c r="G291" s="153" t="s">
        <v>196</v>
      </c>
      <c r="H291" s="154">
        <v>208</v>
      </c>
      <c r="I291" s="155"/>
      <c r="J291" s="156">
        <f>ROUND(I291*H291,2)</f>
        <v>0</v>
      </c>
      <c r="K291" s="157"/>
      <c r="L291" s="33"/>
      <c r="M291" s="158" t="s">
        <v>1</v>
      </c>
      <c r="N291" s="159" t="s">
        <v>38</v>
      </c>
      <c r="O291" s="58"/>
      <c r="P291" s="160">
        <f>O291*H291</f>
        <v>0</v>
      </c>
      <c r="Q291" s="160">
        <v>0</v>
      </c>
      <c r="R291" s="160">
        <f>Q291*H291</f>
        <v>0</v>
      </c>
      <c r="S291" s="160">
        <v>0</v>
      </c>
      <c r="T291" s="161">
        <f>S291*H291</f>
        <v>0</v>
      </c>
      <c r="U291" s="32"/>
      <c r="V291" s="32"/>
      <c r="W291" s="32"/>
      <c r="X291" s="32"/>
      <c r="Y291" s="32"/>
      <c r="Z291" s="32"/>
      <c r="AA291" s="32"/>
      <c r="AB291" s="32"/>
      <c r="AC291" s="32"/>
      <c r="AD291" s="32"/>
      <c r="AE291" s="32"/>
      <c r="AR291" s="162" t="s">
        <v>166</v>
      </c>
      <c r="AT291" s="162" t="s">
        <v>162</v>
      </c>
      <c r="AU291" s="162" t="s">
        <v>82</v>
      </c>
      <c r="AY291" s="17" t="s">
        <v>160</v>
      </c>
      <c r="BE291" s="163">
        <f>IF(N291="základní",J291,0)</f>
        <v>0</v>
      </c>
      <c r="BF291" s="163">
        <f>IF(N291="snížená",J291,0)</f>
        <v>0</v>
      </c>
      <c r="BG291" s="163">
        <f>IF(N291="zákl. přenesená",J291,0)</f>
        <v>0</v>
      </c>
      <c r="BH291" s="163">
        <f>IF(N291="sníž. přenesená",J291,0)</f>
        <v>0</v>
      </c>
      <c r="BI291" s="163">
        <f>IF(N291="nulová",J291,0)</f>
        <v>0</v>
      </c>
      <c r="BJ291" s="17" t="s">
        <v>80</v>
      </c>
      <c r="BK291" s="163">
        <f>ROUND(I291*H291,2)</f>
        <v>0</v>
      </c>
      <c r="BL291" s="17" t="s">
        <v>166</v>
      </c>
      <c r="BM291" s="162" t="s">
        <v>1380</v>
      </c>
    </row>
    <row r="292" spans="1:65" s="13" customFormat="1">
      <c r="B292" s="164"/>
      <c r="D292" s="165" t="s">
        <v>168</v>
      </c>
      <c r="E292" s="166" t="s">
        <v>1</v>
      </c>
      <c r="F292" s="167" t="s">
        <v>1381</v>
      </c>
      <c r="H292" s="168">
        <v>208</v>
      </c>
      <c r="I292" s="169"/>
      <c r="L292" s="164"/>
      <c r="M292" s="170"/>
      <c r="N292" s="171"/>
      <c r="O292" s="171"/>
      <c r="P292" s="171"/>
      <c r="Q292" s="171"/>
      <c r="R292" s="171"/>
      <c r="S292" s="171"/>
      <c r="T292" s="172"/>
      <c r="AT292" s="166" t="s">
        <v>168</v>
      </c>
      <c r="AU292" s="166" t="s">
        <v>82</v>
      </c>
      <c r="AV292" s="13" t="s">
        <v>82</v>
      </c>
      <c r="AW292" s="13" t="s">
        <v>30</v>
      </c>
      <c r="AX292" s="13" t="s">
        <v>73</v>
      </c>
      <c r="AY292" s="166" t="s">
        <v>160</v>
      </c>
    </row>
    <row r="293" spans="1:65" s="14" customFormat="1">
      <c r="B293" s="173"/>
      <c r="D293" s="165" t="s">
        <v>168</v>
      </c>
      <c r="E293" s="174" t="s">
        <v>1</v>
      </c>
      <c r="F293" s="175" t="s">
        <v>170</v>
      </c>
      <c r="H293" s="176">
        <v>208</v>
      </c>
      <c r="I293" s="177"/>
      <c r="L293" s="173"/>
      <c r="M293" s="178"/>
      <c r="N293" s="179"/>
      <c r="O293" s="179"/>
      <c r="P293" s="179"/>
      <c r="Q293" s="179"/>
      <c r="R293" s="179"/>
      <c r="S293" s="179"/>
      <c r="T293" s="180"/>
      <c r="AT293" s="174" t="s">
        <v>168</v>
      </c>
      <c r="AU293" s="174" t="s">
        <v>82</v>
      </c>
      <c r="AV293" s="14" t="s">
        <v>166</v>
      </c>
      <c r="AW293" s="14" t="s">
        <v>30</v>
      </c>
      <c r="AX293" s="14" t="s">
        <v>80</v>
      </c>
      <c r="AY293" s="174" t="s">
        <v>160</v>
      </c>
    </row>
    <row r="294" spans="1:65" s="2" customFormat="1" ht="24.2" customHeight="1">
      <c r="A294" s="32"/>
      <c r="B294" s="149"/>
      <c r="C294" s="150" t="s">
        <v>451</v>
      </c>
      <c r="D294" s="150" t="s">
        <v>162</v>
      </c>
      <c r="E294" s="151" t="s">
        <v>448</v>
      </c>
      <c r="F294" s="152" t="s">
        <v>449</v>
      </c>
      <c r="G294" s="153" t="s">
        <v>196</v>
      </c>
      <c r="H294" s="154">
        <v>208</v>
      </c>
      <c r="I294" s="155"/>
      <c r="J294" s="156">
        <f>ROUND(I294*H294,2)</f>
        <v>0</v>
      </c>
      <c r="K294" s="157"/>
      <c r="L294" s="33"/>
      <c r="M294" s="158" t="s">
        <v>1</v>
      </c>
      <c r="N294" s="159" t="s">
        <v>38</v>
      </c>
      <c r="O294" s="58"/>
      <c r="P294" s="160">
        <f>O294*H294</f>
        <v>0</v>
      </c>
      <c r="Q294" s="160">
        <v>5.0000000000000002E-5</v>
      </c>
      <c r="R294" s="160">
        <f>Q294*H294</f>
        <v>1.0400000000000001E-2</v>
      </c>
      <c r="S294" s="160">
        <v>0</v>
      </c>
      <c r="T294" s="161">
        <f>S294*H294</f>
        <v>0</v>
      </c>
      <c r="U294" s="32"/>
      <c r="V294" s="32"/>
      <c r="W294" s="32"/>
      <c r="X294" s="32"/>
      <c r="Y294" s="32"/>
      <c r="Z294" s="32"/>
      <c r="AA294" s="32"/>
      <c r="AB294" s="32"/>
      <c r="AC294" s="32"/>
      <c r="AD294" s="32"/>
      <c r="AE294" s="32"/>
      <c r="AR294" s="162" t="s">
        <v>166</v>
      </c>
      <c r="AT294" s="162" t="s">
        <v>162</v>
      </c>
      <c r="AU294" s="162" t="s">
        <v>82</v>
      </c>
      <c r="AY294" s="17" t="s">
        <v>160</v>
      </c>
      <c r="BE294" s="163">
        <f>IF(N294="základní",J294,0)</f>
        <v>0</v>
      </c>
      <c r="BF294" s="163">
        <f>IF(N294="snížená",J294,0)</f>
        <v>0</v>
      </c>
      <c r="BG294" s="163">
        <f>IF(N294="zákl. přenesená",J294,0)</f>
        <v>0</v>
      </c>
      <c r="BH294" s="163">
        <f>IF(N294="sníž. přenesená",J294,0)</f>
        <v>0</v>
      </c>
      <c r="BI294" s="163">
        <f>IF(N294="nulová",J294,0)</f>
        <v>0</v>
      </c>
      <c r="BJ294" s="17" t="s">
        <v>80</v>
      </c>
      <c r="BK294" s="163">
        <f>ROUND(I294*H294,2)</f>
        <v>0</v>
      </c>
      <c r="BL294" s="17" t="s">
        <v>166</v>
      </c>
      <c r="BM294" s="162" t="s">
        <v>1382</v>
      </c>
    </row>
    <row r="295" spans="1:65" s="13" customFormat="1">
      <c r="B295" s="164"/>
      <c r="D295" s="165" t="s">
        <v>168</v>
      </c>
      <c r="E295" s="166" t="s">
        <v>1</v>
      </c>
      <c r="F295" s="167" t="s">
        <v>1381</v>
      </c>
      <c r="H295" s="168">
        <v>208</v>
      </c>
      <c r="I295" s="169"/>
      <c r="L295" s="164"/>
      <c r="M295" s="170"/>
      <c r="N295" s="171"/>
      <c r="O295" s="171"/>
      <c r="P295" s="171"/>
      <c r="Q295" s="171"/>
      <c r="R295" s="171"/>
      <c r="S295" s="171"/>
      <c r="T295" s="172"/>
      <c r="AT295" s="166" t="s">
        <v>168</v>
      </c>
      <c r="AU295" s="166" t="s">
        <v>82</v>
      </c>
      <c r="AV295" s="13" t="s">
        <v>82</v>
      </c>
      <c r="AW295" s="13" t="s">
        <v>30</v>
      </c>
      <c r="AX295" s="13" t="s">
        <v>73</v>
      </c>
      <c r="AY295" s="166" t="s">
        <v>160</v>
      </c>
    </row>
    <row r="296" spans="1:65" s="14" customFormat="1">
      <c r="B296" s="173"/>
      <c r="D296" s="165" t="s">
        <v>168</v>
      </c>
      <c r="E296" s="174" t="s">
        <v>1</v>
      </c>
      <c r="F296" s="175" t="s">
        <v>170</v>
      </c>
      <c r="H296" s="176">
        <v>208</v>
      </c>
      <c r="I296" s="177"/>
      <c r="L296" s="173"/>
      <c r="M296" s="178"/>
      <c r="N296" s="179"/>
      <c r="O296" s="179"/>
      <c r="P296" s="179"/>
      <c r="Q296" s="179"/>
      <c r="R296" s="179"/>
      <c r="S296" s="179"/>
      <c r="T296" s="180"/>
      <c r="AT296" s="174" t="s">
        <v>168</v>
      </c>
      <c r="AU296" s="174" t="s">
        <v>82</v>
      </c>
      <c r="AV296" s="14" t="s">
        <v>166</v>
      </c>
      <c r="AW296" s="14" t="s">
        <v>30</v>
      </c>
      <c r="AX296" s="14" t="s">
        <v>80</v>
      </c>
      <c r="AY296" s="174" t="s">
        <v>160</v>
      </c>
    </row>
    <row r="297" spans="1:65" s="2" customFormat="1" ht="21.75" customHeight="1">
      <c r="A297" s="32"/>
      <c r="B297" s="149"/>
      <c r="C297" s="150" t="s">
        <v>455</v>
      </c>
      <c r="D297" s="150" t="s">
        <v>162</v>
      </c>
      <c r="E297" s="151" t="s">
        <v>696</v>
      </c>
      <c r="F297" s="152" t="s">
        <v>697</v>
      </c>
      <c r="G297" s="153" t="s">
        <v>196</v>
      </c>
      <c r="H297" s="154">
        <v>208</v>
      </c>
      <c r="I297" s="155"/>
      <c r="J297" s="156">
        <f>ROUND(I297*H297,2)</f>
        <v>0</v>
      </c>
      <c r="K297" s="157"/>
      <c r="L297" s="33"/>
      <c r="M297" s="158" t="s">
        <v>1</v>
      </c>
      <c r="N297" s="159" t="s">
        <v>38</v>
      </c>
      <c r="O297" s="58"/>
      <c r="P297" s="160">
        <f>O297*H297</f>
        <v>0</v>
      </c>
      <c r="Q297" s="160">
        <v>0</v>
      </c>
      <c r="R297" s="160">
        <f>Q297*H297</f>
        <v>0</v>
      </c>
      <c r="S297" s="160">
        <v>0</v>
      </c>
      <c r="T297" s="161">
        <f>S297*H297</f>
        <v>0</v>
      </c>
      <c r="U297" s="32"/>
      <c r="V297" s="32"/>
      <c r="W297" s="32"/>
      <c r="X297" s="32"/>
      <c r="Y297" s="32"/>
      <c r="Z297" s="32"/>
      <c r="AA297" s="32"/>
      <c r="AB297" s="32"/>
      <c r="AC297" s="32"/>
      <c r="AD297" s="32"/>
      <c r="AE297" s="32"/>
      <c r="AR297" s="162" t="s">
        <v>166</v>
      </c>
      <c r="AT297" s="162" t="s">
        <v>162</v>
      </c>
      <c r="AU297" s="162" t="s">
        <v>82</v>
      </c>
      <c r="AY297" s="17" t="s">
        <v>160</v>
      </c>
      <c r="BE297" s="163">
        <f>IF(N297="základní",J297,0)</f>
        <v>0</v>
      </c>
      <c r="BF297" s="163">
        <f>IF(N297="snížená",J297,0)</f>
        <v>0</v>
      </c>
      <c r="BG297" s="163">
        <f>IF(N297="zákl. přenesená",J297,0)</f>
        <v>0</v>
      </c>
      <c r="BH297" s="163">
        <f>IF(N297="sníž. přenesená",J297,0)</f>
        <v>0</v>
      </c>
      <c r="BI297" s="163">
        <f>IF(N297="nulová",J297,0)</f>
        <v>0</v>
      </c>
      <c r="BJ297" s="17" t="s">
        <v>80</v>
      </c>
      <c r="BK297" s="163">
        <f>ROUND(I297*H297,2)</f>
        <v>0</v>
      </c>
      <c r="BL297" s="17" t="s">
        <v>166</v>
      </c>
      <c r="BM297" s="162" t="s">
        <v>1383</v>
      </c>
    </row>
    <row r="298" spans="1:65" s="13" customFormat="1">
      <c r="B298" s="164"/>
      <c r="D298" s="165" t="s">
        <v>168</v>
      </c>
      <c r="E298" s="166" t="s">
        <v>1</v>
      </c>
      <c r="F298" s="167" t="s">
        <v>1381</v>
      </c>
      <c r="H298" s="168">
        <v>208</v>
      </c>
      <c r="I298" s="169"/>
      <c r="L298" s="164"/>
      <c r="M298" s="170"/>
      <c r="N298" s="171"/>
      <c r="O298" s="171"/>
      <c r="P298" s="171"/>
      <c r="Q298" s="171"/>
      <c r="R298" s="171"/>
      <c r="S298" s="171"/>
      <c r="T298" s="172"/>
      <c r="AT298" s="166" t="s">
        <v>168</v>
      </c>
      <c r="AU298" s="166" t="s">
        <v>82</v>
      </c>
      <c r="AV298" s="13" t="s">
        <v>82</v>
      </c>
      <c r="AW298" s="13" t="s">
        <v>30</v>
      </c>
      <c r="AX298" s="13" t="s">
        <v>73</v>
      </c>
      <c r="AY298" s="166" t="s">
        <v>160</v>
      </c>
    </row>
    <row r="299" spans="1:65" s="14" customFormat="1">
      <c r="B299" s="173"/>
      <c r="D299" s="165" t="s">
        <v>168</v>
      </c>
      <c r="E299" s="174" t="s">
        <v>1</v>
      </c>
      <c r="F299" s="175" t="s">
        <v>170</v>
      </c>
      <c r="H299" s="176">
        <v>208</v>
      </c>
      <c r="I299" s="177"/>
      <c r="L299" s="173"/>
      <c r="M299" s="178"/>
      <c r="N299" s="179"/>
      <c r="O299" s="179"/>
      <c r="P299" s="179"/>
      <c r="Q299" s="179"/>
      <c r="R299" s="179"/>
      <c r="S299" s="179"/>
      <c r="T299" s="180"/>
      <c r="AT299" s="174" t="s">
        <v>168</v>
      </c>
      <c r="AU299" s="174" t="s">
        <v>82</v>
      </c>
      <c r="AV299" s="14" t="s">
        <v>166</v>
      </c>
      <c r="AW299" s="14" t="s">
        <v>30</v>
      </c>
      <c r="AX299" s="14" t="s">
        <v>80</v>
      </c>
      <c r="AY299" s="174" t="s">
        <v>160</v>
      </c>
    </row>
    <row r="300" spans="1:65" s="12" customFormat="1" ht="22.9" customHeight="1">
      <c r="B300" s="136"/>
      <c r="D300" s="137" t="s">
        <v>72</v>
      </c>
      <c r="E300" s="147" t="s">
        <v>459</v>
      </c>
      <c r="F300" s="147" t="s">
        <v>460</v>
      </c>
      <c r="I300" s="139"/>
      <c r="J300" s="148">
        <f>BK300</f>
        <v>0</v>
      </c>
      <c r="L300" s="136"/>
      <c r="M300" s="141"/>
      <c r="N300" s="142"/>
      <c r="O300" s="142"/>
      <c r="P300" s="143">
        <f>SUM(P301:P322)</f>
        <v>0</v>
      </c>
      <c r="Q300" s="142"/>
      <c r="R300" s="143">
        <f>SUM(R301:R322)</f>
        <v>0</v>
      </c>
      <c r="S300" s="142"/>
      <c r="T300" s="144">
        <f>SUM(T301:T322)</f>
        <v>0</v>
      </c>
      <c r="AR300" s="137" t="s">
        <v>80</v>
      </c>
      <c r="AT300" s="145" t="s">
        <v>72</v>
      </c>
      <c r="AU300" s="145" t="s">
        <v>80</v>
      </c>
      <c r="AY300" s="137" t="s">
        <v>160</v>
      </c>
      <c r="BK300" s="146">
        <f>SUM(BK301:BK322)</f>
        <v>0</v>
      </c>
    </row>
    <row r="301" spans="1:65" s="2" customFormat="1" ht="21.75" customHeight="1">
      <c r="A301" s="32"/>
      <c r="B301" s="149"/>
      <c r="C301" s="150" t="s">
        <v>461</v>
      </c>
      <c r="D301" s="150" t="s">
        <v>162</v>
      </c>
      <c r="E301" s="151" t="s">
        <v>462</v>
      </c>
      <c r="F301" s="152" t="s">
        <v>463</v>
      </c>
      <c r="G301" s="153" t="s">
        <v>270</v>
      </c>
      <c r="H301" s="154">
        <v>55.805999999999997</v>
      </c>
      <c r="I301" s="155"/>
      <c r="J301" s="156">
        <f>ROUND(I301*H301,2)</f>
        <v>0</v>
      </c>
      <c r="K301" s="157"/>
      <c r="L301" s="33"/>
      <c r="M301" s="158" t="s">
        <v>1</v>
      </c>
      <c r="N301" s="159" t="s">
        <v>38</v>
      </c>
      <c r="O301" s="58"/>
      <c r="P301" s="160">
        <f>O301*H301</f>
        <v>0</v>
      </c>
      <c r="Q301" s="160">
        <v>0</v>
      </c>
      <c r="R301" s="160">
        <f>Q301*H301</f>
        <v>0</v>
      </c>
      <c r="S301" s="160">
        <v>0</v>
      </c>
      <c r="T301" s="161">
        <f>S301*H301</f>
        <v>0</v>
      </c>
      <c r="U301" s="32"/>
      <c r="V301" s="32"/>
      <c r="W301" s="32"/>
      <c r="X301" s="32"/>
      <c r="Y301" s="32"/>
      <c r="Z301" s="32"/>
      <c r="AA301" s="32"/>
      <c r="AB301" s="32"/>
      <c r="AC301" s="32"/>
      <c r="AD301" s="32"/>
      <c r="AE301" s="32"/>
      <c r="AR301" s="162" t="s">
        <v>166</v>
      </c>
      <c r="AT301" s="162" t="s">
        <v>162</v>
      </c>
      <c r="AU301" s="162" t="s">
        <v>82</v>
      </c>
      <c r="AY301" s="17" t="s">
        <v>160</v>
      </c>
      <c r="BE301" s="163">
        <f>IF(N301="základní",J301,0)</f>
        <v>0</v>
      </c>
      <c r="BF301" s="163">
        <f>IF(N301="snížená",J301,0)</f>
        <v>0</v>
      </c>
      <c r="BG301" s="163">
        <f>IF(N301="zákl. přenesená",J301,0)</f>
        <v>0</v>
      </c>
      <c r="BH301" s="163">
        <f>IF(N301="sníž. přenesená",J301,0)</f>
        <v>0</v>
      </c>
      <c r="BI301" s="163">
        <f>IF(N301="nulová",J301,0)</f>
        <v>0</v>
      </c>
      <c r="BJ301" s="17" t="s">
        <v>80</v>
      </c>
      <c r="BK301" s="163">
        <f>ROUND(I301*H301,2)</f>
        <v>0</v>
      </c>
      <c r="BL301" s="17" t="s">
        <v>166</v>
      </c>
      <c r="BM301" s="162" t="s">
        <v>1384</v>
      </c>
    </row>
    <row r="302" spans="1:65" s="13" customFormat="1">
      <c r="B302" s="164"/>
      <c r="D302" s="165" t="s">
        <v>168</v>
      </c>
      <c r="E302" s="166" t="s">
        <v>1</v>
      </c>
      <c r="F302" s="167" t="s">
        <v>1385</v>
      </c>
      <c r="H302" s="168">
        <v>33.176000000000002</v>
      </c>
      <c r="I302" s="169"/>
      <c r="L302" s="164"/>
      <c r="M302" s="170"/>
      <c r="N302" s="171"/>
      <c r="O302" s="171"/>
      <c r="P302" s="171"/>
      <c r="Q302" s="171"/>
      <c r="R302" s="171"/>
      <c r="S302" s="171"/>
      <c r="T302" s="172"/>
      <c r="AT302" s="166" t="s">
        <v>168</v>
      </c>
      <c r="AU302" s="166" t="s">
        <v>82</v>
      </c>
      <c r="AV302" s="13" t="s">
        <v>82</v>
      </c>
      <c r="AW302" s="13" t="s">
        <v>30</v>
      </c>
      <c r="AX302" s="13" t="s">
        <v>73</v>
      </c>
      <c r="AY302" s="166" t="s">
        <v>160</v>
      </c>
    </row>
    <row r="303" spans="1:65" s="13" customFormat="1">
      <c r="B303" s="164"/>
      <c r="D303" s="165" t="s">
        <v>168</v>
      </c>
      <c r="E303" s="166" t="s">
        <v>1</v>
      </c>
      <c r="F303" s="167" t="s">
        <v>1386</v>
      </c>
      <c r="H303" s="168">
        <v>22.63</v>
      </c>
      <c r="I303" s="169"/>
      <c r="L303" s="164"/>
      <c r="M303" s="170"/>
      <c r="N303" s="171"/>
      <c r="O303" s="171"/>
      <c r="P303" s="171"/>
      <c r="Q303" s="171"/>
      <c r="R303" s="171"/>
      <c r="S303" s="171"/>
      <c r="T303" s="172"/>
      <c r="AT303" s="166" t="s">
        <v>168</v>
      </c>
      <c r="AU303" s="166" t="s">
        <v>82</v>
      </c>
      <c r="AV303" s="13" t="s">
        <v>82</v>
      </c>
      <c r="AW303" s="13" t="s">
        <v>30</v>
      </c>
      <c r="AX303" s="13" t="s">
        <v>73</v>
      </c>
      <c r="AY303" s="166" t="s">
        <v>160</v>
      </c>
    </row>
    <row r="304" spans="1:65" s="14" customFormat="1">
      <c r="B304" s="173"/>
      <c r="D304" s="165" t="s">
        <v>168</v>
      </c>
      <c r="E304" s="174" t="s">
        <v>1</v>
      </c>
      <c r="F304" s="175" t="s">
        <v>170</v>
      </c>
      <c r="H304" s="176">
        <v>55.805999999999997</v>
      </c>
      <c r="I304" s="177"/>
      <c r="L304" s="173"/>
      <c r="M304" s="178"/>
      <c r="N304" s="179"/>
      <c r="O304" s="179"/>
      <c r="P304" s="179"/>
      <c r="Q304" s="179"/>
      <c r="R304" s="179"/>
      <c r="S304" s="179"/>
      <c r="T304" s="180"/>
      <c r="AT304" s="174" t="s">
        <v>168</v>
      </c>
      <c r="AU304" s="174" t="s">
        <v>82</v>
      </c>
      <c r="AV304" s="14" t="s">
        <v>166</v>
      </c>
      <c r="AW304" s="14" t="s">
        <v>30</v>
      </c>
      <c r="AX304" s="14" t="s">
        <v>80</v>
      </c>
      <c r="AY304" s="174" t="s">
        <v>160</v>
      </c>
    </row>
    <row r="305" spans="1:65" s="2" customFormat="1" ht="24.2" customHeight="1">
      <c r="A305" s="32"/>
      <c r="B305" s="149"/>
      <c r="C305" s="150" t="s">
        <v>467</v>
      </c>
      <c r="D305" s="150" t="s">
        <v>162</v>
      </c>
      <c r="E305" s="151" t="s">
        <v>468</v>
      </c>
      <c r="F305" s="152" t="s">
        <v>469</v>
      </c>
      <c r="G305" s="153" t="s">
        <v>270</v>
      </c>
      <c r="H305" s="154">
        <v>725.47799999999995</v>
      </c>
      <c r="I305" s="155"/>
      <c r="J305" s="156">
        <f>ROUND(I305*H305,2)</f>
        <v>0</v>
      </c>
      <c r="K305" s="157"/>
      <c r="L305" s="33"/>
      <c r="M305" s="158" t="s">
        <v>1</v>
      </c>
      <c r="N305" s="159" t="s">
        <v>38</v>
      </c>
      <c r="O305" s="58"/>
      <c r="P305" s="160">
        <f>O305*H305</f>
        <v>0</v>
      </c>
      <c r="Q305" s="160">
        <v>0</v>
      </c>
      <c r="R305" s="160">
        <f>Q305*H305</f>
        <v>0</v>
      </c>
      <c r="S305" s="160">
        <v>0</v>
      </c>
      <c r="T305" s="161">
        <f>S305*H305</f>
        <v>0</v>
      </c>
      <c r="U305" s="32"/>
      <c r="V305" s="32"/>
      <c r="W305" s="32"/>
      <c r="X305" s="32"/>
      <c r="Y305" s="32"/>
      <c r="Z305" s="32"/>
      <c r="AA305" s="32"/>
      <c r="AB305" s="32"/>
      <c r="AC305" s="32"/>
      <c r="AD305" s="32"/>
      <c r="AE305" s="32"/>
      <c r="AR305" s="162" t="s">
        <v>166</v>
      </c>
      <c r="AT305" s="162" t="s">
        <v>162</v>
      </c>
      <c r="AU305" s="162" t="s">
        <v>82</v>
      </c>
      <c r="AY305" s="17" t="s">
        <v>160</v>
      </c>
      <c r="BE305" s="163">
        <f>IF(N305="základní",J305,0)</f>
        <v>0</v>
      </c>
      <c r="BF305" s="163">
        <f>IF(N305="snížená",J305,0)</f>
        <v>0</v>
      </c>
      <c r="BG305" s="163">
        <f>IF(N305="zákl. přenesená",J305,0)</f>
        <v>0</v>
      </c>
      <c r="BH305" s="163">
        <f>IF(N305="sníž. přenesená",J305,0)</f>
        <v>0</v>
      </c>
      <c r="BI305" s="163">
        <f>IF(N305="nulová",J305,0)</f>
        <v>0</v>
      </c>
      <c r="BJ305" s="17" t="s">
        <v>80</v>
      </c>
      <c r="BK305" s="163">
        <f>ROUND(I305*H305,2)</f>
        <v>0</v>
      </c>
      <c r="BL305" s="17" t="s">
        <v>166</v>
      </c>
      <c r="BM305" s="162" t="s">
        <v>1387</v>
      </c>
    </row>
    <row r="306" spans="1:65" s="13" customFormat="1">
      <c r="B306" s="164"/>
      <c r="D306" s="165" t="s">
        <v>168</v>
      </c>
      <c r="F306" s="167" t="s">
        <v>1388</v>
      </c>
      <c r="H306" s="168">
        <v>725.47799999999995</v>
      </c>
      <c r="I306" s="169"/>
      <c r="L306" s="164"/>
      <c r="M306" s="170"/>
      <c r="N306" s="171"/>
      <c r="O306" s="171"/>
      <c r="P306" s="171"/>
      <c r="Q306" s="171"/>
      <c r="R306" s="171"/>
      <c r="S306" s="171"/>
      <c r="T306" s="172"/>
      <c r="AT306" s="166" t="s">
        <v>168</v>
      </c>
      <c r="AU306" s="166" t="s">
        <v>82</v>
      </c>
      <c r="AV306" s="13" t="s">
        <v>82</v>
      </c>
      <c r="AW306" s="13" t="s">
        <v>3</v>
      </c>
      <c r="AX306" s="13" t="s">
        <v>80</v>
      </c>
      <c r="AY306" s="166" t="s">
        <v>160</v>
      </c>
    </row>
    <row r="307" spans="1:65" s="2" customFormat="1" ht="21.75" customHeight="1">
      <c r="A307" s="32"/>
      <c r="B307" s="149"/>
      <c r="C307" s="150" t="s">
        <v>472</v>
      </c>
      <c r="D307" s="150" t="s">
        <v>162</v>
      </c>
      <c r="E307" s="151" t="s">
        <v>473</v>
      </c>
      <c r="F307" s="152" t="s">
        <v>474</v>
      </c>
      <c r="G307" s="153" t="s">
        <v>270</v>
      </c>
      <c r="H307" s="154">
        <v>62.347999999999999</v>
      </c>
      <c r="I307" s="155"/>
      <c r="J307" s="156">
        <f>ROUND(I307*H307,2)</f>
        <v>0</v>
      </c>
      <c r="K307" s="157"/>
      <c r="L307" s="33"/>
      <c r="M307" s="158" t="s">
        <v>1</v>
      </c>
      <c r="N307" s="159" t="s">
        <v>38</v>
      </c>
      <c r="O307" s="58"/>
      <c r="P307" s="160">
        <f>O307*H307</f>
        <v>0</v>
      </c>
      <c r="Q307" s="160">
        <v>0</v>
      </c>
      <c r="R307" s="160">
        <f>Q307*H307</f>
        <v>0</v>
      </c>
      <c r="S307" s="160">
        <v>0</v>
      </c>
      <c r="T307" s="161">
        <f>S307*H307</f>
        <v>0</v>
      </c>
      <c r="U307" s="32"/>
      <c r="V307" s="32"/>
      <c r="W307" s="32"/>
      <c r="X307" s="32"/>
      <c r="Y307" s="32"/>
      <c r="Z307" s="32"/>
      <c r="AA307" s="32"/>
      <c r="AB307" s="32"/>
      <c r="AC307" s="32"/>
      <c r="AD307" s="32"/>
      <c r="AE307" s="32"/>
      <c r="AR307" s="162" t="s">
        <v>166</v>
      </c>
      <c r="AT307" s="162" t="s">
        <v>162</v>
      </c>
      <c r="AU307" s="162" t="s">
        <v>82</v>
      </c>
      <c r="AY307" s="17" t="s">
        <v>160</v>
      </c>
      <c r="BE307" s="163">
        <f>IF(N307="základní",J307,0)</f>
        <v>0</v>
      </c>
      <c r="BF307" s="163">
        <f>IF(N307="snížená",J307,0)</f>
        <v>0</v>
      </c>
      <c r="BG307" s="163">
        <f>IF(N307="zákl. přenesená",J307,0)</f>
        <v>0</v>
      </c>
      <c r="BH307" s="163">
        <f>IF(N307="sníž. přenesená",J307,0)</f>
        <v>0</v>
      </c>
      <c r="BI307" s="163">
        <f>IF(N307="nulová",J307,0)</f>
        <v>0</v>
      </c>
      <c r="BJ307" s="17" t="s">
        <v>80</v>
      </c>
      <c r="BK307" s="163">
        <f>ROUND(I307*H307,2)</f>
        <v>0</v>
      </c>
      <c r="BL307" s="17" t="s">
        <v>166</v>
      </c>
      <c r="BM307" s="162" t="s">
        <v>1389</v>
      </c>
    </row>
    <row r="308" spans="1:65" s="13" customFormat="1">
      <c r="B308" s="164"/>
      <c r="D308" s="165" t="s">
        <v>168</v>
      </c>
      <c r="E308" s="166" t="s">
        <v>1</v>
      </c>
      <c r="F308" s="167" t="s">
        <v>1390</v>
      </c>
      <c r="H308" s="168">
        <v>37.18</v>
      </c>
      <c r="I308" s="169"/>
      <c r="L308" s="164"/>
      <c r="M308" s="170"/>
      <c r="N308" s="171"/>
      <c r="O308" s="171"/>
      <c r="P308" s="171"/>
      <c r="Q308" s="171"/>
      <c r="R308" s="171"/>
      <c r="S308" s="171"/>
      <c r="T308" s="172"/>
      <c r="AT308" s="166" t="s">
        <v>168</v>
      </c>
      <c r="AU308" s="166" t="s">
        <v>82</v>
      </c>
      <c r="AV308" s="13" t="s">
        <v>82</v>
      </c>
      <c r="AW308" s="13" t="s">
        <v>30</v>
      </c>
      <c r="AX308" s="13" t="s">
        <v>73</v>
      </c>
      <c r="AY308" s="166" t="s">
        <v>160</v>
      </c>
    </row>
    <row r="309" spans="1:65" s="13" customFormat="1">
      <c r="B309" s="164"/>
      <c r="D309" s="165" t="s">
        <v>168</v>
      </c>
      <c r="E309" s="166" t="s">
        <v>1</v>
      </c>
      <c r="F309" s="167" t="s">
        <v>1391</v>
      </c>
      <c r="H309" s="168">
        <v>25.167999999999999</v>
      </c>
      <c r="I309" s="169"/>
      <c r="L309" s="164"/>
      <c r="M309" s="170"/>
      <c r="N309" s="171"/>
      <c r="O309" s="171"/>
      <c r="P309" s="171"/>
      <c r="Q309" s="171"/>
      <c r="R309" s="171"/>
      <c r="S309" s="171"/>
      <c r="T309" s="172"/>
      <c r="AT309" s="166" t="s">
        <v>168</v>
      </c>
      <c r="AU309" s="166" t="s">
        <v>82</v>
      </c>
      <c r="AV309" s="13" t="s">
        <v>82</v>
      </c>
      <c r="AW309" s="13" t="s">
        <v>30</v>
      </c>
      <c r="AX309" s="13" t="s">
        <v>73</v>
      </c>
      <c r="AY309" s="166" t="s">
        <v>160</v>
      </c>
    </row>
    <row r="310" spans="1:65" s="14" customFormat="1">
      <c r="B310" s="173"/>
      <c r="D310" s="165" t="s">
        <v>168</v>
      </c>
      <c r="E310" s="174" t="s">
        <v>1</v>
      </c>
      <c r="F310" s="175" t="s">
        <v>170</v>
      </c>
      <c r="H310" s="176">
        <v>62.347999999999999</v>
      </c>
      <c r="I310" s="177"/>
      <c r="L310" s="173"/>
      <c r="M310" s="178"/>
      <c r="N310" s="179"/>
      <c r="O310" s="179"/>
      <c r="P310" s="179"/>
      <c r="Q310" s="179"/>
      <c r="R310" s="179"/>
      <c r="S310" s="179"/>
      <c r="T310" s="180"/>
      <c r="AT310" s="174" t="s">
        <v>168</v>
      </c>
      <c r="AU310" s="174" t="s">
        <v>82</v>
      </c>
      <c r="AV310" s="14" t="s">
        <v>166</v>
      </c>
      <c r="AW310" s="14" t="s">
        <v>30</v>
      </c>
      <c r="AX310" s="14" t="s">
        <v>80</v>
      </c>
      <c r="AY310" s="174" t="s">
        <v>160</v>
      </c>
    </row>
    <row r="311" spans="1:65" s="2" customFormat="1" ht="24.2" customHeight="1">
      <c r="A311" s="32"/>
      <c r="B311" s="149"/>
      <c r="C311" s="150" t="s">
        <v>478</v>
      </c>
      <c r="D311" s="150" t="s">
        <v>162</v>
      </c>
      <c r="E311" s="151" t="s">
        <v>479</v>
      </c>
      <c r="F311" s="152" t="s">
        <v>480</v>
      </c>
      <c r="G311" s="153" t="s">
        <v>270</v>
      </c>
      <c r="H311" s="154">
        <v>810.524</v>
      </c>
      <c r="I311" s="155"/>
      <c r="J311" s="156">
        <f>ROUND(I311*H311,2)</f>
        <v>0</v>
      </c>
      <c r="K311" s="157"/>
      <c r="L311" s="33"/>
      <c r="M311" s="158" t="s">
        <v>1</v>
      </c>
      <c r="N311" s="159" t="s">
        <v>38</v>
      </c>
      <c r="O311" s="58"/>
      <c r="P311" s="160">
        <f>O311*H311</f>
        <v>0</v>
      </c>
      <c r="Q311" s="160">
        <v>0</v>
      </c>
      <c r="R311" s="160">
        <f>Q311*H311</f>
        <v>0</v>
      </c>
      <c r="S311" s="160">
        <v>0</v>
      </c>
      <c r="T311" s="161">
        <f>S311*H311</f>
        <v>0</v>
      </c>
      <c r="U311" s="32"/>
      <c r="V311" s="32"/>
      <c r="W311" s="32"/>
      <c r="X311" s="32"/>
      <c r="Y311" s="32"/>
      <c r="Z311" s="32"/>
      <c r="AA311" s="32"/>
      <c r="AB311" s="32"/>
      <c r="AC311" s="32"/>
      <c r="AD311" s="32"/>
      <c r="AE311" s="32"/>
      <c r="AR311" s="162" t="s">
        <v>166</v>
      </c>
      <c r="AT311" s="162" t="s">
        <v>162</v>
      </c>
      <c r="AU311" s="162" t="s">
        <v>82</v>
      </c>
      <c r="AY311" s="17" t="s">
        <v>160</v>
      </c>
      <c r="BE311" s="163">
        <f>IF(N311="základní",J311,0)</f>
        <v>0</v>
      </c>
      <c r="BF311" s="163">
        <f>IF(N311="snížená",J311,0)</f>
        <v>0</v>
      </c>
      <c r="BG311" s="163">
        <f>IF(N311="zákl. přenesená",J311,0)</f>
        <v>0</v>
      </c>
      <c r="BH311" s="163">
        <f>IF(N311="sníž. přenesená",J311,0)</f>
        <v>0</v>
      </c>
      <c r="BI311" s="163">
        <f>IF(N311="nulová",J311,0)</f>
        <v>0</v>
      </c>
      <c r="BJ311" s="17" t="s">
        <v>80</v>
      </c>
      <c r="BK311" s="163">
        <f>ROUND(I311*H311,2)</f>
        <v>0</v>
      </c>
      <c r="BL311" s="17" t="s">
        <v>166</v>
      </c>
      <c r="BM311" s="162" t="s">
        <v>1392</v>
      </c>
    </row>
    <row r="312" spans="1:65" s="13" customFormat="1">
      <c r="B312" s="164"/>
      <c r="D312" s="165" t="s">
        <v>168</v>
      </c>
      <c r="F312" s="167" t="s">
        <v>1393</v>
      </c>
      <c r="H312" s="168">
        <v>810.524</v>
      </c>
      <c r="I312" s="169"/>
      <c r="L312" s="164"/>
      <c r="M312" s="170"/>
      <c r="N312" s="171"/>
      <c r="O312" s="171"/>
      <c r="P312" s="171"/>
      <c r="Q312" s="171"/>
      <c r="R312" s="171"/>
      <c r="S312" s="171"/>
      <c r="T312" s="172"/>
      <c r="AT312" s="166" t="s">
        <v>168</v>
      </c>
      <c r="AU312" s="166" t="s">
        <v>82</v>
      </c>
      <c r="AV312" s="13" t="s">
        <v>82</v>
      </c>
      <c r="AW312" s="13" t="s">
        <v>3</v>
      </c>
      <c r="AX312" s="13" t="s">
        <v>80</v>
      </c>
      <c r="AY312" s="166" t="s">
        <v>160</v>
      </c>
    </row>
    <row r="313" spans="1:65" s="2" customFormat="1" ht="37.9" customHeight="1">
      <c r="A313" s="32"/>
      <c r="B313" s="149"/>
      <c r="C313" s="150" t="s">
        <v>483</v>
      </c>
      <c r="D313" s="150" t="s">
        <v>162</v>
      </c>
      <c r="E313" s="151" t="s">
        <v>484</v>
      </c>
      <c r="F313" s="152" t="s">
        <v>485</v>
      </c>
      <c r="G313" s="153" t="s">
        <v>270</v>
      </c>
      <c r="H313" s="154">
        <v>37.18</v>
      </c>
      <c r="I313" s="155"/>
      <c r="J313" s="156">
        <f>ROUND(I313*H313,2)</f>
        <v>0</v>
      </c>
      <c r="K313" s="157"/>
      <c r="L313" s="33"/>
      <c r="M313" s="158" t="s">
        <v>1</v>
      </c>
      <c r="N313" s="159" t="s">
        <v>38</v>
      </c>
      <c r="O313" s="58"/>
      <c r="P313" s="160">
        <f>O313*H313</f>
        <v>0</v>
      </c>
      <c r="Q313" s="160">
        <v>0</v>
      </c>
      <c r="R313" s="160">
        <f>Q313*H313</f>
        <v>0</v>
      </c>
      <c r="S313" s="160">
        <v>0</v>
      </c>
      <c r="T313" s="161">
        <f>S313*H313</f>
        <v>0</v>
      </c>
      <c r="U313" s="32"/>
      <c r="V313" s="32"/>
      <c r="W313" s="32"/>
      <c r="X313" s="32"/>
      <c r="Y313" s="32"/>
      <c r="Z313" s="32"/>
      <c r="AA313" s="32"/>
      <c r="AB313" s="32"/>
      <c r="AC313" s="32"/>
      <c r="AD313" s="32"/>
      <c r="AE313" s="32"/>
      <c r="AR313" s="162" t="s">
        <v>166</v>
      </c>
      <c r="AT313" s="162" t="s">
        <v>162</v>
      </c>
      <c r="AU313" s="162" t="s">
        <v>82</v>
      </c>
      <c r="AY313" s="17" t="s">
        <v>160</v>
      </c>
      <c r="BE313" s="163">
        <f>IF(N313="základní",J313,0)</f>
        <v>0</v>
      </c>
      <c r="BF313" s="163">
        <f>IF(N313="snížená",J313,0)</f>
        <v>0</v>
      </c>
      <c r="BG313" s="163">
        <f>IF(N313="zákl. přenesená",J313,0)</f>
        <v>0</v>
      </c>
      <c r="BH313" s="163">
        <f>IF(N313="sníž. přenesená",J313,0)</f>
        <v>0</v>
      </c>
      <c r="BI313" s="163">
        <f>IF(N313="nulová",J313,0)</f>
        <v>0</v>
      </c>
      <c r="BJ313" s="17" t="s">
        <v>80</v>
      </c>
      <c r="BK313" s="163">
        <f>ROUND(I313*H313,2)</f>
        <v>0</v>
      </c>
      <c r="BL313" s="17" t="s">
        <v>166</v>
      </c>
      <c r="BM313" s="162" t="s">
        <v>1394</v>
      </c>
    </row>
    <row r="314" spans="1:65" s="13" customFormat="1">
      <c r="B314" s="164"/>
      <c r="D314" s="165" t="s">
        <v>168</v>
      </c>
      <c r="E314" s="166" t="s">
        <v>1</v>
      </c>
      <c r="F314" s="167" t="s">
        <v>1390</v>
      </c>
      <c r="H314" s="168">
        <v>37.18</v>
      </c>
      <c r="I314" s="169"/>
      <c r="L314" s="164"/>
      <c r="M314" s="170"/>
      <c r="N314" s="171"/>
      <c r="O314" s="171"/>
      <c r="P314" s="171"/>
      <c r="Q314" s="171"/>
      <c r="R314" s="171"/>
      <c r="S314" s="171"/>
      <c r="T314" s="172"/>
      <c r="AT314" s="166" t="s">
        <v>168</v>
      </c>
      <c r="AU314" s="166" t="s">
        <v>82</v>
      </c>
      <c r="AV314" s="13" t="s">
        <v>82</v>
      </c>
      <c r="AW314" s="13" t="s">
        <v>30</v>
      </c>
      <c r="AX314" s="13" t="s">
        <v>73</v>
      </c>
      <c r="AY314" s="166" t="s">
        <v>160</v>
      </c>
    </row>
    <row r="315" spans="1:65" s="14" customFormat="1">
      <c r="B315" s="173"/>
      <c r="D315" s="165" t="s">
        <v>168</v>
      </c>
      <c r="E315" s="174" t="s">
        <v>1</v>
      </c>
      <c r="F315" s="175" t="s">
        <v>170</v>
      </c>
      <c r="H315" s="176">
        <v>37.18</v>
      </c>
      <c r="I315" s="177"/>
      <c r="L315" s="173"/>
      <c r="M315" s="178"/>
      <c r="N315" s="179"/>
      <c r="O315" s="179"/>
      <c r="P315" s="179"/>
      <c r="Q315" s="179"/>
      <c r="R315" s="179"/>
      <c r="S315" s="179"/>
      <c r="T315" s="180"/>
      <c r="AT315" s="174" t="s">
        <v>168</v>
      </c>
      <c r="AU315" s="174" t="s">
        <v>82</v>
      </c>
      <c r="AV315" s="14" t="s">
        <v>166</v>
      </c>
      <c r="AW315" s="14" t="s">
        <v>30</v>
      </c>
      <c r="AX315" s="14" t="s">
        <v>80</v>
      </c>
      <c r="AY315" s="174" t="s">
        <v>160</v>
      </c>
    </row>
    <row r="316" spans="1:65" s="2" customFormat="1" ht="44.25" customHeight="1">
      <c r="A316" s="32"/>
      <c r="B316" s="149"/>
      <c r="C316" s="150" t="s">
        <v>487</v>
      </c>
      <c r="D316" s="150" t="s">
        <v>162</v>
      </c>
      <c r="E316" s="151" t="s">
        <v>488</v>
      </c>
      <c r="F316" s="152" t="s">
        <v>489</v>
      </c>
      <c r="G316" s="153" t="s">
        <v>270</v>
      </c>
      <c r="H316" s="154">
        <v>33.176000000000002</v>
      </c>
      <c r="I316" s="155"/>
      <c r="J316" s="156">
        <f>ROUND(I316*H316,2)</f>
        <v>0</v>
      </c>
      <c r="K316" s="157"/>
      <c r="L316" s="33"/>
      <c r="M316" s="158" t="s">
        <v>1</v>
      </c>
      <c r="N316" s="159" t="s">
        <v>38</v>
      </c>
      <c r="O316" s="58"/>
      <c r="P316" s="160">
        <f>O316*H316</f>
        <v>0</v>
      </c>
      <c r="Q316" s="160">
        <v>0</v>
      </c>
      <c r="R316" s="160">
        <f>Q316*H316</f>
        <v>0</v>
      </c>
      <c r="S316" s="160">
        <v>0</v>
      </c>
      <c r="T316" s="161">
        <f>S316*H316</f>
        <v>0</v>
      </c>
      <c r="U316" s="32"/>
      <c r="V316" s="32"/>
      <c r="W316" s="32"/>
      <c r="X316" s="32"/>
      <c r="Y316" s="32"/>
      <c r="Z316" s="32"/>
      <c r="AA316" s="32"/>
      <c r="AB316" s="32"/>
      <c r="AC316" s="32"/>
      <c r="AD316" s="32"/>
      <c r="AE316" s="32"/>
      <c r="AR316" s="162" t="s">
        <v>166</v>
      </c>
      <c r="AT316" s="162" t="s">
        <v>162</v>
      </c>
      <c r="AU316" s="162" t="s">
        <v>82</v>
      </c>
      <c r="AY316" s="17" t="s">
        <v>160</v>
      </c>
      <c r="BE316" s="163">
        <f>IF(N316="základní",J316,0)</f>
        <v>0</v>
      </c>
      <c r="BF316" s="163">
        <f>IF(N316="snížená",J316,0)</f>
        <v>0</v>
      </c>
      <c r="BG316" s="163">
        <f>IF(N316="zákl. přenesená",J316,0)</f>
        <v>0</v>
      </c>
      <c r="BH316" s="163">
        <f>IF(N316="sníž. přenesená",J316,0)</f>
        <v>0</v>
      </c>
      <c r="BI316" s="163">
        <f>IF(N316="nulová",J316,0)</f>
        <v>0</v>
      </c>
      <c r="BJ316" s="17" t="s">
        <v>80</v>
      </c>
      <c r="BK316" s="163">
        <f>ROUND(I316*H316,2)</f>
        <v>0</v>
      </c>
      <c r="BL316" s="17" t="s">
        <v>166</v>
      </c>
      <c r="BM316" s="162" t="s">
        <v>1395</v>
      </c>
    </row>
    <row r="317" spans="1:65" s="13" customFormat="1">
      <c r="B317" s="164"/>
      <c r="D317" s="165" t="s">
        <v>168</v>
      </c>
      <c r="E317" s="166" t="s">
        <v>1</v>
      </c>
      <c r="F317" s="167" t="s">
        <v>1385</v>
      </c>
      <c r="H317" s="168">
        <v>33.176000000000002</v>
      </c>
      <c r="I317" s="169"/>
      <c r="L317" s="164"/>
      <c r="M317" s="170"/>
      <c r="N317" s="171"/>
      <c r="O317" s="171"/>
      <c r="P317" s="171"/>
      <c r="Q317" s="171"/>
      <c r="R317" s="171"/>
      <c r="S317" s="171"/>
      <c r="T317" s="172"/>
      <c r="AT317" s="166" t="s">
        <v>168</v>
      </c>
      <c r="AU317" s="166" t="s">
        <v>82</v>
      </c>
      <c r="AV317" s="13" t="s">
        <v>82</v>
      </c>
      <c r="AW317" s="13" t="s">
        <v>30</v>
      </c>
      <c r="AX317" s="13" t="s">
        <v>73</v>
      </c>
      <c r="AY317" s="166" t="s">
        <v>160</v>
      </c>
    </row>
    <row r="318" spans="1:65" s="14" customFormat="1">
      <c r="B318" s="173"/>
      <c r="D318" s="165" t="s">
        <v>168</v>
      </c>
      <c r="E318" s="174" t="s">
        <v>1</v>
      </c>
      <c r="F318" s="175" t="s">
        <v>170</v>
      </c>
      <c r="H318" s="176">
        <v>33.176000000000002</v>
      </c>
      <c r="I318" s="177"/>
      <c r="L318" s="173"/>
      <c r="M318" s="178"/>
      <c r="N318" s="179"/>
      <c r="O318" s="179"/>
      <c r="P318" s="179"/>
      <c r="Q318" s="179"/>
      <c r="R318" s="179"/>
      <c r="S318" s="179"/>
      <c r="T318" s="180"/>
      <c r="AT318" s="174" t="s">
        <v>168</v>
      </c>
      <c r="AU318" s="174" t="s">
        <v>82</v>
      </c>
      <c r="AV318" s="14" t="s">
        <v>166</v>
      </c>
      <c r="AW318" s="14" t="s">
        <v>30</v>
      </c>
      <c r="AX318" s="14" t="s">
        <v>80</v>
      </c>
      <c r="AY318" s="174" t="s">
        <v>160</v>
      </c>
    </row>
    <row r="319" spans="1:65" s="2" customFormat="1" ht="44.25" customHeight="1">
      <c r="A319" s="32"/>
      <c r="B319" s="149"/>
      <c r="C319" s="150" t="s">
        <v>491</v>
      </c>
      <c r="D319" s="150" t="s">
        <v>162</v>
      </c>
      <c r="E319" s="151" t="s">
        <v>492</v>
      </c>
      <c r="F319" s="152" t="s">
        <v>493</v>
      </c>
      <c r="G319" s="153" t="s">
        <v>270</v>
      </c>
      <c r="H319" s="154">
        <v>47.798000000000002</v>
      </c>
      <c r="I319" s="155"/>
      <c r="J319" s="156">
        <f>ROUND(I319*H319,2)</f>
        <v>0</v>
      </c>
      <c r="K319" s="157"/>
      <c r="L319" s="33"/>
      <c r="M319" s="158" t="s">
        <v>1</v>
      </c>
      <c r="N319" s="159" t="s">
        <v>38</v>
      </c>
      <c r="O319" s="58"/>
      <c r="P319" s="160">
        <f>O319*H319</f>
        <v>0</v>
      </c>
      <c r="Q319" s="160">
        <v>0</v>
      </c>
      <c r="R319" s="160">
        <f>Q319*H319</f>
        <v>0</v>
      </c>
      <c r="S319" s="160">
        <v>0</v>
      </c>
      <c r="T319" s="161">
        <f>S319*H319</f>
        <v>0</v>
      </c>
      <c r="U319" s="32"/>
      <c r="V319" s="32"/>
      <c r="W319" s="32"/>
      <c r="X319" s="32"/>
      <c r="Y319" s="32"/>
      <c r="Z319" s="32"/>
      <c r="AA319" s="32"/>
      <c r="AB319" s="32"/>
      <c r="AC319" s="32"/>
      <c r="AD319" s="32"/>
      <c r="AE319" s="32"/>
      <c r="AR319" s="162" t="s">
        <v>166</v>
      </c>
      <c r="AT319" s="162" t="s">
        <v>162</v>
      </c>
      <c r="AU319" s="162" t="s">
        <v>82</v>
      </c>
      <c r="AY319" s="17" t="s">
        <v>160</v>
      </c>
      <c r="BE319" s="163">
        <f>IF(N319="základní",J319,0)</f>
        <v>0</v>
      </c>
      <c r="BF319" s="163">
        <f>IF(N319="snížená",J319,0)</f>
        <v>0</v>
      </c>
      <c r="BG319" s="163">
        <f>IF(N319="zákl. přenesená",J319,0)</f>
        <v>0</v>
      </c>
      <c r="BH319" s="163">
        <f>IF(N319="sníž. přenesená",J319,0)</f>
        <v>0</v>
      </c>
      <c r="BI319" s="163">
        <f>IF(N319="nulová",J319,0)</f>
        <v>0</v>
      </c>
      <c r="BJ319" s="17" t="s">
        <v>80</v>
      </c>
      <c r="BK319" s="163">
        <f>ROUND(I319*H319,2)</f>
        <v>0</v>
      </c>
      <c r="BL319" s="17" t="s">
        <v>166</v>
      </c>
      <c r="BM319" s="162" t="s">
        <v>1396</v>
      </c>
    </row>
    <row r="320" spans="1:65" s="13" customFormat="1">
      <c r="B320" s="164"/>
      <c r="D320" s="165" t="s">
        <v>168</v>
      </c>
      <c r="E320" s="166" t="s">
        <v>1</v>
      </c>
      <c r="F320" s="167" t="s">
        <v>1386</v>
      </c>
      <c r="H320" s="168">
        <v>22.63</v>
      </c>
      <c r="I320" s="169"/>
      <c r="L320" s="164"/>
      <c r="M320" s="170"/>
      <c r="N320" s="171"/>
      <c r="O320" s="171"/>
      <c r="P320" s="171"/>
      <c r="Q320" s="171"/>
      <c r="R320" s="171"/>
      <c r="S320" s="171"/>
      <c r="T320" s="172"/>
      <c r="AT320" s="166" t="s">
        <v>168</v>
      </c>
      <c r="AU320" s="166" t="s">
        <v>82</v>
      </c>
      <c r="AV320" s="13" t="s">
        <v>82</v>
      </c>
      <c r="AW320" s="13" t="s">
        <v>30</v>
      </c>
      <c r="AX320" s="13" t="s">
        <v>73</v>
      </c>
      <c r="AY320" s="166" t="s">
        <v>160</v>
      </c>
    </row>
    <row r="321" spans="1:65" s="13" customFormat="1">
      <c r="B321" s="164"/>
      <c r="D321" s="165" t="s">
        <v>168</v>
      </c>
      <c r="E321" s="166" t="s">
        <v>1</v>
      </c>
      <c r="F321" s="167" t="s">
        <v>1391</v>
      </c>
      <c r="H321" s="168">
        <v>25.167999999999999</v>
      </c>
      <c r="I321" s="169"/>
      <c r="L321" s="164"/>
      <c r="M321" s="170"/>
      <c r="N321" s="171"/>
      <c r="O321" s="171"/>
      <c r="P321" s="171"/>
      <c r="Q321" s="171"/>
      <c r="R321" s="171"/>
      <c r="S321" s="171"/>
      <c r="T321" s="172"/>
      <c r="AT321" s="166" t="s">
        <v>168</v>
      </c>
      <c r="AU321" s="166" t="s">
        <v>82</v>
      </c>
      <c r="AV321" s="13" t="s">
        <v>82</v>
      </c>
      <c r="AW321" s="13" t="s">
        <v>30</v>
      </c>
      <c r="AX321" s="13" t="s">
        <v>73</v>
      </c>
      <c r="AY321" s="166" t="s">
        <v>160</v>
      </c>
    </row>
    <row r="322" spans="1:65" s="14" customFormat="1">
      <c r="B322" s="173"/>
      <c r="D322" s="165" t="s">
        <v>168</v>
      </c>
      <c r="E322" s="174" t="s">
        <v>1</v>
      </c>
      <c r="F322" s="175" t="s">
        <v>170</v>
      </c>
      <c r="H322" s="176">
        <v>47.798000000000002</v>
      </c>
      <c r="I322" s="177"/>
      <c r="L322" s="173"/>
      <c r="M322" s="178"/>
      <c r="N322" s="179"/>
      <c r="O322" s="179"/>
      <c r="P322" s="179"/>
      <c r="Q322" s="179"/>
      <c r="R322" s="179"/>
      <c r="S322" s="179"/>
      <c r="T322" s="180"/>
      <c r="AT322" s="174" t="s">
        <v>168</v>
      </c>
      <c r="AU322" s="174" t="s">
        <v>82</v>
      </c>
      <c r="AV322" s="14" t="s">
        <v>166</v>
      </c>
      <c r="AW322" s="14" t="s">
        <v>30</v>
      </c>
      <c r="AX322" s="14" t="s">
        <v>80</v>
      </c>
      <c r="AY322" s="174" t="s">
        <v>160</v>
      </c>
    </row>
    <row r="323" spans="1:65" s="12" customFormat="1" ht="22.9" customHeight="1">
      <c r="B323" s="136"/>
      <c r="D323" s="137" t="s">
        <v>72</v>
      </c>
      <c r="E323" s="147" t="s">
        <v>495</v>
      </c>
      <c r="F323" s="147" t="s">
        <v>496</v>
      </c>
      <c r="I323" s="139"/>
      <c r="J323" s="148">
        <f>BK323</f>
        <v>0</v>
      </c>
      <c r="L323" s="136"/>
      <c r="M323" s="141"/>
      <c r="N323" s="142"/>
      <c r="O323" s="142"/>
      <c r="P323" s="143">
        <f>P324</f>
        <v>0</v>
      </c>
      <c r="Q323" s="142"/>
      <c r="R323" s="143">
        <f>R324</f>
        <v>0</v>
      </c>
      <c r="S323" s="142"/>
      <c r="T323" s="144">
        <f>T324</f>
        <v>0</v>
      </c>
      <c r="AR323" s="137" t="s">
        <v>80</v>
      </c>
      <c r="AT323" s="145" t="s">
        <v>72</v>
      </c>
      <c r="AU323" s="145" t="s">
        <v>80</v>
      </c>
      <c r="AY323" s="137" t="s">
        <v>160</v>
      </c>
      <c r="BK323" s="146">
        <f>BK324</f>
        <v>0</v>
      </c>
    </row>
    <row r="324" spans="1:65" s="2" customFormat="1" ht="24.2" customHeight="1">
      <c r="A324" s="32"/>
      <c r="B324" s="149"/>
      <c r="C324" s="150" t="s">
        <v>497</v>
      </c>
      <c r="D324" s="150" t="s">
        <v>162</v>
      </c>
      <c r="E324" s="151" t="s">
        <v>498</v>
      </c>
      <c r="F324" s="152" t="s">
        <v>499</v>
      </c>
      <c r="G324" s="153" t="s">
        <v>270</v>
      </c>
      <c r="H324" s="154">
        <v>94.86</v>
      </c>
      <c r="I324" s="155"/>
      <c r="J324" s="156">
        <f>ROUND(I324*H324,2)</f>
        <v>0</v>
      </c>
      <c r="K324" s="157"/>
      <c r="L324" s="33"/>
      <c r="M324" s="199" t="s">
        <v>1</v>
      </c>
      <c r="N324" s="200" t="s">
        <v>38</v>
      </c>
      <c r="O324" s="201"/>
      <c r="P324" s="202">
        <f>O324*H324</f>
        <v>0</v>
      </c>
      <c r="Q324" s="202">
        <v>0</v>
      </c>
      <c r="R324" s="202">
        <f>Q324*H324</f>
        <v>0</v>
      </c>
      <c r="S324" s="202">
        <v>0</v>
      </c>
      <c r="T324" s="203">
        <f>S324*H324</f>
        <v>0</v>
      </c>
      <c r="U324" s="32"/>
      <c r="V324" s="32"/>
      <c r="W324" s="32"/>
      <c r="X324" s="32"/>
      <c r="Y324" s="32"/>
      <c r="Z324" s="32"/>
      <c r="AA324" s="32"/>
      <c r="AB324" s="32"/>
      <c r="AC324" s="32"/>
      <c r="AD324" s="32"/>
      <c r="AE324" s="32"/>
      <c r="AR324" s="162" t="s">
        <v>166</v>
      </c>
      <c r="AT324" s="162" t="s">
        <v>162</v>
      </c>
      <c r="AU324" s="162" t="s">
        <v>82</v>
      </c>
      <c r="AY324" s="17" t="s">
        <v>160</v>
      </c>
      <c r="BE324" s="163">
        <f>IF(N324="základní",J324,0)</f>
        <v>0</v>
      </c>
      <c r="BF324" s="163">
        <f>IF(N324="snížená",J324,0)</f>
        <v>0</v>
      </c>
      <c r="BG324" s="163">
        <f>IF(N324="zákl. přenesená",J324,0)</f>
        <v>0</v>
      </c>
      <c r="BH324" s="163">
        <f>IF(N324="sníž. přenesená",J324,0)</f>
        <v>0</v>
      </c>
      <c r="BI324" s="163">
        <f>IF(N324="nulová",J324,0)</f>
        <v>0</v>
      </c>
      <c r="BJ324" s="17" t="s">
        <v>80</v>
      </c>
      <c r="BK324" s="163">
        <f>ROUND(I324*H324,2)</f>
        <v>0</v>
      </c>
      <c r="BL324" s="17" t="s">
        <v>166</v>
      </c>
      <c r="BM324" s="162" t="s">
        <v>1397</v>
      </c>
    </row>
    <row r="325" spans="1:65" s="2" customFormat="1" ht="6.95" customHeight="1">
      <c r="A325" s="32"/>
      <c r="B325" s="47"/>
      <c r="C325" s="48"/>
      <c r="D325" s="48"/>
      <c r="E325" s="48"/>
      <c r="F325" s="48"/>
      <c r="G325" s="48"/>
      <c r="H325" s="48"/>
      <c r="I325" s="48"/>
      <c r="J325" s="48"/>
      <c r="K325" s="48"/>
      <c r="L325" s="33"/>
      <c r="M325" s="32"/>
      <c r="O325" s="32"/>
      <c r="P325" s="32"/>
      <c r="Q325" s="32"/>
      <c r="R325" s="32"/>
      <c r="S325" s="32"/>
      <c r="T325" s="32"/>
      <c r="U325" s="32"/>
      <c r="V325" s="32"/>
      <c r="W325" s="32"/>
      <c r="X325" s="32"/>
      <c r="Y325" s="32"/>
      <c r="Z325" s="32"/>
      <c r="AA325" s="32"/>
      <c r="AB325" s="32"/>
      <c r="AC325" s="32"/>
      <c r="AD325" s="32"/>
      <c r="AE325" s="32"/>
    </row>
  </sheetData>
  <autoFilter ref="C129:K324" xr:uid="{00000000-0009-0000-0000-000008000000}"/>
  <mergeCells count="12">
    <mergeCell ref="E122:H122"/>
    <mergeCell ref="L2:V2"/>
    <mergeCell ref="E85:H85"/>
    <mergeCell ref="E87:H87"/>
    <mergeCell ref="E89:H89"/>
    <mergeCell ref="E118:H118"/>
    <mergeCell ref="E120:H120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14</vt:i4>
      </vt:variant>
      <vt:variant>
        <vt:lpstr>Pojmenované oblasti</vt:lpstr>
      </vt:variant>
      <vt:variant>
        <vt:i4>28</vt:i4>
      </vt:variant>
    </vt:vector>
  </HeadingPairs>
  <TitlesOfParts>
    <vt:vector size="42" baseType="lpstr">
      <vt:lpstr>Rekapitulace stavby</vt:lpstr>
      <vt:lpstr>01.01a - SO 01.01a Stoka ...</vt:lpstr>
      <vt:lpstr>01.02 - SO 01.02 stoka IG 2</vt:lpstr>
      <vt:lpstr>01.11a - SO 01.11 stoka I...</vt:lpstr>
      <vt:lpstr>01.12 - SO 01.12 stoka IG...</vt:lpstr>
      <vt:lpstr>01.16 - SO 01.16 stoka IG...</vt:lpstr>
      <vt:lpstr>01.17 - SO 01.17 stoka IG...</vt:lpstr>
      <vt:lpstr>01.18 - SO 01.18 stoka IG...</vt:lpstr>
      <vt:lpstr>01.19 - SO 01.19 stoka IG...</vt:lpstr>
      <vt:lpstr>01.20 - SO 01.20 stoka IG...</vt:lpstr>
      <vt:lpstr>01.21 - SO 01.21 stoka IG...</vt:lpstr>
      <vt:lpstr>02a - SO 02a Gravitační a...</vt:lpstr>
      <vt:lpstr>101 - VON - Kanalizace 1....</vt:lpstr>
      <vt:lpstr>103 - VON - Gravitační a ...</vt:lpstr>
      <vt:lpstr>'01.01a - SO 01.01a Stoka ...'!Názvy_tisku</vt:lpstr>
      <vt:lpstr>'01.02 - SO 01.02 stoka IG 2'!Názvy_tisku</vt:lpstr>
      <vt:lpstr>'01.11a - SO 01.11 stoka I...'!Názvy_tisku</vt:lpstr>
      <vt:lpstr>'01.12 - SO 01.12 stoka IG...'!Názvy_tisku</vt:lpstr>
      <vt:lpstr>'01.16 - SO 01.16 stoka IG...'!Názvy_tisku</vt:lpstr>
      <vt:lpstr>'01.17 - SO 01.17 stoka IG...'!Názvy_tisku</vt:lpstr>
      <vt:lpstr>'01.18 - SO 01.18 stoka IG...'!Názvy_tisku</vt:lpstr>
      <vt:lpstr>'01.19 - SO 01.19 stoka IG...'!Názvy_tisku</vt:lpstr>
      <vt:lpstr>'01.20 - SO 01.20 stoka IG...'!Názvy_tisku</vt:lpstr>
      <vt:lpstr>'01.21 - SO 01.21 stoka IG...'!Názvy_tisku</vt:lpstr>
      <vt:lpstr>'02a - SO 02a Gravitační a...'!Názvy_tisku</vt:lpstr>
      <vt:lpstr>'101 - VON - Kanalizace 1....'!Názvy_tisku</vt:lpstr>
      <vt:lpstr>'103 - VON - Gravitační a ...'!Názvy_tisku</vt:lpstr>
      <vt:lpstr>'Rekapitulace stavby'!Názvy_tisku</vt:lpstr>
      <vt:lpstr>'01.01a - SO 01.01a Stoka ...'!Oblast_tisku</vt:lpstr>
      <vt:lpstr>'01.02 - SO 01.02 stoka IG 2'!Oblast_tisku</vt:lpstr>
      <vt:lpstr>'01.11a - SO 01.11 stoka I...'!Oblast_tisku</vt:lpstr>
      <vt:lpstr>'01.12 - SO 01.12 stoka IG...'!Oblast_tisku</vt:lpstr>
      <vt:lpstr>'01.16 - SO 01.16 stoka IG...'!Oblast_tisku</vt:lpstr>
      <vt:lpstr>'01.17 - SO 01.17 stoka IG...'!Oblast_tisku</vt:lpstr>
      <vt:lpstr>'01.18 - SO 01.18 stoka IG...'!Oblast_tisku</vt:lpstr>
      <vt:lpstr>'01.19 - SO 01.19 stoka IG...'!Oblast_tisku</vt:lpstr>
      <vt:lpstr>'01.20 - SO 01.20 stoka IG...'!Oblast_tisku</vt:lpstr>
      <vt:lpstr>'01.21 - SO 01.21 stoka IG...'!Oblast_tisku</vt:lpstr>
      <vt:lpstr>'02a - SO 02a Gravitační a...'!Oblast_tisku</vt:lpstr>
      <vt:lpstr>'101 - VON - Kanalizace 1....'!Oblast_tisku</vt:lpstr>
      <vt:lpstr>'103 - VON - Gravitační a ...'!Oblast_tisku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DESKTOP-4NS5FKT\uzivatel</dc:creator>
  <cp:lastModifiedBy>uzivatel</cp:lastModifiedBy>
  <dcterms:created xsi:type="dcterms:W3CDTF">2022-04-21T07:53:30Z</dcterms:created>
  <dcterms:modified xsi:type="dcterms:W3CDTF">2022-04-21T11:41:24Z</dcterms:modified>
</cp:coreProperties>
</file>