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____\Luboš Rajniš\ZŠ Beroun\"/>
    </mc:Choice>
  </mc:AlternateContent>
  <xr:revisionPtr revIDLastSave="0" documentId="13_ncr:1_{BD4F6521-26E2-46AD-82F9-D6D880AE9699}" xr6:coauthVersionLast="47" xr6:coauthVersionMax="47" xr10:uidLastSave="{00000000-0000-0000-0000-000000000000}"/>
  <bookViews>
    <workbookView xWindow="-120" yWindow="-120" windowWidth="29040" windowHeight="15840" xr2:uid="{00000000-000D-0000-FFFF-FFFF00000000}"/>
  </bookViews>
  <sheets>
    <sheet name="Rekapitulace stavby" sheetId="1" r:id="rId1"/>
    <sheet name="01 - Stavební část" sheetId="2" r:id="rId2"/>
    <sheet name="02 - Zdravotně technické ..." sheetId="3" r:id="rId3"/>
    <sheet name="03 - Vytápění" sheetId="4" r:id="rId4"/>
    <sheet name="04 - Elektroinstalace" sheetId="5" r:id="rId5"/>
    <sheet name="VRN - Vedlejší a ostatní ..." sheetId="6" r:id="rId6"/>
    <sheet name="Pokyny pro vyplnění" sheetId="7" r:id="rId7"/>
  </sheets>
  <definedNames>
    <definedName name="_xlnm._FilterDatabase" localSheetId="1" hidden="1">'01 - Stavební část'!$C$100:$K$1044</definedName>
    <definedName name="_xlnm._FilterDatabase" localSheetId="2" hidden="1">'02 - Zdravotně technické ...'!$C$92:$K$238</definedName>
    <definedName name="_xlnm._FilterDatabase" localSheetId="3" hidden="1">'03 - Vytápění'!$C$85:$K$112</definedName>
    <definedName name="_xlnm._FilterDatabase" localSheetId="4" hidden="1">'04 - Elektroinstalace'!$C$80:$K$118</definedName>
    <definedName name="_xlnm._FilterDatabase" localSheetId="5" hidden="1">'VRN - Vedlejší a ostatní ...'!$C$83:$K$114</definedName>
    <definedName name="_xlnm.Print_Titles" localSheetId="1">'01 - Stavební část'!$100:$100</definedName>
    <definedName name="_xlnm.Print_Titles" localSheetId="2">'02 - Zdravotně technické ...'!$92:$92</definedName>
    <definedName name="_xlnm.Print_Titles" localSheetId="3">'03 - Vytápění'!$85:$85</definedName>
    <definedName name="_xlnm.Print_Titles" localSheetId="4">'04 - Elektroinstalace'!$80:$80</definedName>
    <definedName name="_xlnm.Print_Titles" localSheetId="0">'Rekapitulace stavby'!$52:$52</definedName>
    <definedName name="_xlnm.Print_Titles" localSheetId="5">'VRN - Vedlejší a ostatní ...'!$83:$83</definedName>
    <definedName name="_xlnm.Print_Area" localSheetId="1">'01 - Stavební část'!$C$4:$J$39,'01 - Stavební část'!$C$45:$J$82,'01 - Stavební část'!$C$88:$K$1044</definedName>
    <definedName name="_xlnm.Print_Area" localSheetId="2">'02 - Zdravotně technické ...'!$C$4:$J$39,'02 - Zdravotně technické ...'!$C$45:$J$74,'02 - Zdravotně technické ...'!$C$80:$K$238</definedName>
    <definedName name="_xlnm.Print_Area" localSheetId="3">'03 - Vytápění'!$C$4:$J$39,'03 - Vytápění'!$C$45:$J$67,'03 - Vytápění'!$C$73:$K$112</definedName>
    <definedName name="_xlnm.Print_Area" localSheetId="4">'04 - Elektroinstalace'!$C$4:$J$39,'04 - Elektroinstalace'!$C$45:$J$62,'04 - Elektroinstalace'!$C$68:$K$118</definedName>
    <definedName name="_xlnm.Print_Area" localSheetId="6">'Pokyny pro vyplnění'!$B$2:$K$71,'Pokyny pro vyplnění'!$B$74:$K$118,'Pokyny pro vyplnění'!$B$121:$K$161,'Pokyny pro vyplnění'!$B$164:$K$218</definedName>
    <definedName name="_xlnm.Print_Area" localSheetId="0">'Rekapitulace stavby'!$D$4:$AO$36,'Rekapitulace stavby'!$C$42:$AQ$60</definedName>
    <definedName name="_xlnm.Print_Area" localSheetId="5">'VRN - Vedlejší a ostatní ...'!$C$4:$J$39,'VRN - Vedlejší a ostatní ...'!$C$45:$J$65,'VRN - Vedlejší a ostatní ...'!$C$71:$K$114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37" i="6" l="1"/>
  <c r="J36" i="6"/>
  <c r="AY59" i="1" s="1"/>
  <c r="J35" i="6"/>
  <c r="AX59" i="1" s="1"/>
  <c r="BI114" i="6"/>
  <c r="BH114" i="6"/>
  <c r="BG114" i="6"/>
  <c r="BF114" i="6"/>
  <c r="T114" i="6"/>
  <c r="R114" i="6"/>
  <c r="P114" i="6"/>
  <c r="BI111" i="6"/>
  <c r="BH111" i="6"/>
  <c r="BG111" i="6"/>
  <c r="BF111" i="6"/>
  <c r="T111" i="6"/>
  <c r="R111" i="6"/>
  <c r="P111" i="6"/>
  <c r="BI109" i="6"/>
  <c r="BH109" i="6"/>
  <c r="BG109" i="6"/>
  <c r="BF109" i="6"/>
  <c r="T109" i="6"/>
  <c r="R109" i="6"/>
  <c r="P109" i="6"/>
  <c r="BI105" i="6"/>
  <c r="BH105" i="6"/>
  <c r="BG105" i="6"/>
  <c r="BF105" i="6"/>
  <c r="T105" i="6"/>
  <c r="R105" i="6"/>
  <c r="P105" i="6"/>
  <c r="BI102" i="6"/>
  <c r="BH102" i="6"/>
  <c r="BG102" i="6"/>
  <c r="BF102" i="6"/>
  <c r="T102" i="6"/>
  <c r="R102" i="6"/>
  <c r="P102" i="6"/>
  <c r="BI99" i="6"/>
  <c r="BH99" i="6"/>
  <c r="BG99" i="6"/>
  <c r="BF99" i="6"/>
  <c r="T99" i="6"/>
  <c r="R99" i="6"/>
  <c r="P99" i="6"/>
  <c r="BI95" i="6"/>
  <c r="BH95" i="6"/>
  <c r="BG95" i="6"/>
  <c r="BF95" i="6"/>
  <c r="T95" i="6"/>
  <c r="T94" i="6" s="1"/>
  <c r="R95" i="6"/>
  <c r="R94" i="6"/>
  <c r="P95" i="6"/>
  <c r="P94" i="6" s="1"/>
  <c r="BI93" i="6"/>
  <c r="BH93" i="6"/>
  <c r="BG93" i="6"/>
  <c r="BF93" i="6"/>
  <c r="T93" i="6"/>
  <c r="R93" i="6"/>
  <c r="P93" i="6"/>
  <c r="BI92" i="6"/>
  <c r="BH92" i="6"/>
  <c r="BG92" i="6"/>
  <c r="BF92" i="6"/>
  <c r="T92" i="6"/>
  <c r="R92" i="6"/>
  <c r="P92" i="6"/>
  <c r="BI89" i="6"/>
  <c r="BH89" i="6"/>
  <c r="BG89" i="6"/>
  <c r="BF89" i="6"/>
  <c r="T89" i="6"/>
  <c r="R89" i="6"/>
  <c r="P89" i="6"/>
  <c r="BI87" i="6"/>
  <c r="BH87" i="6"/>
  <c r="BG87" i="6"/>
  <c r="BF87" i="6"/>
  <c r="T87" i="6"/>
  <c r="R87" i="6"/>
  <c r="P87" i="6"/>
  <c r="J80" i="6"/>
  <c r="F80" i="6"/>
  <c r="F78" i="6"/>
  <c r="E76" i="6"/>
  <c r="J54" i="6"/>
  <c r="F54" i="6"/>
  <c r="F52" i="6"/>
  <c r="E50" i="6"/>
  <c r="J24" i="6"/>
  <c r="E24" i="6"/>
  <c r="J55" i="6"/>
  <c r="J23" i="6"/>
  <c r="J18" i="6"/>
  <c r="E18" i="6"/>
  <c r="F55" i="6"/>
  <c r="J17" i="6"/>
  <c r="J12" i="6"/>
  <c r="J78" i="6"/>
  <c r="E7" i="6"/>
  <c r="E48" i="6" s="1"/>
  <c r="J37" i="5"/>
  <c r="J36" i="5"/>
  <c r="AY58" i="1"/>
  <c r="J35" i="5"/>
  <c r="AX58" i="1" s="1"/>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4" i="5"/>
  <c r="BH114" i="5"/>
  <c r="BG114" i="5"/>
  <c r="BF114" i="5"/>
  <c r="T114" i="5"/>
  <c r="R114" i="5"/>
  <c r="P114" i="5"/>
  <c r="BI113" i="5"/>
  <c r="BH113" i="5"/>
  <c r="BG113" i="5"/>
  <c r="BF113" i="5"/>
  <c r="T113" i="5"/>
  <c r="R113" i="5"/>
  <c r="P113" i="5"/>
  <c r="BI112" i="5"/>
  <c r="BH112" i="5"/>
  <c r="BG112" i="5"/>
  <c r="BF112" i="5"/>
  <c r="T112" i="5"/>
  <c r="R112" i="5"/>
  <c r="P112" i="5"/>
  <c r="BI111" i="5"/>
  <c r="BH111" i="5"/>
  <c r="BG111" i="5"/>
  <c r="BF111" i="5"/>
  <c r="T111" i="5"/>
  <c r="R111" i="5"/>
  <c r="P111" i="5"/>
  <c r="BI110" i="5"/>
  <c r="BH110" i="5"/>
  <c r="BG110" i="5"/>
  <c r="BF110" i="5"/>
  <c r="T110" i="5"/>
  <c r="R110" i="5"/>
  <c r="P110" i="5"/>
  <c r="BI109" i="5"/>
  <c r="BH109" i="5"/>
  <c r="BG109" i="5"/>
  <c r="BF109" i="5"/>
  <c r="T109" i="5"/>
  <c r="R109" i="5"/>
  <c r="P109" i="5"/>
  <c r="BI108" i="5"/>
  <c r="BH108" i="5"/>
  <c r="BG108" i="5"/>
  <c r="BF108" i="5"/>
  <c r="T108" i="5"/>
  <c r="R108" i="5"/>
  <c r="P108" i="5"/>
  <c r="BI107" i="5"/>
  <c r="BH107" i="5"/>
  <c r="BG107" i="5"/>
  <c r="BF107" i="5"/>
  <c r="T107" i="5"/>
  <c r="R107" i="5"/>
  <c r="P107" i="5"/>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9" i="5"/>
  <c r="BH99" i="5"/>
  <c r="BG99" i="5"/>
  <c r="BF99" i="5"/>
  <c r="T99" i="5"/>
  <c r="R99" i="5"/>
  <c r="P99" i="5"/>
  <c r="BI98" i="5"/>
  <c r="BH98" i="5"/>
  <c r="BG98" i="5"/>
  <c r="BF98" i="5"/>
  <c r="T98" i="5"/>
  <c r="R98" i="5"/>
  <c r="P98" i="5"/>
  <c r="BI97" i="5"/>
  <c r="BH97" i="5"/>
  <c r="BG97" i="5"/>
  <c r="BF97" i="5"/>
  <c r="T97" i="5"/>
  <c r="R97" i="5"/>
  <c r="P97" i="5"/>
  <c r="BI96" i="5"/>
  <c r="BH96" i="5"/>
  <c r="BG96" i="5"/>
  <c r="BF96" i="5"/>
  <c r="T96" i="5"/>
  <c r="R96" i="5"/>
  <c r="P96" i="5"/>
  <c r="BI95" i="5"/>
  <c r="BH95" i="5"/>
  <c r="BG95" i="5"/>
  <c r="BF95" i="5"/>
  <c r="T95" i="5"/>
  <c r="R95" i="5"/>
  <c r="P95" i="5"/>
  <c r="BI94" i="5"/>
  <c r="BH94" i="5"/>
  <c r="BG94" i="5"/>
  <c r="BF94" i="5"/>
  <c r="T94" i="5"/>
  <c r="R94" i="5"/>
  <c r="P94" i="5"/>
  <c r="BI93" i="5"/>
  <c r="BH93" i="5"/>
  <c r="BG93" i="5"/>
  <c r="BF93" i="5"/>
  <c r="T93" i="5"/>
  <c r="R93" i="5"/>
  <c r="P93" i="5"/>
  <c r="BI92" i="5"/>
  <c r="BH92" i="5"/>
  <c r="BG92" i="5"/>
  <c r="BF92" i="5"/>
  <c r="T92" i="5"/>
  <c r="R92" i="5"/>
  <c r="P92" i="5"/>
  <c r="BI91" i="5"/>
  <c r="BH91" i="5"/>
  <c r="BG91" i="5"/>
  <c r="BF91" i="5"/>
  <c r="T91" i="5"/>
  <c r="R91" i="5"/>
  <c r="P91" i="5"/>
  <c r="BI90" i="5"/>
  <c r="BH90" i="5"/>
  <c r="BG90" i="5"/>
  <c r="BF90" i="5"/>
  <c r="T90" i="5"/>
  <c r="R90" i="5"/>
  <c r="P90" i="5"/>
  <c r="BI89" i="5"/>
  <c r="BH89" i="5"/>
  <c r="BG89" i="5"/>
  <c r="BF89" i="5"/>
  <c r="T89" i="5"/>
  <c r="R89" i="5"/>
  <c r="P89" i="5"/>
  <c r="BI88" i="5"/>
  <c r="BH88" i="5"/>
  <c r="BG88" i="5"/>
  <c r="BF88" i="5"/>
  <c r="T88" i="5"/>
  <c r="R88" i="5"/>
  <c r="P88" i="5"/>
  <c r="BI87" i="5"/>
  <c r="BH87" i="5"/>
  <c r="BG87" i="5"/>
  <c r="BF87" i="5"/>
  <c r="T87" i="5"/>
  <c r="R87" i="5"/>
  <c r="P87" i="5"/>
  <c r="BI86" i="5"/>
  <c r="BH86" i="5"/>
  <c r="BG86" i="5"/>
  <c r="BF86" i="5"/>
  <c r="T86" i="5"/>
  <c r="R86" i="5"/>
  <c r="P86" i="5"/>
  <c r="BI85" i="5"/>
  <c r="BH85" i="5"/>
  <c r="BG85" i="5"/>
  <c r="BF85" i="5"/>
  <c r="T85" i="5"/>
  <c r="R85" i="5"/>
  <c r="P85" i="5"/>
  <c r="BI84" i="5"/>
  <c r="BH84" i="5"/>
  <c r="BG84" i="5"/>
  <c r="BF84" i="5"/>
  <c r="T84" i="5"/>
  <c r="R84" i="5"/>
  <c r="P84" i="5"/>
  <c r="J77" i="5"/>
  <c r="F77" i="5"/>
  <c r="F75" i="5"/>
  <c r="E73" i="5"/>
  <c r="J54" i="5"/>
  <c r="F54" i="5"/>
  <c r="F52" i="5"/>
  <c r="E50" i="5"/>
  <c r="J24" i="5"/>
  <c r="E24" i="5"/>
  <c r="J55" i="5" s="1"/>
  <c r="J23" i="5"/>
  <c r="J18" i="5"/>
  <c r="E18" i="5"/>
  <c r="F78" i="5" s="1"/>
  <c r="J17" i="5"/>
  <c r="J12" i="5"/>
  <c r="J52" i="5" s="1"/>
  <c r="E7" i="5"/>
  <c r="E71" i="5"/>
  <c r="J37" i="4"/>
  <c r="J36" i="4"/>
  <c r="AY57" i="1" s="1"/>
  <c r="J35" i="4"/>
  <c r="AX57" i="1"/>
  <c r="BI111" i="4"/>
  <c r="BH111" i="4"/>
  <c r="BG111" i="4"/>
  <c r="BF111" i="4"/>
  <c r="T111" i="4"/>
  <c r="R111" i="4"/>
  <c r="P111" i="4"/>
  <c r="BI109" i="4"/>
  <c r="BH109" i="4"/>
  <c r="BG109" i="4"/>
  <c r="BF109" i="4"/>
  <c r="T109" i="4"/>
  <c r="R109" i="4"/>
  <c r="P109" i="4"/>
  <c r="BI107" i="4"/>
  <c r="BH107" i="4"/>
  <c r="BG107" i="4"/>
  <c r="BF107" i="4"/>
  <c r="T107" i="4"/>
  <c r="R107" i="4"/>
  <c r="P107" i="4"/>
  <c r="BI106" i="4"/>
  <c r="BH106" i="4"/>
  <c r="BG106" i="4"/>
  <c r="BF106" i="4"/>
  <c r="T106" i="4"/>
  <c r="R106" i="4"/>
  <c r="P106" i="4"/>
  <c r="BI105" i="4"/>
  <c r="BH105" i="4"/>
  <c r="BG105" i="4"/>
  <c r="BF105" i="4"/>
  <c r="T105" i="4"/>
  <c r="R105" i="4"/>
  <c r="P105" i="4"/>
  <c r="BI104" i="4"/>
  <c r="BH104" i="4"/>
  <c r="BG104" i="4"/>
  <c r="BF104" i="4"/>
  <c r="T104" i="4"/>
  <c r="R104" i="4"/>
  <c r="P104" i="4"/>
  <c r="BI103" i="4"/>
  <c r="BH103" i="4"/>
  <c r="BG103" i="4"/>
  <c r="BF103" i="4"/>
  <c r="T103" i="4"/>
  <c r="R103" i="4"/>
  <c r="P103" i="4"/>
  <c r="BI101" i="4"/>
  <c r="BH101" i="4"/>
  <c r="BG101" i="4"/>
  <c r="BF101" i="4"/>
  <c r="T101" i="4"/>
  <c r="R101" i="4"/>
  <c r="P101" i="4"/>
  <c r="BI100" i="4"/>
  <c r="BH100" i="4"/>
  <c r="BG100" i="4"/>
  <c r="BF100" i="4"/>
  <c r="T100" i="4"/>
  <c r="R100" i="4"/>
  <c r="P100" i="4"/>
  <c r="BI99" i="4"/>
  <c r="BH99" i="4"/>
  <c r="BG99" i="4"/>
  <c r="BF99" i="4"/>
  <c r="T99" i="4"/>
  <c r="R99" i="4"/>
  <c r="P99" i="4"/>
  <c r="BI97" i="4"/>
  <c r="BH97" i="4"/>
  <c r="BG97" i="4"/>
  <c r="BF97" i="4"/>
  <c r="T97" i="4"/>
  <c r="R97" i="4"/>
  <c r="P97" i="4"/>
  <c r="BI96" i="4"/>
  <c r="BH96" i="4"/>
  <c r="BG96" i="4"/>
  <c r="BF96" i="4"/>
  <c r="T96" i="4"/>
  <c r="R96" i="4"/>
  <c r="P96" i="4"/>
  <c r="BI94" i="4"/>
  <c r="BH94" i="4"/>
  <c r="BG94" i="4"/>
  <c r="BF94" i="4"/>
  <c r="T94" i="4"/>
  <c r="R94" i="4"/>
  <c r="P94" i="4"/>
  <c r="BI92" i="4"/>
  <c r="BH92" i="4"/>
  <c r="BG92" i="4"/>
  <c r="BF92" i="4"/>
  <c r="T92" i="4"/>
  <c r="R92" i="4"/>
  <c r="P92" i="4"/>
  <c r="BI89" i="4"/>
  <c r="BH89" i="4"/>
  <c r="BG89" i="4"/>
  <c r="BF89" i="4"/>
  <c r="T89" i="4"/>
  <c r="T88" i="4"/>
  <c r="T87" i="4" s="1"/>
  <c r="R89" i="4"/>
  <c r="R88" i="4"/>
  <c r="R87" i="4"/>
  <c r="P89" i="4"/>
  <c r="P88" i="4" s="1"/>
  <c r="P87" i="4" s="1"/>
  <c r="J82" i="4"/>
  <c r="F82" i="4"/>
  <c r="F80" i="4"/>
  <c r="E78" i="4"/>
  <c r="J54" i="4"/>
  <c r="F54" i="4"/>
  <c r="F52" i="4"/>
  <c r="E50" i="4"/>
  <c r="J24" i="4"/>
  <c r="E24" i="4"/>
  <c r="J83" i="4" s="1"/>
  <c r="J23" i="4"/>
  <c r="J18" i="4"/>
  <c r="E18" i="4"/>
  <c r="F55" i="4" s="1"/>
  <c r="J17" i="4"/>
  <c r="J12" i="4"/>
  <c r="J80" i="4" s="1"/>
  <c r="E7" i="4"/>
  <c r="E76" i="4"/>
  <c r="J37" i="3"/>
  <c r="J36" i="3"/>
  <c r="AY56" i="1" s="1"/>
  <c r="J35" i="3"/>
  <c r="AX56" i="1"/>
  <c r="BI237" i="3"/>
  <c r="BH237" i="3"/>
  <c r="BG237" i="3"/>
  <c r="BF237" i="3"/>
  <c r="T237" i="3"/>
  <c r="R237" i="3"/>
  <c r="P237" i="3"/>
  <c r="BI236" i="3"/>
  <c r="BH236" i="3"/>
  <c r="BG236" i="3"/>
  <c r="BF236" i="3"/>
  <c r="T236" i="3"/>
  <c r="R236" i="3"/>
  <c r="P236" i="3"/>
  <c r="BI235" i="3"/>
  <c r="BH235" i="3"/>
  <c r="BG235" i="3"/>
  <c r="BF235" i="3"/>
  <c r="T235" i="3"/>
  <c r="R235" i="3"/>
  <c r="P235" i="3"/>
  <c r="BI233" i="3"/>
  <c r="BH233" i="3"/>
  <c r="BG233" i="3"/>
  <c r="BF233" i="3"/>
  <c r="T233" i="3"/>
  <c r="R233" i="3"/>
  <c r="P233" i="3"/>
  <c r="BI230" i="3"/>
  <c r="BH230" i="3"/>
  <c r="BG230" i="3"/>
  <c r="BF230" i="3"/>
  <c r="T230" i="3"/>
  <c r="R230" i="3"/>
  <c r="P230" i="3"/>
  <c r="BI228" i="3"/>
  <c r="BH228" i="3"/>
  <c r="BG228" i="3"/>
  <c r="BF228" i="3"/>
  <c r="T228" i="3"/>
  <c r="R228" i="3"/>
  <c r="P228" i="3"/>
  <c r="BI226" i="3"/>
  <c r="BH226" i="3"/>
  <c r="BG226" i="3"/>
  <c r="BF226" i="3"/>
  <c r="T226" i="3"/>
  <c r="R226" i="3"/>
  <c r="P226" i="3"/>
  <c r="BI220" i="3"/>
  <c r="BH220" i="3"/>
  <c r="BG220" i="3"/>
  <c r="BF220" i="3"/>
  <c r="T220" i="3"/>
  <c r="R220" i="3"/>
  <c r="P220" i="3"/>
  <c r="BI217" i="3"/>
  <c r="BH217" i="3"/>
  <c r="BG217" i="3"/>
  <c r="BF217" i="3"/>
  <c r="T217" i="3"/>
  <c r="R217" i="3"/>
  <c r="P217" i="3"/>
  <c r="BI216" i="3"/>
  <c r="BH216" i="3"/>
  <c r="BG216" i="3"/>
  <c r="BF216" i="3"/>
  <c r="T216" i="3"/>
  <c r="R216" i="3"/>
  <c r="P216" i="3"/>
  <c r="BI214" i="3"/>
  <c r="BH214" i="3"/>
  <c r="BG214" i="3"/>
  <c r="BF214" i="3"/>
  <c r="T214" i="3"/>
  <c r="R214" i="3"/>
  <c r="P214" i="3"/>
  <c r="BI212" i="3"/>
  <c r="BH212" i="3"/>
  <c r="BG212" i="3"/>
  <c r="BF212" i="3"/>
  <c r="T212" i="3"/>
  <c r="R212" i="3"/>
  <c r="P212" i="3"/>
  <c r="BI210" i="3"/>
  <c r="BH210" i="3"/>
  <c r="BG210" i="3"/>
  <c r="BF210" i="3"/>
  <c r="T210" i="3"/>
  <c r="R210" i="3"/>
  <c r="P210" i="3"/>
  <c r="BI208" i="3"/>
  <c r="BH208" i="3"/>
  <c r="BG208" i="3"/>
  <c r="BF208" i="3"/>
  <c r="T208" i="3"/>
  <c r="R208" i="3"/>
  <c r="P208" i="3"/>
  <c r="BI206" i="3"/>
  <c r="BH206" i="3"/>
  <c r="BG206" i="3"/>
  <c r="BF206" i="3"/>
  <c r="T206" i="3"/>
  <c r="R206" i="3"/>
  <c r="P206" i="3"/>
  <c r="BI204" i="3"/>
  <c r="BH204" i="3"/>
  <c r="BG204" i="3"/>
  <c r="BF204" i="3"/>
  <c r="T204" i="3"/>
  <c r="R204" i="3"/>
  <c r="P204" i="3"/>
  <c r="BI202" i="3"/>
  <c r="BH202" i="3"/>
  <c r="BG202" i="3"/>
  <c r="BF202" i="3"/>
  <c r="T202" i="3"/>
  <c r="R202" i="3"/>
  <c r="P202" i="3"/>
  <c r="BI200" i="3"/>
  <c r="BH200" i="3"/>
  <c r="BG200" i="3"/>
  <c r="BF200" i="3"/>
  <c r="T200" i="3"/>
  <c r="R200" i="3"/>
  <c r="P200" i="3"/>
  <c r="BI198" i="3"/>
  <c r="BH198" i="3"/>
  <c r="BG198" i="3"/>
  <c r="BF198" i="3"/>
  <c r="T198" i="3"/>
  <c r="R198" i="3"/>
  <c r="P198" i="3"/>
  <c r="BI195" i="3"/>
  <c r="BH195" i="3"/>
  <c r="BG195" i="3"/>
  <c r="BF195" i="3"/>
  <c r="T195" i="3"/>
  <c r="R195" i="3"/>
  <c r="P195" i="3"/>
  <c r="BI194" i="3"/>
  <c r="BH194" i="3"/>
  <c r="BG194" i="3"/>
  <c r="BF194" i="3"/>
  <c r="T194" i="3"/>
  <c r="R194" i="3"/>
  <c r="P194" i="3"/>
  <c r="BI192" i="3"/>
  <c r="BH192" i="3"/>
  <c r="BG192" i="3"/>
  <c r="BF192" i="3"/>
  <c r="T192" i="3"/>
  <c r="R192" i="3"/>
  <c r="P192" i="3"/>
  <c r="BI190" i="3"/>
  <c r="BH190" i="3"/>
  <c r="BG190" i="3"/>
  <c r="BF190" i="3"/>
  <c r="T190" i="3"/>
  <c r="R190" i="3"/>
  <c r="P190" i="3"/>
  <c r="BI188" i="3"/>
  <c r="BH188" i="3"/>
  <c r="BG188" i="3"/>
  <c r="BF188" i="3"/>
  <c r="T188" i="3"/>
  <c r="R188" i="3"/>
  <c r="P188" i="3"/>
  <c r="BI186" i="3"/>
  <c r="BH186" i="3"/>
  <c r="BG186" i="3"/>
  <c r="BF186" i="3"/>
  <c r="T186" i="3"/>
  <c r="R186" i="3"/>
  <c r="P186" i="3"/>
  <c r="BI184" i="3"/>
  <c r="BH184" i="3"/>
  <c r="BG184" i="3"/>
  <c r="BF184" i="3"/>
  <c r="T184" i="3"/>
  <c r="R184" i="3"/>
  <c r="P184" i="3"/>
  <c r="BI182" i="3"/>
  <c r="BH182" i="3"/>
  <c r="BG182" i="3"/>
  <c r="BF182" i="3"/>
  <c r="T182" i="3"/>
  <c r="R182" i="3"/>
  <c r="P182" i="3"/>
  <c r="BI178" i="3"/>
  <c r="BH178" i="3"/>
  <c r="BG178" i="3"/>
  <c r="BF178" i="3"/>
  <c r="T178" i="3"/>
  <c r="T177" i="3"/>
  <c r="R178" i="3"/>
  <c r="R177" i="3" s="1"/>
  <c r="P178" i="3"/>
  <c r="P177" i="3"/>
  <c r="BI175" i="3"/>
  <c r="BH175" i="3"/>
  <c r="BG175" i="3"/>
  <c r="BF175" i="3"/>
  <c r="T175" i="3"/>
  <c r="R175" i="3"/>
  <c r="P175" i="3"/>
  <c r="BI173" i="3"/>
  <c r="BH173" i="3"/>
  <c r="BG173" i="3"/>
  <c r="BF173" i="3"/>
  <c r="T173" i="3"/>
  <c r="R173" i="3"/>
  <c r="P173" i="3"/>
  <c r="BI169" i="3"/>
  <c r="BH169" i="3"/>
  <c r="BG169" i="3"/>
  <c r="BF169" i="3"/>
  <c r="T169" i="3"/>
  <c r="R169" i="3"/>
  <c r="P169" i="3"/>
  <c r="BI166" i="3"/>
  <c r="BH166" i="3"/>
  <c r="BG166" i="3"/>
  <c r="BF166" i="3"/>
  <c r="T166" i="3"/>
  <c r="R166" i="3"/>
  <c r="P166" i="3"/>
  <c r="BI164" i="3"/>
  <c r="BH164" i="3"/>
  <c r="BG164" i="3"/>
  <c r="BF164" i="3"/>
  <c r="T164" i="3"/>
  <c r="R164" i="3"/>
  <c r="P164" i="3"/>
  <c r="BI160" i="3"/>
  <c r="BH160" i="3"/>
  <c r="BG160" i="3"/>
  <c r="BF160" i="3"/>
  <c r="T160" i="3"/>
  <c r="R160" i="3"/>
  <c r="P160" i="3"/>
  <c r="BI158" i="3"/>
  <c r="BH158" i="3"/>
  <c r="BG158" i="3"/>
  <c r="BF158" i="3"/>
  <c r="T158" i="3"/>
  <c r="R158" i="3"/>
  <c r="P158" i="3"/>
  <c r="BI155" i="3"/>
  <c r="BH155" i="3"/>
  <c r="BG155" i="3"/>
  <c r="BF155" i="3"/>
  <c r="T155" i="3"/>
  <c r="R155" i="3"/>
  <c r="P155" i="3"/>
  <c r="BI153" i="3"/>
  <c r="BH153" i="3"/>
  <c r="BG153" i="3"/>
  <c r="BF153" i="3"/>
  <c r="T153" i="3"/>
  <c r="R153" i="3"/>
  <c r="P153" i="3"/>
  <c r="BI152" i="3"/>
  <c r="BH152" i="3"/>
  <c r="BG152" i="3"/>
  <c r="BF152" i="3"/>
  <c r="T152" i="3"/>
  <c r="R152" i="3"/>
  <c r="P152" i="3"/>
  <c r="BI150" i="3"/>
  <c r="BH150" i="3"/>
  <c r="BG150" i="3"/>
  <c r="BF150" i="3"/>
  <c r="T150" i="3"/>
  <c r="R150" i="3"/>
  <c r="P150" i="3"/>
  <c r="BI148" i="3"/>
  <c r="BH148" i="3"/>
  <c r="BG148" i="3"/>
  <c r="BF148" i="3"/>
  <c r="T148" i="3"/>
  <c r="R148" i="3"/>
  <c r="P148" i="3"/>
  <c r="BI146" i="3"/>
  <c r="BH146" i="3"/>
  <c r="BG146" i="3"/>
  <c r="BF146" i="3"/>
  <c r="T146" i="3"/>
  <c r="R146" i="3"/>
  <c r="P146" i="3"/>
  <c r="BI144" i="3"/>
  <c r="BH144" i="3"/>
  <c r="BG144" i="3"/>
  <c r="BF144" i="3"/>
  <c r="T144" i="3"/>
  <c r="R144" i="3"/>
  <c r="P144" i="3"/>
  <c r="BI142" i="3"/>
  <c r="BH142" i="3"/>
  <c r="BG142" i="3"/>
  <c r="BF142" i="3"/>
  <c r="T142" i="3"/>
  <c r="R142" i="3"/>
  <c r="P142" i="3"/>
  <c r="BI141" i="3"/>
  <c r="BH141" i="3"/>
  <c r="BG141" i="3"/>
  <c r="BF141" i="3"/>
  <c r="T141" i="3"/>
  <c r="R141" i="3"/>
  <c r="P141" i="3"/>
  <c r="BI140" i="3"/>
  <c r="BH140" i="3"/>
  <c r="BG140" i="3"/>
  <c r="BF140" i="3"/>
  <c r="T140" i="3"/>
  <c r="R140" i="3"/>
  <c r="P140" i="3"/>
  <c r="BI138" i="3"/>
  <c r="BH138" i="3"/>
  <c r="BG138" i="3"/>
  <c r="BF138" i="3"/>
  <c r="T138" i="3"/>
  <c r="R138" i="3"/>
  <c r="P138" i="3"/>
  <c r="BI136" i="3"/>
  <c r="BH136" i="3"/>
  <c r="BG136" i="3"/>
  <c r="BF136" i="3"/>
  <c r="T136" i="3"/>
  <c r="R136" i="3"/>
  <c r="P136" i="3"/>
  <c r="BI134" i="3"/>
  <c r="BH134" i="3"/>
  <c r="BG134" i="3"/>
  <c r="BF134" i="3"/>
  <c r="T134" i="3"/>
  <c r="R134" i="3"/>
  <c r="P134" i="3"/>
  <c r="BI131" i="3"/>
  <c r="BH131" i="3"/>
  <c r="BG131" i="3"/>
  <c r="BF131" i="3"/>
  <c r="T131" i="3"/>
  <c r="R131" i="3"/>
  <c r="P131" i="3"/>
  <c r="BI129" i="3"/>
  <c r="BH129" i="3"/>
  <c r="BG129" i="3"/>
  <c r="BF129" i="3"/>
  <c r="T129" i="3"/>
  <c r="R129" i="3"/>
  <c r="P129" i="3"/>
  <c r="BI127" i="3"/>
  <c r="BH127" i="3"/>
  <c r="BG127" i="3"/>
  <c r="BF127" i="3"/>
  <c r="T127" i="3"/>
  <c r="R127" i="3"/>
  <c r="P127" i="3"/>
  <c r="BI125" i="3"/>
  <c r="BH125" i="3"/>
  <c r="BG125" i="3"/>
  <c r="BF125" i="3"/>
  <c r="T125" i="3"/>
  <c r="R125" i="3"/>
  <c r="P125" i="3"/>
  <c r="BI119" i="3"/>
  <c r="BH119" i="3"/>
  <c r="BG119" i="3"/>
  <c r="BF119" i="3"/>
  <c r="T119" i="3"/>
  <c r="T118" i="3" s="1"/>
  <c r="R119" i="3"/>
  <c r="R118" i="3"/>
  <c r="P119" i="3"/>
  <c r="P118" i="3" s="1"/>
  <c r="BI116" i="3"/>
  <c r="BH116" i="3"/>
  <c r="BG116" i="3"/>
  <c r="BF116" i="3"/>
  <c r="T116" i="3"/>
  <c r="R116" i="3"/>
  <c r="P116" i="3"/>
  <c r="BI112" i="3"/>
  <c r="BH112" i="3"/>
  <c r="BG112" i="3"/>
  <c r="BF112" i="3"/>
  <c r="T112" i="3"/>
  <c r="R112" i="3"/>
  <c r="P112" i="3"/>
  <c r="BI110" i="3"/>
  <c r="BH110" i="3"/>
  <c r="BG110" i="3"/>
  <c r="BF110" i="3"/>
  <c r="T110" i="3"/>
  <c r="R110" i="3"/>
  <c r="P110" i="3"/>
  <c r="BI107" i="3"/>
  <c r="BH107" i="3"/>
  <c r="BG107" i="3"/>
  <c r="BF107" i="3"/>
  <c r="T107" i="3"/>
  <c r="R107" i="3"/>
  <c r="P107" i="3"/>
  <c r="BI102" i="3"/>
  <c r="BH102" i="3"/>
  <c r="BG102" i="3"/>
  <c r="BF102" i="3"/>
  <c r="T102" i="3"/>
  <c r="R102" i="3"/>
  <c r="P102" i="3"/>
  <c r="BI98" i="3"/>
  <c r="BH98" i="3"/>
  <c r="BG98" i="3"/>
  <c r="BF98" i="3"/>
  <c r="T98" i="3"/>
  <c r="R98" i="3"/>
  <c r="P98" i="3"/>
  <c r="BI96" i="3"/>
  <c r="BH96" i="3"/>
  <c r="BG96" i="3"/>
  <c r="BF96" i="3"/>
  <c r="T96" i="3"/>
  <c r="R96" i="3"/>
  <c r="P96" i="3"/>
  <c r="J89" i="3"/>
  <c r="F89" i="3"/>
  <c r="F87" i="3"/>
  <c r="E85" i="3"/>
  <c r="J54" i="3"/>
  <c r="F54" i="3"/>
  <c r="F52" i="3"/>
  <c r="E50" i="3"/>
  <c r="J24" i="3"/>
  <c r="E24" i="3"/>
  <c r="J55" i="3" s="1"/>
  <c r="J23" i="3"/>
  <c r="J18" i="3"/>
  <c r="E18" i="3"/>
  <c r="F55" i="3" s="1"/>
  <c r="J17" i="3"/>
  <c r="J12" i="3"/>
  <c r="J87" i="3"/>
  <c r="E7" i="3"/>
  <c r="E48" i="3" s="1"/>
  <c r="J37" i="2"/>
  <c r="J36" i="2"/>
  <c r="AY55" i="1" s="1"/>
  <c r="J35" i="2"/>
  <c r="AX55" i="1"/>
  <c r="BI1036" i="2"/>
  <c r="BH1036" i="2"/>
  <c r="BG1036" i="2"/>
  <c r="BF1036" i="2"/>
  <c r="T1036" i="2"/>
  <c r="R1036" i="2"/>
  <c r="P1036" i="2"/>
  <c r="BI1031" i="2"/>
  <c r="BH1031" i="2"/>
  <c r="BG1031" i="2"/>
  <c r="BF1031" i="2"/>
  <c r="T1031" i="2"/>
  <c r="R1031" i="2"/>
  <c r="P1031" i="2"/>
  <c r="BI1027" i="2"/>
  <c r="BH1027" i="2"/>
  <c r="BG1027" i="2"/>
  <c r="BF1027" i="2"/>
  <c r="T1027" i="2"/>
  <c r="R1027" i="2"/>
  <c r="P1027" i="2"/>
  <c r="BI1026" i="2"/>
  <c r="BH1026" i="2"/>
  <c r="BG1026" i="2"/>
  <c r="BF1026" i="2"/>
  <c r="T1026" i="2"/>
  <c r="R1026" i="2"/>
  <c r="P1026" i="2"/>
  <c r="BI1020" i="2"/>
  <c r="BH1020" i="2"/>
  <c r="BG1020" i="2"/>
  <c r="BF1020" i="2"/>
  <c r="T1020" i="2"/>
  <c r="R1020" i="2"/>
  <c r="P1020" i="2"/>
  <c r="BI1006" i="2"/>
  <c r="BH1006" i="2"/>
  <c r="BG1006" i="2"/>
  <c r="BF1006" i="2"/>
  <c r="T1006" i="2"/>
  <c r="R1006" i="2"/>
  <c r="P1006" i="2"/>
  <c r="BI1000" i="2"/>
  <c r="BH1000" i="2"/>
  <c r="BG1000" i="2"/>
  <c r="BF1000" i="2"/>
  <c r="T1000" i="2"/>
  <c r="T999" i="2"/>
  <c r="R1000" i="2"/>
  <c r="R999" i="2" s="1"/>
  <c r="P1000" i="2"/>
  <c r="P999" i="2"/>
  <c r="BI997" i="2"/>
  <c r="BH997" i="2"/>
  <c r="BG997" i="2"/>
  <c r="BF997" i="2"/>
  <c r="T997" i="2"/>
  <c r="R997" i="2"/>
  <c r="P997" i="2"/>
  <c r="BI991" i="2"/>
  <c r="BH991" i="2"/>
  <c r="BG991" i="2"/>
  <c r="BF991" i="2"/>
  <c r="T991" i="2"/>
  <c r="R991" i="2"/>
  <c r="P991" i="2"/>
  <c r="BI989" i="2"/>
  <c r="BH989" i="2"/>
  <c r="BG989" i="2"/>
  <c r="BF989" i="2"/>
  <c r="T989" i="2"/>
  <c r="R989" i="2"/>
  <c r="P989" i="2"/>
  <c r="BI987" i="2"/>
  <c r="BH987" i="2"/>
  <c r="BG987" i="2"/>
  <c r="BF987" i="2"/>
  <c r="T987" i="2"/>
  <c r="R987" i="2"/>
  <c r="P987" i="2"/>
  <c r="BI985" i="2"/>
  <c r="BH985" i="2"/>
  <c r="BG985" i="2"/>
  <c r="BF985" i="2"/>
  <c r="T985" i="2"/>
  <c r="R985" i="2"/>
  <c r="P985" i="2"/>
  <c r="BI983" i="2"/>
  <c r="BH983" i="2"/>
  <c r="BG983" i="2"/>
  <c r="BF983" i="2"/>
  <c r="T983" i="2"/>
  <c r="R983" i="2"/>
  <c r="P983" i="2"/>
  <c r="BI977" i="2"/>
  <c r="BH977" i="2"/>
  <c r="BG977" i="2"/>
  <c r="BF977" i="2"/>
  <c r="T977" i="2"/>
  <c r="R977" i="2"/>
  <c r="P977" i="2"/>
  <c r="BI974" i="2"/>
  <c r="BH974" i="2"/>
  <c r="BG974" i="2"/>
  <c r="BF974" i="2"/>
  <c r="T974" i="2"/>
  <c r="R974" i="2"/>
  <c r="P974" i="2"/>
  <c r="BI972" i="2"/>
  <c r="BH972" i="2"/>
  <c r="BG972" i="2"/>
  <c r="BF972" i="2"/>
  <c r="T972" i="2"/>
  <c r="R972" i="2"/>
  <c r="P972" i="2"/>
  <c r="BI966" i="2"/>
  <c r="BH966" i="2"/>
  <c r="BG966" i="2"/>
  <c r="BF966" i="2"/>
  <c r="T966" i="2"/>
  <c r="R966" i="2"/>
  <c r="P966" i="2"/>
  <c r="BI964" i="2"/>
  <c r="BH964" i="2"/>
  <c r="BG964" i="2"/>
  <c r="BF964" i="2"/>
  <c r="T964" i="2"/>
  <c r="R964" i="2"/>
  <c r="P964" i="2"/>
  <c r="BI958" i="2"/>
  <c r="BH958" i="2"/>
  <c r="BG958" i="2"/>
  <c r="BF958" i="2"/>
  <c r="T958" i="2"/>
  <c r="R958" i="2"/>
  <c r="P958" i="2"/>
  <c r="BI956" i="2"/>
  <c r="BH956" i="2"/>
  <c r="BG956" i="2"/>
  <c r="BF956" i="2"/>
  <c r="T956" i="2"/>
  <c r="R956" i="2"/>
  <c r="P956" i="2"/>
  <c r="BI949" i="2"/>
  <c r="BH949" i="2"/>
  <c r="BG949" i="2"/>
  <c r="BF949" i="2"/>
  <c r="T949" i="2"/>
  <c r="R949" i="2"/>
  <c r="P949" i="2"/>
  <c r="BI947" i="2"/>
  <c r="BH947" i="2"/>
  <c r="BG947" i="2"/>
  <c r="BF947" i="2"/>
  <c r="T947" i="2"/>
  <c r="R947" i="2"/>
  <c r="P947" i="2"/>
  <c r="BI945" i="2"/>
  <c r="BH945" i="2"/>
  <c r="BG945" i="2"/>
  <c r="BF945" i="2"/>
  <c r="T945" i="2"/>
  <c r="R945" i="2"/>
  <c r="P945" i="2"/>
  <c r="BI943" i="2"/>
  <c r="BH943" i="2"/>
  <c r="BG943" i="2"/>
  <c r="BF943" i="2"/>
  <c r="T943" i="2"/>
  <c r="R943" i="2"/>
  <c r="P943" i="2"/>
  <c r="BI941" i="2"/>
  <c r="BH941" i="2"/>
  <c r="BG941" i="2"/>
  <c r="BF941" i="2"/>
  <c r="T941" i="2"/>
  <c r="R941" i="2"/>
  <c r="P941" i="2"/>
  <c r="BI934" i="2"/>
  <c r="BH934" i="2"/>
  <c r="BG934" i="2"/>
  <c r="BF934" i="2"/>
  <c r="T934" i="2"/>
  <c r="R934" i="2"/>
  <c r="P934" i="2"/>
  <c r="BI931" i="2"/>
  <c r="BH931" i="2"/>
  <c r="BG931" i="2"/>
  <c r="BF931" i="2"/>
  <c r="T931" i="2"/>
  <c r="R931" i="2"/>
  <c r="P931" i="2"/>
  <c r="BI925" i="2"/>
  <c r="BH925" i="2"/>
  <c r="BG925" i="2"/>
  <c r="BF925" i="2"/>
  <c r="T925" i="2"/>
  <c r="R925" i="2"/>
  <c r="P925" i="2"/>
  <c r="BI923" i="2"/>
  <c r="BH923" i="2"/>
  <c r="BG923" i="2"/>
  <c r="BF923" i="2"/>
  <c r="T923" i="2"/>
  <c r="R923" i="2"/>
  <c r="P923" i="2"/>
  <c r="BI921" i="2"/>
  <c r="BH921" i="2"/>
  <c r="BG921" i="2"/>
  <c r="BF921" i="2"/>
  <c r="T921" i="2"/>
  <c r="R921" i="2"/>
  <c r="P921" i="2"/>
  <c r="BI919" i="2"/>
  <c r="BH919" i="2"/>
  <c r="BG919" i="2"/>
  <c r="BF919" i="2"/>
  <c r="T919" i="2"/>
  <c r="R919" i="2"/>
  <c r="P919" i="2"/>
  <c r="BI913" i="2"/>
  <c r="BH913" i="2"/>
  <c r="BG913" i="2"/>
  <c r="BF913" i="2"/>
  <c r="T913" i="2"/>
  <c r="R913" i="2"/>
  <c r="P913" i="2"/>
  <c r="BI911" i="2"/>
  <c r="BH911" i="2"/>
  <c r="BG911" i="2"/>
  <c r="BF911" i="2"/>
  <c r="T911" i="2"/>
  <c r="R911" i="2"/>
  <c r="P911" i="2"/>
  <c r="BI909" i="2"/>
  <c r="BH909" i="2"/>
  <c r="BG909" i="2"/>
  <c r="BF909" i="2"/>
  <c r="T909" i="2"/>
  <c r="R909" i="2"/>
  <c r="P909" i="2"/>
  <c r="BI903" i="2"/>
  <c r="BH903" i="2"/>
  <c r="BG903" i="2"/>
  <c r="BF903" i="2"/>
  <c r="T903" i="2"/>
  <c r="R903" i="2"/>
  <c r="P903" i="2"/>
  <c r="BI900" i="2"/>
  <c r="BH900" i="2"/>
  <c r="BG900" i="2"/>
  <c r="BF900" i="2"/>
  <c r="T900" i="2"/>
  <c r="R900" i="2"/>
  <c r="P900" i="2"/>
  <c r="BI894" i="2"/>
  <c r="BH894" i="2"/>
  <c r="BG894" i="2"/>
  <c r="BF894" i="2"/>
  <c r="T894" i="2"/>
  <c r="R894" i="2"/>
  <c r="P894" i="2"/>
  <c r="BI892" i="2"/>
  <c r="BH892" i="2"/>
  <c r="BG892" i="2"/>
  <c r="BF892" i="2"/>
  <c r="T892" i="2"/>
  <c r="R892" i="2"/>
  <c r="P892" i="2"/>
  <c r="BI891" i="2"/>
  <c r="BH891" i="2"/>
  <c r="BG891" i="2"/>
  <c r="BF891" i="2"/>
  <c r="T891" i="2"/>
  <c r="R891" i="2"/>
  <c r="P891" i="2"/>
  <c r="BI886" i="2"/>
  <c r="BH886" i="2"/>
  <c r="BG886" i="2"/>
  <c r="BF886" i="2"/>
  <c r="T886" i="2"/>
  <c r="R886" i="2"/>
  <c r="P886" i="2"/>
  <c r="BI884" i="2"/>
  <c r="BH884" i="2"/>
  <c r="BG884" i="2"/>
  <c r="BF884" i="2"/>
  <c r="T884" i="2"/>
  <c r="R884" i="2"/>
  <c r="P884" i="2"/>
  <c r="BI878" i="2"/>
  <c r="BH878" i="2"/>
  <c r="BG878" i="2"/>
  <c r="BF878" i="2"/>
  <c r="T878" i="2"/>
  <c r="R878" i="2"/>
  <c r="P878" i="2"/>
  <c r="BI875" i="2"/>
  <c r="BH875" i="2"/>
  <c r="BG875" i="2"/>
  <c r="BF875" i="2"/>
  <c r="T875" i="2"/>
  <c r="R875" i="2"/>
  <c r="P875" i="2"/>
  <c r="BI874" i="2"/>
  <c r="BH874" i="2"/>
  <c r="BG874" i="2"/>
  <c r="BF874" i="2"/>
  <c r="T874" i="2"/>
  <c r="R874" i="2"/>
  <c r="P874" i="2"/>
  <c r="BI870" i="2"/>
  <c r="BH870" i="2"/>
  <c r="BG870" i="2"/>
  <c r="BF870" i="2"/>
  <c r="T870" i="2"/>
  <c r="R870" i="2"/>
  <c r="P870" i="2"/>
  <c r="BI865" i="2"/>
  <c r="BH865" i="2"/>
  <c r="BG865" i="2"/>
  <c r="BF865" i="2"/>
  <c r="T865" i="2"/>
  <c r="R865" i="2"/>
  <c r="P865" i="2"/>
  <c r="BI864" i="2"/>
  <c r="BH864" i="2"/>
  <c r="BG864" i="2"/>
  <c r="BF864" i="2"/>
  <c r="T864" i="2"/>
  <c r="R864" i="2"/>
  <c r="P864" i="2"/>
  <c r="BI859" i="2"/>
  <c r="BH859" i="2"/>
  <c r="BG859" i="2"/>
  <c r="BF859" i="2"/>
  <c r="T859" i="2"/>
  <c r="R859" i="2"/>
  <c r="P859" i="2"/>
  <c r="BI856" i="2"/>
  <c r="BH856" i="2"/>
  <c r="BG856" i="2"/>
  <c r="BF856" i="2"/>
  <c r="T856" i="2"/>
  <c r="R856" i="2"/>
  <c r="P856" i="2"/>
  <c r="BI850" i="2"/>
  <c r="BH850" i="2"/>
  <c r="BG850" i="2"/>
  <c r="BF850" i="2"/>
  <c r="T850" i="2"/>
  <c r="R850" i="2"/>
  <c r="P850" i="2"/>
  <c r="BI848" i="2"/>
  <c r="BH848" i="2"/>
  <c r="BG848" i="2"/>
  <c r="BF848" i="2"/>
  <c r="T848" i="2"/>
  <c r="R848" i="2"/>
  <c r="P848" i="2"/>
  <c r="BI846" i="2"/>
  <c r="BH846" i="2"/>
  <c r="BG846" i="2"/>
  <c r="BF846" i="2"/>
  <c r="T846" i="2"/>
  <c r="R846" i="2"/>
  <c r="P846" i="2"/>
  <c r="BI837" i="2"/>
  <c r="BH837" i="2"/>
  <c r="BG837" i="2"/>
  <c r="BF837" i="2"/>
  <c r="T837" i="2"/>
  <c r="R837" i="2"/>
  <c r="P837" i="2"/>
  <c r="BI832" i="2"/>
  <c r="BH832" i="2"/>
  <c r="BG832" i="2"/>
  <c r="BF832" i="2"/>
  <c r="T832" i="2"/>
  <c r="R832" i="2"/>
  <c r="P832" i="2"/>
  <c r="BI827" i="2"/>
  <c r="BH827" i="2"/>
  <c r="BG827" i="2"/>
  <c r="BF827" i="2"/>
  <c r="T827" i="2"/>
  <c r="R827" i="2"/>
  <c r="P827" i="2"/>
  <c r="BI822" i="2"/>
  <c r="BH822" i="2"/>
  <c r="BG822" i="2"/>
  <c r="BF822" i="2"/>
  <c r="T822" i="2"/>
  <c r="R822" i="2"/>
  <c r="P822" i="2"/>
  <c r="BI817" i="2"/>
  <c r="BH817" i="2"/>
  <c r="BG817" i="2"/>
  <c r="BF817" i="2"/>
  <c r="T817" i="2"/>
  <c r="R817" i="2"/>
  <c r="P817" i="2"/>
  <c r="BI812" i="2"/>
  <c r="BH812" i="2"/>
  <c r="BG812" i="2"/>
  <c r="BF812" i="2"/>
  <c r="T812" i="2"/>
  <c r="R812" i="2"/>
  <c r="P812" i="2"/>
  <c r="BI809" i="2"/>
  <c r="BH809" i="2"/>
  <c r="BG809" i="2"/>
  <c r="BF809" i="2"/>
  <c r="T809" i="2"/>
  <c r="R809" i="2"/>
  <c r="P809" i="2"/>
  <c r="BI807" i="2"/>
  <c r="BH807" i="2"/>
  <c r="BG807" i="2"/>
  <c r="BF807" i="2"/>
  <c r="T807" i="2"/>
  <c r="R807" i="2"/>
  <c r="P807" i="2"/>
  <c r="BI802" i="2"/>
  <c r="BH802" i="2"/>
  <c r="BG802" i="2"/>
  <c r="BF802" i="2"/>
  <c r="T802" i="2"/>
  <c r="R802" i="2"/>
  <c r="P802" i="2"/>
  <c r="BI799" i="2"/>
  <c r="BH799" i="2"/>
  <c r="BG799" i="2"/>
  <c r="BF799" i="2"/>
  <c r="T799" i="2"/>
  <c r="R799" i="2"/>
  <c r="P799" i="2"/>
  <c r="BI793" i="2"/>
  <c r="BH793" i="2"/>
  <c r="BG793" i="2"/>
  <c r="BF793" i="2"/>
  <c r="T793" i="2"/>
  <c r="R793" i="2"/>
  <c r="P793" i="2"/>
  <c r="BI790" i="2"/>
  <c r="BH790" i="2"/>
  <c r="BG790" i="2"/>
  <c r="BF790" i="2"/>
  <c r="T790" i="2"/>
  <c r="R790" i="2"/>
  <c r="P790" i="2"/>
  <c r="BI785" i="2"/>
  <c r="BH785" i="2"/>
  <c r="BG785" i="2"/>
  <c r="BF785" i="2"/>
  <c r="T785" i="2"/>
  <c r="R785" i="2"/>
  <c r="P785" i="2"/>
  <c r="BI779" i="2"/>
  <c r="BH779" i="2"/>
  <c r="BG779" i="2"/>
  <c r="BF779" i="2"/>
  <c r="T779" i="2"/>
  <c r="T778" i="2"/>
  <c r="R779" i="2"/>
  <c r="R778" i="2" s="1"/>
  <c r="P779" i="2"/>
  <c r="P778" i="2"/>
  <c r="BI776" i="2"/>
  <c r="BH776" i="2"/>
  <c r="BG776" i="2"/>
  <c r="BF776" i="2"/>
  <c r="T776" i="2"/>
  <c r="R776" i="2"/>
  <c r="P776" i="2"/>
  <c r="BI774" i="2"/>
  <c r="BH774" i="2"/>
  <c r="BG774" i="2"/>
  <c r="BF774" i="2"/>
  <c r="T774" i="2"/>
  <c r="R774" i="2"/>
  <c r="P774" i="2"/>
  <c r="BI768" i="2"/>
  <c r="BH768" i="2"/>
  <c r="BG768" i="2"/>
  <c r="BF768" i="2"/>
  <c r="T768" i="2"/>
  <c r="R768" i="2"/>
  <c r="P768" i="2"/>
  <c r="BI764" i="2"/>
  <c r="BH764" i="2"/>
  <c r="BG764" i="2"/>
  <c r="BF764" i="2"/>
  <c r="T764" i="2"/>
  <c r="R764" i="2"/>
  <c r="P764" i="2"/>
  <c r="BI758" i="2"/>
  <c r="BH758" i="2"/>
  <c r="BG758" i="2"/>
  <c r="BF758" i="2"/>
  <c r="T758" i="2"/>
  <c r="R758" i="2"/>
  <c r="P758" i="2"/>
  <c r="BI748" i="2"/>
  <c r="BH748" i="2"/>
  <c r="BG748" i="2"/>
  <c r="BF748" i="2"/>
  <c r="T748" i="2"/>
  <c r="R748" i="2"/>
  <c r="P748" i="2"/>
  <c r="BI738" i="2"/>
  <c r="BH738" i="2"/>
  <c r="BG738" i="2"/>
  <c r="BF738" i="2"/>
  <c r="T738" i="2"/>
  <c r="R738" i="2"/>
  <c r="P738" i="2"/>
  <c r="BI736" i="2"/>
  <c r="BH736" i="2"/>
  <c r="BG736" i="2"/>
  <c r="BF736" i="2"/>
  <c r="T736" i="2"/>
  <c r="R736" i="2"/>
  <c r="P736" i="2"/>
  <c r="BI734" i="2"/>
  <c r="BH734" i="2"/>
  <c r="BG734" i="2"/>
  <c r="BF734" i="2"/>
  <c r="T734" i="2"/>
  <c r="R734" i="2"/>
  <c r="P734" i="2"/>
  <c r="BI728" i="2"/>
  <c r="BH728" i="2"/>
  <c r="BG728" i="2"/>
  <c r="BF728" i="2"/>
  <c r="T728" i="2"/>
  <c r="R728" i="2"/>
  <c r="P728" i="2"/>
  <c r="BI726" i="2"/>
  <c r="BH726" i="2"/>
  <c r="BG726" i="2"/>
  <c r="BF726" i="2"/>
  <c r="T726" i="2"/>
  <c r="R726" i="2"/>
  <c r="P726" i="2"/>
  <c r="BI724" i="2"/>
  <c r="BH724" i="2"/>
  <c r="BG724" i="2"/>
  <c r="BF724" i="2"/>
  <c r="T724" i="2"/>
  <c r="R724" i="2"/>
  <c r="P724" i="2"/>
  <c r="BI718" i="2"/>
  <c r="BH718" i="2"/>
  <c r="BG718" i="2"/>
  <c r="BF718" i="2"/>
  <c r="T718" i="2"/>
  <c r="R718" i="2"/>
  <c r="P718" i="2"/>
  <c r="BI707" i="2"/>
  <c r="BH707" i="2"/>
  <c r="BG707" i="2"/>
  <c r="BF707" i="2"/>
  <c r="T707" i="2"/>
  <c r="R707" i="2"/>
  <c r="P707" i="2"/>
  <c r="BI704" i="2"/>
  <c r="BH704" i="2"/>
  <c r="BG704" i="2"/>
  <c r="BF704" i="2"/>
  <c r="T704" i="2"/>
  <c r="R704" i="2"/>
  <c r="P704" i="2"/>
  <c r="BI703" i="2"/>
  <c r="BH703" i="2"/>
  <c r="BG703" i="2"/>
  <c r="BF703" i="2"/>
  <c r="T703" i="2"/>
  <c r="R703" i="2"/>
  <c r="P703" i="2"/>
  <c r="BI701" i="2"/>
  <c r="BH701" i="2"/>
  <c r="BG701" i="2"/>
  <c r="BF701" i="2"/>
  <c r="T701" i="2"/>
  <c r="R701" i="2"/>
  <c r="P701" i="2"/>
  <c r="BI699" i="2"/>
  <c r="BH699" i="2"/>
  <c r="BG699" i="2"/>
  <c r="BF699" i="2"/>
  <c r="T699" i="2"/>
  <c r="R699" i="2"/>
  <c r="P699" i="2"/>
  <c r="BI687" i="2"/>
  <c r="BH687" i="2"/>
  <c r="BG687" i="2"/>
  <c r="BF687" i="2"/>
  <c r="T687" i="2"/>
  <c r="R687" i="2"/>
  <c r="P687" i="2"/>
  <c r="BI685" i="2"/>
  <c r="BH685" i="2"/>
  <c r="BG685" i="2"/>
  <c r="BF685" i="2"/>
  <c r="T685" i="2"/>
  <c r="R685" i="2"/>
  <c r="P685" i="2"/>
  <c r="BI681" i="2"/>
  <c r="BH681" i="2"/>
  <c r="BG681" i="2"/>
  <c r="BF681" i="2"/>
  <c r="T681" i="2"/>
  <c r="R681" i="2"/>
  <c r="P681" i="2"/>
  <c r="BI679" i="2"/>
  <c r="BH679" i="2"/>
  <c r="BG679" i="2"/>
  <c r="BF679" i="2"/>
  <c r="T679" i="2"/>
  <c r="R679" i="2"/>
  <c r="P679" i="2"/>
  <c r="BI671" i="2"/>
  <c r="BH671" i="2"/>
  <c r="BG671" i="2"/>
  <c r="BF671" i="2"/>
  <c r="T671" i="2"/>
  <c r="R671" i="2"/>
  <c r="P671" i="2"/>
  <c r="BI669" i="2"/>
  <c r="BH669" i="2"/>
  <c r="BG669" i="2"/>
  <c r="BF669" i="2"/>
  <c r="T669" i="2"/>
  <c r="R669" i="2"/>
  <c r="P669" i="2"/>
  <c r="BI665" i="2"/>
  <c r="BH665" i="2"/>
  <c r="BG665" i="2"/>
  <c r="BF665" i="2"/>
  <c r="T665" i="2"/>
  <c r="R665" i="2"/>
  <c r="P665" i="2"/>
  <c r="BI663" i="2"/>
  <c r="BH663" i="2"/>
  <c r="BG663" i="2"/>
  <c r="BF663" i="2"/>
  <c r="T663" i="2"/>
  <c r="R663" i="2"/>
  <c r="P663" i="2"/>
  <c r="BI657" i="2"/>
  <c r="BH657" i="2"/>
  <c r="BG657" i="2"/>
  <c r="BF657" i="2"/>
  <c r="T657" i="2"/>
  <c r="R657" i="2"/>
  <c r="P657" i="2"/>
  <c r="BI651" i="2"/>
  <c r="BH651" i="2"/>
  <c r="BG651" i="2"/>
  <c r="BF651" i="2"/>
  <c r="T651" i="2"/>
  <c r="R651" i="2"/>
  <c r="P651" i="2"/>
  <c r="BI641" i="2"/>
  <c r="BH641" i="2"/>
  <c r="BG641" i="2"/>
  <c r="BF641" i="2"/>
  <c r="T641" i="2"/>
  <c r="R641" i="2"/>
  <c r="P641" i="2"/>
  <c r="BI635" i="2"/>
  <c r="BH635" i="2"/>
  <c r="BG635" i="2"/>
  <c r="BF635" i="2"/>
  <c r="T635" i="2"/>
  <c r="R635" i="2"/>
  <c r="P635" i="2"/>
  <c r="BI625" i="2"/>
  <c r="BH625" i="2"/>
  <c r="BG625" i="2"/>
  <c r="BF625" i="2"/>
  <c r="T625" i="2"/>
  <c r="R625" i="2"/>
  <c r="P625" i="2"/>
  <c r="BI623" i="2"/>
  <c r="BH623" i="2"/>
  <c r="BG623" i="2"/>
  <c r="BF623" i="2"/>
  <c r="T623" i="2"/>
  <c r="R623" i="2"/>
  <c r="P623" i="2"/>
  <c r="BI619" i="2"/>
  <c r="BH619" i="2"/>
  <c r="BG619" i="2"/>
  <c r="BF619" i="2"/>
  <c r="T619" i="2"/>
  <c r="R619" i="2"/>
  <c r="P619" i="2"/>
  <c r="BI617" i="2"/>
  <c r="BH617" i="2"/>
  <c r="BG617" i="2"/>
  <c r="BF617" i="2"/>
  <c r="T617" i="2"/>
  <c r="R617" i="2"/>
  <c r="P617" i="2"/>
  <c r="BI611" i="2"/>
  <c r="BH611" i="2"/>
  <c r="BG611" i="2"/>
  <c r="BF611" i="2"/>
  <c r="T611" i="2"/>
  <c r="R611" i="2"/>
  <c r="P611" i="2"/>
  <c r="BI607" i="2"/>
  <c r="BH607" i="2"/>
  <c r="BG607" i="2"/>
  <c r="BF607" i="2"/>
  <c r="T607" i="2"/>
  <c r="T606" i="2" s="1"/>
  <c r="R607" i="2"/>
  <c r="R606" i="2"/>
  <c r="P607" i="2"/>
  <c r="P606" i="2" s="1"/>
  <c r="BI604" i="2"/>
  <c r="BH604" i="2"/>
  <c r="BG604" i="2"/>
  <c r="BF604" i="2"/>
  <c r="T604" i="2"/>
  <c r="R604" i="2"/>
  <c r="P604" i="2"/>
  <c r="BI600" i="2"/>
  <c r="BH600" i="2"/>
  <c r="BG600" i="2"/>
  <c r="BF600" i="2"/>
  <c r="T600" i="2"/>
  <c r="R600" i="2"/>
  <c r="P600" i="2"/>
  <c r="BI598" i="2"/>
  <c r="BH598" i="2"/>
  <c r="BG598" i="2"/>
  <c r="BF598" i="2"/>
  <c r="T598" i="2"/>
  <c r="R598" i="2"/>
  <c r="P598" i="2"/>
  <c r="BI596" i="2"/>
  <c r="BH596" i="2"/>
  <c r="BG596" i="2"/>
  <c r="BF596" i="2"/>
  <c r="T596" i="2"/>
  <c r="R596" i="2"/>
  <c r="P596" i="2"/>
  <c r="BI582" i="2"/>
  <c r="BH582" i="2"/>
  <c r="BG582" i="2"/>
  <c r="BF582" i="2"/>
  <c r="T582" i="2"/>
  <c r="R582" i="2"/>
  <c r="P582" i="2"/>
  <c r="BI572" i="2"/>
  <c r="BH572" i="2"/>
  <c r="BG572" i="2"/>
  <c r="BF572" i="2"/>
  <c r="T572" i="2"/>
  <c r="R572" i="2"/>
  <c r="P572" i="2"/>
  <c r="BI565" i="2"/>
  <c r="BH565" i="2"/>
  <c r="BG565" i="2"/>
  <c r="BF565" i="2"/>
  <c r="T565" i="2"/>
  <c r="R565" i="2"/>
  <c r="P565" i="2"/>
  <c r="BI560" i="2"/>
  <c r="BH560" i="2"/>
  <c r="BG560" i="2"/>
  <c r="BF560" i="2"/>
  <c r="T560" i="2"/>
  <c r="R560" i="2"/>
  <c r="P560" i="2"/>
  <c r="BI555" i="2"/>
  <c r="BH555" i="2"/>
  <c r="BG555" i="2"/>
  <c r="BF555" i="2"/>
  <c r="T555" i="2"/>
  <c r="R555" i="2"/>
  <c r="P555" i="2"/>
  <c r="BI550" i="2"/>
  <c r="BH550" i="2"/>
  <c r="BG550" i="2"/>
  <c r="BF550" i="2"/>
  <c r="T550" i="2"/>
  <c r="R550" i="2"/>
  <c r="P550" i="2"/>
  <c r="BI544" i="2"/>
  <c r="BH544" i="2"/>
  <c r="BG544" i="2"/>
  <c r="BF544" i="2"/>
  <c r="T544" i="2"/>
  <c r="R544" i="2"/>
  <c r="P544" i="2"/>
  <c r="BI539" i="2"/>
  <c r="BH539" i="2"/>
  <c r="BG539" i="2"/>
  <c r="BF539" i="2"/>
  <c r="T539" i="2"/>
  <c r="R539" i="2"/>
  <c r="P539" i="2"/>
  <c r="BI533" i="2"/>
  <c r="BH533" i="2"/>
  <c r="BG533" i="2"/>
  <c r="BF533" i="2"/>
  <c r="T533" i="2"/>
  <c r="R533" i="2"/>
  <c r="P533" i="2"/>
  <c r="BI532" i="2"/>
  <c r="BH532" i="2"/>
  <c r="BG532" i="2"/>
  <c r="BF532" i="2"/>
  <c r="T532" i="2"/>
  <c r="R532" i="2"/>
  <c r="P532" i="2"/>
  <c r="BI527" i="2"/>
  <c r="BH527" i="2"/>
  <c r="BG527" i="2"/>
  <c r="BF527" i="2"/>
  <c r="T527" i="2"/>
  <c r="R527" i="2"/>
  <c r="P527" i="2"/>
  <c r="BI521" i="2"/>
  <c r="BH521" i="2"/>
  <c r="BG521" i="2"/>
  <c r="BF521" i="2"/>
  <c r="T521" i="2"/>
  <c r="R521" i="2"/>
  <c r="P521" i="2"/>
  <c r="BI515" i="2"/>
  <c r="BH515" i="2"/>
  <c r="BG515" i="2"/>
  <c r="BF515" i="2"/>
  <c r="T515" i="2"/>
  <c r="R515" i="2"/>
  <c r="P515" i="2"/>
  <c r="BI513" i="2"/>
  <c r="BH513" i="2"/>
  <c r="BG513" i="2"/>
  <c r="BF513" i="2"/>
  <c r="T513" i="2"/>
  <c r="R513" i="2"/>
  <c r="P513" i="2"/>
  <c r="BI511" i="2"/>
  <c r="BH511" i="2"/>
  <c r="BG511" i="2"/>
  <c r="BF511" i="2"/>
  <c r="T511" i="2"/>
  <c r="R511" i="2"/>
  <c r="P511" i="2"/>
  <c r="BI509" i="2"/>
  <c r="BH509" i="2"/>
  <c r="BG509" i="2"/>
  <c r="BF509" i="2"/>
  <c r="T509" i="2"/>
  <c r="R509" i="2"/>
  <c r="P509" i="2"/>
  <c r="BI507" i="2"/>
  <c r="BH507" i="2"/>
  <c r="BG507" i="2"/>
  <c r="BF507" i="2"/>
  <c r="T507" i="2"/>
  <c r="R507" i="2"/>
  <c r="P507" i="2"/>
  <c r="BI503" i="2"/>
  <c r="BH503" i="2"/>
  <c r="BG503" i="2"/>
  <c r="BF503" i="2"/>
  <c r="T503" i="2"/>
  <c r="R503" i="2"/>
  <c r="P503" i="2"/>
  <c r="BI485" i="2"/>
  <c r="BH485" i="2"/>
  <c r="BG485" i="2"/>
  <c r="BF485" i="2"/>
  <c r="T485" i="2"/>
  <c r="R485" i="2"/>
  <c r="P485" i="2"/>
  <c r="BI483" i="2"/>
  <c r="BH483" i="2"/>
  <c r="BG483" i="2"/>
  <c r="BF483" i="2"/>
  <c r="T483" i="2"/>
  <c r="R483" i="2"/>
  <c r="P483" i="2"/>
  <c r="BI478" i="2"/>
  <c r="BH478" i="2"/>
  <c r="BG478" i="2"/>
  <c r="BF478" i="2"/>
  <c r="T478" i="2"/>
  <c r="R478" i="2"/>
  <c r="P478" i="2"/>
  <c r="BI471" i="2"/>
  <c r="BH471" i="2"/>
  <c r="BG471" i="2"/>
  <c r="BF471" i="2"/>
  <c r="T471" i="2"/>
  <c r="R471" i="2"/>
  <c r="P471" i="2"/>
  <c r="BI464" i="2"/>
  <c r="BH464" i="2"/>
  <c r="BG464" i="2"/>
  <c r="BF464" i="2"/>
  <c r="T464" i="2"/>
  <c r="R464" i="2"/>
  <c r="P464" i="2"/>
  <c r="BI457" i="2"/>
  <c r="BH457" i="2"/>
  <c r="BG457" i="2"/>
  <c r="BF457" i="2"/>
  <c r="T457" i="2"/>
  <c r="R457" i="2"/>
  <c r="P457" i="2"/>
  <c r="BI448" i="2"/>
  <c r="BH448" i="2"/>
  <c r="BG448" i="2"/>
  <c r="BF448" i="2"/>
  <c r="T448" i="2"/>
  <c r="R448" i="2"/>
  <c r="P448" i="2"/>
  <c r="BI426" i="2"/>
  <c r="BH426" i="2"/>
  <c r="BG426" i="2"/>
  <c r="BF426" i="2"/>
  <c r="T426" i="2"/>
  <c r="R426" i="2"/>
  <c r="P426" i="2"/>
  <c r="BI407" i="2"/>
  <c r="BH407" i="2"/>
  <c r="BG407" i="2"/>
  <c r="BF407" i="2"/>
  <c r="T407" i="2"/>
  <c r="R407" i="2"/>
  <c r="P407" i="2"/>
  <c r="BI402" i="2"/>
  <c r="BH402" i="2"/>
  <c r="BG402" i="2"/>
  <c r="BF402" i="2"/>
  <c r="T402" i="2"/>
  <c r="R402" i="2"/>
  <c r="P402" i="2"/>
  <c r="BI395" i="2"/>
  <c r="BH395" i="2"/>
  <c r="BG395" i="2"/>
  <c r="BF395" i="2"/>
  <c r="T395" i="2"/>
  <c r="R395" i="2"/>
  <c r="P395" i="2"/>
  <c r="BI388" i="2"/>
  <c r="BH388" i="2"/>
  <c r="BG388" i="2"/>
  <c r="BF388" i="2"/>
  <c r="T388" i="2"/>
  <c r="R388" i="2"/>
  <c r="P388" i="2"/>
  <c r="BI381" i="2"/>
  <c r="BH381" i="2"/>
  <c r="BG381" i="2"/>
  <c r="BF381" i="2"/>
  <c r="T381" i="2"/>
  <c r="R381" i="2"/>
  <c r="P381" i="2"/>
  <c r="BI379" i="2"/>
  <c r="BH379" i="2"/>
  <c r="BG379" i="2"/>
  <c r="BF379" i="2"/>
  <c r="T379" i="2"/>
  <c r="R379" i="2"/>
  <c r="P379" i="2"/>
  <c r="BI377" i="2"/>
  <c r="BH377" i="2"/>
  <c r="BG377" i="2"/>
  <c r="BF377" i="2"/>
  <c r="T377" i="2"/>
  <c r="R377" i="2"/>
  <c r="P377" i="2"/>
  <c r="BI372" i="2"/>
  <c r="BH372" i="2"/>
  <c r="BG372" i="2"/>
  <c r="BF372" i="2"/>
  <c r="T372" i="2"/>
  <c r="R372" i="2"/>
  <c r="P372" i="2"/>
  <c r="BI364" i="2"/>
  <c r="BH364" i="2"/>
  <c r="BG364" i="2"/>
  <c r="BF364" i="2"/>
  <c r="T364" i="2"/>
  <c r="R364" i="2"/>
  <c r="P364" i="2"/>
  <c r="BI356" i="2"/>
  <c r="BH356" i="2"/>
  <c r="BG356" i="2"/>
  <c r="BF356" i="2"/>
  <c r="T356" i="2"/>
  <c r="R356" i="2"/>
  <c r="P356" i="2"/>
  <c r="BI343" i="2"/>
  <c r="BH343" i="2"/>
  <c r="BG343" i="2"/>
  <c r="BF343" i="2"/>
  <c r="T343" i="2"/>
  <c r="R343" i="2"/>
  <c r="P343" i="2"/>
  <c r="BI341" i="2"/>
  <c r="BH341" i="2"/>
  <c r="BG341" i="2"/>
  <c r="BF341" i="2"/>
  <c r="T341" i="2"/>
  <c r="R341" i="2"/>
  <c r="P341" i="2"/>
  <c r="BI335" i="2"/>
  <c r="BH335" i="2"/>
  <c r="BG335" i="2"/>
  <c r="BF335" i="2"/>
  <c r="T335" i="2"/>
  <c r="R335" i="2"/>
  <c r="P335" i="2"/>
  <c r="BI333" i="2"/>
  <c r="BH333" i="2"/>
  <c r="BG333" i="2"/>
  <c r="BF333" i="2"/>
  <c r="T333" i="2"/>
  <c r="R333" i="2"/>
  <c r="P333" i="2"/>
  <c r="BI326" i="2"/>
  <c r="BH326" i="2"/>
  <c r="BG326" i="2"/>
  <c r="BF326" i="2"/>
  <c r="T326" i="2"/>
  <c r="R326" i="2"/>
  <c r="P326" i="2"/>
  <c r="BI324" i="2"/>
  <c r="BH324" i="2"/>
  <c r="BG324" i="2"/>
  <c r="BF324" i="2"/>
  <c r="T324" i="2"/>
  <c r="R324" i="2"/>
  <c r="P324" i="2"/>
  <c r="BI317" i="2"/>
  <c r="BH317" i="2"/>
  <c r="BG317" i="2"/>
  <c r="BF317" i="2"/>
  <c r="T317" i="2"/>
  <c r="R317" i="2"/>
  <c r="P317" i="2"/>
  <c r="BI294" i="2"/>
  <c r="BH294" i="2"/>
  <c r="BG294" i="2"/>
  <c r="BF294" i="2"/>
  <c r="T294" i="2"/>
  <c r="R294" i="2"/>
  <c r="P294" i="2"/>
  <c r="BI288" i="2"/>
  <c r="BH288" i="2"/>
  <c r="BG288" i="2"/>
  <c r="BF288" i="2"/>
  <c r="T288" i="2"/>
  <c r="R288" i="2"/>
  <c r="P288" i="2"/>
  <c r="BI281" i="2"/>
  <c r="BH281" i="2"/>
  <c r="BG281" i="2"/>
  <c r="BF281" i="2"/>
  <c r="T281" i="2"/>
  <c r="R281" i="2"/>
  <c r="P281" i="2"/>
  <c r="BI274" i="2"/>
  <c r="BH274" i="2"/>
  <c r="BG274" i="2"/>
  <c r="BF274" i="2"/>
  <c r="T274" i="2"/>
  <c r="R274" i="2"/>
  <c r="P274" i="2"/>
  <c r="BI267" i="2"/>
  <c r="BH267" i="2"/>
  <c r="BG267" i="2"/>
  <c r="BF267" i="2"/>
  <c r="T267" i="2"/>
  <c r="R267" i="2"/>
  <c r="P267" i="2"/>
  <c r="BI249" i="2"/>
  <c r="BH249" i="2"/>
  <c r="BG249" i="2"/>
  <c r="BF249" i="2"/>
  <c r="T249" i="2"/>
  <c r="R249" i="2"/>
  <c r="P249" i="2"/>
  <c r="BI243" i="2"/>
  <c r="BH243" i="2"/>
  <c r="BG243" i="2"/>
  <c r="BF243" i="2"/>
  <c r="T243" i="2"/>
  <c r="R243" i="2"/>
  <c r="P243" i="2"/>
  <c r="BI230" i="2"/>
  <c r="BH230" i="2"/>
  <c r="BG230" i="2"/>
  <c r="BF230" i="2"/>
  <c r="T230" i="2"/>
  <c r="R230" i="2"/>
  <c r="P230" i="2"/>
  <c r="BI223" i="2"/>
  <c r="BH223" i="2"/>
  <c r="BG223" i="2"/>
  <c r="BF223" i="2"/>
  <c r="T223" i="2"/>
  <c r="R223" i="2"/>
  <c r="P223" i="2"/>
  <c r="BI221" i="2"/>
  <c r="BH221" i="2"/>
  <c r="BG221" i="2"/>
  <c r="BF221" i="2"/>
  <c r="T221" i="2"/>
  <c r="R221" i="2"/>
  <c r="P221" i="2"/>
  <c r="BI215" i="2"/>
  <c r="BH215" i="2"/>
  <c r="BG215" i="2"/>
  <c r="BF215" i="2"/>
  <c r="T215" i="2"/>
  <c r="R215" i="2"/>
  <c r="P215" i="2"/>
  <c r="BI209" i="2"/>
  <c r="BH209" i="2"/>
  <c r="BG209" i="2"/>
  <c r="BF209" i="2"/>
  <c r="T209" i="2"/>
  <c r="R209" i="2"/>
  <c r="P209" i="2"/>
  <c r="BI204" i="2"/>
  <c r="BH204" i="2"/>
  <c r="BG204" i="2"/>
  <c r="BF204" i="2"/>
  <c r="T204" i="2"/>
  <c r="R204" i="2"/>
  <c r="P204" i="2"/>
  <c r="BI199" i="2"/>
  <c r="BH199" i="2"/>
  <c r="BG199" i="2"/>
  <c r="BF199" i="2"/>
  <c r="T199" i="2"/>
  <c r="R199" i="2"/>
  <c r="P199" i="2"/>
  <c r="BI194" i="2"/>
  <c r="BH194" i="2"/>
  <c r="BG194" i="2"/>
  <c r="BF194" i="2"/>
  <c r="T194" i="2"/>
  <c r="R194" i="2"/>
  <c r="P194" i="2"/>
  <c r="BI192" i="2"/>
  <c r="BH192" i="2"/>
  <c r="BG192" i="2"/>
  <c r="BF192" i="2"/>
  <c r="T192" i="2"/>
  <c r="R192" i="2"/>
  <c r="P192" i="2"/>
  <c r="BI184" i="2"/>
  <c r="BH184" i="2"/>
  <c r="BG184" i="2"/>
  <c r="BF184" i="2"/>
  <c r="T184" i="2"/>
  <c r="R184" i="2"/>
  <c r="P184" i="2"/>
  <c r="BI176" i="2"/>
  <c r="BH176" i="2"/>
  <c r="BG176" i="2"/>
  <c r="BF176" i="2"/>
  <c r="T176" i="2"/>
  <c r="R176" i="2"/>
  <c r="P176" i="2"/>
  <c r="BI171" i="2"/>
  <c r="BH171" i="2"/>
  <c r="BG171" i="2"/>
  <c r="BF171" i="2"/>
  <c r="T171" i="2"/>
  <c r="R171" i="2"/>
  <c r="P171" i="2"/>
  <c r="BI166" i="2"/>
  <c r="BH166" i="2"/>
  <c r="BG166" i="2"/>
  <c r="BF166" i="2"/>
  <c r="T166" i="2"/>
  <c r="R166" i="2"/>
  <c r="P166" i="2"/>
  <c r="BI155" i="2"/>
  <c r="BH155" i="2"/>
  <c r="BG155" i="2"/>
  <c r="BF155" i="2"/>
  <c r="T155" i="2"/>
  <c r="R155" i="2"/>
  <c r="P155" i="2"/>
  <c r="BI145" i="2"/>
  <c r="BH145" i="2"/>
  <c r="BG145" i="2"/>
  <c r="BF145" i="2"/>
  <c r="T145" i="2"/>
  <c r="R145" i="2"/>
  <c r="P145" i="2"/>
  <c r="BI138" i="2"/>
  <c r="BH138" i="2"/>
  <c r="BG138" i="2"/>
  <c r="BF138" i="2"/>
  <c r="T138" i="2"/>
  <c r="R138" i="2"/>
  <c r="P138" i="2"/>
  <c r="BI132" i="2"/>
  <c r="BH132" i="2"/>
  <c r="BG132" i="2"/>
  <c r="BF132" i="2"/>
  <c r="T132" i="2"/>
  <c r="R132" i="2"/>
  <c r="P132" i="2"/>
  <c r="BI127" i="2"/>
  <c r="BH127" i="2"/>
  <c r="BG127" i="2"/>
  <c r="BF127" i="2"/>
  <c r="T127" i="2"/>
  <c r="R127" i="2"/>
  <c r="P127" i="2"/>
  <c r="BI117" i="2"/>
  <c r="BH117" i="2"/>
  <c r="BG117" i="2"/>
  <c r="BF117" i="2"/>
  <c r="T117" i="2"/>
  <c r="R117" i="2"/>
  <c r="P117" i="2"/>
  <c r="BI104" i="2"/>
  <c r="BH104" i="2"/>
  <c r="BG104" i="2"/>
  <c r="BF104" i="2"/>
  <c r="T104" i="2"/>
  <c r="R104" i="2"/>
  <c r="P104" i="2"/>
  <c r="J97" i="2"/>
  <c r="F97" i="2"/>
  <c r="F95" i="2"/>
  <c r="E93" i="2"/>
  <c r="J54" i="2"/>
  <c r="F54" i="2"/>
  <c r="F52" i="2"/>
  <c r="E50" i="2"/>
  <c r="J24" i="2"/>
  <c r="E24" i="2"/>
  <c r="J98" i="2" s="1"/>
  <c r="J23" i="2"/>
  <c r="J18" i="2"/>
  <c r="E18" i="2"/>
  <c r="F98" i="2"/>
  <c r="J17" i="2"/>
  <c r="J12" i="2"/>
  <c r="J95" i="2"/>
  <c r="E7" i="2"/>
  <c r="E48" i="2"/>
  <c r="L50" i="1"/>
  <c r="AM50" i="1"/>
  <c r="AM49" i="1"/>
  <c r="L49" i="1"/>
  <c r="AM47" i="1"/>
  <c r="L47" i="1"/>
  <c r="L45" i="1"/>
  <c r="L44" i="1"/>
  <c r="BK539" i="2"/>
  <c r="BK827" i="2"/>
  <c r="BK221" i="2"/>
  <c r="BK215" i="2"/>
  <c r="J539" i="2"/>
  <c r="J812" i="2"/>
  <c r="J921" i="2"/>
  <c r="J894" i="2"/>
  <c r="BK138" i="2"/>
  <c r="BK105" i="6"/>
  <c r="J555" i="2"/>
  <c r="BK846" i="2"/>
  <c r="J856" i="2"/>
  <c r="BK848" i="2"/>
  <c r="BK471" i="2"/>
  <c r="J738" i="2"/>
  <c r="BK1027" i="2"/>
  <c r="BK184" i="3"/>
  <c r="BK97" i="4"/>
  <c r="J93" i="5"/>
  <c r="BK97" i="5"/>
  <c r="BK87" i="6"/>
  <c r="J364" i="2"/>
  <c r="J471" i="2"/>
  <c r="BK641" i="2"/>
  <c r="BK758" i="2"/>
  <c r="BK734" i="2"/>
  <c r="J900" i="2"/>
  <c r="BK209" i="2"/>
  <c r="J560" i="2"/>
  <c r="BK983" i="2"/>
  <c r="BK724" i="2"/>
  <c r="BK192" i="3"/>
  <c r="BK153" i="3"/>
  <c r="J155" i="3"/>
  <c r="J166" i="3"/>
  <c r="J136" i="3"/>
  <c r="BK89" i="4"/>
  <c r="J90" i="5"/>
  <c r="BK112" i="5"/>
  <c r="J768" i="2"/>
  <c r="J758" i="2"/>
  <c r="J341" i="2"/>
  <c r="BK243" i="2"/>
  <c r="J132" i="2"/>
  <c r="J464" i="2"/>
  <c r="BK507" i="2"/>
  <c r="BK685" i="2"/>
  <c r="BK155" i="2"/>
  <c r="J983" i="2"/>
  <c r="J734" i="2"/>
  <c r="J200" i="3"/>
  <c r="J182" i="3"/>
  <c r="BK190" i="3"/>
  <c r="BK212" i="3"/>
  <c r="J112" i="3"/>
  <c r="BK202" i="3"/>
  <c r="BK104" i="4"/>
  <c r="BK84" i="5"/>
  <c r="J114" i="5"/>
  <c r="BK92" i="6"/>
  <c r="BK249" i="2"/>
  <c r="J509" i="2"/>
  <c r="BK572" i="2"/>
  <c r="J891" i="2"/>
  <c r="BK913" i="2"/>
  <c r="BK317" i="2"/>
  <c r="J919" i="2"/>
  <c r="J116" i="3"/>
  <c r="BK127" i="3"/>
  <c r="J89" i="5"/>
  <c r="J97" i="5"/>
  <c r="BK114" i="6"/>
  <c r="J724" i="2"/>
  <c r="BK527" i="2"/>
  <c r="J651" i="2"/>
  <c r="J671" i="2"/>
  <c r="J846" i="2"/>
  <c r="BK911" i="2"/>
  <c r="BK966" i="2"/>
  <c r="BK324" i="2"/>
  <c r="BK991" i="2"/>
  <c r="BK817" i="2"/>
  <c r="BK402" i="2"/>
  <c r="J164" i="3"/>
  <c r="J178" i="3"/>
  <c r="J119" i="3"/>
  <c r="J107" i="3"/>
  <c r="BK101" i="4"/>
  <c r="BK87" i="5"/>
  <c r="BK114" i="5"/>
  <c r="BK657" i="2"/>
  <c r="J802" i="2"/>
  <c r="J956" i="2"/>
  <c r="BK704" i="2"/>
  <c r="BK790" i="2"/>
  <c r="BK604" i="2"/>
  <c r="BK598" i="2"/>
  <c r="J85" i="5"/>
  <c r="J511" i="2"/>
  <c r="J943" i="2"/>
  <c r="BK166" i="2"/>
  <c r="J230" i="2"/>
  <c r="J426" i="2"/>
  <c r="J807" i="2"/>
  <c r="BK807" i="2"/>
  <c r="BK997" i="2"/>
  <c r="BK152" i="3"/>
  <c r="J107" i="4"/>
  <c r="BK93" i="5"/>
  <c r="BK95" i="6"/>
  <c r="J665" i="2"/>
  <c r="BK600" i="2"/>
  <c r="J909" i="2"/>
  <c r="BK900" i="2"/>
  <c r="J832" i="2"/>
  <c r="J736" i="2"/>
  <c r="BK1026" i="2"/>
  <c r="J913" i="2"/>
  <c r="BK236" i="3"/>
  <c r="J204" i="3"/>
  <c r="J192" i="3"/>
  <c r="BK155" i="3"/>
  <c r="BK105" i="4"/>
  <c r="BK116" i="5"/>
  <c r="J118" i="5"/>
  <c r="BK89" i="6"/>
  <c r="BK856" i="2"/>
  <c r="J923" i="2"/>
  <c r="J685" i="2"/>
  <c r="BK596" i="2"/>
  <c r="BK681" i="2"/>
  <c r="BK651" i="2"/>
  <c r="J1000" i="2"/>
  <c r="BK822" i="2"/>
  <c r="J199" i="2"/>
  <c r="J220" i="3"/>
  <c r="J127" i="3"/>
  <c r="J173" i="3"/>
  <c r="BK237" i="3"/>
  <c r="J111" i="4"/>
  <c r="BK111" i="5"/>
  <c r="BK110" i="5"/>
  <c r="J850" i="2"/>
  <c r="BK799" i="2"/>
  <c r="BK679" i="2"/>
  <c r="BK395" i="2"/>
  <c r="J533" i="2"/>
  <c r="J127" i="2"/>
  <c r="J96" i="3"/>
  <c r="J212" i="3"/>
  <c r="BK90" i="5"/>
  <c r="BK104" i="5"/>
  <c r="BK956" i="2"/>
  <c r="BK943" i="2"/>
  <c r="BK204" i="2"/>
  <c r="J317" i="2"/>
  <c r="J886" i="2"/>
  <c r="BK864" i="2"/>
  <c r="J875" i="2"/>
  <c r="J1036" i="2"/>
  <c r="BK977" i="2"/>
  <c r="BK532" i="2"/>
  <c r="BK220" i="3"/>
  <c r="BK216" i="3"/>
  <c r="BK233" i="3"/>
  <c r="J98" i="3"/>
  <c r="BK188" i="3"/>
  <c r="BK105" i="5"/>
  <c r="J115" i="5"/>
  <c r="J93" i="6"/>
  <c r="BK958" i="2"/>
  <c r="J544" i="2"/>
  <c r="J326" i="2"/>
  <c r="J176" i="2"/>
  <c r="J837" i="2"/>
  <c r="BK699" i="2"/>
  <c r="J1031" i="2"/>
  <c r="BK874" i="2"/>
  <c r="J513" i="2"/>
  <c r="BK341" i="2"/>
  <c r="BK533" i="2"/>
  <c r="BK776" i="2"/>
  <c r="BK947" i="2"/>
  <c r="BK199" i="2"/>
  <c r="BK230" i="2"/>
  <c r="BK235" i="3"/>
  <c r="J106" i="4"/>
  <c r="J107" i="5"/>
  <c r="BK107" i="5"/>
  <c r="J87" i="6"/>
  <c r="J527" i="2"/>
  <c r="BK785" i="2"/>
  <c r="J572" i="2"/>
  <c r="J407" i="2"/>
  <c r="J457" i="2"/>
  <c r="BK448" i="2"/>
  <c r="J997" i="2"/>
  <c r="BK812" i="2"/>
  <c r="BK544" i="2"/>
  <c r="J188" i="3"/>
  <c r="J169" i="3"/>
  <c r="BK226" i="3"/>
  <c r="BK96" i="3"/>
  <c r="J208" i="3"/>
  <c r="J101" i="4"/>
  <c r="J103" i="5"/>
  <c r="BK100" i="5"/>
  <c r="BK111" i="6"/>
  <c r="BK663" i="2"/>
  <c r="BK511" i="2"/>
  <c r="J335" i="2"/>
  <c r="BK377" i="2"/>
  <c r="BK184" i="2"/>
  <c r="BK891" i="2"/>
  <c r="BK1031" i="2"/>
  <c r="J977" i="2"/>
  <c r="J663" i="2"/>
  <c r="BK136" i="3"/>
  <c r="BK208" i="3"/>
  <c r="J228" i="3"/>
  <c r="J131" i="3"/>
  <c r="J214" i="3"/>
  <c r="J97" i="4"/>
  <c r="J87" i="5"/>
  <c r="BK109" i="5"/>
  <c r="BK99" i="6"/>
  <c r="BK974" i="2"/>
  <c r="J117" i="2"/>
  <c r="J184" i="2"/>
  <c r="BK104" i="2"/>
  <c r="BK964" i="2"/>
  <c r="J625" i="2"/>
  <c r="J226" i="3"/>
  <c r="J237" i="3"/>
  <c r="J89" i="4"/>
  <c r="J98" i="5"/>
  <c r="BK113" i="5"/>
  <c r="J89" i="6"/>
  <c r="J483" i="2"/>
  <c r="J372" i="2"/>
  <c r="BK388" i="2"/>
  <c r="J949" i="2"/>
  <c r="J974" i="2"/>
  <c r="J903" i="2"/>
  <c r="J507" i="2"/>
  <c r="BK1000" i="2"/>
  <c r="J718" i="2"/>
  <c r="BK214" i="3"/>
  <c r="BK112" i="3"/>
  <c r="J158" i="3"/>
  <c r="BK217" i="3"/>
  <c r="BK134" i="3"/>
  <c r="BK100" i="4"/>
  <c r="J110" i="5"/>
  <c r="J86" i="5"/>
  <c r="J101" i="5"/>
  <c r="BK192" i="2"/>
  <c r="BK464" i="2"/>
  <c r="J448" i="2"/>
  <c r="J379" i="2"/>
  <c r="BK483" i="2"/>
  <c r="BK176" i="2"/>
  <c r="J377" i="2"/>
  <c r="J827" i="2"/>
  <c r="BK565" i="2"/>
  <c r="J934" i="2"/>
  <c r="BK941" i="2"/>
  <c r="J267" i="2"/>
  <c r="J958" i="2"/>
  <c r="BK127" i="2"/>
  <c r="BK98" i="3"/>
  <c r="J116" i="5"/>
  <c r="BK91" i="5"/>
  <c r="J104" i="5"/>
  <c r="J604" i="2"/>
  <c r="J521" i="2"/>
  <c r="BK560" i="2"/>
  <c r="J701" i="2"/>
  <c r="J565" i="2"/>
  <c r="BK513" i="2"/>
  <c r="BK665" i="2"/>
  <c r="J1006" i="2"/>
  <c r="BK850" i="2"/>
  <c r="BK169" i="3"/>
  <c r="BK141" i="3"/>
  <c r="BK119" i="3"/>
  <c r="BK138" i="3"/>
  <c r="BK178" i="3"/>
  <c r="BK106" i="4"/>
  <c r="BK96" i="5"/>
  <c r="J99" i="6"/>
  <c r="J215" i="2"/>
  <c r="BK171" i="2"/>
  <c r="BK478" i="2"/>
  <c r="BK923" i="2"/>
  <c r="J388" i="2"/>
  <c r="J138" i="2"/>
  <c r="BK485" i="2"/>
  <c r="BK987" i="2"/>
  <c r="BK426" i="2"/>
  <c r="BK195" i="3"/>
  <c r="J153" i="3"/>
  <c r="BK230" i="3"/>
  <c r="BK111" i="4"/>
  <c r="BK117" i="5"/>
  <c r="BK101" i="5"/>
  <c r="BK931" i="2"/>
  <c r="J681" i="2"/>
  <c r="J324" i="2"/>
  <c r="J356" i="2"/>
  <c r="BK870" i="2"/>
  <c r="BK985" i="2"/>
  <c r="BK125" i="3"/>
  <c r="BK109" i="4"/>
  <c r="BK89" i="5"/>
  <c r="BK86" i="5"/>
  <c r="J864" i="2"/>
  <c r="J596" i="2"/>
  <c r="J779" i="2"/>
  <c r="J343" i="2"/>
  <c r="BK372" i="2"/>
  <c r="J223" i="2"/>
  <c r="J600" i="2"/>
  <c r="J1027" i="2"/>
  <c r="BK884" i="2"/>
  <c r="J221" i="2"/>
  <c r="J142" i="3"/>
  <c r="BK129" i="3"/>
  <c r="BK175" i="3"/>
  <c r="J217" i="3"/>
  <c r="BK99" i="4"/>
  <c r="BK106" i="5"/>
  <c r="BK356" i="2"/>
  <c r="BK726" i="2"/>
  <c r="BK886" i="2"/>
  <c r="BK945" i="2"/>
  <c r="J925" i="2"/>
  <c r="BK343" i="2"/>
  <c r="BK407" i="2"/>
  <c r="J776" i="2"/>
  <c r="BK1020" i="2"/>
  <c r="BK707" i="2"/>
  <c r="J281" i="2"/>
  <c r="J294" i="2"/>
  <c r="BK635" i="2"/>
  <c r="J611" i="2"/>
  <c r="J848" i="2"/>
  <c r="J878" i="2"/>
  <c r="J582" i="2"/>
  <c r="J144" i="3"/>
  <c r="J103" i="4"/>
  <c r="J88" i="5"/>
  <c r="J92" i="6"/>
  <c r="J817" i="2"/>
  <c r="J972" i="2"/>
  <c r="BK132" i="2"/>
  <c r="J947" i="2"/>
  <c r="J704" i="2"/>
  <c r="BK909" i="2"/>
  <c r="BK1036" i="2"/>
  <c r="J679" i="2"/>
  <c r="J236" i="3"/>
  <c r="BK228" i="3"/>
  <c r="J206" i="3"/>
  <c r="J198" i="3"/>
  <c r="J148" i="3"/>
  <c r="BK95" i="5"/>
  <c r="BK118" i="5"/>
  <c r="J105" i="5"/>
  <c r="BK925" i="2"/>
  <c r="BK582" i="2"/>
  <c r="BK625" i="2"/>
  <c r="J619" i="2"/>
  <c r="BK802" i="2"/>
  <c r="J822" i="2"/>
  <c r="BK934" i="2"/>
  <c r="J381" i="2"/>
  <c r="J1026" i="2"/>
  <c r="BK774" i="2"/>
  <c r="BK326" i="2"/>
  <c r="J152" i="3"/>
  <c r="BK160" i="3"/>
  <c r="BK200" i="3"/>
  <c r="J129" i="3"/>
  <c r="J102" i="3"/>
  <c r="J94" i="5"/>
  <c r="BK98" i="5"/>
  <c r="J617" i="2"/>
  <c r="BK919" i="2"/>
  <c r="J941" i="2"/>
  <c r="BK779" i="2"/>
  <c r="J785" i="2"/>
  <c r="BK186" i="3"/>
  <c r="BK140" i="3"/>
  <c r="J184" i="3"/>
  <c r="BK115" i="5"/>
  <c r="BK85" i="5"/>
  <c r="J623" i="2"/>
  <c r="BK728" i="2"/>
  <c r="BK521" i="2"/>
  <c r="BK837" i="2"/>
  <c r="J485" i="2"/>
  <c r="BK194" i="2"/>
  <c r="BK457" i="2"/>
  <c r="BK989" i="2"/>
  <c r="BK768" i="2"/>
  <c r="BK131" i="3"/>
  <c r="BK206" i="3"/>
  <c r="J160" i="3"/>
  <c r="J140" i="3"/>
  <c r="BK107" i="4"/>
  <c r="J106" i="5"/>
  <c r="J95" i="5"/>
  <c r="J865" i="2"/>
  <c r="BK515" i="2"/>
  <c r="BK764" i="2"/>
  <c r="J790" i="2"/>
  <c r="J884" i="2"/>
  <c r="J166" i="2"/>
  <c r="J964" i="2"/>
  <c r="BK274" i="2"/>
  <c r="BK102" i="6"/>
  <c r="AS54" i="1"/>
  <c r="J635" i="2"/>
  <c r="J333" i="2"/>
  <c r="J155" i="2"/>
  <c r="BK204" i="3"/>
  <c r="J104" i="4"/>
  <c r="J113" i="5"/>
  <c r="J99" i="5"/>
  <c r="BK809" i="2"/>
  <c r="J748" i="2"/>
  <c r="J911" i="2"/>
  <c r="BK364" i="2"/>
  <c r="BK381" i="2"/>
  <c r="J192" i="2"/>
  <c r="J104" i="2"/>
  <c r="J194" i="2"/>
  <c r="BK949" i="2"/>
  <c r="BK617" i="2"/>
  <c r="BK150" i="3"/>
  <c r="BK110" i="3"/>
  <c r="J150" i="3"/>
  <c r="BK194" i="3"/>
  <c r="BK116" i="3"/>
  <c r="J100" i="4"/>
  <c r="J84" i="5"/>
  <c r="BK103" i="5"/>
  <c r="J95" i="6"/>
  <c r="BK509" i="2"/>
  <c r="J703" i="2"/>
  <c r="BK875" i="2"/>
  <c r="J870" i="2"/>
  <c r="BK972" i="2"/>
  <c r="J243" i="2"/>
  <c r="J764" i="2"/>
  <c r="BK267" i="2"/>
  <c r="J991" i="2"/>
  <c r="J687" i="2"/>
  <c r="BK164" i="3"/>
  <c r="J138" i="3"/>
  <c r="J146" i="3"/>
  <c r="BK198" i="3"/>
  <c r="J194" i="3"/>
  <c r="BK103" i="4"/>
  <c r="J108" i="5"/>
  <c r="BK102" i="5"/>
  <c r="J109" i="6"/>
  <c r="BK671" i="2"/>
  <c r="J550" i="2"/>
  <c r="J799" i="2"/>
  <c r="BK748" i="2"/>
  <c r="J859" i="2"/>
  <c r="J171" i="2"/>
  <c r="BK379" i="2"/>
  <c r="J186" i="3"/>
  <c r="J141" i="3"/>
  <c r="J109" i="4"/>
  <c r="J99" i="4"/>
  <c r="J112" i="5"/>
  <c r="J102" i="6"/>
  <c r="J532" i="2"/>
  <c r="J809" i="2"/>
  <c r="BK903" i="2"/>
  <c r="BK921" i="2"/>
  <c r="J402" i="2"/>
  <c r="BK623" i="2"/>
  <c r="BK718" i="2"/>
  <c r="BK793" i="2"/>
  <c r="J204" i="2"/>
  <c r="J985" i="2"/>
  <c r="J669" i="2"/>
  <c r="BK173" i="3"/>
  <c r="J190" i="3"/>
  <c r="BK148" i="3"/>
  <c r="J195" i="3"/>
  <c r="BK210" i="3"/>
  <c r="J94" i="4"/>
  <c r="BK88" i="5"/>
  <c r="BK99" i="5"/>
  <c r="J111" i="6"/>
  <c r="BK736" i="2"/>
  <c r="BK619" i="2"/>
  <c r="BK611" i="2"/>
  <c r="J641" i="2"/>
  <c r="BK703" i="2"/>
  <c r="J707" i="2"/>
  <c r="BK865" i="2"/>
  <c r="BK503" i="2"/>
  <c r="J105" i="6"/>
  <c r="BK281" i="2"/>
  <c r="BK687" i="2"/>
  <c r="J726" i="2"/>
  <c r="J892" i="2"/>
  <c r="BK145" i="2"/>
  <c r="BK333" i="2"/>
  <c r="BK669" i="2"/>
  <c r="J987" i="2"/>
  <c r="BK94" i="4"/>
  <c r="J91" i="5"/>
  <c r="J102" i="5"/>
  <c r="J92" i="5"/>
  <c r="BK892" i="2"/>
  <c r="J209" i="2"/>
  <c r="BK288" i="2"/>
  <c r="J274" i="2"/>
  <c r="J249" i="2"/>
  <c r="BK117" i="2"/>
  <c r="BK859" i="2"/>
  <c r="J288" i="2"/>
  <c r="J989" i="2"/>
  <c r="BK738" i="2"/>
  <c r="BK335" i="2"/>
  <c r="J216" i="3"/>
  <c r="J210" i="3"/>
  <c r="BK142" i="3"/>
  <c r="J134" i="3"/>
  <c r="J235" i="3"/>
  <c r="J105" i="4"/>
  <c r="J117" i="5"/>
  <c r="BK94" i="5"/>
  <c r="BK109" i="6"/>
  <c r="BK550" i="2"/>
  <c r="BK701" i="2"/>
  <c r="BK878" i="2"/>
  <c r="J931" i="2"/>
  <c r="J503" i="2"/>
  <c r="J774" i="2"/>
  <c r="J874" i="2"/>
  <c r="BK832" i="2"/>
  <c r="BK1006" i="2"/>
  <c r="BK894" i="2"/>
  <c r="J598" i="2"/>
  <c r="J233" i="3"/>
  <c r="BK102" i="3"/>
  <c r="BK107" i="3"/>
  <c r="BK144" i="3"/>
  <c r="BK146" i="3"/>
  <c r="BK166" i="3"/>
  <c r="BK96" i="4"/>
  <c r="BK108" i="5"/>
  <c r="BK92" i="5"/>
  <c r="J114" i="6"/>
  <c r="J515" i="2"/>
  <c r="BK294" i="2"/>
  <c r="J395" i="2"/>
  <c r="J657" i="2"/>
  <c r="J699" i="2"/>
  <c r="BK555" i="2"/>
  <c r="J202" i="3"/>
  <c r="BK182" i="3"/>
  <c r="J96" i="4"/>
  <c r="BK92" i="4"/>
  <c r="J111" i="5"/>
  <c r="J96" i="5"/>
  <c r="BK93" i="6"/>
  <c r="BK223" i="2"/>
  <c r="J966" i="2"/>
  <c r="J145" i="2"/>
  <c r="BK607" i="2"/>
  <c r="J793" i="2"/>
  <c r="J478" i="2"/>
  <c r="J728" i="2"/>
  <c r="J1020" i="2"/>
  <c r="J945" i="2"/>
  <c r="J607" i="2"/>
  <c r="BK158" i="3"/>
  <c r="J230" i="3"/>
  <c r="J110" i="3"/>
  <c r="J175" i="3"/>
  <c r="J125" i="3"/>
  <c r="J92" i="4"/>
  <c r="J109" i="5"/>
  <c r="J100" i="5"/>
  <c r="T229" i="2" l="1"/>
  <c r="BK595" i="2"/>
  <c r="J595" i="2" s="1"/>
  <c r="J65" i="2" s="1"/>
  <c r="R610" i="2"/>
  <c r="R784" i="2"/>
  <c r="P792" i="2"/>
  <c r="BK801" i="2"/>
  <c r="J801" i="2" s="1"/>
  <c r="J73" i="2" s="1"/>
  <c r="BK858" i="2"/>
  <c r="J858" i="2" s="1"/>
  <c r="J75" i="2" s="1"/>
  <c r="R858" i="2"/>
  <c r="R933" i="2"/>
  <c r="P1005" i="2"/>
  <c r="BK95" i="3"/>
  <c r="T133" i="3"/>
  <c r="T154" i="3"/>
  <c r="P181" i="3"/>
  <c r="R197" i="3"/>
  <c r="P232" i="3"/>
  <c r="R91" i="4"/>
  <c r="P102" i="4"/>
  <c r="BK108" i="4"/>
  <c r="J108" i="4" s="1"/>
  <c r="J66" i="4" s="1"/>
  <c r="BK83" i="5"/>
  <c r="J83" i="5"/>
  <c r="J61" i="5" s="1"/>
  <c r="BK229" i="2"/>
  <c r="J229" i="2"/>
  <c r="J63" i="2" s="1"/>
  <c r="BK484" i="2"/>
  <c r="J484" i="2" s="1"/>
  <c r="J64" i="2" s="1"/>
  <c r="R595" i="2"/>
  <c r="T706" i="2"/>
  <c r="P784" i="2"/>
  <c r="BK811" i="2"/>
  <c r="J811" i="2" s="1"/>
  <c r="J74" i="2" s="1"/>
  <c r="R877" i="2"/>
  <c r="P933" i="2"/>
  <c r="T976" i="2"/>
  <c r="P133" i="3"/>
  <c r="P154" i="3"/>
  <c r="BK197" i="3"/>
  <c r="J197" i="3" s="1"/>
  <c r="J71" i="3" s="1"/>
  <c r="R219" i="3"/>
  <c r="BK91" i="4"/>
  <c r="BK102" i="4"/>
  <c r="J102" i="4"/>
  <c r="J65" i="4"/>
  <c r="R108" i="4"/>
  <c r="P103" i="2"/>
  <c r="BK154" i="2"/>
  <c r="J154" i="2" s="1"/>
  <c r="J62" i="2" s="1"/>
  <c r="R154" i="2"/>
  <c r="P484" i="2"/>
  <c r="T595" i="2"/>
  <c r="P706" i="2"/>
  <c r="BK792" i="2"/>
  <c r="J792" i="2"/>
  <c r="J72" i="2" s="1"/>
  <c r="R792" i="2"/>
  <c r="P801" i="2"/>
  <c r="P858" i="2"/>
  <c r="BK902" i="2"/>
  <c r="J902" i="2"/>
  <c r="J77" i="2" s="1"/>
  <c r="T902" i="2"/>
  <c r="P976" i="2"/>
  <c r="R95" i="3"/>
  <c r="BK124" i="3"/>
  <c r="BK123" i="3"/>
  <c r="J123" i="3"/>
  <c r="J63" i="3"/>
  <c r="R124" i="3"/>
  <c r="R123" i="3"/>
  <c r="BK147" i="3"/>
  <c r="J147" i="3"/>
  <c r="J66" i="3"/>
  <c r="R147" i="3"/>
  <c r="BK181" i="3"/>
  <c r="J181" i="3"/>
  <c r="J70" i="3" s="1"/>
  <c r="P197" i="3"/>
  <c r="T219" i="3"/>
  <c r="P91" i="4"/>
  <c r="P98" i="4"/>
  <c r="T108" i="4"/>
  <c r="P98" i="6"/>
  <c r="P229" i="2"/>
  <c r="BK610" i="2"/>
  <c r="J610" i="2" s="1"/>
  <c r="J68" i="2" s="1"/>
  <c r="R706" i="2"/>
  <c r="P811" i="2"/>
  <c r="P877" i="2"/>
  <c r="P902" i="2"/>
  <c r="BK976" i="2"/>
  <c r="J976" i="2" s="1"/>
  <c r="J79" i="2" s="1"/>
  <c r="T1005" i="2"/>
  <c r="R133" i="3"/>
  <c r="R154" i="3"/>
  <c r="T197" i="3"/>
  <c r="BK232" i="3"/>
  <c r="J232" i="3"/>
  <c r="J73" i="3" s="1"/>
  <c r="T91" i="4"/>
  <c r="T98" i="4"/>
  <c r="R102" i="4"/>
  <c r="R83" i="5"/>
  <c r="R82" i="5"/>
  <c r="R81" i="5"/>
  <c r="BK86" i="6"/>
  <c r="BK108" i="6"/>
  <c r="J108" i="6" s="1"/>
  <c r="J64" i="6" s="1"/>
  <c r="BK103" i="2"/>
  <c r="T103" i="2"/>
  <c r="T154" i="2"/>
  <c r="R484" i="2"/>
  <c r="P610" i="2"/>
  <c r="P609" i="2" s="1"/>
  <c r="T784" i="2"/>
  <c r="T792" i="2"/>
  <c r="R801" i="2"/>
  <c r="T801" i="2"/>
  <c r="BK877" i="2"/>
  <c r="J877" i="2"/>
  <c r="J76" i="2"/>
  <c r="BK933" i="2"/>
  <c r="J933" i="2" s="1"/>
  <c r="J78" i="2" s="1"/>
  <c r="BK1005" i="2"/>
  <c r="J1005" i="2"/>
  <c r="J81" i="2"/>
  <c r="P83" i="5"/>
  <c r="P82" i="5"/>
  <c r="P81" i="5" s="1"/>
  <c r="AU58" i="1" s="1"/>
  <c r="R86" i="6"/>
  <c r="T98" i="6"/>
  <c r="P108" i="6"/>
  <c r="R229" i="2"/>
  <c r="P595" i="2"/>
  <c r="BK706" i="2"/>
  <c r="J706" i="2" s="1"/>
  <c r="J69" i="2" s="1"/>
  <c r="BK784" i="2"/>
  <c r="J784" i="2"/>
  <c r="J71" i="2"/>
  <c r="R811" i="2"/>
  <c r="T877" i="2"/>
  <c r="R902" i="2"/>
  <c r="R976" i="2"/>
  <c r="P95" i="3"/>
  <c r="BK133" i="3"/>
  <c r="J133" i="3"/>
  <c r="J65" i="3"/>
  <c r="BK154" i="3"/>
  <c r="J154" i="3" s="1"/>
  <c r="J67" i="3" s="1"/>
  <c r="T181" i="3"/>
  <c r="P219" i="3"/>
  <c r="R232" i="3"/>
  <c r="R98" i="4"/>
  <c r="P108" i="4"/>
  <c r="T83" i="5"/>
  <c r="T82" i="5" s="1"/>
  <c r="T81" i="5" s="1"/>
  <c r="T86" i="6"/>
  <c r="BK98" i="6"/>
  <c r="J98" i="6" s="1"/>
  <c r="J63" i="6" s="1"/>
  <c r="R108" i="6"/>
  <c r="R103" i="2"/>
  <c r="P154" i="2"/>
  <c r="T484" i="2"/>
  <c r="T610" i="2"/>
  <c r="T811" i="2"/>
  <c r="T858" i="2"/>
  <c r="T933" i="2"/>
  <c r="R1005" i="2"/>
  <c r="T95" i="3"/>
  <c r="P124" i="3"/>
  <c r="P123" i="3"/>
  <c r="T124" i="3"/>
  <c r="T123" i="3" s="1"/>
  <c r="P147" i="3"/>
  <c r="T147" i="3"/>
  <c r="R181" i="3"/>
  <c r="BK219" i="3"/>
  <c r="J219" i="3" s="1"/>
  <c r="J72" i="3" s="1"/>
  <c r="T232" i="3"/>
  <c r="BK98" i="4"/>
  <c r="J98" i="4" s="1"/>
  <c r="J64" i="4" s="1"/>
  <c r="T102" i="4"/>
  <c r="P86" i="6"/>
  <c r="P85" i="6" s="1"/>
  <c r="P84" i="6" s="1"/>
  <c r="AU59" i="1" s="1"/>
  <c r="R98" i="6"/>
  <c r="T108" i="6"/>
  <c r="BK118" i="3"/>
  <c r="J118" i="3"/>
  <c r="J62" i="3"/>
  <c r="BK94" i="6"/>
  <c r="J94" i="6"/>
  <c r="J62" i="6" s="1"/>
  <c r="BK999" i="2"/>
  <c r="J999" i="2" s="1"/>
  <c r="J80" i="2" s="1"/>
  <c r="BK88" i="4"/>
  <c r="J88" i="4"/>
  <c r="J61" i="4" s="1"/>
  <c r="BK778" i="2"/>
  <c r="J778" i="2" s="1"/>
  <c r="J70" i="2" s="1"/>
  <c r="BK606" i="2"/>
  <c r="J606" i="2"/>
  <c r="J66" i="2"/>
  <c r="BK177" i="3"/>
  <c r="J177" i="3" s="1"/>
  <c r="J68" i="3" s="1"/>
  <c r="F81" i="6"/>
  <c r="J81" i="6"/>
  <c r="BE87" i="6"/>
  <c r="BE89" i="6"/>
  <c r="BE92" i="6"/>
  <c r="BE93" i="6"/>
  <c r="BE95" i="6"/>
  <c r="BE99" i="6"/>
  <c r="BE102" i="6"/>
  <c r="BE105" i="6"/>
  <c r="BE109" i="6"/>
  <c r="BE111" i="6"/>
  <c r="BK82" i="5"/>
  <c r="J82" i="5"/>
  <c r="J60" i="5" s="1"/>
  <c r="E74" i="6"/>
  <c r="BE114" i="6"/>
  <c r="J52" i="6"/>
  <c r="BE118" i="5"/>
  <c r="J91" i="4"/>
  <c r="J63" i="4"/>
  <c r="J78" i="5"/>
  <c r="BE84" i="5"/>
  <c r="BE89" i="5"/>
  <c r="BE91" i="5"/>
  <c r="BE94" i="5"/>
  <c r="BE97" i="5"/>
  <c r="BE106" i="5"/>
  <c r="BE107" i="5"/>
  <c r="BE110" i="5"/>
  <c r="BE111" i="5"/>
  <c r="BE112" i="5"/>
  <c r="BE113" i="5"/>
  <c r="BE115" i="5"/>
  <c r="E48" i="5"/>
  <c r="BE90" i="5"/>
  <c r="BE108" i="5"/>
  <c r="BE109" i="5"/>
  <c r="BE116" i="5"/>
  <c r="F55" i="5"/>
  <c r="BE93" i="5"/>
  <c r="BE95" i="5"/>
  <c r="BE98" i="5"/>
  <c r="BE103" i="5"/>
  <c r="BE104" i="5"/>
  <c r="BE105" i="5"/>
  <c r="BE114" i="5"/>
  <c r="BE88" i="5"/>
  <c r="J75" i="5"/>
  <c r="BE92" i="5"/>
  <c r="BE117" i="5"/>
  <c r="BE85" i="5"/>
  <c r="BE86" i="5"/>
  <c r="BE87" i="5"/>
  <c r="BE96" i="5"/>
  <c r="BE99" i="5"/>
  <c r="BE100" i="5"/>
  <c r="BE101" i="5"/>
  <c r="BE102" i="5"/>
  <c r="E48" i="4"/>
  <c r="BE106" i="4"/>
  <c r="BE107" i="4"/>
  <c r="BE111" i="4"/>
  <c r="J124" i="3"/>
  <c r="J64" i="3" s="1"/>
  <c r="BE99" i="4"/>
  <c r="J95" i="3"/>
  <c r="J61" i="3" s="1"/>
  <c r="J55" i="4"/>
  <c r="F83" i="4"/>
  <c r="BE92" i="4"/>
  <c r="BE97" i="4"/>
  <c r="BE94" i="4"/>
  <c r="BE105" i="4"/>
  <c r="J52" i="4"/>
  <c r="BE101" i="4"/>
  <c r="BE96" i="4"/>
  <c r="BE100" i="4"/>
  <c r="BE104" i="4"/>
  <c r="BE109" i="4"/>
  <c r="BE89" i="4"/>
  <c r="BE103" i="4"/>
  <c r="E83" i="3"/>
  <c r="J90" i="3"/>
  <c r="BE119" i="3"/>
  <c r="BE134" i="3"/>
  <c r="BE136" i="3"/>
  <c r="BE138" i="3"/>
  <c r="BE141" i="3"/>
  <c r="BE158" i="3"/>
  <c r="BE160" i="3"/>
  <c r="BE164" i="3"/>
  <c r="BE194" i="3"/>
  <c r="BE228" i="3"/>
  <c r="BE230" i="3"/>
  <c r="BE237" i="3"/>
  <c r="J103" i="2"/>
  <c r="J61" i="2"/>
  <c r="J52" i="3"/>
  <c r="F90" i="3"/>
  <c r="BE96" i="3"/>
  <c r="BE142" i="3"/>
  <c r="BE166" i="3"/>
  <c r="BE169" i="3"/>
  <c r="BE173" i="3"/>
  <c r="BE192" i="3"/>
  <c r="BE206" i="3"/>
  <c r="BE208" i="3"/>
  <c r="BE212" i="3"/>
  <c r="BE214" i="3"/>
  <c r="BE233" i="3"/>
  <c r="BK609" i="2"/>
  <c r="J609" i="2" s="1"/>
  <c r="J67" i="2" s="1"/>
  <c r="BE148" i="3"/>
  <c r="BE150" i="3"/>
  <c r="BE152" i="3"/>
  <c r="BE153" i="3"/>
  <c r="BE155" i="3"/>
  <c r="BE202" i="3"/>
  <c r="BE204" i="3"/>
  <c r="BE217" i="3"/>
  <c r="BE235" i="3"/>
  <c r="BE110" i="3"/>
  <c r="BE112" i="3"/>
  <c r="BE116" i="3"/>
  <c r="BE125" i="3"/>
  <c r="BE127" i="3"/>
  <c r="BE129" i="3"/>
  <c r="BE131" i="3"/>
  <c r="BE188" i="3"/>
  <c r="BE190" i="3"/>
  <c r="BE216" i="3"/>
  <c r="BE220" i="3"/>
  <c r="BE236" i="3"/>
  <c r="BE98" i="3"/>
  <c r="BE102" i="3"/>
  <c r="BE144" i="3"/>
  <c r="BE195" i="3"/>
  <c r="BE198" i="3"/>
  <c r="BE200" i="3"/>
  <c r="BE146" i="3"/>
  <c r="BE175" i="3"/>
  <c r="BE178" i="3"/>
  <c r="BE210" i="3"/>
  <c r="BE107" i="3"/>
  <c r="BE140" i="3"/>
  <c r="BE182" i="3"/>
  <c r="BE184" i="3"/>
  <c r="BE186" i="3"/>
  <c r="BE226" i="3"/>
  <c r="E91" i="2"/>
  <c r="BE171" i="2"/>
  <c r="BE194" i="2"/>
  <c r="BE249" i="2"/>
  <c r="BE267" i="2"/>
  <c r="BE343" i="2"/>
  <c r="BE388" i="2"/>
  <c r="BE395" i="2"/>
  <c r="BE521" i="2"/>
  <c r="BE527" i="2"/>
  <c r="BE572" i="2"/>
  <c r="BE726" i="2"/>
  <c r="BE827" i="2"/>
  <c r="BE864" i="2"/>
  <c r="BE874" i="2"/>
  <c r="BE923" i="2"/>
  <c r="BE925" i="2"/>
  <c r="BE964" i="2"/>
  <c r="BE977" i="2"/>
  <c r="BE983" i="2"/>
  <c r="BE985" i="2"/>
  <c r="BE987" i="2"/>
  <c r="BE989" i="2"/>
  <c r="BE991" i="2"/>
  <c r="BE997" i="2"/>
  <c r="BE1000" i="2"/>
  <c r="BE1006" i="2"/>
  <c r="BE1020" i="2"/>
  <c r="BE1026" i="2"/>
  <c r="BE1027" i="2"/>
  <c r="BE1031" i="2"/>
  <c r="BE1036" i="2"/>
  <c r="J52" i="2"/>
  <c r="BE104" i="2"/>
  <c r="BE117" i="2"/>
  <c r="BE132" i="2"/>
  <c r="BE145" i="2"/>
  <c r="BE215" i="2"/>
  <c r="BE221" i="2"/>
  <c r="BE223" i="2"/>
  <c r="BE294" i="2"/>
  <c r="BE515" i="2"/>
  <c r="BE565" i="2"/>
  <c r="BE704" i="2"/>
  <c r="BE768" i="2"/>
  <c r="BE809" i="2"/>
  <c r="BE812" i="2"/>
  <c r="BE837" i="2"/>
  <c r="BE974" i="2"/>
  <c r="BE274" i="2"/>
  <c r="BE288" i="2"/>
  <c r="BE341" i="2"/>
  <c r="BE372" i="2"/>
  <c r="BE483" i="2"/>
  <c r="BE485" i="2"/>
  <c r="BE533" i="2"/>
  <c r="BE598" i="2"/>
  <c r="BE617" i="2"/>
  <c r="BE619" i="2"/>
  <c r="BE651" i="2"/>
  <c r="BE657" i="2"/>
  <c r="BE665" i="2"/>
  <c r="BE671" i="2"/>
  <c r="BE687" i="2"/>
  <c r="BE699" i="2"/>
  <c r="BE748" i="2"/>
  <c r="BE817" i="2"/>
  <c r="BE891" i="2"/>
  <c r="BE931" i="2"/>
  <c r="BE943" i="2"/>
  <c r="F55" i="2"/>
  <c r="BE324" i="2"/>
  <c r="BE326" i="2"/>
  <c r="BE364" i="2"/>
  <c r="BE402" i="2"/>
  <c r="BE503" i="2"/>
  <c r="BE509" i="2"/>
  <c r="BE511" i="2"/>
  <c r="BE539" i="2"/>
  <c r="BE550" i="2"/>
  <c r="BE555" i="2"/>
  <c r="BE669" i="2"/>
  <c r="BE679" i="2"/>
  <c r="BE685" i="2"/>
  <c r="BE728" i="2"/>
  <c r="BE758" i="2"/>
  <c r="BE764" i="2"/>
  <c r="BE799" i="2"/>
  <c r="BE807" i="2"/>
  <c r="BE822" i="2"/>
  <c r="BE832" i="2"/>
  <c r="BE856" i="2"/>
  <c r="BE921" i="2"/>
  <c r="BE934" i="2"/>
  <c r="BE966" i="2"/>
  <c r="BE138" i="2"/>
  <c r="BE204" i="2"/>
  <c r="BE281" i="2"/>
  <c r="BE317" i="2"/>
  <c r="BE333" i="2"/>
  <c r="BE335" i="2"/>
  <c r="BE448" i="2"/>
  <c r="BE464" i="2"/>
  <c r="BE471" i="2"/>
  <c r="BE478" i="2"/>
  <c r="BE600" i="2"/>
  <c r="BE611" i="2"/>
  <c r="BE623" i="2"/>
  <c r="BE707" i="2"/>
  <c r="BE718" i="2"/>
  <c r="BE736" i="2"/>
  <c r="BE779" i="2"/>
  <c r="BE802" i="2"/>
  <c r="BE848" i="2"/>
  <c r="BE865" i="2"/>
  <c r="BE911" i="2"/>
  <c r="J55" i="2"/>
  <c r="BE127" i="2"/>
  <c r="BE192" i="2"/>
  <c r="BE209" i="2"/>
  <c r="BE377" i="2"/>
  <c r="BE381" i="2"/>
  <c r="BE507" i="2"/>
  <c r="BE513" i="2"/>
  <c r="BE532" i="2"/>
  <c r="BE582" i="2"/>
  <c r="BE596" i="2"/>
  <c r="BE663" i="2"/>
  <c r="BE738" i="2"/>
  <c r="BE776" i="2"/>
  <c r="BE850" i="2"/>
  <c r="BE884" i="2"/>
  <c r="BE892" i="2"/>
  <c r="BE894" i="2"/>
  <c r="BE900" i="2"/>
  <c r="BE941" i="2"/>
  <c r="BE155" i="2"/>
  <c r="BE166" i="2"/>
  <c r="BE176" i="2"/>
  <c r="BE184" i="2"/>
  <c r="BE199" i="2"/>
  <c r="BE230" i="2"/>
  <c r="BE243" i="2"/>
  <c r="BE356" i="2"/>
  <c r="BE379" i="2"/>
  <c r="BE407" i="2"/>
  <c r="BE560" i="2"/>
  <c r="BE604" i="2"/>
  <c r="BE607" i="2"/>
  <c r="BE625" i="2"/>
  <c r="BE635" i="2"/>
  <c r="BE641" i="2"/>
  <c r="BE724" i="2"/>
  <c r="BE734" i="2"/>
  <c r="BE774" i="2"/>
  <c r="BE785" i="2"/>
  <c r="BE790" i="2"/>
  <c r="BE949" i="2"/>
  <c r="BE956" i="2"/>
  <c r="BE958" i="2"/>
  <c r="BE426" i="2"/>
  <c r="BE457" i="2"/>
  <c r="BE544" i="2"/>
  <c r="BE681" i="2"/>
  <c r="BE701" i="2"/>
  <c r="BE703" i="2"/>
  <c r="BE793" i="2"/>
  <c r="BE846" i="2"/>
  <c r="BE859" i="2"/>
  <c r="BE870" i="2"/>
  <c r="BE875" i="2"/>
  <c r="BE878" i="2"/>
  <c r="BE886" i="2"/>
  <c r="BE903" i="2"/>
  <c r="BE909" i="2"/>
  <c r="BE913" i="2"/>
  <c r="BE919" i="2"/>
  <c r="BE945" i="2"/>
  <c r="BE947" i="2"/>
  <c r="BE972" i="2"/>
  <c r="F37" i="4"/>
  <c r="BD57" i="1"/>
  <c r="F36" i="4"/>
  <c r="BC57" i="1" s="1"/>
  <c r="F36" i="5"/>
  <c r="BC58" i="1" s="1"/>
  <c r="F36" i="6"/>
  <c r="BC59" i="1" s="1"/>
  <c r="F35" i="4"/>
  <c r="BB57" i="1"/>
  <c r="F34" i="6"/>
  <c r="BA59" i="1" s="1"/>
  <c r="F35" i="6"/>
  <c r="BB59" i="1" s="1"/>
  <c r="J34" i="2"/>
  <c r="AW55" i="1" s="1"/>
  <c r="J34" i="3"/>
  <c r="AW56" i="1" s="1"/>
  <c r="F36" i="3"/>
  <c r="BC56" i="1" s="1"/>
  <c r="F37" i="2"/>
  <c r="BD55" i="1" s="1"/>
  <c r="F36" i="2"/>
  <c r="BC55" i="1" s="1"/>
  <c r="F35" i="3"/>
  <c r="BB56" i="1"/>
  <c r="F37" i="3"/>
  <c r="BD56" i="1" s="1"/>
  <c r="J34" i="4"/>
  <c r="AW57" i="1" s="1"/>
  <c r="F34" i="5"/>
  <c r="BA58" i="1" s="1"/>
  <c r="F37" i="6"/>
  <c r="BD59" i="1" s="1"/>
  <c r="F34" i="4"/>
  <c r="BA57" i="1" s="1"/>
  <c r="F35" i="5"/>
  <c r="BB58" i="1" s="1"/>
  <c r="F34" i="2"/>
  <c r="BA55" i="1" s="1"/>
  <c r="F34" i="3"/>
  <c r="BA56" i="1" s="1"/>
  <c r="J34" i="6"/>
  <c r="AW59" i="1" s="1"/>
  <c r="J34" i="5"/>
  <c r="AW58" i="1" s="1"/>
  <c r="F37" i="5"/>
  <c r="BD58" i="1" s="1"/>
  <c r="F35" i="2"/>
  <c r="BB55" i="1" s="1"/>
  <c r="R102" i="2" l="1"/>
  <c r="T94" i="3"/>
  <c r="P102" i="2"/>
  <c r="P101" i="2"/>
  <c r="AU55" i="1" s="1"/>
  <c r="BK90" i="4"/>
  <c r="J90" i="4"/>
  <c r="J62" i="4"/>
  <c r="R180" i="3"/>
  <c r="T102" i="2"/>
  <c r="BK85" i="6"/>
  <c r="J85" i="6"/>
  <c r="J60" i="6" s="1"/>
  <c r="P90" i="4"/>
  <c r="P86" i="4"/>
  <c r="AU57" i="1"/>
  <c r="T180" i="3"/>
  <c r="T93" i="3" s="1"/>
  <c r="P94" i="3"/>
  <c r="R85" i="6"/>
  <c r="R84" i="6" s="1"/>
  <c r="P180" i="3"/>
  <c r="T90" i="4"/>
  <c r="T86" i="4"/>
  <c r="R94" i="3"/>
  <c r="R93" i="3" s="1"/>
  <c r="R90" i="4"/>
  <c r="R86" i="4"/>
  <c r="BK94" i="3"/>
  <c r="R609" i="2"/>
  <c r="R101" i="2"/>
  <c r="BK102" i="2"/>
  <c r="J102" i="2" s="1"/>
  <c r="J60" i="2" s="1"/>
  <c r="T609" i="2"/>
  <c r="T101" i="2"/>
  <c r="T85" i="6"/>
  <c r="T84" i="6"/>
  <c r="BK87" i="4"/>
  <c r="J87" i="4"/>
  <c r="J60" i="4" s="1"/>
  <c r="J86" i="6"/>
  <c r="J61" i="6"/>
  <c r="BK180" i="3"/>
  <c r="J180" i="3" s="1"/>
  <c r="J69" i="3" s="1"/>
  <c r="BK81" i="5"/>
  <c r="J81" i="5"/>
  <c r="J33" i="6"/>
  <c r="AV59" i="1"/>
  <c r="AT59" i="1" s="1"/>
  <c r="F33" i="4"/>
  <c r="AZ57" i="1"/>
  <c r="J30" i="5"/>
  <c r="AG58" i="1" s="1"/>
  <c r="BB54" i="1"/>
  <c r="AX54" i="1"/>
  <c r="BC54" i="1"/>
  <c r="W32" i="1" s="1"/>
  <c r="BA54" i="1"/>
  <c r="AW54" i="1"/>
  <c r="AK30" i="1"/>
  <c r="J33" i="2"/>
  <c r="AV55" i="1" s="1"/>
  <c r="AT55" i="1" s="1"/>
  <c r="F33" i="3"/>
  <c r="AZ56" i="1"/>
  <c r="F33" i="6"/>
  <c r="AZ59" i="1" s="1"/>
  <c r="J33" i="4"/>
  <c r="AV57" i="1"/>
  <c r="AT57" i="1"/>
  <c r="BD54" i="1"/>
  <c r="W33" i="1" s="1"/>
  <c r="F33" i="5"/>
  <c r="AZ58" i="1"/>
  <c r="J33" i="3"/>
  <c r="AV56" i="1" s="1"/>
  <c r="AT56" i="1" s="1"/>
  <c r="F33" i="2"/>
  <c r="AZ55" i="1" s="1"/>
  <c r="J33" i="5"/>
  <c r="AV58" i="1"/>
  <c r="AT58" i="1"/>
  <c r="BK101" i="2" l="1"/>
  <c r="J101" i="2" s="1"/>
  <c r="J30" i="2" s="1"/>
  <c r="AG55" i="1" s="1"/>
  <c r="P93" i="3"/>
  <c r="AU56" i="1" s="1"/>
  <c r="AU54" i="1" s="1"/>
  <c r="BK93" i="3"/>
  <c r="J93" i="3" s="1"/>
  <c r="J59" i="3" s="1"/>
  <c r="J94" i="3"/>
  <c r="J60" i="3"/>
  <c r="BK86" i="4"/>
  <c r="J86" i="4"/>
  <c r="J59" i="4" s="1"/>
  <c r="BK84" i="6"/>
  <c r="J84" i="6"/>
  <c r="J59" i="6"/>
  <c r="AN58" i="1"/>
  <c r="J59" i="5"/>
  <c r="J39" i="5"/>
  <c r="AN55" i="1"/>
  <c r="W30" i="1"/>
  <c r="AY54" i="1"/>
  <c r="AZ54" i="1"/>
  <c r="W29" i="1" s="1"/>
  <c r="W31" i="1"/>
  <c r="J39" i="2" l="1"/>
  <c r="J59" i="2"/>
  <c r="J30" i="6"/>
  <c r="AG59" i="1"/>
  <c r="J30" i="3"/>
  <c r="AG56" i="1" s="1"/>
  <c r="J30" i="4"/>
  <c r="AG57" i="1" s="1"/>
  <c r="AN57" i="1" s="1"/>
  <c r="AV54" i="1"/>
  <c r="AK29" i="1"/>
  <c r="J39" i="4" l="1"/>
  <c r="J39" i="6"/>
  <c r="J39" i="3"/>
  <c r="AN56" i="1"/>
  <c r="AN59" i="1"/>
  <c r="AT54" i="1"/>
  <c r="AG54" i="1"/>
  <c r="AK26" i="1"/>
  <c r="AN54" i="1" l="1"/>
  <c r="AK35" i="1"/>
</calcChain>
</file>

<file path=xl/sharedStrings.xml><?xml version="1.0" encoding="utf-8"?>
<sst xmlns="http://schemas.openxmlformats.org/spreadsheetml/2006/main" count="12611" uniqueCount="1921">
  <si>
    <t>Export Komplet</t>
  </si>
  <si>
    <t>VZ</t>
  </si>
  <si>
    <t>2.0</t>
  </si>
  <si>
    <t>ZAMOK</t>
  </si>
  <si>
    <t>False</t>
  </si>
  <si>
    <t>{5c2db9a6-718a-4dba-838d-5d0edab1a49e}</t>
  </si>
  <si>
    <t>0,01</t>
  </si>
  <si>
    <t>21</t>
  </si>
  <si>
    <t>15</t>
  </si>
  <si>
    <t>REKAPITULACE STAVBY</t>
  </si>
  <si>
    <t>v ---  níže se nacházejí doplnkové a pomocné údaje k sestavám  --- v</t>
  </si>
  <si>
    <t>Návod na vyplnění</t>
  </si>
  <si>
    <t>0,001</t>
  </si>
  <si>
    <t>Kód:</t>
  </si>
  <si>
    <t>220119</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</si>
  <si>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</si>
  <si>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</si>
  <si>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Nástavba jazykových učeben ZŠ Jungmannova</t>
  </si>
  <si>
    <t>KSO:</t>
  </si>
  <si>
    <t>801 32 14</t>
  </si>
  <si>
    <t>CC-CZ:</t>
  </si>
  <si>
    <t/>
  </si>
  <si>
    <t>Místo:</t>
  </si>
  <si>
    <t>Plzeňská 30/14 266 01, Beroun -Město</t>
  </si>
  <si>
    <t>Datum:</t>
  </si>
  <si>
    <t>31. 1. 2022</t>
  </si>
  <si>
    <t>Zadavatel:</t>
  </si>
  <si>
    <t>IČ:</t>
  </si>
  <si>
    <t>Město Beroun</t>
  </si>
  <si>
    <t>DIČ:</t>
  </si>
  <si>
    <t>Uchazeč:</t>
  </si>
  <si>
    <t>Vyplň údaj</t>
  </si>
  <si>
    <t>Projektant:</t>
  </si>
  <si>
    <t>40908348</t>
  </si>
  <si>
    <t>Ing. Luboš Rajniš</t>
  </si>
  <si>
    <t>CZ6407110776</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</si>
  <si>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</si>
  <si>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</si>
  <si>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</si>
  <si>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</si>
  <si>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</si>
  <si>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</si>
  <si>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</si>
  <si>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</si>
  <si>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</si>
  <si>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</si>
  <si>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</si>
  <si>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</si>
  <si>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</si>
  <si>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</si>
  <si>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</si>
  <si>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</si>
  <si>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</si>
  <si>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</si>
  <si>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</si>
  <si>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</si>
  <si>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</si>
  <si>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</si>
  <si>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</si>
  <si>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</si>
  <si>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</si>
  <si>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</si>
  <si>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</si>
  <si>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</si>
  <si>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</si>
  <si>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</si>
  <si>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</si>
  <si>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</si>
  <si>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</si>
  <si>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</si>
  <si>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</si>
  <si>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</si>
  <si>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</si>
  <si>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</si>
  <si>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</si>
  <si>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</si>
  <si>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</si>
  <si>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</si>
  <si>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</si>
  <si>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</si>
  <si>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</si>
  <si>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Stavební část</t>
  </si>
  <si>
    <t>STA</t>
  </si>
  <si>
    <t>1</t>
  </si>
  <si>
    <t>{5e3cfab2-e1ff-4a9a-83ca-a445ac886642}</t>
  </si>
  <si>
    <t>2</t>
  </si>
  <si>
    <t>02</t>
  </si>
  <si>
    <t>Zdravotně technické instalace</t>
  </si>
  <si>
    <t>{86b909a8-8a67-4593-8c19-4f578ad989d2}</t>
  </si>
  <si>
    <t>03</t>
  </si>
  <si>
    <t>Vytápění</t>
  </si>
  <si>
    <t>{daf59bde-f190-413b-b406-c858469dcdeb}</t>
  </si>
  <si>
    <t>04</t>
  </si>
  <si>
    <t>Elektroinstalace</t>
  </si>
  <si>
    <t>{263338a9-12a9-45e6-b4ae-f74fa6e7c341}</t>
  </si>
  <si>
    <t>VRN</t>
  </si>
  <si>
    <t>Vedlejší a ostatní rozpočtové náklady</t>
  </si>
  <si>
    <t>{ba689e22-253f-45d1-a562-2937660a77c3}</t>
  </si>
  <si>
    <t>KRYCÍ LIST SOUPISU PRACÍ</t>
  </si>
  <si>
    <t>Objekt:</t>
  </si>
  <si>
    <t>01 - Stavební část</t>
  </si>
  <si>
    <t>REKAPITULACE ČLENĚNÍ SOUPISU PRACÍ</t>
  </si>
  <si>
    <t>Kód dílu - Popis</t>
  </si>
  <si>
    <t>Cena celkem [CZK]</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</si>
  <si>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</si>
  <si>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</si>
  <si>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</si>
  <si>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</si>
  <si>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</si>
  <si>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</si>
  <si>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</si>
  <si>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</si>
  <si>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</si>
  <si>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712 - Povlakové krytiny</t>
  </si>
  <si>
    <t xml:space="preserve">    713 - Izolace tepelné</t>
  </si>
  <si>
    <t xml:space="preserve">    714 - Akustická a protiotřesová opatření</t>
  </si>
  <si>
    <t xml:space="preserve">    721 - Zdravotechnika - vnitřní kanalizace</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</si>
  <si>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</si>
  <si>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</si>
  <si>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</si>
  <si>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</si>
  <si>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</si>
  <si>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</si>
  <si>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</si>
  <si>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</si>
  <si>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</si>
  <si>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</si>
  <si>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</si>
  <si>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</si>
  <si>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</si>
  <si>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</si>
  <si>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</si>
  <si>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</si>
  <si>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</si>
  <si>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</si>
  <si>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</si>
  <si>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</si>
  <si>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</si>
  <si>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</si>
  <si>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</si>
  <si>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</si>
  <si>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</si>
  <si>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</si>
  <si>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</si>
  <si>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</si>
  <si>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</si>
  <si>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311272241</t>
  </si>
  <si>
    <t>Zdivo z pórobetonových tvárnic na tenké maltové lože, tl. zdiva 300 mm pevnost tvárnic přes P2 do P4, objemová hmotnost přes 450 do 600 kg/m3 na pero a drážku</t>
  </si>
  <si>
    <t>m2</t>
  </si>
  <si>
    <t>CS ÚRS 2022 01</t>
  </si>
  <si>
    <t>4</t>
  </si>
  <si>
    <t>397933047</t>
  </si>
  <si>
    <t>Online PSC</t>
  </si>
  <si>
    <t>https://podminky.urs.cz/item/CS_URS_2022_01/311272241</t>
  </si>
  <si>
    <t>VV</t>
  </si>
  <si>
    <t>viz. výkres č. D.1.1.2, 3, 5, 6 a 7</t>
  </si>
  <si>
    <t>2NP a 3NP</t>
  </si>
  <si>
    <t>4,975*9,22+5,886*8,9</t>
  </si>
  <si>
    <t xml:space="preserve">-2,1*3,0*4-2,1*2,55*4    "odpočet oken </t>
  </si>
  <si>
    <t>-0,15*3,0*8     "odpočet překladů</t>
  </si>
  <si>
    <t>-4,975*0,26*2-5,886*0,26*2       "odpočet ocelových nosníků</t>
  </si>
  <si>
    <t>Mezisoučet</t>
  </si>
  <si>
    <t>Atika</t>
  </si>
  <si>
    <t>(4,975+5,886)*0,68</t>
  </si>
  <si>
    <t>Součet</t>
  </si>
  <si>
    <t>311273955</t>
  </si>
  <si>
    <t>Založení pórobetonového zdiva na zakládací maltu, tlouštky zdiva 300 mm</t>
  </si>
  <si>
    <t>m</t>
  </si>
  <si>
    <t>-583156782</t>
  </si>
  <si>
    <t>https://podminky.urs.cz/item/CS_URS_2022_01/311273955</t>
  </si>
  <si>
    <t>4,975*2+5,886*2</t>
  </si>
  <si>
    <t>4,975+5,88</t>
  </si>
  <si>
    <t>317141449</t>
  </si>
  <si>
    <t>Překlady ploché prefabrikované z pórobetonu osazené do tenkého maltového lože, včetně slepení dvou překladů vedle sebe po celé délce boční plochy, výšky překladu do 200 mm šířky 150 mm, délky překladu přes 2800 do 3000 mm</t>
  </si>
  <si>
    <t>kus</t>
  </si>
  <si>
    <t>141250871</t>
  </si>
  <si>
    <t>https://podminky.urs.cz/item/CS_URS_2022_01/317141449</t>
  </si>
  <si>
    <t>viz. výkres č. D.1.1.2, 3</t>
  </si>
  <si>
    <t>8,0*2</t>
  </si>
  <si>
    <t>317142442</t>
  </si>
  <si>
    <t>Překlady nenosné z pórobetonu osazené do tenkého maltového lože, výšky do 250 mm, šířky překladu 150 mm, délky překladu přes 1000 do 1250 mm</t>
  </si>
  <si>
    <t>1923532781</t>
  </si>
  <si>
    <t>https://podminky.urs.cz/item/CS_URS_2022_01/317142442</t>
  </si>
  <si>
    <t>2NP a 3NP nad dveřmi D1</t>
  </si>
  <si>
    <t>2,0</t>
  </si>
  <si>
    <t>5</t>
  </si>
  <si>
    <t>340271041</t>
  </si>
  <si>
    <t>Zazdívka otvorů v příčkách nebo stěnách pórobetonovými tvárnicemi plochy přes 0,025 m2 do 1 m2, objemová hmotnost 500 kg/m3, tloušťka příčky 150 mm</t>
  </si>
  <si>
    <t>-1599547194</t>
  </si>
  <si>
    <t>https://podminky.urs.cz/item/CS_URS_2022_01/340271041</t>
  </si>
  <si>
    <t>P</t>
  </si>
  <si>
    <t xml:space="preserve">Poznámka k položce:_x000D_
vč. zavázání zdiva </t>
  </si>
  <si>
    <t>viz. výkres č. D.1.1.2</t>
  </si>
  <si>
    <t>2NP - částečné zazdění luxfer</t>
  </si>
  <si>
    <t>1,35*0,2*3*2   "3 řady - do šířky 350mm</t>
  </si>
  <si>
    <t>6</t>
  </si>
  <si>
    <t>342272245</t>
  </si>
  <si>
    <t>Příčky z pórobetonových tvárnic hladkých na tenké maltové lože objemová hmotnost do 500 kg/m3, tloušťka příčky 150 mm</t>
  </si>
  <si>
    <t>1626741493</t>
  </si>
  <si>
    <t>https://podminky.urs.cz/item/CS_URS_2022_01/342272245</t>
  </si>
  <si>
    <t>1,5*2,7*2</t>
  </si>
  <si>
    <t>1,5*3,55*2</t>
  </si>
  <si>
    <t>-1,0*2,15*2      "odpočet dveří</t>
  </si>
  <si>
    <t>-1,25*0,25*2     "odpočet překladů</t>
  </si>
  <si>
    <t>Vodorovné konstrukce</t>
  </si>
  <si>
    <t>7</t>
  </si>
  <si>
    <t>411322525</t>
  </si>
  <si>
    <t>Stropy z betonu železového (bez výztuže) trámových, žebrových, kazetových nebo vložkových z tvárnic nebo z hraněných či zaoblených vln zabudovaného plechového bednění tř. C 20/25</t>
  </si>
  <si>
    <t>m3</t>
  </si>
  <si>
    <t>1377982024</t>
  </si>
  <si>
    <t>https://podminky.urs.cz/item/CS_URS_2022_01/411322525</t>
  </si>
  <si>
    <t>viz. výkres č. D.1.2-02 a 03</t>
  </si>
  <si>
    <t>27,704*(0,26-0,135)*2     "betonáž nad vlnou</t>
  </si>
  <si>
    <t>27,704*(0,135/2)*2       "zabetonování vln</t>
  </si>
  <si>
    <t>Střecha</t>
  </si>
  <si>
    <t>27,704*(0,1/2)          "zabetonování vln</t>
  </si>
  <si>
    <t>8</t>
  </si>
  <si>
    <t>41135425r01.1</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</si>
  <si>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135 mm, tl. plechu 1,00 mm vč. spřažení samovrtnými šrouby</t>
  </si>
  <si>
    <t>odvozeno ÚRS</t>
  </si>
  <si>
    <t>-2128024957</t>
  </si>
  <si>
    <t>viz. výkres č. D.1.2-02</t>
  </si>
  <si>
    <t>27,704*2</t>
  </si>
  <si>
    <t>9</t>
  </si>
  <si>
    <t>41135425r01.2</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</si>
  <si>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100 mm, tl. plechu 0,75 mm vč. spřažení samovrtnými šrouby</t>
  </si>
  <si>
    <t>1156057895</t>
  </si>
  <si>
    <t>viz. výkres č. D.1.2-03</t>
  </si>
  <si>
    <t>střecha</t>
  </si>
  <si>
    <t>27,704</t>
  </si>
  <si>
    <t>10</t>
  </si>
  <si>
    <t>411354271</t>
  </si>
  <si>
    <t>Bednění stropů ztracené ocelové žebrované Příplatek k cenám za lože na rovných zdech, trámech, průvlacích, do traverz nebo do připravených ozubů na zdech s vyplněním celého profilu vlny v místě osazení z cementové malty (měří se výměry m2 plochy bednění)</t>
  </si>
  <si>
    <t>-1792955345</t>
  </si>
  <si>
    <t>https://podminky.urs.cz/item/CS_URS_2022_01/411354271</t>
  </si>
  <si>
    <t>11</t>
  </si>
  <si>
    <t>411354313</t>
  </si>
  <si>
    <t>Podpěrná konstrukce stropů - desek, kleneb a skořepin výška podepření do 4 m tloušťka stropu přes 15 do 25 cm zřízení</t>
  </si>
  <si>
    <t>-1412898554</t>
  </si>
  <si>
    <t>https://podminky.urs.cz/item/CS_URS_2022_01/411354313</t>
  </si>
  <si>
    <t>12</t>
  </si>
  <si>
    <t>411354314</t>
  </si>
  <si>
    <t>Podpěrná konstrukce stropů - desek, kleneb a skořepin výška podepření do 4 m tloušťka stropu přes 15 do 25 cm odstranění</t>
  </si>
  <si>
    <t>1814306134</t>
  </si>
  <si>
    <t>https://podminky.urs.cz/item/CS_URS_2022_01/411354314</t>
  </si>
  <si>
    <t>13</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</si>
  <si>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</si>
  <si>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</si>
  <si>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t</t>
  </si>
  <si>
    <t>197347712</t>
  </si>
  <si>
    <t>https://podminky.urs.cz/item/CS_URS_2022_01/411361821</t>
  </si>
  <si>
    <t>viz. Technická zpráva D.1.2-01</t>
  </si>
  <si>
    <t>0,169  "výkaz materiálu</t>
  </si>
  <si>
    <t>14</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</si>
  <si>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</si>
  <si>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</si>
  <si>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-436783849</t>
  </si>
  <si>
    <t>https://podminky.urs.cz/item/CS_URS_2022_01/411362021</t>
  </si>
  <si>
    <t>0,17  "výkaz materiálu</t>
  </si>
  <si>
    <t>413232221</t>
  </si>
  <si>
    <t>Zazdívka zhlaví stropních trámů nebo válcovaných nosníků pálenými cihlami válcovaných nosníků, výšky přes 150 do 300 mm</t>
  </si>
  <si>
    <t>1836873157</t>
  </si>
  <si>
    <t>https://podminky.urs.cz/item/CS_URS_2022_01/413232221</t>
  </si>
  <si>
    <t>viz. výkres č. D.1.1.2,3 a 6</t>
  </si>
  <si>
    <t xml:space="preserve">3,0*2*2  "kapsy pro ocelové nosníky </t>
  </si>
  <si>
    <t>16</t>
  </si>
  <si>
    <t>413321515</t>
  </si>
  <si>
    <t>Nosníky z betonu železového (bez výztuže) včetně stěnových i jeřábových drah, volných trámů, průvlaků, rámových příčlí, ztužidel, konzol, vodorovných táhel apod., tyčových konstrukcí tř. C 20/25</t>
  </si>
  <si>
    <t>96347836</t>
  </si>
  <si>
    <t>https://podminky.urs.cz/item/CS_URS_2022_01/413321515</t>
  </si>
  <si>
    <t>viz. výkres č. D.1.1.2, 3 a Technická zpráva D.1.2-01</t>
  </si>
  <si>
    <t>Podkladní bloky pod ocelové nosníky</t>
  </si>
  <si>
    <t>0,45*0,5*0,15*12      "2NP a 3NP</t>
  </si>
  <si>
    <t>17</t>
  </si>
  <si>
    <t>413351121</t>
  </si>
  <si>
    <t>Bednění nosníků a průvlaků - bez podpěrné konstrukce výška nosníku po spodní líc stropní desky přes 100 cm zřízení</t>
  </si>
  <si>
    <t>1275087223</t>
  </si>
  <si>
    <t>https://podminky.urs.cz/item/CS_URS_2022_01/413351121</t>
  </si>
  <si>
    <t>0,5*0,15*12      "2NP a 3NP</t>
  </si>
  <si>
    <t>18</t>
  </si>
  <si>
    <t>413351122</t>
  </si>
  <si>
    <t>Bednění nosníků a průvlaků - bez podpěrné konstrukce výška nosníku po spodní líc stropní desky přes 100 cm odstranění</t>
  </si>
  <si>
    <t>-113412423</t>
  </si>
  <si>
    <t>https://podminky.urs.cz/item/CS_URS_2022_01/413351122</t>
  </si>
  <si>
    <t>19</t>
  </si>
  <si>
    <t>413362021</t>
  </si>
  <si>
    <t>Výztuž nosníků včetně stěnových i jeřábových drah, volných trámů, průvlaků, rámových příčlí, ztužidel, konzol, vodorovných táhel apod. tyčových konstrukcí lemujících nebo vyztužujících stropní a podobné střešní konstrukce ze svařovaných sítí z drátů typu KARI</t>
  </si>
  <si>
    <t>2098638024</t>
  </si>
  <si>
    <t>https://podminky.urs.cz/item/CS_URS_2022_01/413362021</t>
  </si>
  <si>
    <t>0,45*0,5*0,00444*2*12      "2NP a 3NP</t>
  </si>
  <si>
    <t>Úpravy povrchů, podlahy a osazování výplní</t>
  </si>
  <si>
    <t>20</t>
  </si>
  <si>
    <t>612131101</t>
  </si>
  <si>
    <t>Podkladní a spojovací vrstva vnitřních omítaných ploch cementový postřik nanášený ručně celoplošně stěn</t>
  </si>
  <si>
    <t>952768332</t>
  </si>
  <si>
    <t>https://podminky.urs.cz/item/CS_URS_2022_01/612131101</t>
  </si>
  <si>
    <t>STÁVAJÍCÍ ZDIVO</t>
  </si>
  <si>
    <t>2NP</t>
  </si>
  <si>
    <t>(5,397+0,81+1,25+0,56)*4,2</t>
  </si>
  <si>
    <t>1,5*0,85 "parapet bouraného okna</t>
  </si>
  <si>
    <t>3NP</t>
  </si>
  <si>
    <t>(5,397+0,81+1,25+0,56)*3,9</t>
  </si>
  <si>
    <t>612131121</t>
  </si>
  <si>
    <t>Podkladní a spojovací vrstva vnitřních omítaných ploch penetrace disperzní nanášená ručně stěn</t>
  </si>
  <si>
    <t>-1481271295</t>
  </si>
  <si>
    <t>https://podminky.urs.cz/item/CS_URS_2022_01/612131121</t>
  </si>
  <si>
    <t>Nové pórobetonové zdivo</t>
  </si>
  <si>
    <t>151,765    "celková plocha omítek</t>
  </si>
  <si>
    <t>-67,487    "odpočet cementového postřiku na stávajícím zdivu</t>
  </si>
  <si>
    <t>22</t>
  </si>
  <si>
    <t>612322141</t>
  </si>
  <si>
    <t>Omítka vápenocementová lehčená vnitřních ploch nanášená ručně dvouvrstvá, tloušťky jádrové omítky do 10 mm a tloušťky štuku do 3 mm štuková svislých konstrukcí stěn</t>
  </si>
  <si>
    <t>1589923765</t>
  </si>
  <si>
    <t>https://podminky.urs.cz/item/CS_URS_2022_01/612322141</t>
  </si>
  <si>
    <t>(5,818+5,025+5,11+5,397)*4,2</t>
  </si>
  <si>
    <t>1,5*2,7+1,5*3,55    "omítka nových zazdívek po vybouraných oknech</t>
  </si>
  <si>
    <t>(2,1+3,0*2)*0,25*4   "ostění oken</t>
  </si>
  <si>
    <t>-2,1*3,0*4 "odpočet oken</t>
  </si>
  <si>
    <t>-1,0*2,15*2    "odpočet dveří</t>
  </si>
  <si>
    <t>(5,818+5,025+5,11+5,397)*3,9</t>
  </si>
  <si>
    <t>(2,1+2,55*2)*0,25*4   "ostění oken</t>
  </si>
  <si>
    <t>-2,1*2,55*4 "odpočet oken</t>
  </si>
  <si>
    <t>23</t>
  </si>
  <si>
    <t>612325223</t>
  </si>
  <si>
    <t>Vápenocementová omítka jednotlivých malých ploch štuková na stěnách, plochy jednotlivě přes 0,25 do 1 m2</t>
  </si>
  <si>
    <t>1408630777</t>
  </si>
  <si>
    <t>https://podminky.urs.cz/item/CS_URS_2022_01/612325223</t>
  </si>
  <si>
    <t>Částečné zazdívky luxferových oken</t>
  </si>
  <si>
    <t>24</t>
  </si>
  <si>
    <t>612325225</t>
  </si>
  <si>
    <t>Vápenocementová omítka jednotlivých malých ploch štuková na stěnách, plochy jednotlivě přes 1,0 do 4 m2</t>
  </si>
  <si>
    <t>1938811201</t>
  </si>
  <si>
    <t>https://podminky.urs.cz/item/CS_URS_2022_01/612325225</t>
  </si>
  <si>
    <t>Zazdívky oken v prostoru chodby</t>
  </si>
  <si>
    <t>2,0*2</t>
  </si>
  <si>
    <t>25</t>
  </si>
  <si>
    <t>612325302</t>
  </si>
  <si>
    <t>Vápenocementová omítka ostění nebo nadpraží štuková</t>
  </si>
  <si>
    <t>69841056</t>
  </si>
  <si>
    <t>https://podminky.urs.cz/item/CS_URS_2022_01/612325302</t>
  </si>
  <si>
    <t xml:space="preserve">Po vybouraných oknech </t>
  </si>
  <si>
    <t>(1,5+2,7*2)*0,52*2</t>
  </si>
  <si>
    <t xml:space="preserve">(1,5+3,55*2)*0,52*2       </t>
  </si>
  <si>
    <t>26</t>
  </si>
  <si>
    <t>619995001</t>
  </si>
  <si>
    <t>Začištění omítek (s dodáním hmot) kolem oken, dveří, podlah, obkladů apod.</t>
  </si>
  <si>
    <t>1067990052</t>
  </si>
  <si>
    <t>https://podminky.urs.cz/item/CS_URS_2022_01/619995001</t>
  </si>
  <si>
    <t>Vybouraná okna</t>
  </si>
  <si>
    <t>(1,5+2,7)*2*4</t>
  </si>
  <si>
    <t>27</t>
  </si>
  <si>
    <t>622131121</t>
  </si>
  <si>
    <t>Podkladní a spojovací vrstva vnějších omítaných ploch penetrace nanášená ručně stěn</t>
  </si>
  <si>
    <t>-1172075411</t>
  </si>
  <si>
    <t>https://podminky.urs.cz/item/CS_URS_2022_01/622131121</t>
  </si>
  <si>
    <t>viz. výkres č. D.1.1.2, 3, 7 a 8</t>
  </si>
  <si>
    <t>Nástavba</t>
  </si>
  <si>
    <t>4,957*10,06+5,886*9,76</t>
  </si>
  <si>
    <t>-2,1*3,0*4-2,1*2,55*4       "odpočet oken</t>
  </si>
  <si>
    <t>Stávající fasáda viz. řez B-B</t>
  </si>
  <si>
    <t>6,18*11,9</t>
  </si>
  <si>
    <t>(1,35+1,62*2+1,35+2,39*2)*2*0,45     "ostění luxferových oken</t>
  </si>
  <si>
    <t>-1,35*1,62*2-1,35*2,39*2  "odpočet luxferových oken</t>
  </si>
  <si>
    <t>Stávající fasáda viz. řez A-A</t>
  </si>
  <si>
    <t>(11,5+11,0)/2*8,51</t>
  </si>
  <si>
    <t>-((9,4+9,1)/2*6,31)-0,6*0,85*2         "odpočet nástavby</t>
  </si>
  <si>
    <t>Stávající fasáda viz. řez C-C</t>
  </si>
  <si>
    <t>5,6*16,14+((12,3+11,9)/2*7,98)</t>
  </si>
  <si>
    <t>-((9,4+9,1)/2*6,01)-0,6*0,85*2         "odpočet nástavby</t>
  </si>
  <si>
    <t>(1,5*6+2,7*2*6+1,5+1,0*2)*0,2        "ostění oken</t>
  </si>
  <si>
    <t>-1,5*2,7*6-1,5*1,0      "odpočet oken</t>
  </si>
  <si>
    <t>28</t>
  </si>
  <si>
    <t>622143003</t>
  </si>
  <si>
    <t>Montáž omítkových profilů plastových, pozinkovaných nebo dřevěných upevněných vtlačením do podkladní vrstvy nebo přibitím rohových s tkaninou</t>
  </si>
  <si>
    <t>1091800985</t>
  </si>
  <si>
    <t>https://podminky.urs.cz/item/CS_URS_2022_01/622143003</t>
  </si>
  <si>
    <t>viz. výkres č. D.1.1.2 a 3</t>
  </si>
  <si>
    <t>Ostění oken</t>
  </si>
  <si>
    <t>(2,1+3,0*2)*4      "2NP</t>
  </si>
  <si>
    <t>(2,1+2,55*2)*4      "3NP</t>
  </si>
  <si>
    <t>29</t>
  </si>
  <si>
    <t>M</t>
  </si>
  <si>
    <t>55343023</t>
  </si>
  <si>
    <t>profil rohový Pz s kulatou hlavou pro vnitřní omítky tl 15mm</t>
  </si>
  <si>
    <t>-1535300569</t>
  </si>
  <si>
    <t>61,2*1,05 'Přepočtené koeficientem množství</t>
  </si>
  <si>
    <t>30</t>
  </si>
  <si>
    <t>622143004</t>
  </si>
  <si>
    <t>Montáž omítkových profilů plastových, pozinkovaných nebo dřevěných upevněných vtlačením do podkladní vrstvy nebo přibitím začišťovacích samolepících pro vytvoření dilatujícího spoje s okenním rámem</t>
  </si>
  <si>
    <t>-787153251</t>
  </si>
  <si>
    <t>https://podminky.urs.cz/item/CS_URS_2022_01/622143004</t>
  </si>
  <si>
    <t>31</t>
  </si>
  <si>
    <t>59051516</t>
  </si>
  <si>
    <t>profil začišťovací PVC pro ostění vnitřních omítek</t>
  </si>
  <si>
    <t>-1167276065</t>
  </si>
  <si>
    <t>32</t>
  </si>
  <si>
    <t>622211031</t>
  </si>
  <si>
    <t>Montáž kontaktního zateplení lepením a mechanickým kotvením z polystyrenových desek na vnější stěny, na podklad betonový nebo z lehčeného betonu, z tvárnic keramických nebo vápenopískových, tloušťky desek přes 120 do 160 mm</t>
  </si>
  <si>
    <t>454507703</t>
  </si>
  <si>
    <t>https://podminky.urs.cz/item/CS_URS_2022_01/622211031</t>
  </si>
  <si>
    <t>viz. výkres č. D.1.1.2 až 8</t>
  </si>
  <si>
    <t>5,025*10,2+5,886*9,9</t>
  </si>
  <si>
    <t>-2,1*3,0*4-2,1*2,55*4   "odpočet oken</t>
  </si>
  <si>
    <t>33</t>
  </si>
  <si>
    <t>28375807</t>
  </si>
  <si>
    <t>deska EPS grafitová fasádní λ=0,030-0,031 tl 150mm</t>
  </si>
  <si>
    <t>-1811593599</t>
  </si>
  <si>
    <t>62,906*1,02 'Přepočtené koeficientem množství</t>
  </si>
  <si>
    <t>34</t>
  </si>
  <si>
    <t>622212001</t>
  </si>
  <si>
    <t>Montáž kontaktního zateplení vnějšího ostění, nadpraží nebo parapetu lepením z polystyrenových desek hloubky špalet do 200 mm, tloušťky desek do 40 mm</t>
  </si>
  <si>
    <t>1696364004</t>
  </si>
  <si>
    <t>https://podminky.urs.cz/item/CS_URS_2022_01/622212001</t>
  </si>
  <si>
    <t xml:space="preserve">Poznámka k položce:_x000D_
V cenách jsou započteny náklady na  osazení a dodávku rohovníků._x000D_
</t>
  </si>
  <si>
    <t>Parapety oken</t>
  </si>
  <si>
    <t>2,1*4      "2NP</t>
  </si>
  <si>
    <t>2,1*4      "3NP</t>
  </si>
  <si>
    <t>35</t>
  </si>
  <si>
    <t>28376072</t>
  </si>
  <si>
    <t>deska EPS grafitová fasádní λ=0,030-0,031 tl 40mm</t>
  </si>
  <si>
    <t>-220179396</t>
  </si>
  <si>
    <t>61,2*0,15</t>
  </si>
  <si>
    <t>9,18*1,1 'Přepočtené koeficientem množství</t>
  </si>
  <si>
    <t>36</t>
  </si>
  <si>
    <t>28376438</t>
  </si>
  <si>
    <t>deska z polystyrénu XPS, hrana rovná a strukturovaný povrch 250kPa tl 30mm</t>
  </si>
  <si>
    <t>-1274706996</t>
  </si>
  <si>
    <t>16,8*0,15</t>
  </si>
  <si>
    <t>2,52*1,1 'Přepočtené koeficientem množství</t>
  </si>
  <si>
    <t>37</t>
  </si>
  <si>
    <t>622252001</t>
  </si>
  <si>
    <t>Montáž profilů kontaktního zateplení zakládacích soklových připevněných hmoždinkami</t>
  </si>
  <si>
    <t>-432914482</t>
  </si>
  <si>
    <t>https://podminky.urs.cz/item/CS_URS_2022_01/622252001</t>
  </si>
  <si>
    <t>5,886+5,025</t>
  </si>
  <si>
    <t>38</t>
  </si>
  <si>
    <t>59051668</t>
  </si>
  <si>
    <t>profil zakládací Al tl 0,7mm pro ETICS pro izolant tl 150mm</t>
  </si>
  <si>
    <t>923192077</t>
  </si>
  <si>
    <t>10,911*1,05 'Přepočtené koeficientem množství</t>
  </si>
  <si>
    <t>39</t>
  </si>
  <si>
    <t>622252002</t>
  </si>
  <si>
    <t>Montáž profilů kontaktního zateplení ostatních stěnových, dilatačních apod. lepených do tmelu</t>
  </si>
  <si>
    <t>1187769150</t>
  </si>
  <si>
    <t>https://podminky.urs.cz/item/CS_URS_2022_01/622252002</t>
  </si>
  <si>
    <t>40</t>
  </si>
  <si>
    <t>59051476</t>
  </si>
  <si>
    <t>profil začišťovací PVC 9mm s výztužnou tkaninou pro ostění ETICS</t>
  </si>
  <si>
    <t>-485996393</t>
  </si>
  <si>
    <t>41</t>
  </si>
  <si>
    <t>59051510</t>
  </si>
  <si>
    <t>profil začišťovací s okapnicí PVC s výztužnou tkaninou pro nadpraží ETICS</t>
  </si>
  <si>
    <t>-982976320</t>
  </si>
  <si>
    <t>Nadpraží oken</t>
  </si>
  <si>
    <t>16,8*1,05 'Přepočtené koeficientem množství</t>
  </si>
  <si>
    <t>42</t>
  </si>
  <si>
    <t>59051512</t>
  </si>
  <si>
    <t>profil začišťovací s okapnicí PVC s výztužnou tkaninou pro parapet ETICS</t>
  </si>
  <si>
    <t>-338326231</t>
  </si>
  <si>
    <t>43</t>
  </si>
  <si>
    <t>28342206</t>
  </si>
  <si>
    <t>profil ukončovací PVC s výztužnou tkaninu pro ukončení atiky ETICS</t>
  </si>
  <si>
    <t>-2132325464</t>
  </si>
  <si>
    <t>viz. výkres č. D.1.1.4</t>
  </si>
  <si>
    <t>5,81+5,025</t>
  </si>
  <si>
    <t>10,835*1,05 'Přepočtené koeficientem množství</t>
  </si>
  <si>
    <t>44</t>
  </si>
  <si>
    <t>622521011</t>
  </si>
  <si>
    <t>Omítka tenkovrstvá silikátová vnějších ploch probarvená, včetně penetrace podkladu zrnitá, tloušťky 1,5 mm stěn</t>
  </si>
  <si>
    <t>CS ÚRS 2021 01</t>
  </si>
  <si>
    <t>957100304</t>
  </si>
  <si>
    <t>https://podminky.urs.cz/item/CS_URS_2021_01/622521011</t>
  </si>
  <si>
    <t>45</t>
  </si>
  <si>
    <t>629995101</t>
  </si>
  <si>
    <t>Očištění vnějších ploch tlakovou vodou omytím</t>
  </si>
  <si>
    <t>-688785723</t>
  </si>
  <si>
    <t>https://podminky.urs.cz/item/CS_URS_2022_01/629995101</t>
  </si>
  <si>
    <t>4,957*3,9</t>
  </si>
  <si>
    <t>46</t>
  </si>
  <si>
    <t>631311121</t>
  </si>
  <si>
    <t>Doplnění dosavadních mazanin prostým betonem s dodáním hmot, bez potěru, plochy jednotlivě do 1 m2 a tl. do 80 mm</t>
  </si>
  <si>
    <t>-1954410504</t>
  </si>
  <si>
    <t>https://podminky.urs.cz/item/CS_URS_2022_01/631311121</t>
  </si>
  <si>
    <t>viz. výkres č. D.1.1.2, 3 a 5</t>
  </si>
  <si>
    <t>Dilatace mezi ocelovým nosníkem a zdivem</t>
  </si>
  <si>
    <t xml:space="preserve">2NP </t>
  </si>
  <si>
    <t>(4,975+5,886)*0,3*0,03</t>
  </si>
  <si>
    <t>(4,975+5,88)*0,3*0,03</t>
  </si>
  <si>
    <t>47</t>
  </si>
  <si>
    <t>631311125</t>
  </si>
  <si>
    <t>Mazanina z betonu prostého bez zvýšených nároků na prostředí tl. přes 80 do 120 mm tř. C 20/25</t>
  </si>
  <si>
    <t>1493923541</t>
  </si>
  <si>
    <t>https://podminky.urs.cz/item/CS_URS_2022_01/631311125</t>
  </si>
  <si>
    <t>viz. výkres č. D.1.1.02 a 3</t>
  </si>
  <si>
    <t>Skladba S1 a S2</t>
  </si>
  <si>
    <t>((5,818+5,025)/2*5,11)*0,085*2</t>
  </si>
  <si>
    <t>1,0*0,15*0,085*2  "prahy dveří</t>
  </si>
  <si>
    <t>48</t>
  </si>
  <si>
    <t>632481213</t>
  </si>
  <si>
    <t>Separační vrstva k oddělení podlahových vrstev z polyetylénové fólie</t>
  </si>
  <si>
    <t>-1274461486</t>
  </si>
  <si>
    <t>https://podminky.urs.cz/item/CS_URS_2022_01/632481213</t>
  </si>
  <si>
    <t>((5,818+5,025)/2*5,11)*2</t>
  </si>
  <si>
    <t>1,0*0,15*2  "prahy dveří</t>
  </si>
  <si>
    <t>49</t>
  </si>
  <si>
    <t>634112126</t>
  </si>
  <si>
    <t>Obvodová dilatace mezi stěnou a mazaninou nebo potěrem podlahovým páskem z pěnového PE s fólií tl. do 10 mm, výšky 100 mm</t>
  </si>
  <si>
    <t>1976927666</t>
  </si>
  <si>
    <t>https://podminky.urs.cz/item/CS_URS_2022_01/634112126</t>
  </si>
  <si>
    <t>(5,818+5,025+5,11+5,397)*2</t>
  </si>
  <si>
    <t>-1,0*2    "odpočet dveří</t>
  </si>
  <si>
    <t>50</t>
  </si>
  <si>
    <t>642944121</t>
  </si>
  <si>
    <t>Osazení ocelových dveřních zárubní lisovaných nebo z úhelníků dodatečně s vybetonováním prahu, plochy do 2,5 m2</t>
  </si>
  <si>
    <t>1348703483</t>
  </si>
  <si>
    <t>https://podminky.urs.cz/item/CS_URS_2022_01/642944121</t>
  </si>
  <si>
    <t xml:space="preserve">2,0 </t>
  </si>
  <si>
    <t>51</t>
  </si>
  <si>
    <t>55331438</t>
  </si>
  <si>
    <t>zárubeň jednokřídlá ocelová pro dodatečnou montáž tl stěny 110-150mm rozměru 900/1970, 2100mm</t>
  </si>
  <si>
    <t>1669504453</t>
  </si>
  <si>
    <t>Ostatní konstrukce a práce, bourání</t>
  </si>
  <si>
    <t>52</t>
  </si>
  <si>
    <t>941111121</t>
  </si>
  <si>
    <t>Montáž lešení řadového trubkového lehkého pracovního s podlahami s provozním zatížením tř. 3 do 200 kg/m2 šířky tř. W09 přes 0,9 do 1,2 m, výšky do 10 m</t>
  </si>
  <si>
    <t>450008280</t>
  </si>
  <si>
    <t>https://podminky.urs.cz/item/CS_URS_2022_01/941111121</t>
  </si>
  <si>
    <t>4,957*14,0+5,886*9,76</t>
  </si>
  <si>
    <t>53</t>
  </si>
  <si>
    <t>941111221</t>
  </si>
  <si>
    <t>Montáž lešení řadového trubkového lehkého pracovního s podlahami s provozním zatížením tř. 3 do 200 kg/m2 Příplatek za první a každý další den použití lešení k ceně -1121</t>
  </si>
  <si>
    <t>587101415</t>
  </si>
  <si>
    <t>https://podminky.urs.cz/item/CS_URS_2022_01/941111221</t>
  </si>
  <si>
    <t>367,066*14</t>
  </si>
  <si>
    <t>54</t>
  </si>
  <si>
    <t>941111821</t>
  </si>
  <si>
    <t>Demontáž lešení řadového trubkového lehkého pracovního s podlahami s provozním zatížením tř. 3 do 200 kg/m2 šířky tř. W09 přes 0,9 do 1,2 m, výšky do 10 m</t>
  </si>
  <si>
    <t>-1943482753</t>
  </si>
  <si>
    <t>https://podminky.urs.cz/item/CS_URS_2022_01/941111821</t>
  </si>
  <si>
    <t>55</t>
  </si>
  <si>
    <t>944511111</t>
  </si>
  <si>
    <t>Montáž ochranné sítě zavěšené na konstrukci lešení z textilie z umělých vláken</t>
  </si>
  <si>
    <t>-1446013077</t>
  </si>
  <si>
    <t>https://podminky.urs.cz/item/CS_URS_2022_01/944511111</t>
  </si>
  <si>
    <t>56</t>
  </si>
  <si>
    <t>944511211</t>
  </si>
  <si>
    <t>Montáž ochranné sítě Příplatek za první a každý další den použití sítě k ceně -1111</t>
  </si>
  <si>
    <t>-1271178085</t>
  </si>
  <si>
    <t>https://podminky.urs.cz/item/CS_URS_2022_01/944511211</t>
  </si>
  <si>
    <t>57</t>
  </si>
  <si>
    <t>944511811</t>
  </si>
  <si>
    <t>Demontáž ochranné sítě zavěšené na konstrukci lešení z textilie z umělých vláken</t>
  </si>
  <si>
    <t>1409055112</t>
  </si>
  <si>
    <t>https://podminky.urs.cz/item/CS_URS_2022_01/944511811</t>
  </si>
  <si>
    <t>58</t>
  </si>
  <si>
    <t>949101111</t>
  </si>
  <si>
    <t>Lešení pomocné pracovní pro objekty pozemních staveb pro zatížení do 150 kg/m2, o výšce lešeňové podlahy do 1,9 m</t>
  </si>
  <si>
    <t>335470480</t>
  </si>
  <si>
    <t>https://podminky.urs.cz/item/CS_URS_2022_01/949101111</t>
  </si>
  <si>
    <t>Legenda místností</t>
  </si>
  <si>
    <t>28,34*2  "2NP a 3NP</t>
  </si>
  <si>
    <t>59</t>
  </si>
  <si>
    <t>952901111</t>
  </si>
  <si>
    <t>Vyčištění budov nebo objektů před předáním do užívání budov bytové nebo občanské výstavby, světlé výšky podlaží do 4 m</t>
  </si>
  <si>
    <t>576011798</t>
  </si>
  <si>
    <t>https://podminky.urs.cz/item/CS_URS_2022_01/952901111</t>
  </si>
  <si>
    <t>60</t>
  </si>
  <si>
    <t>953943211</t>
  </si>
  <si>
    <t>Osazování drobných kovových předmětů kotvených do stěny hasicího přístroje</t>
  </si>
  <si>
    <t>-28296437</t>
  </si>
  <si>
    <t>https://podminky.urs.cz/item/CS_URS_2022_01/953943211</t>
  </si>
  <si>
    <t>viz. PBŘ</t>
  </si>
  <si>
    <t>61</t>
  </si>
  <si>
    <t>44932114</t>
  </si>
  <si>
    <t>přístroj hasicí ruční práškový PG 6 LE</t>
  </si>
  <si>
    <t>494632233</t>
  </si>
  <si>
    <t>62</t>
  </si>
  <si>
    <t>967021112</t>
  </si>
  <si>
    <t>Přisekání (špicování) rovných ostění bez odstupu po hrubém vybourání otvorů ve zdivu kamenném nebo smíšeném</t>
  </si>
  <si>
    <t>1364959840</t>
  </si>
  <si>
    <t>https://podminky.urs.cz/item/CS_URS_2022_01/967021112</t>
  </si>
  <si>
    <t>Bouraná okna</t>
  </si>
  <si>
    <t>(1,5+2,7*2)*0,525*2</t>
  </si>
  <si>
    <t>63</t>
  </si>
  <si>
    <t>968062357</t>
  </si>
  <si>
    <t>Vybourání dřevěných rámů oken s křídly, dveřních zárubní, vrat, stěn, ostění nebo obkladů rámů oken s křídly dvojitých, plochy přes 4 m2</t>
  </si>
  <si>
    <t>-1759117431</t>
  </si>
  <si>
    <t>https://podminky.urs.cz/item/CS_URS_2022_01/968062357</t>
  </si>
  <si>
    <t>64</t>
  </si>
  <si>
    <t>971028661</t>
  </si>
  <si>
    <t>Vybourání otvorů ve zdivu základovém nebo nadzákladovém kamenném, smíšeném smíšeném, plochy do 4 m2, tl. do 600 mm</t>
  </si>
  <si>
    <t>2131271077</t>
  </si>
  <si>
    <t>https://podminky.urs.cz/item/CS_URS_2022_01/971028661</t>
  </si>
  <si>
    <t>1,5*0,85*0,525*2</t>
  </si>
  <si>
    <t>65</t>
  </si>
  <si>
    <t>973022241</t>
  </si>
  <si>
    <t>Vysekání výklenků nebo kapes ve zdivu z kamene kapes, plochy do 0,10 m2, hl. do 150 mm</t>
  </si>
  <si>
    <t>1919354394</t>
  </si>
  <si>
    <t>https://podminky.urs.cz/item/CS_URS_2022_01/973022241</t>
  </si>
  <si>
    <t>2,0*2  "kapsy pro překlad nad dveřmi</t>
  </si>
  <si>
    <t>66</t>
  </si>
  <si>
    <t>973022251</t>
  </si>
  <si>
    <t>Vysekání výklenků nebo kapes ve zdivu z kamene kapes, plochy do 0,10 m2, hl. do 300 mm</t>
  </si>
  <si>
    <t>1041896143</t>
  </si>
  <si>
    <t>https://podminky.urs.cz/item/CS_URS_2022_01/973022251</t>
  </si>
  <si>
    <t>2,0*2  "kapsy pro překlad nad okny</t>
  </si>
  <si>
    <t>67</t>
  </si>
  <si>
    <t>973022361</t>
  </si>
  <si>
    <t>Vysekání výklenků nebo kapes ve zdivu z kamene kapes, plochy do 0,16 m2, hl. do 450 mm</t>
  </si>
  <si>
    <t>1640372672</t>
  </si>
  <si>
    <t>https://podminky.urs.cz/item/CS_URS_2022_01/973022361</t>
  </si>
  <si>
    <t>3,0*2*2  "kapsy pro ocelové nosníky a podkladní bloky</t>
  </si>
  <si>
    <t>68</t>
  </si>
  <si>
    <t>973028131</t>
  </si>
  <si>
    <t>Vysekání výklenků nebo kapes ve zdivu z kamene kapes pro zavázání nových příček a zdí, tl. do 150 mm</t>
  </si>
  <si>
    <t>1696551743</t>
  </si>
  <si>
    <t>https://podminky.urs.cz/item/CS_URS_2022_01/973028131</t>
  </si>
  <si>
    <t>2NP a 3NP - zazdívky otvorů</t>
  </si>
  <si>
    <t>2,7*2*2</t>
  </si>
  <si>
    <t>3,55*2*2</t>
  </si>
  <si>
    <t>69</t>
  </si>
  <si>
    <t>973028141</t>
  </si>
  <si>
    <t>Vysekání výklenků nebo kapes ve zdivu z kamene kapes pro zavázání nových příček a zdí, tl. do 300 mm</t>
  </si>
  <si>
    <t>-1159834642</t>
  </si>
  <si>
    <t>https://podminky.urs.cz/item/CS_URS_2022_01/973028141</t>
  </si>
  <si>
    <t>2NP a 3NP - nové obvodové zdivo</t>
  </si>
  <si>
    <t>9,22*2+8,9*2</t>
  </si>
  <si>
    <t>0,68*2</t>
  </si>
  <si>
    <t>70</t>
  </si>
  <si>
    <t>978013191</t>
  </si>
  <si>
    <t>Otlučení vápenných nebo vápenocementových omítek vnitřních ploch stěn s vyškrabáním spar, s očištěním zdiva, v rozsahu přes 50 do 100 %</t>
  </si>
  <si>
    <t>844642505</t>
  </si>
  <si>
    <t>https://podminky.urs.cz/item/CS_URS_2022_01/978013191</t>
  </si>
  <si>
    <t>(5,397+0,81+1,24+0,56)*4,2</t>
  </si>
  <si>
    <t>1,5*0,85</t>
  </si>
  <si>
    <t>997</t>
  </si>
  <si>
    <t>Přesun sutě</t>
  </si>
  <si>
    <t>71</t>
  </si>
  <si>
    <t>997013154</t>
  </si>
  <si>
    <t>Vnitrostaveništní doprava suti a vybouraných hmot vodorovně do 50 m svisle s omezením mechanizace pro budovy a haly výšky přes 12 do 15 m</t>
  </si>
  <si>
    <t>2112497943</t>
  </si>
  <si>
    <t>https://podminky.urs.cz/item/CS_URS_2022_01/997013154</t>
  </si>
  <si>
    <t>72</t>
  </si>
  <si>
    <t>997013501</t>
  </si>
  <si>
    <t>Odvoz suti a vybouraných hmot na skládku nebo meziskládku se složením, na vzdálenost do 1 km</t>
  </si>
  <si>
    <t>777336659</t>
  </si>
  <si>
    <t>https://podminky.urs.cz/item/CS_URS_2022_01/997013501</t>
  </si>
  <si>
    <t>73</t>
  </si>
  <si>
    <t>997013509</t>
  </si>
  <si>
    <t>Odvoz suti a vybouraných hmot na skládku nebo meziskládku se složením, na vzdálenost Příplatek k ceně za každý další i započatý 1 km přes 1 km</t>
  </si>
  <si>
    <t>1159119723</t>
  </si>
  <si>
    <t>https://podminky.urs.cz/item/CS_URS_2022_01/997013509</t>
  </si>
  <si>
    <t>9,391*9    "předpoklad skládka do 10km</t>
  </si>
  <si>
    <t>74</t>
  </si>
  <si>
    <t>997013631</t>
  </si>
  <si>
    <t>Poplatek za uložení stavebního odpadu na skládce (skládkovné) směsného stavebního a demoličního zatříděného do Katalogu odpadů pod kódem 17 09 04</t>
  </si>
  <si>
    <t>-713819088</t>
  </si>
  <si>
    <t>https://podminky.urs.cz/item/CS_URS_2022_01/997013631</t>
  </si>
  <si>
    <t>998</t>
  </si>
  <si>
    <t>Přesun hmot</t>
  </si>
  <si>
    <t>75</t>
  </si>
  <si>
    <t>998017003</t>
  </si>
  <si>
    <t>Přesun hmot pro budovy občanské výstavby, bydlení, výrobu a služby s omezením mechanizace vodorovná dopravní vzdálenost do 100 m pro budovy s jakoukoliv nosnou konstrukcí výšky přes 12 do 24 m</t>
  </si>
  <si>
    <t>-1203964631</t>
  </si>
  <si>
    <t>https://podminky.urs.cz/item/CS_URS_2022_01/998017003</t>
  </si>
  <si>
    <t>PSV</t>
  </si>
  <si>
    <t>Práce a dodávky PSV</t>
  </si>
  <si>
    <t>712</t>
  </si>
  <si>
    <t>Povlakové krytiny</t>
  </si>
  <si>
    <t>76</t>
  </si>
  <si>
    <t>712311101</t>
  </si>
  <si>
    <t>Provedení povlakové krytiny střech plochých do 10° natěradly a tmely za studena nátěrem lakem penetračním nebo asfaltovým</t>
  </si>
  <si>
    <t>-1257880353</t>
  </si>
  <si>
    <t>https://podminky.urs.cz/item/CS_URS_2022_01/712311101</t>
  </si>
  <si>
    <t>viz. výkres č. D.1.1.03, 4, 5, 6 a 7</t>
  </si>
  <si>
    <t>Skladba S3</t>
  </si>
  <si>
    <t>((5,818+5,025)/2*5,11)</t>
  </si>
  <si>
    <t>77</t>
  </si>
  <si>
    <t>11163150</t>
  </si>
  <si>
    <t>lak penetrační asfaltový</t>
  </si>
  <si>
    <t>1152112450</t>
  </si>
  <si>
    <t>27,704*0,00032 'Přepočtené koeficientem množství</t>
  </si>
  <si>
    <t>78</t>
  </si>
  <si>
    <t>712341659</t>
  </si>
  <si>
    <t>Provedení povlakové krytiny střech plochých do 10° pásy přitavením NAIP bodově</t>
  </si>
  <si>
    <t>-560712878</t>
  </si>
  <si>
    <t>https://podminky.urs.cz/item/CS_URS_2022_01/712341659</t>
  </si>
  <si>
    <t>27,704 "výpočet v pol.č. 712311101</t>
  </si>
  <si>
    <t>79</t>
  </si>
  <si>
    <t>62856011</t>
  </si>
  <si>
    <t>pás asfaltový natavitelný modifikovaný SBS tl 4,0mm s vložkou z hliníkové fólie, hliníkové fólie s textilií a spalitelnou PE fólií nebo jemnozrnným minerálním posypem na horním povrchu</t>
  </si>
  <si>
    <t>1896889294</t>
  </si>
  <si>
    <t>27,704*1,1655 'Přepočtené koeficientem množství</t>
  </si>
  <si>
    <t>80</t>
  </si>
  <si>
    <t>712363352</t>
  </si>
  <si>
    <t>Povlakové krytiny střech plochých do 10° z tvarovaných poplastovaných lišt pro mPVC vnitřní koutová lišta rš 100 mm</t>
  </si>
  <si>
    <t>1038338200</t>
  </si>
  <si>
    <t>https://podminky.urs.cz/item/CS_URS_2022_01/712363352</t>
  </si>
  <si>
    <t>viz. výkres č. D.1.1.02, 3, 4, 5, 6 a 7</t>
  </si>
  <si>
    <t>5,11+5,397+5,025+5,818</t>
  </si>
  <si>
    <t>Skladba S4</t>
  </si>
  <si>
    <t>6,18+5,025+7,515+7,83+5,886</t>
  </si>
  <si>
    <t>81</t>
  </si>
  <si>
    <t>712363353</t>
  </si>
  <si>
    <t>Povlakové krytiny střech plochých do 10° z tvarovaných poplastovaných lišt pro mPVC vnější koutová lišta rš 100 mm</t>
  </si>
  <si>
    <t>1794545893</t>
  </si>
  <si>
    <t>https://podminky.urs.cz/item/CS_URS_2022_01/712363353</t>
  </si>
  <si>
    <t>5,025+5,818</t>
  </si>
  <si>
    <t>82</t>
  </si>
  <si>
    <t>712363354</t>
  </si>
  <si>
    <t>Povlakové krytiny střech plochých do 10° z tvarovaných poplastovaných lišt pro mPVC stěnová lišta vyhnutá rš 71 mm</t>
  </si>
  <si>
    <t>1237148129</t>
  </si>
  <si>
    <t>https://podminky.urs.cz/item/CS_URS_2022_01/712363354</t>
  </si>
  <si>
    <t>5,11+5,397</t>
  </si>
  <si>
    <t>83</t>
  </si>
  <si>
    <t>712363357</t>
  </si>
  <si>
    <t>Povlakové krytiny střech plochých do 10° z tvarovaných poplastovaných lišt pro mPVC okapnice rš 250 mm</t>
  </si>
  <si>
    <t>1667568055</t>
  </si>
  <si>
    <t>https://podminky.urs.cz/item/CS_URS_2022_01/712363357</t>
  </si>
  <si>
    <t>84</t>
  </si>
  <si>
    <t>712363404</t>
  </si>
  <si>
    <t>Provedení povlakové krytiny střech plochých do 10° s mechanicky kotvenou izolací včetně položení fólie a horkovzdušného svaření tl. tepelné izolace do 100 mm budovy výšky do 18 m, kotvené do betonu vnitřní pole</t>
  </si>
  <si>
    <t>-831564166</t>
  </si>
  <si>
    <t>https://podminky.urs.cz/item/CS_URS_2022_01/712363404</t>
  </si>
  <si>
    <t>((6,18+5,025)/2*7,515)</t>
  </si>
  <si>
    <t>85</t>
  </si>
  <si>
    <t>28322000</t>
  </si>
  <si>
    <t>fólie hydroizolační střešní mPVC mechanicky kotvená tl 2,0mm šedá</t>
  </si>
  <si>
    <t>-1742791209</t>
  </si>
  <si>
    <t>42,103*1,1655 'Přepočtené koeficientem množství</t>
  </si>
  <si>
    <t>86</t>
  </si>
  <si>
    <t>712363604</t>
  </si>
  <si>
    <t>Provedení povlakové krytiny střech plochých do 10° s mechanicky kotvenou izolací včetně položení fólie a horkovzdušného svaření tl. tepelné izolace přes 240 mm budovy výšky do 18 m, kotvené do betonu vnitřní pole</t>
  </si>
  <si>
    <t>-2105335676</t>
  </si>
  <si>
    <t>https://podminky.urs.cz/item/CS_URS_2022_01/712363604</t>
  </si>
  <si>
    <t>87</t>
  </si>
  <si>
    <t>-230119592</t>
  </si>
  <si>
    <t>88</t>
  </si>
  <si>
    <t>712811101</t>
  </si>
  <si>
    <t>Provedení povlakové krytiny střech samostatným vytažením izolačního povlaku za studena na konstrukce převyšující úroveň střechy, nátěrem penetračním</t>
  </si>
  <si>
    <t>-1247431612</t>
  </si>
  <si>
    <t>https://podminky.urs.cz/item/CS_URS_2022_01/712811101</t>
  </si>
  <si>
    <t>(5,11+5,397)*0,7</t>
  </si>
  <si>
    <t>(5,025+5,818)*(0,68+0,6)</t>
  </si>
  <si>
    <t>89</t>
  </si>
  <si>
    <t>2099694190</t>
  </si>
  <si>
    <t>21,234*0,00035 'Přepočtené koeficientem množství</t>
  </si>
  <si>
    <t>90</t>
  </si>
  <si>
    <t>712841559</t>
  </si>
  <si>
    <t>Provedení povlakové krytiny střech samostatným vytažením izolačního povlaku pásy přitavením na konstrukce převyšující úroveň střechy, NAIP</t>
  </si>
  <si>
    <t>-383122591</t>
  </si>
  <si>
    <t>https://podminky.urs.cz/item/CS_URS_2022_01/712841559</t>
  </si>
  <si>
    <t>21,234  "výpočet v pol.č. 712811101</t>
  </si>
  <si>
    <t>91</t>
  </si>
  <si>
    <t>-1334048822</t>
  </si>
  <si>
    <t>21,234*1,2 'Přepočtené koeficientem množství</t>
  </si>
  <si>
    <t>92</t>
  </si>
  <si>
    <t>712861705</t>
  </si>
  <si>
    <t>Provedení povlakové krytiny střech samostatným vytažením izolačního povlaku fólií na konstrukce převyšující úroveň střechy, přilepenou se svařovanými spoji</t>
  </si>
  <si>
    <t>413601559</t>
  </si>
  <si>
    <t>https://podminky.urs.cz/item/CS_URS_2022_01/712861705</t>
  </si>
  <si>
    <t>(5,11+5,397)*0,3</t>
  </si>
  <si>
    <t>5,025*(0,58+0,6)</t>
  </si>
  <si>
    <t>5,818*(0,43+0,6)</t>
  </si>
  <si>
    <t>(6,18+5,025+7,515+7,83+5,886)*0,3</t>
  </si>
  <si>
    <t>93</t>
  </si>
  <si>
    <t>-1893185546</t>
  </si>
  <si>
    <t>24,806*1,2 'Přepočtené koeficientem množství</t>
  </si>
  <si>
    <t>94</t>
  </si>
  <si>
    <t>712998005</t>
  </si>
  <si>
    <t>Provedení povlakové krytiny střech - ostatní práce montáž odvodňovacího prvku atikového chrliče z PVC na dešťovou vodu DN 125</t>
  </si>
  <si>
    <t>1946500931</t>
  </si>
  <si>
    <t>https://podminky.urs.cz/item/CS_URS_2022_01/712998005</t>
  </si>
  <si>
    <t>95</t>
  </si>
  <si>
    <t>28342471</t>
  </si>
  <si>
    <t>chrlič atikový DN 125 s manžetou pro hydroizolaci z PVC-P</t>
  </si>
  <si>
    <t>-1748666233</t>
  </si>
  <si>
    <t>96</t>
  </si>
  <si>
    <t>998712103</t>
  </si>
  <si>
    <t>Přesun hmot pro povlakové krytiny stanovený z hmotnosti přesunovaného materiálu vodorovná dopravní vzdálenost do 50 m v objektech výšky přes 12 do 24 m</t>
  </si>
  <si>
    <t>451092831</t>
  </si>
  <si>
    <t>https://podminky.urs.cz/item/CS_URS_2022_01/998712103</t>
  </si>
  <si>
    <t>713</t>
  </si>
  <si>
    <t>Izolace tepelné</t>
  </si>
  <si>
    <t>97</t>
  </si>
  <si>
    <t>713121111</t>
  </si>
  <si>
    <t>Montáž tepelné izolace podlah rohožemi, pásy, deskami, dílci, bloky (izolační materiál ve specifikaci) kladenými volně jednovrstvá</t>
  </si>
  <si>
    <t>-1084350506</t>
  </si>
  <si>
    <t>https://podminky.urs.cz/item/CS_URS_2022_01/713121111</t>
  </si>
  <si>
    <t>1,0*0,15*2 "prahy dveří</t>
  </si>
  <si>
    <t>Skladba S1 pod podlahou</t>
  </si>
  <si>
    <t>98</t>
  </si>
  <si>
    <t>28375863</t>
  </si>
  <si>
    <t>deska EPS S pro aplikace bez zatížení  λ=0,042-0,043</t>
  </si>
  <si>
    <t>-1345375733</t>
  </si>
  <si>
    <t>((5,818+5,025)/2*5,11)*((0,1+0,4)/2)</t>
  </si>
  <si>
    <t>6,926*1,02 'Přepočtené koeficientem množství</t>
  </si>
  <si>
    <t>99</t>
  </si>
  <si>
    <t>28375920</t>
  </si>
  <si>
    <t>deska EPS 200 pro konstrukce s velmi vysokým zatížením λ=0,034 tl 40mm</t>
  </si>
  <si>
    <t>-999407961</t>
  </si>
  <si>
    <t>27,854*1,02 'Přepočtené koeficientem množství</t>
  </si>
  <si>
    <t>100</t>
  </si>
  <si>
    <t>63231206</t>
  </si>
  <si>
    <t>deska čedičová minerální pro snížení kročejového hluku (max. zatížení 4 kN/m2) tl 40mm</t>
  </si>
  <si>
    <t>-1526665557</t>
  </si>
  <si>
    <t>101</t>
  </si>
  <si>
    <t>713141151</t>
  </si>
  <si>
    <t>Montáž tepelné izolace střech plochých rohožemi, pásy, deskami, dílci, bloky (izolační materiál ve specifikaci) kladenými volně jednovrstvá</t>
  </si>
  <si>
    <t>403483545</t>
  </si>
  <si>
    <t>https://podminky.urs.cz/item/CS_URS_2022_01/713141151</t>
  </si>
  <si>
    <t>102</t>
  </si>
  <si>
    <t>28372320</t>
  </si>
  <si>
    <t>deska EPS 100 pro konstrukce s běžným zatížením λ=0,037 tl 180mm</t>
  </si>
  <si>
    <t>-363261514</t>
  </si>
  <si>
    <t>27,704*1,02 'Přepočtené koeficientem množství</t>
  </si>
  <si>
    <t>103</t>
  </si>
  <si>
    <t>713141263</t>
  </si>
  <si>
    <t>Montáž tepelné izolace střech plochých mechanické přikotvení šrouby včetně dodávky šroubů, bez položení tepelné izolace tl. izolace přes 240 mm do betonu</t>
  </si>
  <si>
    <t>2079899519</t>
  </si>
  <si>
    <t>https://podminky.urs.cz/item/CS_URS_2022_01/713141263</t>
  </si>
  <si>
    <t>104</t>
  </si>
  <si>
    <t>713141336</t>
  </si>
  <si>
    <t>Montáž tepelné izolace střech plochých spádovými klíny v ploše přilepenými za studena nízkoexpanzní (PUR) pěnou</t>
  </si>
  <si>
    <t>1074804840</t>
  </si>
  <si>
    <t>https://podminky.urs.cz/item/CS_URS_2022_01/713141336</t>
  </si>
  <si>
    <t>((6,18+5,873)/2*2,12)</t>
  </si>
  <si>
    <t>105</t>
  </si>
  <si>
    <t>28376141</t>
  </si>
  <si>
    <t>klín izolační z pěnového polystyrenu EPS 100 spád do 5%</t>
  </si>
  <si>
    <t>808336402</t>
  </si>
  <si>
    <t>((5,818+5,025)/2*5,11)*0,125</t>
  </si>
  <si>
    <t>((6,18+5,873)/2*2,12)*0,055</t>
  </si>
  <si>
    <t>4,166*1,02 'Přepočtené koeficientem množství</t>
  </si>
  <si>
    <t>106</t>
  </si>
  <si>
    <t>713141358</t>
  </si>
  <si>
    <t>Montáž tepelné izolace střech plochých spádovými klíny na zhlaví atiky šířky do 500 mm mechanicky ukotvenými šrouby</t>
  </si>
  <si>
    <t>-1602661987</t>
  </si>
  <si>
    <t>https://podminky.urs.cz/item/CS_URS_2022_01/713141358</t>
  </si>
  <si>
    <t>107</t>
  </si>
  <si>
    <t>28376105</t>
  </si>
  <si>
    <t>klín izolační z XPS spádový</t>
  </si>
  <si>
    <t>-11678353</t>
  </si>
  <si>
    <t>10,843*0,45*0,15</t>
  </si>
  <si>
    <t>0,732*1,02 'Přepočtené koeficientem množství</t>
  </si>
  <si>
    <t>108</t>
  </si>
  <si>
    <t>713141396</t>
  </si>
  <si>
    <t>Montáž tepelné izolace střech plochých na konstrukce stěn převyšující úroveň střechy např. atiky, prostupy střešní krytinou do výšky 1 000 mm přilepenými za studena nízkoexpanzní (PUR) pěnou</t>
  </si>
  <si>
    <t>1789857283</t>
  </si>
  <si>
    <t>https://podminky.urs.cz/item/CS_URS_2022_01/713141396</t>
  </si>
  <si>
    <t>(5,025+5,818)*(0,68+0,45)</t>
  </si>
  <si>
    <t>109</t>
  </si>
  <si>
    <t>28375935</t>
  </si>
  <si>
    <t>deska EPS 70 fasádní λ=0,039 tl 150mm</t>
  </si>
  <si>
    <t>-65455733</t>
  </si>
  <si>
    <t>12,253*1,02 'Přepočtené koeficientem množství</t>
  </si>
  <si>
    <t>110</t>
  </si>
  <si>
    <t>998713103</t>
  </si>
  <si>
    <t>Přesun hmot pro izolace tepelné stanovený z hmotnosti přesunovaného materiálu vodorovná dopravní vzdálenost do 50 m v objektech výšky přes 12 m do 24 m</t>
  </si>
  <si>
    <t>597616810</t>
  </si>
  <si>
    <t>https://podminky.urs.cz/item/CS_URS_2022_01/998713103</t>
  </si>
  <si>
    <t>714</t>
  </si>
  <si>
    <t>Akustická a protiotřesová opatření</t>
  </si>
  <si>
    <t>111</t>
  </si>
  <si>
    <t>714r01.3</t>
  </si>
  <si>
    <t xml:space="preserve">Dodávka a montáž akustického absorbéru </t>
  </si>
  <si>
    <t>vlastní</t>
  </si>
  <si>
    <t>-1130528130</t>
  </si>
  <si>
    <t>721</t>
  </si>
  <si>
    <t>Zdravotechnika - vnitřní kanalizace</t>
  </si>
  <si>
    <t>112</t>
  </si>
  <si>
    <t>721173315</t>
  </si>
  <si>
    <t>Potrubí z trub PVC SN4 dešťové DN 110</t>
  </si>
  <si>
    <t>1332129502</t>
  </si>
  <si>
    <t>https://podminky.urs.cz/item/CS_URS_2022_01/721173315</t>
  </si>
  <si>
    <t>7,0     "nový svod pod podlahou</t>
  </si>
  <si>
    <t>113</t>
  </si>
  <si>
    <t>998721102</t>
  </si>
  <si>
    <t>Přesun hmot pro vnitřní kanalizace stanovený z hmotnosti přesunovaného materiálu vodorovná dopravní vzdálenost do 50 m v objektech výšky přes 6 do 12 m</t>
  </si>
  <si>
    <t>-851907132</t>
  </si>
  <si>
    <t>https://podminky.urs.cz/item/CS_URS_2022_01/998721102</t>
  </si>
  <si>
    <t>762</t>
  </si>
  <si>
    <t>Konstrukce tesařské</t>
  </si>
  <si>
    <t>114</t>
  </si>
  <si>
    <t>762361313</t>
  </si>
  <si>
    <t>Konstrukční vrstva pod klempířské prvky pro oplechování horních ploch zdí a nadezdívek (atik) z desek dřevoštěpkových šroubovaných do podkladu, tloušťky desky 25 mm</t>
  </si>
  <si>
    <t>1759504576</t>
  </si>
  <si>
    <t>https://podminky.urs.cz/item/CS_URS_2022_01/762361313</t>
  </si>
  <si>
    <t>Skladba S3 Atika</t>
  </si>
  <si>
    <t>(5,025+5,818)*0,6</t>
  </si>
  <si>
    <t>115</t>
  </si>
  <si>
    <t>998762102</t>
  </si>
  <si>
    <t>Přesun hmot pro konstrukce tesařské stanovený z hmotnosti přesunovaného materiálu vodorovná dopravní vzdálenost do 50 m v objektech výšky přes 6 do 12 m</t>
  </si>
  <si>
    <t>1816858139</t>
  </si>
  <si>
    <t>https://podminky.urs.cz/item/CS_URS_2022_01/998762102</t>
  </si>
  <si>
    <t>763</t>
  </si>
  <si>
    <t>Konstrukce suché výstavby</t>
  </si>
  <si>
    <t>116</t>
  </si>
  <si>
    <t>763131411</t>
  </si>
  <si>
    <t>Podhled ze sádrokartonových desek dvouvrstvá zavěšená spodní konstrukce z ocelových profilů CD, UD jednoduše opláštěná deskou standardní A, tl. 12,5 mm, bez izolace</t>
  </si>
  <si>
    <t>1148728250</t>
  </si>
  <si>
    <t>https://podminky.urs.cz/item/CS_URS_2022_01/763131411</t>
  </si>
  <si>
    <t>117</t>
  </si>
  <si>
    <t>763131714</t>
  </si>
  <si>
    <t>Podhled ze sádrokartonových desek ostatní práce a konstrukce na podhledech ze sádrokartonových desek základní penetrační nátěr</t>
  </si>
  <si>
    <t>81814833</t>
  </si>
  <si>
    <t>https://podminky.urs.cz/item/CS_URS_2022_01/763131714</t>
  </si>
  <si>
    <t>118</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</si>
  <si>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</si>
  <si>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</si>
  <si>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1268628397</t>
  </si>
  <si>
    <t>https://podminky.urs.cz/item/CS_URS_2022_01/998763303</t>
  </si>
  <si>
    <t>764</t>
  </si>
  <si>
    <t>Konstrukce klempířské</t>
  </si>
  <si>
    <t>119</t>
  </si>
  <si>
    <t>764002851</t>
  </si>
  <si>
    <t>Demontáž klempířských konstrukcí oplechování parapetů do suti</t>
  </si>
  <si>
    <t>-745642925</t>
  </si>
  <si>
    <t>https://podminky.urs.cz/item/CS_URS_2022_01/764002851</t>
  </si>
  <si>
    <t>1,5*2</t>
  </si>
  <si>
    <t>120</t>
  </si>
  <si>
    <t>764004801</t>
  </si>
  <si>
    <t>Demontáž klempířských konstrukcí žlabu podokapního do suti</t>
  </si>
  <si>
    <t>261927969</t>
  </si>
  <si>
    <t>https://podminky.urs.cz/item/CS_URS_2022_01/764004801</t>
  </si>
  <si>
    <t>5,025</t>
  </si>
  <si>
    <t>121</t>
  </si>
  <si>
    <t>764004861</t>
  </si>
  <si>
    <t>Demontáž klempířských konstrukcí svodu do suti</t>
  </si>
  <si>
    <t>915809369</t>
  </si>
  <si>
    <t>https://podminky.urs.cz/item/CS_URS_2022_01/764004861</t>
  </si>
  <si>
    <t>viz. výkres č. D.1.1.8</t>
  </si>
  <si>
    <t>4,5</t>
  </si>
  <si>
    <t>122</t>
  </si>
  <si>
    <t>764214411</t>
  </si>
  <si>
    <t>Oplechování horních ploch zdí a nadezdívek (atik) z pozinkovaného plechu mechanicky kotvené přes rš 800 mm</t>
  </si>
  <si>
    <t>794532139</t>
  </si>
  <si>
    <t>https://podminky.urs.cz/item/CS_URS_2022_01/764214411</t>
  </si>
  <si>
    <t>ozn. K3</t>
  </si>
  <si>
    <t>(5,818+5,025)*0,805</t>
  </si>
  <si>
    <t>123</t>
  </si>
  <si>
    <t>764216402</t>
  </si>
  <si>
    <t>Oplechování parapetů z pozinkovaného plechu rovných mechanicky kotvené, bez rohů rš 200 mm</t>
  </si>
  <si>
    <t>-743414279</t>
  </si>
  <si>
    <t>https://podminky.urs.cz/item/CS_URS_2022_01/764216402</t>
  </si>
  <si>
    <t xml:space="preserve">ozn. K1 </t>
  </si>
  <si>
    <t>2,1*8</t>
  </si>
  <si>
    <t>124</t>
  </si>
  <si>
    <t>764216405</t>
  </si>
  <si>
    <t>Oplechování parapetů z pozinkovaného plechu rovných mechanicky kotvené, bez rohů rš 400 mm</t>
  </si>
  <si>
    <t>1711213425</t>
  </si>
  <si>
    <t>https://podminky.urs.cz/item/CS_URS_2022_01/764216405</t>
  </si>
  <si>
    <t>ozn. K4</t>
  </si>
  <si>
    <t>1,35*2</t>
  </si>
  <si>
    <t>ozn. K2</t>
  </si>
  <si>
    <t>4,957</t>
  </si>
  <si>
    <t>125</t>
  </si>
  <si>
    <t>764511405</t>
  </si>
  <si>
    <t>Žlab podokapní z pozinkovaného plechu včetně háků a čel půlkruhový rš 400 mm</t>
  </si>
  <si>
    <t>-673494729</t>
  </si>
  <si>
    <t>https://podminky.urs.cz/item/CS_URS_2022_01/764511405</t>
  </si>
  <si>
    <t>126</t>
  </si>
  <si>
    <t>764511446</t>
  </si>
  <si>
    <t>Žlab podokapní z pozinkovaného plechu včetně háků a čel kotlík oválný (trychtýřový), rš žlabu/průměr svodu 400/150 mm</t>
  </si>
  <si>
    <t>-1065226479</t>
  </si>
  <si>
    <t>https://podminky.urs.cz/item/CS_URS_2022_01/764511446</t>
  </si>
  <si>
    <t>127</t>
  </si>
  <si>
    <t>764518424</t>
  </si>
  <si>
    <t>Svod z pozinkovaného plechu včetně objímek, kolen a odskoků kruhový, průměru 150 mm</t>
  </si>
  <si>
    <t>1551479946</t>
  </si>
  <si>
    <t>https://podminky.urs.cz/item/CS_URS_2022_01/764518424</t>
  </si>
  <si>
    <t>viz. výkres č. D.1.1.7 a 8</t>
  </si>
  <si>
    <t>18,5    "napojení stávajícího svodu k novému žlabu - viz. řez C-C</t>
  </si>
  <si>
    <t>4,5      "od nového žlabu po lapač</t>
  </si>
  <si>
    <t>128</t>
  </si>
  <si>
    <t>998764102</t>
  </si>
  <si>
    <t>Přesun hmot pro konstrukce klempířské stanovený z hmotnosti přesunovaného materiálu vodorovná dopravní vzdálenost do 50 m v objektech výšky přes 6 do 12 m</t>
  </si>
  <si>
    <t>90101290</t>
  </si>
  <si>
    <t>https://podminky.urs.cz/item/CS_URS_2022_01/998764102</t>
  </si>
  <si>
    <t>766</t>
  </si>
  <si>
    <t>Konstrukce truhlářské</t>
  </si>
  <si>
    <t>129</t>
  </si>
  <si>
    <t>766660022</t>
  </si>
  <si>
    <t>Montáž dveřních křídel dřevěných nebo plastových otevíravých do ocelové zárubně protipožárních jednokřídlových, šířky přes 800 mm</t>
  </si>
  <si>
    <t>-1472734637</t>
  </si>
  <si>
    <t>https://podminky.urs.cz/item/CS_URS_2022_01/766660022</t>
  </si>
  <si>
    <t>130</t>
  </si>
  <si>
    <t>6116534PC01.1</t>
  </si>
  <si>
    <t>dveře jednokřídlé dřevotřískové protipožární EI (EW) 15 DP3-C povrch lakovaný plné 900x1970-2100mm, vč. kování a samozavírače</t>
  </si>
  <si>
    <t>1919398613</t>
  </si>
  <si>
    <t>131</t>
  </si>
  <si>
    <t>766694113</t>
  </si>
  <si>
    <t>Montáž ostatních truhlářských konstrukcí parapetních desek dřevěných nebo plastových šířky do 300 mm, délky přes 1600 do 2600 mm</t>
  </si>
  <si>
    <t>2013836253</t>
  </si>
  <si>
    <t>https://podminky.urs.cz/item/CS_URS_2022_01/766694113</t>
  </si>
  <si>
    <t>8,0</t>
  </si>
  <si>
    <t>132</t>
  </si>
  <si>
    <t>60794102</t>
  </si>
  <si>
    <t>parapet dřevotřískový vnitřní povrch laminátový š 260mm</t>
  </si>
  <si>
    <t>171998258</t>
  </si>
  <si>
    <t>16,8*2,6 'Přepočtené koeficientem množství</t>
  </si>
  <si>
    <t>133</t>
  </si>
  <si>
    <t>60794003</t>
  </si>
  <si>
    <t>parapet dřevotřískový vnitřní povrch laminátový zažehlené hrany</t>
  </si>
  <si>
    <t>sada</t>
  </si>
  <si>
    <t>-1249174269</t>
  </si>
  <si>
    <t>134</t>
  </si>
  <si>
    <t>998766102</t>
  </si>
  <si>
    <t>Přesun hmot pro konstrukce truhlářské stanovený z hmotnosti přesunovaného materiálu vodorovná dopravní vzdálenost do 50 m v objektech výšky přes 6 do 12 m</t>
  </si>
  <si>
    <t>-1222047132</t>
  </si>
  <si>
    <t>https://podminky.urs.cz/item/CS_URS_2022_01/998766102</t>
  </si>
  <si>
    <t>767</t>
  </si>
  <si>
    <t>Konstrukce zámečnické</t>
  </si>
  <si>
    <t>135</t>
  </si>
  <si>
    <t>767620128</t>
  </si>
  <si>
    <t>Montáž oken zdvojených z hliníkových nebo ocelových profilů na polyuretanovou pěnu otevíravých do zdiva, plochy přes 2,5 m2</t>
  </si>
  <si>
    <t>1332873283</t>
  </si>
  <si>
    <t>https://podminky.urs.cz/item/CS_URS_2022_01/767620128</t>
  </si>
  <si>
    <t>2,1*3,0*4        "2NP</t>
  </si>
  <si>
    <t>2,1*2,55*4     "3NP</t>
  </si>
  <si>
    <t>136</t>
  </si>
  <si>
    <t>55341015</t>
  </si>
  <si>
    <t>okno Al otevíravé/sklopné trojsklo přes plochu 1m2 přes v 2,5m</t>
  </si>
  <si>
    <t>1498889267</t>
  </si>
  <si>
    <t>Poznámka k položce:_x000D_
vč. kování</t>
  </si>
  <si>
    <t>137</t>
  </si>
  <si>
    <t>767832102</t>
  </si>
  <si>
    <t>Montáž venkovních požárních žebříků do zdiva bez suchovodu</t>
  </si>
  <si>
    <t>206562778</t>
  </si>
  <si>
    <t>https://podminky.urs.cz/item/CS_URS_2022_01/767832102</t>
  </si>
  <si>
    <t>viz. výkres č. D.1.1.5</t>
  </si>
  <si>
    <t>11,0</t>
  </si>
  <si>
    <t>138</t>
  </si>
  <si>
    <t>44983058</t>
  </si>
  <si>
    <t>žebřík venkovní s nepřímým výstupem a ochranným košem bez suchovodu z pozinkované oceli celkem dl 11-14,5m</t>
  </si>
  <si>
    <t>-1987716753</t>
  </si>
  <si>
    <t>139</t>
  </si>
  <si>
    <t>767834111</t>
  </si>
  <si>
    <t>Montáž venkovních požárních žebříků Příplatek k cenám za montáž ochranného koše, připevněného šroubováním</t>
  </si>
  <si>
    <t>-639864262</t>
  </si>
  <si>
    <t>https://podminky.urs.cz/item/CS_URS_2022_01/767834111</t>
  </si>
  <si>
    <t>140</t>
  </si>
  <si>
    <t>767r01.3</t>
  </si>
  <si>
    <t xml:space="preserve">Výroba, dodávka a montáž ocelových nosníků stropu a střechy vč. povrchové úpravy, spojovacích a kotevních prvků, montážních prostředků </t>
  </si>
  <si>
    <t>kg</t>
  </si>
  <si>
    <t>1917508008</t>
  </si>
  <si>
    <t>Výkaz materiálu ocelové konstrukce</t>
  </si>
  <si>
    <t>6200,0</t>
  </si>
  <si>
    <t>-730,1-280,0 "odpočet trapézových plechů</t>
  </si>
  <si>
    <t>141</t>
  </si>
  <si>
    <t>998767102</t>
  </si>
  <si>
    <t>Přesun hmot pro zámečnické konstrukce stanovený z hmotnosti přesunovaného materiálu vodorovná dopravní vzdálenost do 50 m v objektech výšky přes 6 do 12 m</t>
  </si>
  <si>
    <t>-672372656</t>
  </si>
  <si>
    <t>https://podminky.urs.cz/item/CS_URS_2022_01/998767102</t>
  </si>
  <si>
    <t>771</t>
  </si>
  <si>
    <t>Podlahy z dlaždic</t>
  </si>
  <si>
    <t>142</t>
  </si>
  <si>
    <t>771111011</t>
  </si>
  <si>
    <t>Příprava podkladu před provedením dlažby vysátí podlah</t>
  </si>
  <si>
    <t>-1105633088</t>
  </si>
  <si>
    <t>https://podminky.urs.cz/item/CS_URS_2022_01/771111011</t>
  </si>
  <si>
    <t>viz. výkres č. D.1.1.2, 3 a Technická zpráva</t>
  </si>
  <si>
    <t>Oprava a doplnění dlažby po vybourání parapetu okna</t>
  </si>
  <si>
    <t>1,5*0,375*2  "2NP a 3NP</t>
  </si>
  <si>
    <t>143</t>
  </si>
  <si>
    <t>771121011</t>
  </si>
  <si>
    <t>Příprava podkladu před provedením dlažby nátěr penetrační na podlahu</t>
  </si>
  <si>
    <t>-1444710101</t>
  </si>
  <si>
    <t>https://podminky.urs.cz/item/CS_URS_2022_01/771121011</t>
  </si>
  <si>
    <t>144</t>
  </si>
  <si>
    <t>771151022</t>
  </si>
  <si>
    <t>Příprava podkladu před provedením dlažby samonivelační stěrka min.pevnosti 30 MPa, tloušťky přes 3 do 5 mm</t>
  </si>
  <si>
    <t>932941812</t>
  </si>
  <si>
    <t>https://podminky.urs.cz/item/CS_URS_2022_01/771151022</t>
  </si>
  <si>
    <t>145</t>
  </si>
  <si>
    <t>771474112</t>
  </si>
  <si>
    <t>Montáž soklů z dlaždic keramických lepených flexibilním lepidlem rovných, výšky přes 65 do 90 mm</t>
  </si>
  <si>
    <t>1665664435</t>
  </si>
  <si>
    <t>https://podminky.urs.cz/item/CS_URS_2022_01/771474112</t>
  </si>
  <si>
    <t>0,375*2*2  "2NP a 3NP</t>
  </si>
  <si>
    <t>146</t>
  </si>
  <si>
    <t>59761416</t>
  </si>
  <si>
    <t>sokl-dlažba keramická slinutá hladká do interiéru i exteriéru 300x80mm</t>
  </si>
  <si>
    <t>1054324414</t>
  </si>
  <si>
    <t>5*1,1 'Přepočtené koeficientem množství</t>
  </si>
  <si>
    <t>147</t>
  </si>
  <si>
    <t>771573932</t>
  </si>
  <si>
    <t>Výměna keramické dlaždice lepené pro vysoké mechanické zatížení, velikosti přes 9 do 12 ks/m2</t>
  </si>
  <si>
    <t>1598056043</t>
  </si>
  <si>
    <t>https://podminky.urs.cz/item/CS_URS_2022_01/771573932</t>
  </si>
  <si>
    <t>148</t>
  </si>
  <si>
    <t>59761433</t>
  </si>
  <si>
    <t>dlažba keramická slinutá hladká do interiéru i exteriéru pro vysoké mechanické namáhání přes 9 do 12ks/m2 tl 15mm</t>
  </si>
  <si>
    <t>-68750431</t>
  </si>
  <si>
    <t>1,125*1,1 'Přepočtené koeficientem množství</t>
  </si>
  <si>
    <t>149</t>
  </si>
  <si>
    <t>771591115</t>
  </si>
  <si>
    <t>Podlahy - dokončovací práce spárování silikonem</t>
  </si>
  <si>
    <t>1235956758</t>
  </si>
  <si>
    <t>https://podminky.urs.cz/item/CS_URS_2022_01/771591115</t>
  </si>
  <si>
    <t>(1,5+0,375*2)*2  "2NP a 3NP</t>
  </si>
  <si>
    <t>150</t>
  </si>
  <si>
    <t>998771103</t>
  </si>
  <si>
    <t>Přesun hmot pro podlahy z dlaždic stanovený z hmotnosti přesunovaného materiálu vodorovná dopravní vzdálenost do 50 m v objektech výšky přes 12 do 24 m</t>
  </si>
  <si>
    <t>-1354562228</t>
  </si>
  <si>
    <t>https://podminky.urs.cz/item/CS_URS_2022_01/998771103</t>
  </si>
  <si>
    <t>776</t>
  </si>
  <si>
    <t>Podlahy povlakové</t>
  </si>
  <si>
    <t>151</t>
  </si>
  <si>
    <t>776111112</t>
  </si>
  <si>
    <t>Příprava podkladu broušení podlah nového podkladu betonového</t>
  </si>
  <si>
    <t>318198571</t>
  </si>
  <si>
    <t>https://podminky.urs.cz/item/CS_URS_2022_01/776111112</t>
  </si>
  <si>
    <t>152</t>
  </si>
  <si>
    <t>776111311</t>
  </si>
  <si>
    <t>Příprava podkladu vysátí podlah</t>
  </si>
  <si>
    <t>-767505725</t>
  </si>
  <si>
    <t>https://podminky.urs.cz/item/CS_URS_2022_01/776111311</t>
  </si>
  <si>
    <t>153</t>
  </si>
  <si>
    <t>776121311</t>
  </si>
  <si>
    <t>Příprava podkladu penetrace vodou ředitelná podlah</t>
  </si>
  <si>
    <t>-1848842849</t>
  </si>
  <si>
    <t>https://podminky.urs.cz/item/CS_URS_2022_01/776121311</t>
  </si>
  <si>
    <t>154</t>
  </si>
  <si>
    <t>776231111</t>
  </si>
  <si>
    <t>Montáž podlahovin z vinylu lepením lamel nebo čtverců standardním lepidlem</t>
  </si>
  <si>
    <t>-735721011</t>
  </si>
  <si>
    <t>https://podminky.urs.cz/item/CS_URS_2022_01/776231111</t>
  </si>
  <si>
    <t>155</t>
  </si>
  <si>
    <t>28411052</t>
  </si>
  <si>
    <t>dílce vinylové tl 3,0mm, nášlapná vrstva 0,70mm, úprava PUR, třída zátěže 23/34/43, otlak 0,05mm, R10, třída otěru T, hořlavost Bfl S1, bez ftalátů</t>
  </si>
  <si>
    <t>-1818792040</t>
  </si>
  <si>
    <t>55,708*1,1 'Přepočtené koeficientem množství</t>
  </si>
  <si>
    <t>156</t>
  </si>
  <si>
    <t>776421111</t>
  </si>
  <si>
    <t>Montáž lišt obvodových lepených</t>
  </si>
  <si>
    <t>873768420</t>
  </si>
  <si>
    <t>https://podminky.urs.cz/item/CS_URS_2022_01/776421111</t>
  </si>
  <si>
    <t>157</t>
  </si>
  <si>
    <t>28411009</t>
  </si>
  <si>
    <t>lišta soklová PVC 18x80mm</t>
  </si>
  <si>
    <t>2096058677</t>
  </si>
  <si>
    <t>40,7*1,1 'Přepočtené koeficientem množství</t>
  </si>
  <si>
    <t>158</t>
  </si>
  <si>
    <t>776421312</t>
  </si>
  <si>
    <t>Montáž lišt přechodových šroubovaných</t>
  </si>
  <si>
    <t>-1140703568</t>
  </si>
  <si>
    <t>https://podminky.urs.cz/item/CS_URS_2022_01/776421312</t>
  </si>
  <si>
    <t>0,9*2</t>
  </si>
  <si>
    <t>159</t>
  </si>
  <si>
    <t>55343115</t>
  </si>
  <si>
    <t>profil přechodový Al narážecí 30mm dub, buk, javor, třešeň</t>
  </si>
  <si>
    <t>-941591457</t>
  </si>
  <si>
    <t>1,8*1,05 'Přepočtené koeficientem množství</t>
  </si>
  <si>
    <t>160</t>
  </si>
  <si>
    <t>776991111</t>
  </si>
  <si>
    <t>Ostatní práce spárování silikonem</t>
  </si>
  <si>
    <t>-225283920</t>
  </si>
  <si>
    <t>https://podminky.urs.cz/item/CS_URS_2022_01/776991111</t>
  </si>
  <si>
    <t>161</t>
  </si>
  <si>
    <t>776991121</t>
  </si>
  <si>
    <t>Ostatní práce údržba nových podlahovin po pokládce čištění základní</t>
  </si>
  <si>
    <t>-672994474</t>
  </si>
  <si>
    <t>https://podminky.urs.cz/item/CS_URS_2022_01/776991121</t>
  </si>
  <si>
    <t>162</t>
  </si>
  <si>
    <t>998776102</t>
  </si>
  <si>
    <t>Přesun hmot pro podlahy povlakové stanovený z hmotnosti přesunovaného materiálu vodorovná dopravní vzdálenost do 50 m v objektech výšky přes 6 do 12 m</t>
  </si>
  <si>
    <t>-779724705</t>
  </si>
  <si>
    <t>https://podminky.urs.cz/item/CS_URS_2022_01/998776102</t>
  </si>
  <si>
    <t>781</t>
  </si>
  <si>
    <t>Dokončovací práce - obklady</t>
  </si>
  <si>
    <t>163</t>
  </si>
  <si>
    <t>781121011</t>
  </si>
  <si>
    <t>Příprava podkladu před provedením obkladu nátěr penetrační na stěnu</t>
  </si>
  <si>
    <t>394110803</t>
  </si>
  <si>
    <t>https://podminky.urs.cz/item/CS_URS_2022_01/781121011</t>
  </si>
  <si>
    <t>Za umyvadlem v 2NP a 3NP</t>
  </si>
  <si>
    <t>0,8*0,8*2</t>
  </si>
  <si>
    <t>164</t>
  </si>
  <si>
    <t>781131112</t>
  </si>
  <si>
    <t>Izolace stěny pod obklad izolace nátěrem nebo stěrkou ve dvou vrstvách</t>
  </si>
  <si>
    <t>-1034454239</t>
  </si>
  <si>
    <t>https://podminky.urs.cz/item/CS_URS_2022_01/781131112</t>
  </si>
  <si>
    <t>165</t>
  </si>
  <si>
    <t>781474115</t>
  </si>
  <si>
    <t>Montáž obkladů vnitřních stěn z dlaždic keramických lepených flexibilním lepidlem maloformátových hladkých přes 22 do 25 ks/m2</t>
  </si>
  <si>
    <t>-1665888592</t>
  </si>
  <si>
    <t>https://podminky.urs.cz/item/CS_URS_2022_01/781474115</t>
  </si>
  <si>
    <t>166</t>
  </si>
  <si>
    <t>59761039</t>
  </si>
  <si>
    <t>obklad keramický hladký přes 22 do 25ks/m2</t>
  </si>
  <si>
    <t>3095186</t>
  </si>
  <si>
    <t>1,28*1,1 'Přepočtené koeficientem množství</t>
  </si>
  <si>
    <t>167</t>
  </si>
  <si>
    <t>781477111</t>
  </si>
  <si>
    <t>Montáž obkladů vnitřních stěn z dlaždic keramických Příplatek k cenám za plochu do 10 m2 jednotlivě</t>
  </si>
  <si>
    <t>1939157651</t>
  </si>
  <si>
    <t>https://podminky.urs.cz/item/CS_URS_2022_01/781477111</t>
  </si>
  <si>
    <t>168</t>
  </si>
  <si>
    <t>781494511</t>
  </si>
  <si>
    <t>Obklad - dokončující práce profily ukončovací lepené flexibilním lepidlem ukončovací</t>
  </si>
  <si>
    <t>2057311839</t>
  </si>
  <si>
    <t>https://podminky.urs.cz/item/CS_URS_2022_01/781494511</t>
  </si>
  <si>
    <t>0,8*4*2</t>
  </si>
  <si>
    <t>169</t>
  </si>
  <si>
    <t>998781102</t>
  </si>
  <si>
    <t>Přesun hmot pro obklady keramické stanovený z hmotnosti přesunovaného materiálu vodorovná dopravní vzdálenost do 50 m v objektech výšky přes 6 do 12 m</t>
  </si>
  <si>
    <t>-1132862659</t>
  </si>
  <si>
    <t>https://podminky.urs.cz/item/CS_URS_2022_01/998781102</t>
  </si>
  <si>
    <t>783</t>
  </si>
  <si>
    <t>Dokončovací práce - nátěry</t>
  </si>
  <si>
    <t>170</t>
  </si>
  <si>
    <t>783314201</t>
  </si>
  <si>
    <t>Základní antikorozní nátěr zámečnických konstrukcí jednonásobný syntetický standardní</t>
  </si>
  <si>
    <t>134704515</t>
  </si>
  <si>
    <t>https://podminky.urs.cz/item/CS_URS_2022_01/783314201</t>
  </si>
  <si>
    <t>Ocelová zárubeň</t>
  </si>
  <si>
    <t>(0,05*2+0,15)*(0,9+1,97*2)*2</t>
  </si>
  <si>
    <t>784</t>
  </si>
  <si>
    <t>Dokončovací práce - malby a tapety</t>
  </si>
  <si>
    <t>171</t>
  </si>
  <si>
    <t>784111011</t>
  </si>
  <si>
    <t>Obroušení podkladu omítky v místnostech výšky do 3,80 m</t>
  </si>
  <si>
    <t>102817583</t>
  </si>
  <si>
    <t>https://podminky.urs.cz/item/CS_URS_2022_01/784111011</t>
  </si>
  <si>
    <t>(5,818+5,025+5,11+5,397)*3,96</t>
  </si>
  <si>
    <t>(4-2,1*3,0)*4 "odpočet oken</t>
  </si>
  <si>
    <t>(5,818+5,025+5,11+5,397)*3,5</t>
  </si>
  <si>
    <t>(4-2,1*2,55)*4 "odpočet oken</t>
  </si>
  <si>
    <t>172</t>
  </si>
  <si>
    <t>784171101</t>
  </si>
  <si>
    <t>Zakrytí nemalovaných ploch (materiál ve specifikaci) včetně pozdějšího odkrytí podlah</t>
  </si>
  <si>
    <t>-785420539</t>
  </si>
  <si>
    <t>https://podminky.urs.cz/item/CS_URS_2022_01/784171101</t>
  </si>
  <si>
    <t>173</t>
  </si>
  <si>
    <t>58124844</t>
  </si>
  <si>
    <t>fólie pro malířské potřeby zakrývací tl 25µ 4x5m</t>
  </si>
  <si>
    <t>979060978</t>
  </si>
  <si>
    <t>174</t>
  </si>
  <si>
    <t>784181121</t>
  </si>
  <si>
    <t>Penetrace podkladu jednonásobná hloubková akrylátová bezbarvá v místnostech výšky do 3,80 m</t>
  </si>
  <si>
    <t>1982032149</t>
  </si>
  <si>
    <t>https://podminky.urs.cz/item/CS_URS_2022_01/784181121</t>
  </si>
  <si>
    <t>163,401     "výpočet v pol.č. 784111011</t>
  </si>
  <si>
    <t>175</t>
  </si>
  <si>
    <t>784221101</t>
  </si>
  <si>
    <t>Malby z malířských směsí otěruvzdorných za sucha dvojnásobné, bílé za sucha otěruvzdorné dobře v místnostech výšky do 3,80 m</t>
  </si>
  <si>
    <t>-2006281231</t>
  </si>
  <si>
    <t>https://podminky.urs.cz/item/CS_URS_2022_01/784221101</t>
  </si>
  <si>
    <t>163,401     "omítnuté stěny - výpočet v pol.č. 784111011</t>
  </si>
  <si>
    <t>55,408      "SDK podhledy - výpočet v pol.č. 763131411</t>
  </si>
  <si>
    <t>176</t>
  </si>
  <si>
    <t>784221131</t>
  </si>
  <si>
    <t>Malby z malířských směsí otěruvzdorných za sucha Příplatek k cenám dvojnásobných maleb za zvýšenou pracnost při provádění malého rozsahu plochy do 5 m2</t>
  </si>
  <si>
    <t>1551075395</t>
  </si>
  <si>
    <t>https://podminky.urs.cz/item/CS_URS_2022_01/784221131</t>
  </si>
  <si>
    <t>02 - Zdravotně technické instalace</t>
  </si>
  <si>
    <t xml:space="preserve">    1 - Zemní práce</t>
  </si>
  <si>
    <t xml:space="preserve">    5 - Komunikace pozemní</t>
  </si>
  <si>
    <t xml:space="preserve">      5.1 - Oprava komunikace</t>
  </si>
  <si>
    <t xml:space="preserve">    8 - Trubní vedení</t>
  </si>
  <si>
    <t xml:space="preserve">    722 - Zdravotechnika - vnitřní vodovod</t>
  </si>
  <si>
    <t xml:space="preserve">    725 - Zdravotechnika - zařizovací předměty</t>
  </si>
  <si>
    <t>Zemní práce</t>
  </si>
  <si>
    <t>113107042</t>
  </si>
  <si>
    <t>Odstranění podkladů nebo krytů při překopech inženýrských sítí s přemístěním hmot na skládku ve vzdálenosti do 3 m nebo s naložením na dopravní prostředek ručně živičných, o tl. vrstvy přes 50 do 100 mm</t>
  </si>
  <si>
    <t>-1731285190</t>
  </si>
  <si>
    <t>https://podminky.urs.cz/item/CS_URS_2022_01/113107042</t>
  </si>
  <si>
    <t>132251101</t>
  </si>
  <si>
    <t>Hloubení nezapažených rýh šířky do 800 mm strojně s urovnáním dna do předepsaného profilu a spádu v hornině třídy těžitelnosti I skupiny 3 do 20 m3</t>
  </si>
  <si>
    <t>79577827</t>
  </si>
  <si>
    <t>https://podminky.urs.cz/item/CS_URS_2022_01/132251101</t>
  </si>
  <si>
    <t>0,6*0,8*8,5</t>
  </si>
  <si>
    <t>162751117</t>
  </si>
  <si>
    <t>Vodorovné přemístění výkopku nebo sypaniny po suchu na obvyklém dopravním prostředku, bez naložení výkopku, avšak se složením bez rozhrnutí z horniny třídy těžitelnosti I skupiny 1 až 3 na vzdálenost přes 9 000 do 10 000 m</t>
  </si>
  <si>
    <t>-346259490</t>
  </si>
  <si>
    <t>https://podminky.urs.cz/item/CS_URS_2022_01/162751117</t>
  </si>
  <si>
    <t>Odvoz na skládku</t>
  </si>
  <si>
    <t>4,08</t>
  </si>
  <si>
    <t>171201231</t>
  </si>
  <si>
    <t>Poplatek za uložení stavebního odpadu na recyklační skládce (skládkovné) zeminy a kamení zatříděného do Katalogu odpadů pod kódem 17 05 04</t>
  </si>
  <si>
    <t>954484705</t>
  </si>
  <si>
    <t>https://podminky.urs.cz/item/CS_URS_2022_01/171201231</t>
  </si>
  <si>
    <t>4,08*1,8 'Přepočtené koeficientem množství</t>
  </si>
  <si>
    <t>171251201</t>
  </si>
  <si>
    <t>Uložení sypaniny na skládky nebo meziskládky bez hutnění s upravením uložené sypaniny do předepsaného tvaru</t>
  </si>
  <si>
    <t>1418819285</t>
  </si>
  <si>
    <t>https://podminky.urs.cz/item/CS_URS_2022_01/171251201</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</si>
  <si>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</si>
  <si>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</si>
  <si>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138142777</t>
  </si>
  <si>
    <t>https://podminky.urs.cz/item/CS_URS_2022_01/175151101</t>
  </si>
  <si>
    <t>0,6*0,5*8,5</t>
  </si>
  <si>
    <t>58337303</t>
  </si>
  <si>
    <t>štěrkopísek frakce 0/8</t>
  </si>
  <si>
    <t>-1118069918</t>
  </si>
  <si>
    <t>2,55*2 'Přepočtené koeficientem množství</t>
  </si>
  <si>
    <t>451573111</t>
  </si>
  <si>
    <t>Lože pod potrubí, stoky a drobné objekty v otevřeném výkopu z písku a štěrkopísku do 63 mm</t>
  </si>
  <si>
    <t>1247946635</t>
  </si>
  <si>
    <t>https://podminky.urs.cz/item/CS_URS_2022_01/451573111</t>
  </si>
  <si>
    <t>0,6*0,1*8,5</t>
  </si>
  <si>
    <t>Komunikace pozemní</t>
  </si>
  <si>
    <t>5.1</t>
  </si>
  <si>
    <t>Oprava komunikace</t>
  </si>
  <si>
    <t>564861111</t>
  </si>
  <si>
    <t>Podklad ze štěrkodrti ŠD s rozprostřením a zhutněním plochy přes 100 m2, po zhutnění tl. 200 mm</t>
  </si>
  <si>
    <t>341676342</t>
  </si>
  <si>
    <t>https://podminky.urs.cz/item/CS_URS_2022_01/564861111</t>
  </si>
  <si>
    <t>564952111</t>
  </si>
  <si>
    <t>Podklad z mechanicky zpevněného kameniva MZK (minerální beton) s rozprostřením a s hutněním, po zhutnění tl. 150 mm</t>
  </si>
  <si>
    <t>-1422272873</t>
  </si>
  <si>
    <t>https://podminky.urs.cz/item/CS_URS_2022_01/564952111</t>
  </si>
  <si>
    <t>565165111</t>
  </si>
  <si>
    <t>Asfaltový beton vrstva podkladní ACP 16 (obalované kamenivo střednězrnné - OKS) s rozprostřením a zhutněním v pruhu šířky přes 1,5 do 3 m, po zhutnění tl. 80 mm</t>
  </si>
  <si>
    <t>-882306550</t>
  </si>
  <si>
    <t>https://podminky.urs.cz/item/CS_URS_2022_01/565165111</t>
  </si>
  <si>
    <t>577134111</t>
  </si>
  <si>
    <t>Asfaltový beton vrstva obrusná ACO 11 (ABS) s rozprostřením a se zhutněním z nemodifikovaného asfaltu v pruhu šířky do 3 m tř. I, po zhutnění tl. 40 mm</t>
  </si>
  <si>
    <t>-1499875713</t>
  </si>
  <si>
    <t>https://podminky.urs.cz/item/CS_URS_2022_01/577134111</t>
  </si>
  <si>
    <t>Trubní vedení</t>
  </si>
  <si>
    <t>871315211</t>
  </si>
  <si>
    <t>Kanalizační potrubí z tvrdého PVC v otevřeném výkopu ve sklonu do 20 %, hladkého plnostěnného jednovrstvého, tuhost třídy SN 4 DN 160</t>
  </si>
  <si>
    <t>1924349804</t>
  </si>
  <si>
    <t>https://podminky.urs.cz/item/CS_URS_2022_01/871315211</t>
  </si>
  <si>
    <t>871355211</t>
  </si>
  <si>
    <t>Kanalizační potrubí z tvrdého PVC v otevřeném výkopu ve sklonu do 20 %, hladkého plnostěnného jednovrstvého, tuhost třídy SN 4 DN 200</t>
  </si>
  <si>
    <t>26876467</t>
  </si>
  <si>
    <t>https://podminky.urs.cz/item/CS_URS_2022_01/871355211</t>
  </si>
  <si>
    <t>877355211</t>
  </si>
  <si>
    <t>Montáž tvarovek na kanalizačním potrubí z trub z plastu z tvrdého PVC nebo z polypropylenu v otevřeném výkopu jednoosých DN 200</t>
  </si>
  <si>
    <t>1023719892</t>
  </si>
  <si>
    <t>https://podminky.urs.cz/item/CS_URS_2022_01/877355211</t>
  </si>
  <si>
    <t>28611368</t>
  </si>
  <si>
    <t>koleno kanalizace PVC KG 200x87°</t>
  </si>
  <si>
    <t>1066523526</t>
  </si>
  <si>
    <t>28611508</t>
  </si>
  <si>
    <t>redukce kanalizační PVC 200/160</t>
  </si>
  <si>
    <t>-764259768</t>
  </si>
  <si>
    <t>892351111</t>
  </si>
  <si>
    <t>Tlakové zkoušky vodou na potrubí DN 150 nebo 200</t>
  </si>
  <si>
    <t>-1468026057</t>
  </si>
  <si>
    <t>https://podminky.urs.cz/item/CS_URS_2022_01/892351111</t>
  </si>
  <si>
    <t>899722113</t>
  </si>
  <si>
    <t>Krytí potrubí z plastů výstražnou fólií z PVC šířky 34 cm</t>
  </si>
  <si>
    <t>-173062740</t>
  </si>
  <si>
    <t>https://podminky.urs.cz/item/CS_URS_2022_01/899722113</t>
  </si>
  <si>
    <t>89r02.1</t>
  </si>
  <si>
    <t>Úprava stávající místa napojení kanalizace na areálovou kanalizaci - původní napojení kanalizace předpoklad potrubí DN150, nové napojení potrubí DN200</t>
  </si>
  <si>
    <t>kpl</t>
  </si>
  <si>
    <t>1041269897</t>
  </si>
  <si>
    <t>919732211</t>
  </si>
  <si>
    <t>Styčná pracovní spára při napojení nového živičného povrchu na stávající se zalitím za tepla modifikovanou asfaltovou hmotou s posypem vápenným hydrátem šířky do 15 mm, hloubky do 25 mm včetně prořezání spáry</t>
  </si>
  <si>
    <t>-492171726</t>
  </si>
  <si>
    <t>https://podminky.urs.cz/item/CS_URS_2022_01/919732211</t>
  </si>
  <si>
    <t>919735112</t>
  </si>
  <si>
    <t>Řezání stávajícího živičného krytu nebo podkladu hloubky přes 50 do 100 mm</t>
  </si>
  <si>
    <t>597658207</t>
  </si>
  <si>
    <t>https://podminky.urs.cz/item/CS_URS_2022_01/919735112</t>
  </si>
  <si>
    <t>9r02.2</t>
  </si>
  <si>
    <t>Provedení prostupů stropem, zdivem pro provedení rozvodů vodovodu a kanalizace vč. zapravení</t>
  </si>
  <si>
    <t>-505950621</t>
  </si>
  <si>
    <t>9r02.3</t>
  </si>
  <si>
    <t>Sonda pro zjištění stávající splalškové kanalizace na WC v 1.NP v místě předpokládaného napojení stoupačky č.01 na stávající splaškovou kanalizaci</t>
  </si>
  <si>
    <t>-276828233</t>
  </si>
  <si>
    <t>997013153</t>
  </si>
  <si>
    <t>Vnitrostaveništní doprava suti a vybouraných hmot vodorovně do 50 m svisle s omezením mechanizace pro budovy a haly výšky přes 9 do 12 m</t>
  </si>
  <si>
    <t>1612807970</t>
  </si>
  <si>
    <t>https://podminky.urs.cz/item/CS_URS_2022_01/997013153</t>
  </si>
  <si>
    <t>Poznámka k položce:_x000D_
Demontáž kanalizace a lapače</t>
  </si>
  <si>
    <t>-48431306</t>
  </si>
  <si>
    <t>-911756280</t>
  </si>
  <si>
    <t>0,239*9  "předpoklad skládka do 10km</t>
  </si>
  <si>
    <t>1809181584</t>
  </si>
  <si>
    <t>997221551</t>
  </si>
  <si>
    <t>Vodorovná doprava suti bez naložení, ale se složením a s hrubým urovnáním ze sypkých materiálů, na vzdálenost do 1 km</t>
  </si>
  <si>
    <t>-905051219</t>
  </si>
  <si>
    <t>https://podminky.urs.cz/item/CS_URS_2022_01/997221551</t>
  </si>
  <si>
    <t>Poznámka k položce:_x000D_
Bouraná asfaltová komunikace</t>
  </si>
  <si>
    <t>997221559</t>
  </si>
  <si>
    <t>Vodorovná doprava suti bez naložení, ale se složením a s hrubým urovnáním Příplatek k ceně za každý další i započatý 1 km přes 1 km</t>
  </si>
  <si>
    <t>434194565</t>
  </si>
  <si>
    <t>https://podminky.urs.cz/item/CS_URS_2022_01/997221559</t>
  </si>
  <si>
    <t>1,87*9  "předpoklad skládka do 10km</t>
  </si>
  <si>
    <t>997221611</t>
  </si>
  <si>
    <t>Nakládání na dopravní prostředky pro vodorovnou dopravu suti</t>
  </si>
  <si>
    <t>1156207814</t>
  </si>
  <si>
    <t>https://podminky.urs.cz/item/CS_URS_2022_01/997221611</t>
  </si>
  <si>
    <t>997221875</t>
  </si>
  <si>
    <t>Poplatek za uložení stavebního odpadu na recyklační skládce (skládkovné) asfaltového bez obsahu dehtu zatříděného do Katalogu odpadů pod kódem 17 03 02</t>
  </si>
  <si>
    <t>1668595695</t>
  </si>
  <si>
    <t>https://podminky.urs.cz/item/CS_URS_2022_01/997221875</t>
  </si>
  <si>
    <t>998276101</t>
  </si>
  <si>
    <t>Přesun hmot pro trubní vedení hloubené z trub z plastických hmot nebo sklolaminátových pro vodovody nebo kanalizace v otevřeném výkopu dopravní vzdálenost do 15 m</t>
  </si>
  <si>
    <t>-1140536918</t>
  </si>
  <si>
    <t>https://podminky.urs.cz/item/CS_URS_2022_01/998276101</t>
  </si>
  <si>
    <t>721110806</t>
  </si>
  <si>
    <t>Demontáž potrubí z kameninových trub normálních nebo kyselinovzdorných přes 100 do DN 200</t>
  </si>
  <si>
    <t>509748924</t>
  </si>
  <si>
    <t>https://podminky.urs.cz/item/CS_URS_2022_01/721110806</t>
  </si>
  <si>
    <t>721174024</t>
  </si>
  <si>
    <t>Potrubí z trub polypropylenových odpadní (svislé) DN 75</t>
  </si>
  <si>
    <t>181388078</t>
  </si>
  <si>
    <t>https://podminky.urs.cz/item/CS_URS_2022_01/721174024</t>
  </si>
  <si>
    <t>721174042</t>
  </si>
  <si>
    <t>Potrubí z trub polypropylenových připojovací DN 40</t>
  </si>
  <si>
    <t>954050352</t>
  </si>
  <si>
    <t>https://podminky.urs.cz/item/CS_URS_2022_01/721174042</t>
  </si>
  <si>
    <t>721194104</t>
  </si>
  <si>
    <t>Vyměření přípojek na potrubí vyvedení a upevnění odpadních výpustek DN 40</t>
  </si>
  <si>
    <t>666088469</t>
  </si>
  <si>
    <t>https://podminky.urs.cz/item/CS_URS_2022_01/721194104</t>
  </si>
  <si>
    <t>721241103</t>
  </si>
  <si>
    <t>Lapače střešních splavenin litinové DN 150</t>
  </si>
  <si>
    <t>1111855312</t>
  </si>
  <si>
    <t>https://podminky.urs.cz/item/CS_URS_2022_01/721241103</t>
  </si>
  <si>
    <t>721242804</t>
  </si>
  <si>
    <t>Demontáž lapačů střešních splavenin DN 125</t>
  </si>
  <si>
    <t>-1471712262</t>
  </si>
  <si>
    <t>https://podminky.urs.cz/item/CS_URS_2022_01/721242804</t>
  </si>
  <si>
    <t>721r</t>
  </si>
  <si>
    <t>Napojení stávajícího kanalizačního potrubí na nové</t>
  </si>
  <si>
    <t>-134717799</t>
  </si>
  <si>
    <t>41036474</t>
  </si>
  <si>
    <t>722</t>
  </si>
  <si>
    <t>Zdravotechnika - vnitřní vodovod</t>
  </si>
  <si>
    <t>722175002</t>
  </si>
  <si>
    <t>Potrubí z plastových trubek z polypropylenu PP-RCT svařovaných polyfúzně D 20 x 2,8</t>
  </si>
  <si>
    <t>-568921640</t>
  </si>
  <si>
    <t>https://podminky.urs.cz/item/CS_URS_2022_01/722175002</t>
  </si>
  <si>
    <t>722175003</t>
  </si>
  <si>
    <t>Potrubí z plastových trubek z polypropylenu PP-RCT svařovaných polyfúzně D 25 x 3,5</t>
  </si>
  <si>
    <t>183061393</t>
  </si>
  <si>
    <t>https://podminky.urs.cz/item/CS_URS_2022_01/722175003</t>
  </si>
  <si>
    <t>722181231</t>
  </si>
  <si>
    <t>Ochrana potrubí termoizolačními trubicemi z pěnového polyetylenu PE přilepenými v příčných a podélných spojích, tloušťky izolace přes 9 do 13 mm, vnitřního průměru izolace DN do 22 mm</t>
  </si>
  <si>
    <t>-865079847</t>
  </si>
  <si>
    <t>https://podminky.urs.cz/item/CS_URS_2022_01/722181231</t>
  </si>
  <si>
    <t>722181232</t>
  </si>
  <si>
    <t>Ochrana potrubí termoizolačními trubicemi z pěnového polyetylenu PE přilepenými v příčných a podélných spojích, tloušťky izolace přes 9 do 13 mm, vnitřního průměru izolace DN přes 22 do 45 mm</t>
  </si>
  <si>
    <t>1686422091</t>
  </si>
  <si>
    <t>https://podminky.urs.cz/item/CS_URS_2022_01/722181232</t>
  </si>
  <si>
    <t>722182012</t>
  </si>
  <si>
    <t>Podpůrný žlab pro potrubí průměru D 25</t>
  </si>
  <si>
    <t>-1736730904</t>
  </si>
  <si>
    <t>https://podminky.urs.cz/item/CS_URS_2022_01/722182012</t>
  </si>
  <si>
    <t>722190401</t>
  </si>
  <si>
    <t>Zřízení přípojek na potrubí vyvedení a upevnění výpustek do DN 25</t>
  </si>
  <si>
    <t>1826226720</t>
  </si>
  <si>
    <t>https://podminky.urs.cz/item/CS_URS_2022_01/722190401</t>
  </si>
  <si>
    <t>722232062</t>
  </si>
  <si>
    <t>Armatury se dvěma závity kulové kohouty PN 42 do 185 °C přímé vnitřní závit s vypouštěním G 3/4"</t>
  </si>
  <si>
    <t>1569647960</t>
  </si>
  <si>
    <t>https://podminky.urs.cz/item/CS_URS_2022_01/722232062</t>
  </si>
  <si>
    <t>722290226</t>
  </si>
  <si>
    <t>Zkoušky, proplach a desinfekce vodovodního potrubí zkoušky těsnosti vodovodního potrubí závitového do DN 50</t>
  </si>
  <si>
    <t>-1774060275</t>
  </si>
  <si>
    <t>https://podminky.urs.cz/item/CS_URS_2022_01/722290226</t>
  </si>
  <si>
    <t>722290234</t>
  </si>
  <si>
    <t>Zkoušky, proplach a desinfekce vodovodního potrubí proplach a desinfekce vodovodního potrubí do DN 80</t>
  </si>
  <si>
    <t>-1806269947</t>
  </si>
  <si>
    <t>https://podminky.urs.cz/item/CS_URS_2022_01/722290234</t>
  </si>
  <si>
    <t>722r02.4</t>
  </si>
  <si>
    <t>Napojení stávajícího vodovodního potrubí na nové</t>
  </si>
  <si>
    <t>1967445761</t>
  </si>
  <si>
    <t>998722102</t>
  </si>
  <si>
    <t>Přesun hmot pro vnitřní vodovod stanovený z hmotnosti přesunovaného materiálu vodorovná dopravní vzdálenost do 50 m v objektech výšky přes 6 do 12 m</t>
  </si>
  <si>
    <t>1224117064</t>
  </si>
  <si>
    <t>https://podminky.urs.cz/item/CS_URS_2022_01/998722102</t>
  </si>
  <si>
    <t>725</t>
  </si>
  <si>
    <t>Zdravotechnika - zařizovací předměty</t>
  </si>
  <si>
    <t>725211618</t>
  </si>
  <si>
    <t>Umyvadla keramická bílá bez výtokových armatur připevněná na stěnu šrouby s krytem na sifon (polosloupem), šířka umyvadla 650 mm</t>
  </si>
  <si>
    <t>soubor</t>
  </si>
  <si>
    <t>160266151</t>
  </si>
  <si>
    <t>https://podminky.urs.cz/item/CS_URS_2022_01/725211618</t>
  </si>
  <si>
    <t>Poznámka k položce:_x000D_
vč. zápachové uzávěrky</t>
  </si>
  <si>
    <t>viz. výkresy č. D.1.4_</t>
  </si>
  <si>
    <t>725813111</t>
  </si>
  <si>
    <t>Ventily rohové bez připojovací trubičky nebo flexi hadičky G 1/2"</t>
  </si>
  <si>
    <t>-942139497</t>
  </si>
  <si>
    <t>https://podminky.urs.cz/item/CS_URS_2022_01/725813111</t>
  </si>
  <si>
    <t>725822613</t>
  </si>
  <si>
    <t>Baterie umyvadlové stojánkové pákové s výpustí</t>
  </si>
  <si>
    <t>1403420861</t>
  </si>
  <si>
    <t>https://podminky.urs.cz/item/CS_URS_2022_01/725822613</t>
  </si>
  <si>
    <t>998725102</t>
  </si>
  <si>
    <t>Přesun hmot pro zařizovací předměty stanovený z hmotnosti přesunovaného materiálu vodorovná dopravní vzdálenost do 50 m v objektech výšky přes 6 do 12 m</t>
  </si>
  <si>
    <t>1447733371</t>
  </si>
  <si>
    <t>https://podminky.urs.cz/item/CS_URS_2022_01/998725102</t>
  </si>
  <si>
    <t>763172321</t>
  </si>
  <si>
    <t>Montáž dvířek pro konstrukce ze sádrokartonových desek revizních jednoplášťových pro příčky a předsazené stěny velikost (šxv) 200 x 200 mm</t>
  </si>
  <si>
    <t>2120388343</t>
  </si>
  <si>
    <t>https://podminky.urs.cz/item/CS_URS_2022_01/763172321</t>
  </si>
  <si>
    <t>5903071PC02.1</t>
  </si>
  <si>
    <t>dvířka revizní jednokřídlá s automatickým zámkem 150x150mm</t>
  </si>
  <si>
    <t>-907350354</t>
  </si>
  <si>
    <t>59030710</t>
  </si>
  <si>
    <t>dvířka revizní jednokřídlá s automatickým zámkem 200x200mm</t>
  </si>
  <si>
    <t>-352566380</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</si>
  <si>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</si>
  <si>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</si>
  <si>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-386829059</t>
  </si>
  <si>
    <t>https://podminky.urs.cz/item/CS_URS_2022_01/998763302</t>
  </si>
  <si>
    <t>03 - Vytápění</t>
  </si>
  <si>
    <t xml:space="preserve">    733 - Ústřední vytápění - rozvodné potrubí</t>
  </si>
  <si>
    <t xml:space="preserve">    734 - Ústřední vytápění - armatury</t>
  </si>
  <si>
    <t xml:space="preserve">    735 - Ústřední vytápění - otopná tělesa</t>
  </si>
  <si>
    <t>961r03.1</t>
  </si>
  <si>
    <t>Provedení prostupů a drážek vč. zapravení</t>
  </si>
  <si>
    <t>-386997932</t>
  </si>
  <si>
    <t>733</t>
  </si>
  <si>
    <t>Ústřední vytápění - rozvodné potrubí</t>
  </si>
  <si>
    <t>733r03.2</t>
  </si>
  <si>
    <t>Potrubí ocelové bezešvé DN 15</t>
  </si>
  <si>
    <t>106171057</t>
  </si>
  <si>
    <t>Poznámka k položce:_x000D_
vč. tvarovek a objímek</t>
  </si>
  <si>
    <t>733r03.3</t>
  </si>
  <si>
    <t>Potrubí ocelové bezešvé DN 20</t>
  </si>
  <si>
    <t>1703822793</t>
  </si>
  <si>
    <t>733r03.4</t>
  </si>
  <si>
    <t>Tepelní izolace potrubí tl. 30mm DN 15</t>
  </si>
  <si>
    <t>2064966489</t>
  </si>
  <si>
    <t>733r03.5</t>
  </si>
  <si>
    <t>Tepelní izolace potrubí tl. 40mm DN 20</t>
  </si>
  <si>
    <t>-746407895</t>
  </si>
  <si>
    <t>734</t>
  </si>
  <si>
    <t>Ústřední vytápění - armatury</t>
  </si>
  <si>
    <t>734r06</t>
  </si>
  <si>
    <t>Termostatická hlavice v provedení pro veřejné budovy M 30x1,5mm</t>
  </si>
  <si>
    <t>835051018</t>
  </si>
  <si>
    <t>734r03.7</t>
  </si>
  <si>
    <t>Sdružené radiátorové regulační šroubení s vypouštěním DN 15 rohové</t>
  </si>
  <si>
    <t>-406852091</t>
  </si>
  <si>
    <t>734r03.8</t>
  </si>
  <si>
    <t>Radiátorový odvzudšňovací ventilek</t>
  </si>
  <si>
    <t>-1847249209</t>
  </si>
  <si>
    <t>735</t>
  </si>
  <si>
    <t>Ústřední vytápění - otopná tělesa</t>
  </si>
  <si>
    <t>735r03.9</t>
  </si>
  <si>
    <t>Ocelová článková otopná tělesa s vestavěným radiátorovým ventilem - typ připojení VL / VR C2 16/600/66</t>
  </si>
  <si>
    <t>-1071683508</t>
  </si>
  <si>
    <t>735r03.11</t>
  </si>
  <si>
    <t>Demontáž částí stávajícího otopného systému</t>
  </si>
  <si>
    <t>-1023995348</t>
  </si>
  <si>
    <t>735r03.12</t>
  </si>
  <si>
    <t>Pročištění a propláchnutí otopného systému</t>
  </si>
  <si>
    <t>-216857062</t>
  </si>
  <si>
    <t>735r03.13</t>
  </si>
  <si>
    <t>Tlaková a topná zkouška</t>
  </si>
  <si>
    <t>-646259525</t>
  </si>
  <si>
    <t>735r03.14</t>
  </si>
  <si>
    <t>Napuštění otopného systému</t>
  </si>
  <si>
    <t>775414818</t>
  </si>
  <si>
    <t>783614651</t>
  </si>
  <si>
    <t>Základní antikorozní nátěr armatur a kovových potrubí jednonásobný potrubí do DN 50 mm syntetický standardní</t>
  </si>
  <si>
    <t>-2040122928</t>
  </si>
  <si>
    <t>https://podminky.urs.cz/item/CS_URS_2022_01/783614651</t>
  </si>
  <si>
    <t>783617601</t>
  </si>
  <si>
    <t>Krycí nátěr (email) armatur a kovových potrubí potrubí do DN 50 mm jednonásobný syntetický standardní</t>
  </si>
  <si>
    <t>-950495175</t>
  </si>
  <si>
    <t>https://podminky.urs.cz/item/CS_URS_2022_01/783617601</t>
  </si>
  <si>
    <t>04 - Elektroinstalace</t>
  </si>
  <si>
    <t xml:space="preserve">    741 - Elektroinstalace - silnoproud</t>
  </si>
  <si>
    <t>741</t>
  </si>
  <si>
    <t>Elektroinstalace - silnoproud</t>
  </si>
  <si>
    <t>POZNÁMKA</t>
  </si>
  <si>
    <t>JEDNOTKOVÉ CENY OBSAHUJÍ DODÁVKU VČ. MONTÁŽE</t>
  </si>
  <si>
    <t>-1770358724</t>
  </si>
  <si>
    <t>r04.1</t>
  </si>
  <si>
    <t>CYKY-J 3x2,5, pevně</t>
  </si>
  <si>
    <t>1820073979</t>
  </si>
  <si>
    <t>r04.2</t>
  </si>
  <si>
    <t>CYKY-J 3x1,5, pevně</t>
  </si>
  <si>
    <t>-737574058</t>
  </si>
  <si>
    <t>r04.4</t>
  </si>
  <si>
    <t>Svorkovnice WAGO 2,5/3, 2,5/4, 2,5/5</t>
  </si>
  <si>
    <t>ks</t>
  </si>
  <si>
    <t>-1882256435</t>
  </si>
  <si>
    <t>r04.5</t>
  </si>
  <si>
    <t>LED panel 48W 4000K 4100lm bílý</t>
  </si>
  <si>
    <t>978252327</t>
  </si>
  <si>
    <t>r04.6</t>
  </si>
  <si>
    <t>Nouzové LED osvětlení 3W IP65 IK07, GTV</t>
  </si>
  <si>
    <t>-1725365662</t>
  </si>
  <si>
    <t>r04.6.1</t>
  </si>
  <si>
    <t>Podlahový kanál do betonu</t>
  </si>
  <si>
    <t>-1733248183</t>
  </si>
  <si>
    <t>r04.6.2</t>
  </si>
  <si>
    <t>Podlahová instalační krabice do betonu</t>
  </si>
  <si>
    <t>-769179535</t>
  </si>
  <si>
    <t>r04.6.3</t>
  </si>
  <si>
    <t>Podlahová odbočná krabice do betonu</t>
  </si>
  <si>
    <t>-906390924</t>
  </si>
  <si>
    <t>r04.7</t>
  </si>
  <si>
    <t>Montáž rozváděčů litinových, hliníkových nebo plastových skříněk hmotnosti přes 10 do 20 kg</t>
  </si>
  <si>
    <t>-1596904289</t>
  </si>
  <si>
    <t>r04.8</t>
  </si>
  <si>
    <t>B10/1Jistič</t>
  </si>
  <si>
    <t>964115957</t>
  </si>
  <si>
    <t>r04.9</t>
  </si>
  <si>
    <t>B16/1 Jistič</t>
  </si>
  <si>
    <t>Ks</t>
  </si>
  <si>
    <t>-696193980</t>
  </si>
  <si>
    <t>r04.10</t>
  </si>
  <si>
    <t>Zásuvka 230V dvojitá</t>
  </si>
  <si>
    <t>-313497919</t>
  </si>
  <si>
    <t>r04.11</t>
  </si>
  <si>
    <t>Spínače , řazení č.1, 5</t>
  </si>
  <si>
    <t>1686861710</t>
  </si>
  <si>
    <t>r04.12</t>
  </si>
  <si>
    <t>Přístrojové krabice KU 68</t>
  </si>
  <si>
    <t>471977491</t>
  </si>
  <si>
    <t>r04.13</t>
  </si>
  <si>
    <t>Ukončení vodičů izolovaných s označením a zapojením v rozváděči nebo na přístroji do 10 mm2</t>
  </si>
  <si>
    <t>2123338179</t>
  </si>
  <si>
    <t>r04.14</t>
  </si>
  <si>
    <t>Ukončení vodičů izolovaných s označením a zapojením v rozváděči nebo na přístroji do 2,5 mm2</t>
  </si>
  <si>
    <t>-1321707764</t>
  </si>
  <si>
    <t>r04.16</t>
  </si>
  <si>
    <t>Zkoušky a prohlídky elektrických rozvodů a zařízení celková prohlídka a vyhotovení revizní zprávy pro objem montážních prací přes 10 do 100 tis.Kč</t>
  </si>
  <si>
    <t>931295021</t>
  </si>
  <si>
    <t>r04.17</t>
  </si>
  <si>
    <t>Vyhledani pripojovaciho mista</t>
  </si>
  <si>
    <t>1911395867</t>
  </si>
  <si>
    <t>r04.18</t>
  </si>
  <si>
    <t>Uprava stavajiciho zarizení</t>
  </si>
  <si>
    <t>730914749</t>
  </si>
  <si>
    <t>r04.19</t>
  </si>
  <si>
    <t>Napojeni na stavajici zarizeni</t>
  </si>
  <si>
    <t>1491214762</t>
  </si>
  <si>
    <t>r04.20</t>
  </si>
  <si>
    <t>Zabezpeceni pracoviste</t>
  </si>
  <si>
    <t>-1211082358</t>
  </si>
  <si>
    <t>r04.21</t>
  </si>
  <si>
    <t>Montaz</t>
  </si>
  <si>
    <t>235338349</t>
  </si>
  <si>
    <t>r04.22</t>
  </si>
  <si>
    <t>Priprava ke komplexni zkousce</t>
  </si>
  <si>
    <t>836366146</t>
  </si>
  <si>
    <t>r04.23</t>
  </si>
  <si>
    <t>Zkusebni provoz</t>
  </si>
  <si>
    <t>570209166</t>
  </si>
  <si>
    <t>r04.24</t>
  </si>
  <si>
    <t>Zauceni obsluhy</t>
  </si>
  <si>
    <t>969525082</t>
  </si>
  <si>
    <t>r04.25</t>
  </si>
  <si>
    <t>1656530484</t>
  </si>
  <si>
    <t>r04.26</t>
  </si>
  <si>
    <t>Montaz mimo výše uvedenou</t>
  </si>
  <si>
    <t>1928999785</t>
  </si>
  <si>
    <t>r04.27</t>
  </si>
  <si>
    <t>Odvoz suti</t>
  </si>
  <si>
    <t>-988377554</t>
  </si>
  <si>
    <t>r04.28</t>
  </si>
  <si>
    <t>Spolupráce s dodavatelem při zapojovani a zkouskach</t>
  </si>
  <si>
    <t>-1506400984</t>
  </si>
  <si>
    <t>r04.29</t>
  </si>
  <si>
    <t>Spolupráce s ostatnimi profesemi</t>
  </si>
  <si>
    <t>951093686</t>
  </si>
  <si>
    <t>r04.30</t>
  </si>
  <si>
    <t>Revizni technik</t>
  </si>
  <si>
    <t>-833006648</t>
  </si>
  <si>
    <t>r04.31</t>
  </si>
  <si>
    <t>Spoluprace s reviz.technikem</t>
  </si>
  <si>
    <t>458145492</t>
  </si>
  <si>
    <t>r04.33</t>
  </si>
  <si>
    <t>Projektová dokumentace elektro skutečný stav elektroinstalace</t>
  </si>
  <si>
    <t>2123678289</t>
  </si>
  <si>
    <t>r04.34</t>
  </si>
  <si>
    <t>Ostatní nespecifikovaný materiál</t>
  </si>
  <si>
    <t>608156283</t>
  </si>
  <si>
    <t>VRN - Vedlejší a ostatní rozpočtové náklady</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</si>
  <si>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</si>
  <si>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</si>
  <si>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</si>
  <si>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</si>
  <si>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</si>
  <si>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Vedlejší rozpočtové náklady</t>
  </si>
  <si>
    <t>VRN1</t>
  </si>
  <si>
    <t>Průzkumné, geodetické a projektové práce</t>
  </si>
  <si>
    <t>012002000</t>
  </si>
  <si>
    <t>Geodetické práce</t>
  </si>
  <si>
    <t>Kč</t>
  </si>
  <si>
    <t>1024</t>
  </si>
  <si>
    <t>-246415062</t>
  </si>
  <si>
    <t>https://podminky.urs.cz/item/CS_URS_2022_01/012002000</t>
  </si>
  <si>
    <t>013254000</t>
  </si>
  <si>
    <t>Dokumentace skutečného provedení stavby</t>
  </si>
  <si>
    <t>-1644456601</t>
  </si>
  <si>
    <t>https://podminky.urs.cz/item/CS_URS_2022_01/013254000</t>
  </si>
  <si>
    <t>Poznámka k položce:_x000D_
vč. tisku požadovaných počtu paré</t>
  </si>
  <si>
    <t>013294r.VON.1</t>
  </si>
  <si>
    <t>Dílenská dokumentace ocelových konstrukcí a zámečnických konstrukcí (venkovních žebříků apod.)</t>
  </si>
  <si>
    <t>-1057392984</t>
  </si>
  <si>
    <t>013294r.VON.2</t>
  </si>
  <si>
    <t>Dílenská dokumentace podlahových kabelových kanálů</t>
  </si>
  <si>
    <t>-846426338</t>
  </si>
  <si>
    <t>VRN3</t>
  </si>
  <si>
    <t>Zařízení staveniště</t>
  </si>
  <si>
    <t>030001000</t>
  </si>
  <si>
    <t>-642420783</t>
  </si>
  <si>
    <t>https://podminky.urs.cz/item/CS_URS_2022_01/030001000</t>
  </si>
  <si>
    <t>Poznámka k položce:_x000D_
Náklady spojené s vybudváním, provozováním a odstraněním staveniště vč. energií, médií pro stavbu, náklady na ostrahu stavby a staveniště, náklady na závěrečný úklid stavby a okolí</t>
  </si>
  <si>
    <t>VRN4</t>
  </si>
  <si>
    <t>Inženýrská činnost</t>
  </si>
  <si>
    <t>043194000</t>
  </si>
  <si>
    <t>Ostatní zkoušky</t>
  </si>
  <si>
    <t>773950900</t>
  </si>
  <si>
    <t>https://podminky.urs.cz/item/CS_URS_2022_01/043194000</t>
  </si>
  <si>
    <t>Poznámka k položce:_x000D_
Náklady na zkoušky pro zajištění kontroly a kvality díla</t>
  </si>
  <si>
    <t>045203000</t>
  </si>
  <si>
    <t>Kompletační činnost</t>
  </si>
  <si>
    <t>-167571546</t>
  </si>
  <si>
    <t>https://podminky.urs.cz/item/CS_URS_2022_01/045203000</t>
  </si>
  <si>
    <t xml:space="preserve">Poznámka k položce:_x000D_
Zajištění dokladů nutných k získání kolaudačního souhlasu, jednání s dotčenými institucemi, účasti zástupců na jednáních apod._x000D_
</t>
  </si>
  <si>
    <t>045303000</t>
  </si>
  <si>
    <t>Koordinační činnost</t>
  </si>
  <si>
    <t>-1490406894</t>
  </si>
  <si>
    <t>https://podminky.urs.cz/item/CS_URS_2022_01/045303000</t>
  </si>
  <si>
    <t>Poznámka k položce:_x000D_
Součinost s investorem, projektantem apod._x000D_
Koordinace prací a dodávek mezi dodavateli</t>
  </si>
  <si>
    <t>VRN9</t>
  </si>
  <si>
    <t>Ostatní náklady</t>
  </si>
  <si>
    <t>091003r.VON.3</t>
  </si>
  <si>
    <t>Vzorkování dodávaných materiálů k odsouhlasení investorovi</t>
  </si>
  <si>
    <t>123684979</t>
  </si>
  <si>
    <t>Poznámka k položce:_x000D_
týká se všech povrchových materiálů vodorovných a svislých konstrukcí včetně jejich úprav povrchů, zařizovacích prvků apod.</t>
  </si>
  <si>
    <t>091504000</t>
  </si>
  <si>
    <t>Náklady související s publikační činností</t>
  </si>
  <si>
    <t>179445565</t>
  </si>
  <si>
    <t>https://podminky.urs.cz/item/CS_URS_2022_01/091504000</t>
  </si>
  <si>
    <t>Poznámka k položce:_x000D_
Informační tabule s potřebnými údaji o prováděcí firmě, o zahájení a ukončení výstavby</t>
  </si>
  <si>
    <t>091r.VON.3</t>
  </si>
  <si>
    <t>Fotodokumentace průběhu výstavby</t>
  </si>
  <si>
    <t>1415341630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</si>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</sst>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9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7" fillId="0" borderId="0" xfId="0" applyFont="1" applyAlignment="1" applyProtection="1">
      <alignment vertical="center" wrapText="1"/>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12"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right" vertical="center"/>
    </xf>
    <xf numFmtId="0" fontId="22" fillId="4" borderId="8" xfId="0" applyFont="1" applyFill="1" applyBorder="1" applyAlignment="1" applyProtection="1">
      <alignment horizontal="center" vertical="center"/>
    </xf>
    <xf numFmtId="0" fontId="27" fillId="0" borderId="0" xfId="0" applyFont="1" applyAlignment="1" applyProtection="1">
      <alignment horizontal="left" vertical="center" wrapText="1"/>
    </xf>
    <xf numFmtId="4" fontId="28" fillId="0" borderId="0" xfId="0" applyNumberFormat="1" applyFont="1" applyAlignment="1" applyProtection="1">
      <alignment vertical="center"/>
    </xf>
    <xf numFmtId="0" fontId="28"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1" fillId="0" borderId="1" xfId="0" applyFont="1" applyBorder="1" applyAlignment="1">
      <alignment horizontal="center" vertical="center"/>
    </xf>
    <xf numFmtId="0" fontId="41" fillId="0" borderId="1" xfId="0" applyFont="1" applyBorder="1" applyAlignment="1">
      <alignment horizontal="center" vertical="center" wrapText="1"/>
    </xf>
    <xf numFmtId="0" fontId="42" fillId="0" borderId="29" xfId="0" applyFont="1" applyBorder="1" applyAlignment="1">
      <alignment horizontal="left"/>
    </xf>
    <xf numFmtId="0" fontId="43" fillId="0" borderId="1" xfId="0" applyFont="1" applyBorder="1" applyAlignment="1">
      <alignment horizontal="left" vertical="center"/>
    </xf>
    <xf numFmtId="0" fontId="43" fillId="0" borderId="1" xfId="0" applyFont="1" applyBorder="1" applyAlignment="1">
      <alignment horizontal="left" vertical="top"/>
    </xf>
    <xf numFmtId="0" fontId="43" fillId="0" borderId="1" xfId="0" applyFont="1" applyBorder="1" applyAlignment="1">
      <alignment horizontal="left" vertical="center" wrapText="1"/>
    </xf>
    <xf numFmtId="0" fontId="42" fillId="0" borderId="29" xfId="0" applyFont="1" applyBorder="1" applyAlignment="1">
      <alignment horizontal="left" wrapText="1"/>
    </xf>
    <xf numFmtId="49" fontId="43"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2_01/622143003" TargetMode="External"/><Relationship Id="rId117" Type="http://schemas.openxmlformats.org/officeDocument/2006/relationships/hyperlink" Target="https://podminky.urs.cz/item/CS_URS_2022_01/776421111" TargetMode="External"/><Relationship Id="rId21" Type="http://schemas.openxmlformats.org/officeDocument/2006/relationships/hyperlink" Target="https://podminky.urs.cz/item/CS_URS_2022_01/612325223" TargetMode="External"/><Relationship Id="rId42" Type="http://schemas.openxmlformats.org/officeDocument/2006/relationships/hyperlink" Target="https://podminky.urs.cz/item/CS_URS_2022_01/944511111" TargetMode="External"/><Relationship Id="rId47" Type="http://schemas.openxmlformats.org/officeDocument/2006/relationships/hyperlink" Target="https://podminky.urs.cz/item/CS_URS_2022_01/953943211" TargetMode="External"/><Relationship Id="rId63" Type="http://schemas.openxmlformats.org/officeDocument/2006/relationships/hyperlink" Target="https://podminky.urs.cz/item/CS_URS_2022_01/712341659" TargetMode="External"/><Relationship Id="rId68" Type="http://schemas.openxmlformats.org/officeDocument/2006/relationships/hyperlink" Target="https://podminky.urs.cz/item/CS_URS_2022_01/712363404" TargetMode="External"/><Relationship Id="rId84" Type="http://schemas.openxmlformats.org/officeDocument/2006/relationships/hyperlink" Target="https://podminky.urs.cz/item/CS_URS_2022_01/762361313" TargetMode="External"/><Relationship Id="rId89" Type="http://schemas.openxmlformats.org/officeDocument/2006/relationships/hyperlink" Target="https://podminky.urs.cz/item/CS_URS_2022_01/764002851" TargetMode="External"/><Relationship Id="rId112" Type="http://schemas.openxmlformats.org/officeDocument/2006/relationships/hyperlink" Target="https://podminky.urs.cz/item/CS_URS_2022_01/998771103" TargetMode="External"/><Relationship Id="rId133" Type="http://schemas.openxmlformats.org/officeDocument/2006/relationships/hyperlink" Target="https://podminky.urs.cz/item/CS_URS_2022_01/784221131" TargetMode="External"/><Relationship Id="rId16" Type="http://schemas.openxmlformats.org/officeDocument/2006/relationships/hyperlink" Target="https://podminky.urs.cz/item/CS_URS_2022_01/413351122" TargetMode="External"/><Relationship Id="rId107" Type="http://schemas.openxmlformats.org/officeDocument/2006/relationships/hyperlink" Target="https://podminky.urs.cz/item/CS_URS_2022_01/771121011" TargetMode="External"/><Relationship Id="rId11" Type="http://schemas.openxmlformats.org/officeDocument/2006/relationships/hyperlink" Target="https://podminky.urs.cz/item/CS_URS_2022_01/411361821" TargetMode="External"/><Relationship Id="rId32" Type="http://schemas.openxmlformats.org/officeDocument/2006/relationships/hyperlink" Target="https://podminky.urs.cz/item/CS_URS_2021_01/622521011" TargetMode="External"/><Relationship Id="rId37" Type="http://schemas.openxmlformats.org/officeDocument/2006/relationships/hyperlink" Target="https://podminky.urs.cz/item/CS_URS_2022_01/634112126" TargetMode="External"/><Relationship Id="rId53" Type="http://schemas.openxmlformats.org/officeDocument/2006/relationships/hyperlink" Target="https://podminky.urs.cz/item/CS_URS_2022_01/973022361" TargetMode="External"/><Relationship Id="rId58" Type="http://schemas.openxmlformats.org/officeDocument/2006/relationships/hyperlink" Target="https://podminky.urs.cz/item/CS_URS_2022_01/997013501" TargetMode="External"/><Relationship Id="rId74" Type="http://schemas.openxmlformats.org/officeDocument/2006/relationships/hyperlink" Target="https://podminky.urs.cz/item/CS_URS_2022_01/998712103" TargetMode="External"/><Relationship Id="rId79" Type="http://schemas.openxmlformats.org/officeDocument/2006/relationships/hyperlink" Target="https://podminky.urs.cz/item/CS_URS_2022_01/713141358" TargetMode="External"/><Relationship Id="rId102" Type="http://schemas.openxmlformats.org/officeDocument/2006/relationships/hyperlink" Target="https://podminky.urs.cz/item/CS_URS_2022_01/767620128" TargetMode="External"/><Relationship Id="rId123" Type="http://schemas.openxmlformats.org/officeDocument/2006/relationships/hyperlink" Target="https://podminky.urs.cz/item/CS_URS_2022_01/781131112" TargetMode="External"/><Relationship Id="rId128" Type="http://schemas.openxmlformats.org/officeDocument/2006/relationships/hyperlink" Target="https://podminky.urs.cz/item/CS_URS_2022_01/783314201" TargetMode="External"/><Relationship Id="rId5" Type="http://schemas.openxmlformats.org/officeDocument/2006/relationships/hyperlink" Target="https://podminky.urs.cz/item/CS_URS_2022_01/340271041" TargetMode="External"/><Relationship Id="rId90" Type="http://schemas.openxmlformats.org/officeDocument/2006/relationships/hyperlink" Target="https://podminky.urs.cz/item/CS_URS_2022_01/764004801" TargetMode="External"/><Relationship Id="rId95" Type="http://schemas.openxmlformats.org/officeDocument/2006/relationships/hyperlink" Target="https://podminky.urs.cz/item/CS_URS_2022_01/764511405" TargetMode="External"/><Relationship Id="rId14" Type="http://schemas.openxmlformats.org/officeDocument/2006/relationships/hyperlink" Target="https://podminky.urs.cz/item/CS_URS_2022_01/413321515" TargetMode="External"/><Relationship Id="rId22" Type="http://schemas.openxmlformats.org/officeDocument/2006/relationships/hyperlink" Target="https://podminky.urs.cz/item/CS_URS_2022_01/612325225" TargetMode="External"/><Relationship Id="rId27" Type="http://schemas.openxmlformats.org/officeDocument/2006/relationships/hyperlink" Target="https://podminky.urs.cz/item/CS_URS_2022_01/622143004" TargetMode="External"/><Relationship Id="rId30" Type="http://schemas.openxmlformats.org/officeDocument/2006/relationships/hyperlink" Target="https://podminky.urs.cz/item/CS_URS_2022_01/622252001" TargetMode="External"/><Relationship Id="rId35" Type="http://schemas.openxmlformats.org/officeDocument/2006/relationships/hyperlink" Target="https://podminky.urs.cz/item/CS_URS_2022_01/631311125" TargetMode="External"/><Relationship Id="rId43" Type="http://schemas.openxmlformats.org/officeDocument/2006/relationships/hyperlink" Target="https://podminky.urs.cz/item/CS_URS_2022_01/944511211" TargetMode="External"/><Relationship Id="rId48" Type="http://schemas.openxmlformats.org/officeDocument/2006/relationships/hyperlink" Target="https://podminky.urs.cz/item/CS_URS_2022_01/967021112" TargetMode="External"/><Relationship Id="rId56" Type="http://schemas.openxmlformats.org/officeDocument/2006/relationships/hyperlink" Target="https://podminky.urs.cz/item/CS_URS_2022_01/978013191" TargetMode="External"/><Relationship Id="rId64" Type="http://schemas.openxmlformats.org/officeDocument/2006/relationships/hyperlink" Target="https://podminky.urs.cz/item/CS_URS_2022_01/712363352" TargetMode="External"/><Relationship Id="rId69" Type="http://schemas.openxmlformats.org/officeDocument/2006/relationships/hyperlink" Target="https://podminky.urs.cz/item/CS_URS_2022_01/712363604" TargetMode="External"/><Relationship Id="rId77" Type="http://schemas.openxmlformats.org/officeDocument/2006/relationships/hyperlink" Target="https://podminky.urs.cz/item/CS_URS_2022_01/713141263" TargetMode="External"/><Relationship Id="rId100" Type="http://schemas.openxmlformats.org/officeDocument/2006/relationships/hyperlink" Target="https://podminky.urs.cz/item/CS_URS_2022_01/766694113" TargetMode="External"/><Relationship Id="rId105" Type="http://schemas.openxmlformats.org/officeDocument/2006/relationships/hyperlink" Target="https://podminky.urs.cz/item/CS_URS_2022_01/998767102" TargetMode="External"/><Relationship Id="rId113" Type="http://schemas.openxmlformats.org/officeDocument/2006/relationships/hyperlink" Target="https://podminky.urs.cz/item/CS_URS_2022_01/776111112" TargetMode="External"/><Relationship Id="rId118" Type="http://schemas.openxmlformats.org/officeDocument/2006/relationships/hyperlink" Target="https://podminky.urs.cz/item/CS_URS_2022_01/776421312" TargetMode="External"/><Relationship Id="rId126" Type="http://schemas.openxmlformats.org/officeDocument/2006/relationships/hyperlink" Target="https://podminky.urs.cz/item/CS_URS_2022_01/781494511" TargetMode="External"/><Relationship Id="rId134" Type="http://schemas.openxmlformats.org/officeDocument/2006/relationships/printerSettings" Target="../printerSettings/printerSettings2.bin"/><Relationship Id="rId8" Type="http://schemas.openxmlformats.org/officeDocument/2006/relationships/hyperlink" Target="https://podminky.urs.cz/item/CS_URS_2022_01/411354271" TargetMode="External"/><Relationship Id="rId51" Type="http://schemas.openxmlformats.org/officeDocument/2006/relationships/hyperlink" Target="https://podminky.urs.cz/item/CS_URS_2022_01/973022241" TargetMode="External"/><Relationship Id="rId72" Type="http://schemas.openxmlformats.org/officeDocument/2006/relationships/hyperlink" Target="https://podminky.urs.cz/item/CS_URS_2022_01/712861705" TargetMode="External"/><Relationship Id="rId80" Type="http://schemas.openxmlformats.org/officeDocument/2006/relationships/hyperlink" Target="https://podminky.urs.cz/item/CS_URS_2022_01/713141396" TargetMode="External"/><Relationship Id="rId85" Type="http://schemas.openxmlformats.org/officeDocument/2006/relationships/hyperlink" Target="https://podminky.urs.cz/item/CS_URS_2022_01/998762102" TargetMode="External"/><Relationship Id="rId93" Type="http://schemas.openxmlformats.org/officeDocument/2006/relationships/hyperlink" Target="https://podminky.urs.cz/item/CS_URS_2022_01/764216402" TargetMode="External"/><Relationship Id="rId98" Type="http://schemas.openxmlformats.org/officeDocument/2006/relationships/hyperlink" Target="https://podminky.urs.cz/item/CS_URS_2022_01/998764102" TargetMode="External"/><Relationship Id="rId121" Type="http://schemas.openxmlformats.org/officeDocument/2006/relationships/hyperlink" Target="https://podminky.urs.cz/item/CS_URS_2022_01/998776102" TargetMode="External"/><Relationship Id="rId3" Type="http://schemas.openxmlformats.org/officeDocument/2006/relationships/hyperlink" Target="https://podminky.urs.cz/item/CS_URS_2022_01/317141449" TargetMode="External"/><Relationship Id="rId12" Type="http://schemas.openxmlformats.org/officeDocument/2006/relationships/hyperlink" Target="https://podminky.urs.cz/item/CS_URS_2022_01/411362021" TargetMode="External"/><Relationship Id="rId17" Type="http://schemas.openxmlformats.org/officeDocument/2006/relationships/hyperlink" Target="https://podminky.urs.cz/item/CS_URS_2022_01/413362021" TargetMode="External"/><Relationship Id="rId25" Type="http://schemas.openxmlformats.org/officeDocument/2006/relationships/hyperlink" Target="https://podminky.urs.cz/item/CS_URS_2022_01/622131121" TargetMode="External"/><Relationship Id="rId33" Type="http://schemas.openxmlformats.org/officeDocument/2006/relationships/hyperlink" Target="https://podminky.urs.cz/item/CS_URS_2022_01/629995101" TargetMode="External"/><Relationship Id="rId38" Type="http://schemas.openxmlformats.org/officeDocument/2006/relationships/hyperlink" Target="https://podminky.urs.cz/item/CS_URS_2022_01/642944121" TargetMode="External"/><Relationship Id="rId46" Type="http://schemas.openxmlformats.org/officeDocument/2006/relationships/hyperlink" Target="https://podminky.urs.cz/item/CS_URS_2022_01/952901111" TargetMode="External"/><Relationship Id="rId59" Type="http://schemas.openxmlformats.org/officeDocument/2006/relationships/hyperlink" Target="https://podminky.urs.cz/item/CS_URS_2022_01/997013509" TargetMode="External"/><Relationship Id="rId67" Type="http://schemas.openxmlformats.org/officeDocument/2006/relationships/hyperlink" Target="https://podminky.urs.cz/item/CS_URS_2022_01/712363357" TargetMode="External"/><Relationship Id="rId103" Type="http://schemas.openxmlformats.org/officeDocument/2006/relationships/hyperlink" Target="https://podminky.urs.cz/item/CS_URS_2022_01/767832102" TargetMode="External"/><Relationship Id="rId108" Type="http://schemas.openxmlformats.org/officeDocument/2006/relationships/hyperlink" Target="https://podminky.urs.cz/item/CS_URS_2022_01/771151022" TargetMode="External"/><Relationship Id="rId116" Type="http://schemas.openxmlformats.org/officeDocument/2006/relationships/hyperlink" Target="https://podminky.urs.cz/item/CS_URS_2022_01/776231111" TargetMode="External"/><Relationship Id="rId124" Type="http://schemas.openxmlformats.org/officeDocument/2006/relationships/hyperlink" Target="https://podminky.urs.cz/item/CS_URS_2022_01/781474115" TargetMode="External"/><Relationship Id="rId129" Type="http://schemas.openxmlformats.org/officeDocument/2006/relationships/hyperlink" Target="https://podminky.urs.cz/item/CS_URS_2022_01/784111011" TargetMode="External"/><Relationship Id="rId20" Type="http://schemas.openxmlformats.org/officeDocument/2006/relationships/hyperlink" Target="https://podminky.urs.cz/item/CS_URS_2022_01/612322141" TargetMode="External"/><Relationship Id="rId41" Type="http://schemas.openxmlformats.org/officeDocument/2006/relationships/hyperlink" Target="https://podminky.urs.cz/item/CS_URS_2022_01/941111821" TargetMode="External"/><Relationship Id="rId54" Type="http://schemas.openxmlformats.org/officeDocument/2006/relationships/hyperlink" Target="https://podminky.urs.cz/item/CS_URS_2022_01/973028131" TargetMode="External"/><Relationship Id="rId62" Type="http://schemas.openxmlformats.org/officeDocument/2006/relationships/hyperlink" Target="https://podminky.urs.cz/item/CS_URS_2022_01/712311101" TargetMode="External"/><Relationship Id="rId70" Type="http://schemas.openxmlformats.org/officeDocument/2006/relationships/hyperlink" Target="https://podminky.urs.cz/item/CS_URS_2022_01/712811101" TargetMode="External"/><Relationship Id="rId75" Type="http://schemas.openxmlformats.org/officeDocument/2006/relationships/hyperlink" Target="https://podminky.urs.cz/item/CS_URS_2022_01/713121111" TargetMode="External"/><Relationship Id="rId83" Type="http://schemas.openxmlformats.org/officeDocument/2006/relationships/hyperlink" Target="https://podminky.urs.cz/item/CS_URS_2022_01/998721102" TargetMode="External"/><Relationship Id="rId88" Type="http://schemas.openxmlformats.org/officeDocument/2006/relationships/hyperlink" Target="https://podminky.urs.cz/item/CS_URS_2022_01/998763303" TargetMode="External"/><Relationship Id="rId91" Type="http://schemas.openxmlformats.org/officeDocument/2006/relationships/hyperlink" Target="https://podminky.urs.cz/item/CS_URS_2022_01/764004861" TargetMode="External"/><Relationship Id="rId96" Type="http://schemas.openxmlformats.org/officeDocument/2006/relationships/hyperlink" Target="https://podminky.urs.cz/item/CS_URS_2022_01/764511446" TargetMode="External"/><Relationship Id="rId111" Type="http://schemas.openxmlformats.org/officeDocument/2006/relationships/hyperlink" Target="https://podminky.urs.cz/item/CS_URS_2022_01/771591115" TargetMode="External"/><Relationship Id="rId132" Type="http://schemas.openxmlformats.org/officeDocument/2006/relationships/hyperlink" Target="https://podminky.urs.cz/item/CS_URS_2022_01/784221101" TargetMode="External"/><Relationship Id="rId1" Type="http://schemas.openxmlformats.org/officeDocument/2006/relationships/hyperlink" Target="https://podminky.urs.cz/item/CS_URS_2022_01/311272241" TargetMode="External"/><Relationship Id="rId6" Type="http://schemas.openxmlformats.org/officeDocument/2006/relationships/hyperlink" Target="https://podminky.urs.cz/item/CS_URS_2022_01/342272245" TargetMode="External"/><Relationship Id="rId15" Type="http://schemas.openxmlformats.org/officeDocument/2006/relationships/hyperlink" Target="https://podminky.urs.cz/item/CS_URS_2022_01/413351121" TargetMode="External"/><Relationship Id="rId23" Type="http://schemas.openxmlformats.org/officeDocument/2006/relationships/hyperlink" Target="https://podminky.urs.cz/item/CS_URS_2022_01/612325302" TargetMode="External"/><Relationship Id="rId28" Type="http://schemas.openxmlformats.org/officeDocument/2006/relationships/hyperlink" Target="https://podminky.urs.cz/item/CS_URS_2022_01/622211031" TargetMode="External"/><Relationship Id="rId36" Type="http://schemas.openxmlformats.org/officeDocument/2006/relationships/hyperlink" Target="https://podminky.urs.cz/item/CS_URS_2022_01/632481213" TargetMode="External"/><Relationship Id="rId49" Type="http://schemas.openxmlformats.org/officeDocument/2006/relationships/hyperlink" Target="https://podminky.urs.cz/item/CS_URS_2022_01/968062357" TargetMode="External"/><Relationship Id="rId57" Type="http://schemas.openxmlformats.org/officeDocument/2006/relationships/hyperlink" Target="https://podminky.urs.cz/item/CS_URS_2022_01/997013154" TargetMode="External"/><Relationship Id="rId106" Type="http://schemas.openxmlformats.org/officeDocument/2006/relationships/hyperlink" Target="https://podminky.urs.cz/item/CS_URS_2022_01/771111011" TargetMode="External"/><Relationship Id="rId114" Type="http://schemas.openxmlformats.org/officeDocument/2006/relationships/hyperlink" Target="https://podminky.urs.cz/item/CS_URS_2022_01/776111311" TargetMode="External"/><Relationship Id="rId119" Type="http://schemas.openxmlformats.org/officeDocument/2006/relationships/hyperlink" Target="https://podminky.urs.cz/item/CS_URS_2022_01/776991111" TargetMode="External"/><Relationship Id="rId127" Type="http://schemas.openxmlformats.org/officeDocument/2006/relationships/hyperlink" Target="https://podminky.urs.cz/item/CS_URS_2022_01/998781102" TargetMode="External"/><Relationship Id="rId10" Type="http://schemas.openxmlformats.org/officeDocument/2006/relationships/hyperlink" Target="https://podminky.urs.cz/item/CS_URS_2022_01/411354314" TargetMode="External"/><Relationship Id="rId31" Type="http://schemas.openxmlformats.org/officeDocument/2006/relationships/hyperlink" Target="https://podminky.urs.cz/item/CS_URS_2022_01/622252002" TargetMode="External"/><Relationship Id="rId44" Type="http://schemas.openxmlformats.org/officeDocument/2006/relationships/hyperlink" Target="https://podminky.urs.cz/item/CS_URS_2022_01/944511811" TargetMode="External"/><Relationship Id="rId52" Type="http://schemas.openxmlformats.org/officeDocument/2006/relationships/hyperlink" Target="https://podminky.urs.cz/item/CS_URS_2022_01/973022251" TargetMode="External"/><Relationship Id="rId60" Type="http://schemas.openxmlformats.org/officeDocument/2006/relationships/hyperlink" Target="https://podminky.urs.cz/item/CS_URS_2022_01/997013631" TargetMode="External"/><Relationship Id="rId65" Type="http://schemas.openxmlformats.org/officeDocument/2006/relationships/hyperlink" Target="https://podminky.urs.cz/item/CS_URS_2022_01/712363353" TargetMode="External"/><Relationship Id="rId73" Type="http://schemas.openxmlformats.org/officeDocument/2006/relationships/hyperlink" Target="https://podminky.urs.cz/item/CS_URS_2022_01/712998005" TargetMode="External"/><Relationship Id="rId78" Type="http://schemas.openxmlformats.org/officeDocument/2006/relationships/hyperlink" Target="https://podminky.urs.cz/item/CS_URS_2022_01/713141336" TargetMode="External"/><Relationship Id="rId81" Type="http://schemas.openxmlformats.org/officeDocument/2006/relationships/hyperlink" Target="https://podminky.urs.cz/item/CS_URS_2022_01/998713103" TargetMode="External"/><Relationship Id="rId86" Type="http://schemas.openxmlformats.org/officeDocument/2006/relationships/hyperlink" Target="https://podminky.urs.cz/item/CS_URS_2022_01/763131411" TargetMode="External"/><Relationship Id="rId94" Type="http://schemas.openxmlformats.org/officeDocument/2006/relationships/hyperlink" Target="https://podminky.urs.cz/item/CS_URS_2022_01/764216405" TargetMode="External"/><Relationship Id="rId99" Type="http://schemas.openxmlformats.org/officeDocument/2006/relationships/hyperlink" Target="https://podminky.urs.cz/item/CS_URS_2022_01/766660022" TargetMode="External"/><Relationship Id="rId101" Type="http://schemas.openxmlformats.org/officeDocument/2006/relationships/hyperlink" Target="https://podminky.urs.cz/item/CS_URS_2022_01/998766102" TargetMode="External"/><Relationship Id="rId122" Type="http://schemas.openxmlformats.org/officeDocument/2006/relationships/hyperlink" Target="https://podminky.urs.cz/item/CS_URS_2022_01/781121011" TargetMode="External"/><Relationship Id="rId130" Type="http://schemas.openxmlformats.org/officeDocument/2006/relationships/hyperlink" Target="https://podminky.urs.cz/item/CS_URS_2022_01/784171101" TargetMode="External"/><Relationship Id="rId135" Type="http://schemas.openxmlformats.org/officeDocument/2006/relationships/drawing" Target="../drawings/drawing2.xml"/><Relationship Id="rId4" Type="http://schemas.openxmlformats.org/officeDocument/2006/relationships/hyperlink" Target="https://podminky.urs.cz/item/CS_URS_2022_01/317142442" TargetMode="External"/><Relationship Id="rId9" Type="http://schemas.openxmlformats.org/officeDocument/2006/relationships/hyperlink" Target="https://podminky.urs.cz/item/CS_URS_2022_01/411354313" TargetMode="External"/><Relationship Id="rId13" Type="http://schemas.openxmlformats.org/officeDocument/2006/relationships/hyperlink" Target="https://podminky.urs.cz/item/CS_URS_2022_01/413232221" TargetMode="External"/><Relationship Id="rId18" Type="http://schemas.openxmlformats.org/officeDocument/2006/relationships/hyperlink" Target="https://podminky.urs.cz/item/CS_URS_2022_01/612131101" TargetMode="External"/><Relationship Id="rId39" Type="http://schemas.openxmlformats.org/officeDocument/2006/relationships/hyperlink" Target="https://podminky.urs.cz/item/CS_URS_2022_01/941111121" TargetMode="External"/><Relationship Id="rId109" Type="http://schemas.openxmlformats.org/officeDocument/2006/relationships/hyperlink" Target="https://podminky.urs.cz/item/CS_URS_2022_01/771474112" TargetMode="External"/><Relationship Id="rId34" Type="http://schemas.openxmlformats.org/officeDocument/2006/relationships/hyperlink" Target="https://podminky.urs.cz/item/CS_URS_2022_01/631311121" TargetMode="External"/><Relationship Id="rId50" Type="http://schemas.openxmlformats.org/officeDocument/2006/relationships/hyperlink" Target="https://podminky.urs.cz/item/CS_URS_2022_01/971028661" TargetMode="External"/><Relationship Id="rId55" Type="http://schemas.openxmlformats.org/officeDocument/2006/relationships/hyperlink" Target="https://podminky.urs.cz/item/CS_URS_2022_01/973028141" TargetMode="External"/><Relationship Id="rId76" Type="http://schemas.openxmlformats.org/officeDocument/2006/relationships/hyperlink" Target="https://podminky.urs.cz/item/CS_URS_2022_01/713141151" TargetMode="External"/><Relationship Id="rId97" Type="http://schemas.openxmlformats.org/officeDocument/2006/relationships/hyperlink" Target="https://podminky.urs.cz/item/CS_URS_2022_01/764518424" TargetMode="External"/><Relationship Id="rId104" Type="http://schemas.openxmlformats.org/officeDocument/2006/relationships/hyperlink" Target="https://podminky.urs.cz/item/CS_URS_2022_01/767834111" TargetMode="External"/><Relationship Id="rId120" Type="http://schemas.openxmlformats.org/officeDocument/2006/relationships/hyperlink" Target="https://podminky.urs.cz/item/CS_URS_2022_01/776991121" TargetMode="External"/><Relationship Id="rId125" Type="http://schemas.openxmlformats.org/officeDocument/2006/relationships/hyperlink" Target="https://podminky.urs.cz/item/CS_URS_2022_01/781477111" TargetMode="External"/><Relationship Id="rId7" Type="http://schemas.openxmlformats.org/officeDocument/2006/relationships/hyperlink" Target="https://podminky.urs.cz/item/CS_URS_2022_01/411322525" TargetMode="External"/><Relationship Id="rId71" Type="http://schemas.openxmlformats.org/officeDocument/2006/relationships/hyperlink" Target="https://podminky.urs.cz/item/CS_URS_2022_01/712841559" TargetMode="External"/><Relationship Id="rId92" Type="http://schemas.openxmlformats.org/officeDocument/2006/relationships/hyperlink" Target="https://podminky.urs.cz/item/CS_URS_2022_01/764214411" TargetMode="External"/><Relationship Id="rId2" Type="http://schemas.openxmlformats.org/officeDocument/2006/relationships/hyperlink" Target="https://podminky.urs.cz/item/CS_URS_2022_01/311273955" TargetMode="External"/><Relationship Id="rId29" Type="http://schemas.openxmlformats.org/officeDocument/2006/relationships/hyperlink" Target="https://podminky.urs.cz/item/CS_URS_2022_01/622212001" TargetMode="External"/><Relationship Id="rId24" Type="http://schemas.openxmlformats.org/officeDocument/2006/relationships/hyperlink" Target="https://podminky.urs.cz/item/CS_URS_2022_01/619995001" TargetMode="External"/><Relationship Id="rId40" Type="http://schemas.openxmlformats.org/officeDocument/2006/relationships/hyperlink" Target="https://podminky.urs.cz/item/CS_URS_2022_01/941111221" TargetMode="External"/><Relationship Id="rId45" Type="http://schemas.openxmlformats.org/officeDocument/2006/relationships/hyperlink" Target="https://podminky.urs.cz/item/CS_URS_2022_01/949101111" TargetMode="External"/><Relationship Id="rId66" Type="http://schemas.openxmlformats.org/officeDocument/2006/relationships/hyperlink" Target="https://podminky.urs.cz/item/CS_URS_2022_01/712363354" TargetMode="External"/><Relationship Id="rId87" Type="http://schemas.openxmlformats.org/officeDocument/2006/relationships/hyperlink" Target="https://podminky.urs.cz/item/CS_URS_2022_01/763131714" TargetMode="External"/><Relationship Id="rId110" Type="http://schemas.openxmlformats.org/officeDocument/2006/relationships/hyperlink" Target="https://podminky.urs.cz/item/CS_URS_2022_01/771573932" TargetMode="External"/><Relationship Id="rId115" Type="http://schemas.openxmlformats.org/officeDocument/2006/relationships/hyperlink" Target="https://podminky.urs.cz/item/CS_URS_2022_01/776121311" TargetMode="External"/><Relationship Id="rId131" Type="http://schemas.openxmlformats.org/officeDocument/2006/relationships/hyperlink" Target="https://podminky.urs.cz/item/CS_URS_2022_01/784181121" TargetMode="External"/><Relationship Id="rId61" Type="http://schemas.openxmlformats.org/officeDocument/2006/relationships/hyperlink" Target="https://podminky.urs.cz/item/CS_URS_2022_01/998017003" TargetMode="External"/><Relationship Id="rId82" Type="http://schemas.openxmlformats.org/officeDocument/2006/relationships/hyperlink" Target="https://podminky.urs.cz/item/CS_URS_2022_01/721173315" TargetMode="External"/><Relationship Id="rId19" Type="http://schemas.openxmlformats.org/officeDocument/2006/relationships/hyperlink" Target="https://podminky.urs.cz/item/CS_URS_2022_01/612131121"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podminky.urs.cz/item/CS_URS_2022_01/871355211" TargetMode="External"/><Relationship Id="rId18" Type="http://schemas.openxmlformats.org/officeDocument/2006/relationships/hyperlink" Target="https://podminky.urs.cz/item/CS_URS_2022_01/919735112" TargetMode="External"/><Relationship Id="rId26" Type="http://schemas.openxmlformats.org/officeDocument/2006/relationships/hyperlink" Target="https://podminky.urs.cz/item/CS_URS_2022_01/997221875" TargetMode="External"/><Relationship Id="rId39" Type="http://schemas.openxmlformats.org/officeDocument/2006/relationships/hyperlink" Target="https://podminky.urs.cz/item/CS_URS_2022_01/722182012" TargetMode="External"/><Relationship Id="rId3" Type="http://schemas.openxmlformats.org/officeDocument/2006/relationships/hyperlink" Target="https://podminky.urs.cz/item/CS_URS_2022_01/162751117" TargetMode="External"/><Relationship Id="rId21" Type="http://schemas.openxmlformats.org/officeDocument/2006/relationships/hyperlink" Target="https://podminky.urs.cz/item/CS_URS_2022_01/997013509" TargetMode="External"/><Relationship Id="rId34" Type="http://schemas.openxmlformats.org/officeDocument/2006/relationships/hyperlink" Target="https://podminky.urs.cz/item/CS_URS_2022_01/998721102" TargetMode="External"/><Relationship Id="rId42" Type="http://schemas.openxmlformats.org/officeDocument/2006/relationships/hyperlink" Target="https://podminky.urs.cz/item/CS_URS_2022_01/722290226" TargetMode="External"/><Relationship Id="rId47" Type="http://schemas.openxmlformats.org/officeDocument/2006/relationships/hyperlink" Target="https://podminky.urs.cz/item/CS_URS_2022_01/725822613" TargetMode="External"/><Relationship Id="rId50" Type="http://schemas.openxmlformats.org/officeDocument/2006/relationships/hyperlink" Target="https://podminky.urs.cz/item/CS_URS_2022_01/998763302" TargetMode="External"/><Relationship Id="rId7" Type="http://schemas.openxmlformats.org/officeDocument/2006/relationships/hyperlink" Target="https://podminky.urs.cz/item/CS_URS_2022_01/451573111" TargetMode="External"/><Relationship Id="rId12" Type="http://schemas.openxmlformats.org/officeDocument/2006/relationships/hyperlink" Target="https://podminky.urs.cz/item/CS_URS_2022_01/871315211" TargetMode="External"/><Relationship Id="rId17" Type="http://schemas.openxmlformats.org/officeDocument/2006/relationships/hyperlink" Target="https://podminky.urs.cz/item/CS_URS_2022_01/919732211" TargetMode="External"/><Relationship Id="rId25" Type="http://schemas.openxmlformats.org/officeDocument/2006/relationships/hyperlink" Target="https://podminky.urs.cz/item/CS_URS_2022_01/997221611" TargetMode="External"/><Relationship Id="rId33" Type="http://schemas.openxmlformats.org/officeDocument/2006/relationships/hyperlink" Target="https://podminky.urs.cz/item/CS_URS_2022_01/721242804" TargetMode="External"/><Relationship Id="rId38" Type="http://schemas.openxmlformats.org/officeDocument/2006/relationships/hyperlink" Target="https://podminky.urs.cz/item/CS_URS_2022_01/722181232" TargetMode="External"/><Relationship Id="rId46" Type="http://schemas.openxmlformats.org/officeDocument/2006/relationships/hyperlink" Target="https://podminky.urs.cz/item/CS_URS_2022_01/725813111" TargetMode="External"/><Relationship Id="rId2" Type="http://schemas.openxmlformats.org/officeDocument/2006/relationships/hyperlink" Target="https://podminky.urs.cz/item/CS_URS_2022_01/132251101" TargetMode="External"/><Relationship Id="rId16" Type="http://schemas.openxmlformats.org/officeDocument/2006/relationships/hyperlink" Target="https://podminky.urs.cz/item/CS_URS_2022_01/899722113" TargetMode="External"/><Relationship Id="rId20" Type="http://schemas.openxmlformats.org/officeDocument/2006/relationships/hyperlink" Target="https://podminky.urs.cz/item/CS_URS_2022_01/997013501" TargetMode="External"/><Relationship Id="rId29" Type="http://schemas.openxmlformats.org/officeDocument/2006/relationships/hyperlink" Target="https://podminky.urs.cz/item/CS_URS_2022_01/721174024" TargetMode="External"/><Relationship Id="rId41" Type="http://schemas.openxmlformats.org/officeDocument/2006/relationships/hyperlink" Target="https://podminky.urs.cz/item/CS_URS_2022_01/722232062" TargetMode="External"/><Relationship Id="rId1" Type="http://schemas.openxmlformats.org/officeDocument/2006/relationships/hyperlink" Target="https://podminky.urs.cz/item/CS_URS_2022_01/113107042" TargetMode="External"/><Relationship Id="rId6" Type="http://schemas.openxmlformats.org/officeDocument/2006/relationships/hyperlink" Target="https://podminky.urs.cz/item/CS_URS_2022_01/175151101" TargetMode="External"/><Relationship Id="rId11" Type="http://schemas.openxmlformats.org/officeDocument/2006/relationships/hyperlink" Target="https://podminky.urs.cz/item/CS_URS_2022_01/577134111" TargetMode="External"/><Relationship Id="rId24" Type="http://schemas.openxmlformats.org/officeDocument/2006/relationships/hyperlink" Target="https://podminky.urs.cz/item/CS_URS_2022_01/997221559" TargetMode="External"/><Relationship Id="rId32" Type="http://schemas.openxmlformats.org/officeDocument/2006/relationships/hyperlink" Target="https://podminky.urs.cz/item/CS_URS_2022_01/721241103" TargetMode="External"/><Relationship Id="rId37" Type="http://schemas.openxmlformats.org/officeDocument/2006/relationships/hyperlink" Target="https://podminky.urs.cz/item/CS_URS_2022_01/722181231" TargetMode="External"/><Relationship Id="rId40" Type="http://schemas.openxmlformats.org/officeDocument/2006/relationships/hyperlink" Target="https://podminky.urs.cz/item/CS_URS_2022_01/722190401" TargetMode="External"/><Relationship Id="rId45" Type="http://schemas.openxmlformats.org/officeDocument/2006/relationships/hyperlink" Target="https://podminky.urs.cz/item/CS_URS_2022_01/725211618" TargetMode="External"/><Relationship Id="rId5" Type="http://schemas.openxmlformats.org/officeDocument/2006/relationships/hyperlink" Target="https://podminky.urs.cz/item/CS_URS_2022_01/171251201" TargetMode="External"/><Relationship Id="rId15" Type="http://schemas.openxmlformats.org/officeDocument/2006/relationships/hyperlink" Target="https://podminky.urs.cz/item/CS_URS_2022_01/892351111" TargetMode="External"/><Relationship Id="rId23" Type="http://schemas.openxmlformats.org/officeDocument/2006/relationships/hyperlink" Target="https://podminky.urs.cz/item/CS_URS_2022_01/997221551" TargetMode="External"/><Relationship Id="rId28" Type="http://schemas.openxmlformats.org/officeDocument/2006/relationships/hyperlink" Target="https://podminky.urs.cz/item/CS_URS_2022_01/721110806" TargetMode="External"/><Relationship Id="rId36" Type="http://schemas.openxmlformats.org/officeDocument/2006/relationships/hyperlink" Target="https://podminky.urs.cz/item/CS_URS_2022_01/722175003" TargetMode="External"/><Relationship Id="rId49" Type="http://schemas.openxmlformats.org/officeDocument/2006/relationships/hyperlink" Target="https://podminky.urs.cz/item/CS_URS_2022_01/763172321" TargetMode="External"/><Relationship Id="rId10" Type="http://schemas.openxmlformats.org/officeDocument/2006/relationships/hyperlink" Target="https://podminky.urs.cz/item/CS_URS_2022_01/565165111" TargetMode="External"/><Relationship Id="rId19" Type="http://schemas.openxmlformats.org/officeDocument/2006/relationships/hyperlink" Target="https://podminky.urs.cz/item/CS_URS_2022_01/997013153" TargetMode="External"/><Relationship Id="rId31" Type="http://schemas.openxmlformats.org/officeDocument/2006/relationships/hyperlink" Target="https://podminky.urs.cz/item/CS_URS_2022_01/721194104" TargetMode="External"/><Relationship Id="rId44" Type="http://schemas.openxmlformats.org/officeDocument/2006/relationships/hyperlink" Target="https://podminky.urs.cz/item/CS_URS_2022_01/998722102" TargetMode="External"/><Relationship Id="rId52" Type="http://schemas.openxmlformats.org/officeDocument/2006/relationships/drawing" Target="../drawings/drawing3.xml"/><Relationship Id="rId4" Type="http://schemas.openxmlformats.org/officeDocument/2006/relationships/hyperlink" Target="https://podminky.urs.cz/item/CS_URS_2022_01/171201231" TargetMode="External"/><Relationship Id="rId9" Type="http://schemas.openxmlformats.org/officeDocument/2006/relationships/hyperlink" Target="https://podminky.urs.cz/item/CS_URS_2022_01/564952111" TargetMode="External"/><Relationship Id="rId14" Type="http://schemas.openxmlformats.org/officeDocument/2006/relationships/hyperlink" Target="https://podminky.urs.cz/item/CS_URS_2022_01/877355211" TargetMode="External"/><Relationship Id="rId22" Type="http://schemas.openxmlformats.org/officeDocument/2006/relationships/hyperlink" Target="https://podminky.urs.cz/item/CS_URS_2022_01/997013631" TargetMode="External"/><Relationship Id="rId27" Type="http://schemas.openxmlformats.org/officeDocument/2006/relationships/hyperlink" Target="https://podminky.urs.cz/item/CS_URS_2022_01/998276101" TargetMode="External"/><Relationship Id="rId30" Type="http://schemas.openxmlformats.org/officeDocument/2006/relationships/hyperlink" Target="https://podminky.urs.cz/item/CS_URS_2022_01/721174042" TargetMode="External"/><Relationship Id="rId35" Type="http://schemas.openxmlformats.org/officeDocument/2006/relationships/hyperlink" Target="https://podminky.urs.cz/item/CS_URS_2022_01/722175002" TargetMode="External"/><Relationship Id="rId43" Type="http://schemas.openxmlformats.org/officeDocument/2006/relationships/hyperlink" Target="https://podminky.urs.cz/item/CS_URS_2022_01/722290234" TargetMode="External"/><Relationship Id="rId48" Type="http://schemas.openxmlformats.org/officeDocument/2006/relationships/hyperlink" Target="https://podminky.urs.cz/item/CS_URS_2022_01/998725102" TargetMode="External"/><Relationship Id="rId8" Type="http://schemas.openxmlformats.org/officeDocument/2006/relationships/hyperlink" Target="https://podminky.urs.cz/item/CS_URS_2022_01/564861111" TargetMode="External"/><Relationship Id="rId5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podminky.urs.cz/item/CS_URS_2022_01/783617601" TargetMode="External"/><Relationship Id="rId1" Type="http://schemas.openxmlformats.org/officeDocument/2006/relationships/hyperlink" Target="https://podminky.urs.cz/item/CS_URS_2022_01/783614651"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podminky.urs.cz/item/CS_URS_2022_01/030001000" TargetMode="External"/><Relationship Id="rId7" Type="http://schemas.openxmlformats.org/officeDocument/2006/relationships/hyperlink" Target="https://podminky.urs.cz/item/CS_URS_2022_01/091504000" TargetMode="External"/><Relationship Id="rId2" Type="http://schemas.openxmlformats.org/officeDocument/2006/relationships/hyperlink" Target="https://podminky.urs.cz/item/CS_URS_2022_01/013254000" TargetMode="External"/><Relationship Id="rId1" Type="http://schemas.openxmlformats.org/officeDocument/2006/relationships/hyperlink" Target="https://podminky.urs.cz/item/CS_URS_2022_01/012002000" TargetMode="External"/><Relationship Id="rId6" Type="http://schemas.openxmlformats.org/officeDocument/2006/relationships/hyperlink" Target="https://podminky.urs.cz/item/CS_URS_2022_01/045303000" TargetMode="External"/><Relationship Id="rId5" Type="http://schemas.openxmlformats.org/officeDocument/2006/relationships/hyperlink" Target="https://podminky.urs.cz/item/CS_URS_2022_01/045203000" TargetMode="External"/><Relationship Id="rId4" Type="http://schemas.openxmlformats.org/officeDocument/2006/relationships/hyperlink" Target="https://podminky.urs.cz/item/CS_URS_2022_01/043194000" TargetMode="External"/><Relationship Id="rId9"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1"/>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79"/>
      <c r="AS2" s="379"/>
      <c r="AT2" s="379"/>
      <c r="AU2" s="379"/>
      <c r="AV2" s="379"/>
      <c r="AW2" s="379"/>
      <c r="AX2" s="379"/>
      <c r="AY2" s="379"/>
      <c r="AZ2" s="379"/>
      <c r="BA2" s="379"/>
      <c r="BB2" s="379"/>
      <c r="BC2" s="379"/>
      <c r="BD2" s="379"/>
      <c r="BE2" s="379"/>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63" t="s">
        <v>14</v>
      </c>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24"/>
      <c r="AQ5" s="24"/>
      <c r="AR5" s="22"/>
      <c r="BE5" s="360" t="s">
        <v>15</v>
      </c>
      <c r="BS5" s="19" t="s">
        <v>6</v>
      </c>
    </row>
    <row r="6" spans="1:74" s="1" customFormat="1" ht="36.950000000000003" customHeight="1">
      <c r="B6" s="23"/>
      <c r="C6" s="24"/>
      <c r="D6" s="30" t="s">
        <v>16</v>
      </c>
      <c r="E6" s="24"/>
      <c r="F6" s="24"/>
      <c r="G6" s="24"/>
      <c r="H6" s="24"/>
      <c r="I6" s="24"/>
      <c r="J6" s="24"/>
      <c r="K6" s="365" t="s">
        <v>17</v>
      </c>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24"/>
      <c r="AQ6" s="24"/>
      <c r="AR6" s="22"/>
      <c r="BE6" s="361"/>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21</v>
      </c>
      <c r="AO7" s="24"/>
      <c r="AP7" s="24"/>
      <c r="AQ7" s="24"/>
      <c r="AR7" s="22"/>
      <c r="BE7" s="361"/>
      <c r="BS7" s="19" t="s">
        <v>6</v>
      </c>
    </row>
    <row r="8" spans="1:74" s="1" customFormat="1" ht="12" customHeight="1">
      <c r="B8" s="23"/>
      <c r="C8" s="24"/>
      <c r="D8" s="31"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24</v>
      </c>
      <c r="AL8" s="24"/>
      <c r="AM8" s="24"/>
      <c r="AN8" s="32" t="s">
        <v>25</v>
      </c>
      <c r="AO8" s="24"/>
      <c r="AP8" s="24"/>
      <c r="AQ8" s="24"/>
      <c r="AR8" s="22"/>
      <c r="BE8" s="361"/>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61"/>
      <c r="BS9" s="19" t="s">
        <v>6</v>
      </c>
    </row>
    <row r="10" spans="1:74" s="1" customFormat="1" ht="12" customHeight="1">
      <c r="B10" s="23"/>
      <c r="C10" s="24"/>
      <c r="D10" s="31" t="s">
        <v>26</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27</v>
      </c>
      <c r="AL10" s="24"/>
      <c r="AM10" s="24"/>
      <c r="AN10" s="29" t="s">
        <v>21</v>
      </c>
      <c r="AO10" s="24"/>
      <c r="AP10" s="24"/>
      <c r="AQ10" s="24"/>
      <c r="AR10" s="22"/>
      <c r="BE10" s="361"/>
      <c r="BS10" s="19" t="s">
        <v>6</v>
      </c>
    </row>
    <row r="11" spans="1:74" s="1" customFormat="1" ht="18.399999999999999"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21</v>
      </c>
      <c r="AO11" s="24"/>
      <c r="AP11" s="24"/>
      <c r="AQ11" s="24"/>
      <c r="AR11" s="22"/>
      <c r="BE11" s="361"/>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61"/>
      <c r="BS12" s="19" t="s">
        <v>6</v>
      </c>
    </row>
    <row r="13" spans="1:74" s="1" customFormat="1" ht="12" customHeight="1">
      <c r="B13" s="23"/>
      <c r="C13" s="24"/>
      <c r="D13" s="31"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27</v>
      </c>
      <c r="AL13" s="24"/>
      <c r="AM13" s="24"/>
      <c r="AN13" s="33" t="s">
        <v>31</v>
      </c>
      <c r="AO13" s="24"/>
      <c r="AP13" s="24"/>
      <c r="AQ13" s="24"/>
      <c r="AR13" s="22"/>
      <c r="BE13" s="361"/>
      <c r="BS13" s="19" t="s">
        <v>6</v>
      </c>
    </row>
    <row r="14" spans="1:74" ht="12.75">
      <c r="B14" s="23"/>
      <c r="C14" s="24"/>
      <c r="D14" s="24"/>
      <c r="E14" s="366" t="s">
        <v>31</v>
      </c>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1" t="s">
        <v>29</v>
      </c>
      <c r="AL14" s="24"/>
      <c r="AM14" s="24"/>
      <c r="AN14" s="33" t="s">
        <v>31</v>
      </c>
      <c r="AO14" s="24"/>
      <c r="AP14" s="24"/>
      <c r="AQ14" s="24"/>
      <c r="AR14" s="22"/>
      <c r="BE14" s="361"/>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61"/>
      <c r="BS15" s="19" t="s">
        <v>4</v>
      </c>
    </row>
    <row r="16" spans="1:74" s="1" customFormat="1" ht="12" customHeight="1">
      <c r="B16" s="23"/>
      <c r="C16" s="24"/>
      <c r="D16" s="31"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27</v>
      </c>
      <c r="AL16" s="24"/>
      <c r="AM16" s="24"/>
      <c r="AN16" s="29" t="s">
        <v>33</v>
      </c>
      <c r="AO16" s="24"/>
      <c r="AP16" s="24"/>
      <c r="AQ16" s="24"/>
      <c r="AR16" s="22"/>
      <c r="BE16" s="361"/>
      <c r="BS16" s="19" t="s">
        <v>4</v>
      </c>
    </row>
    <row r="17" spans="1:71" s="1" customFormat="1" ht="18.399999999999999" customHeight="1">
      <c r="B17" s="23"/>
      <c r="C17" s="24"/>
      <c r="D17" s="24"/>
      <c r="E17" s="29" t="s">
        <v>34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35</v>
      </c>
      <c r="AO17" s="24"/>
      <c r="AP17" s="24"/>
      <c r="AQ17" s="24"/>
      <c r="AR17" s="22"/>
      <c r="BE17" s="361"/>
      <c r="BS17" s="19" t="s">
        <v>36</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61"/>
      <c r="BS18" s="19" t="s">
        <v>6</v>
      </c>
    </row>
    <row r="19" spans="1:71" s="1" customFormat="1" ht="12" customHeight="1">
      <c r="B19" s="23"/>
      <c r="C19" s="24"/>
      <c r="D19" s="31" t="s">
        <v>37</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27</v>
      </c>
      <c r="AL19" s="24"/>
      <c r="AM19" s="24"/>
      <c r="AN19" s="29" t="s">
        <v>21</v>
      </c>
      <c r="AO19" s="24"/>
      <c r="AP19" s="24"/>
      <c r="AQ19" s="24"/>
      <c r="AR19" s="22"/>
      <c r="BE19" s="361"/>
      <c r="BS19" s="19" t="s">
        <v>6</v>
      </c>
    </row>
    <row r="20" spans="1:71" s="1" customFormat="1" ht="18.399999999999999" customHeight="1">
      <c r="B20" s="23"/>
      <c r="C20" s="24"/>
      <c r="D20" s="24"/>
      <c r="E20" s="29" t="s">
        <v>38</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21</v>
      </c>
      <c r="AO20" s="24"/>
      <c r="AP20" s="24"/>
      <c r="AQ20" s="24"/>
      <c r="AR20" s="22"/>
      <c r="BE20" s="361"/>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61"/>
    </row>
    <row r="22" spans="1:71" s="1" customFormat="1" ht="12" customHeight="1">
      <c r="B22" s="23"/>
      <c r="C22" s="24"/>
      <c r="D22" s="31" t="s">
        <v>39</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61"/>
    </row>
    <row r="23" spans="1:71" s="1" customFormat="1" ht="47.25" customHeight="1">
      <c r="B23" s="23"/>
      <c r="C23" s="24"/>
      <c r="D23" s="24"/>
      <c r="E23" s="368" t="s">
        <v>40</v>
      </c>
      <c r="F23" s="368"/>
      <c r="G23" s="368"/>
      <c r="H23" s="368"/>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c r="AM23" s="368"/>
      <c r="AN23" s="368"/>
      <c r="AO23" s="24"/>
      <c r="AP23" s="24"/>
      <c r="AQ23" s="24"/>
      <c r="AR23" s="22"/>
      <c r="BE23" s="361"/>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61"/>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61"/>
    </row>
    <row r="26" spans="1:71" s="2" customFormat="1" ht="25.9" customHeight="1">
      <c r="A26" s="36"/>
      <c r="B26" s="37"/>
      <c r="C26" s="38"/>
      <c r="D26" s="39" t="s">
        <v>41</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69">
        <f>ROUND(AG54,2)</f>
        <v>0</v>
      </c>
      <c r="AL26" s="370"/>
      <c r="AM26" s="370"/>
      <c r="AN26" s="370"/>
      <c r="AO26" s="370"/>
      <c r="AP26" s="38"/>
      <c r="AQ26" s="38"/>
      <c r="AR26" s="41"/>
      <c r="BE26" s="361"/>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61"/>
    </row>
    <row r="28" spans="1:71" s="2" customFormat="1" ht="12.75">
      <c r="A28" s="36"/>
      <c r="B28" s="37"/>
      <c r="C28" s="38"/>
      <c r="D28" s="38"/>
      <c r="E28" s="38"/>
      <c r="F28" s="38"/>
      <c r="G28" s="38"/>
      <c r="H28" s="38"/>
      <c r="I28" s="38"/>
      <c r="J28" s="38"/>
      <c r="K28" s="38"/>
      <c r="L28" s="371" t="s">
        <v>42</v>
      </c>
      <c r="M28" s="371"/>
      <c r="N28" s="371"/>
      <c r="O28" s="371"/>
      <c r="P28" s="371"/>
      <c r="Q28" s="38"/>
      <c r="R28" s="38"/>
      <c r="S28" s="38"/>
      <c r="T28" s="38"/>
      <c r="U28" s="38"/>
      <c r="V28" s="38"/>
      <c r="W28" s="371" t="s">
        <v>43</v>
      </c>
      <c r="X28" s="371"/>
      <c r="Y28" s="371"/>
      <c r="Z28" s="371"/>
      <c r="AA28" s="371"/>
      <c r="AB28" s="371"/>
      <c r="AC28" s="371"/>
      <c r="AD28" s="371"/>
      <c r="AE28" s="371"/>
      <c r="AF28" s="38"/>
      <c r="AG28" s="38"/>
      <c r="AH28" s="38"/>
      <c r="AI28" s="38"/>
      <c r="AJ28" s="38"/>
      <c r="AK28" s="371" t="s">
        <v>44</v>
      </c>
      <c r="AL28" s="371"/>
      <c r="AM28" s="371"/>
      <c r="AN28" s="371"/>
      <c r="AO28" s="371"/>
      <c r="AP28" s="38"/>
      <c r="AQ28" s="38"/>
      <c r="AR28" s="41"/>
      <c r="BE28" s="361"/>
    </row>
    <row r="29" spans="1:71" s="3" customFormat="1" ht="14.45" customHeight="1">
      <c r="B29" s="42"/>
      <c r="C29" s="43"/>
      <c r="D29" s="31" t="s">
        <v>45</v>
      </c>
      <c r="E29" s="43"/>
      <c r="F29" s="31" t="s">
        <v>46</v>
      </c>
      <c r="G29" s="43"/>
      <c r="H29" s="43"/>
      <c r="I29" s="43"/>
      <c r="J29" s="43"/>
      <c r="K29" s="43"/>
      <c r="L29" s="374">
        <v>0.21</v>
      </c>
      <c r="M29" s="373"/>
      <c r="N29" s="373"/>
      <c r="O29" s="373"/>
      <c r="P29" s="373"/>
      <c r="Q29" s="43"/>
      <c r="R29" s="43"/>
      <c r="S29" s="43"/>
      <c r="T29" s="43"/>
      <c r="U29" s="43"/>
      <c r="V29" s="43"/>
      <c r="W29" s="372">
        <f>ROUND(AZ54, 2)</f>
        <v>0</v>
      </c>
      <c r="X29" s="373"/>
      <c r="Y29" s="373"/>
      <c r="Z29" s="373"/>
      <c r="AA29" s="373"/>
      <c r="AB29" s="373"/>
      <c r="AC29" s="373"/>
      <c r="AD29" s="373"/>
      <c r="AE29" s="373"/>
      <c r="AF29" s="43"/>
      <c r="AG29" s="43"/>
      <c r="AH29" s="43"/>
      <c r="AI29" s="43"/>
      <c r="AJ29" s="43"/>
      <c r="AK29" s="372">
        <f>ROUND(AV54, 2)</f>
        <v>0</v>
      </c>
      <c r="AL29" s="373"/>
      <c r="AM29" s="373"/>
      <c r="AN29" s="373"/>
      <c r="AO29" s="373"/>
      <c r="AP29" s="43"/>
      <c r="AQ29" s="43"/>
      <c r="AR29" s="44"/>
      <c r="BE29" s="362"/>
    </row>
    <row r="30" spans="1:71" s="3" customFormat="1" ht="14.45" customHeight="1">
      <c r="B30" s="42"/>
      <c r="C30" s="43"/>
      <c r="D30" s="43"/>
      <c r="E30" s="43"/>
      <c r="F30" s="31" t="s">
        <v>47</v>
      </c>
      <c r="G30" s="43"/>
      <c r="H30" s="43"/>
      <c r="I30" s="43"/>
      <c r="J30" s="43"/>
      <c r="K30" s="43"/>
      <c r="L30" s="374">
        <v>0.15</v>
      </c>
      <c r="M30" s="373"/>
      <c r="N30" s="373"/>
      <c r="O30" s="373"/>
      <c r="P30" s="373"/>
      <c r="Q30" s="43"/>
      <c r="R30" s="43"/>
      <c r="S30" s="43"/>
      <c r="T30" s="43"/>
      <c r="U30" s="43"/>
      <c r="V30" s="43"/>
      <c r="W30" s="372">
        <f>ROUND(BA54, 2)</f>
        <v>0</v>
      </c>
      <c r="X30" s="373"/>
      <c r="Y30" s="373"/>
      <c r="Z30" s="373"/>
      <c r="AA30" s="373"/>
      <c r="AB30" s="373"/>
      <c r="AC30" s="373"/>
      <c r="AD30" s="373"/>
      <c r="AE30" s="373"/>
      <c r="AF30" s="43"/>
      <c r="AG30" s="43"/>
      <c r="AH30" s="43"/>
      <c r="AI30" s="43"/>
      <c r="AJ30" s="43"/>
      <c r="AK30" s="372">
        <f>ROUND(AW54, 2)</f>
        <v>0</v>
      </c>
      <c r="AL30" s="373"/>
      <c r="AM30" s="373"/>
      <c r="AN30" s="373"/>
      <c r="AO30" s="373"/>
      <c r="AP30" s="43"/>
      <c r="AQ30" s="43"/>
      <c r="AR30" s="44"/>
      <c r="BE30" s="362"/>
    </row>
    <row r="31" spans="1:71" s="3" customFormat="1" ht="14.45" hidden="1" customHeight="1">
      <c r="B31" s="42"/>
      <c r="C31" s="43"/>
      <c r="D31" s="43"/>
      <c r="E31" s="43"/>
      <c r="F31" s="31" t="s">
        <v>48</v>
      </c>
      <c r="G31" s="43"/>
      <c r="H31" s="43"/>
      <c r="I31" s="43"/>
      <c r="J31" s="43"/>
      <c r="K31" s="43"/>
      <c r="L31" s="374">
        <v>0.21</v>
      </c>
      <c r="M31" s="373"/>
      <c r="N31" s="373"/>
      <c r="O31" s="373"/>
      <c r="P31" s="373"/>
      <c r="Q31" s="43"/>
      <c r="R31" s="43"/>
      <c r="S31" s="43"/>
      <c r="T31" s="43"/>
      <c r="U31" s="43"/>
      <c r="V31" s="43"/>
      <c r="W31" s="372">
        <f>ROUND(BB54, 2)</f>
        <v>0</v>
      </c>
      <c r="X31" s="373"/>
      <c r="Y31" s="373"/>
      <c r="Z31" s="373"/>
      <c r="AA31" s="373"/>
      <c r="AB31" s="373"/>
      <c r="AC31" s="373"/>
      <c r="AD31" s="373"/>
      <c r="AE31" s="373"/>
      <c r="AF31" s="43"/>
      <c r="AG31" s="43"/>
      <c r="AH31" s="43"/>
      <c r="AI31" s="43"/>
      <c r="AJ31" s="43"/>
      <c r="AK31" s="372">
        <v>0</v>
      </c>
      <c r="AL31" s="373"/>
      <c r="AM31" s="373"/>
      <c r="AN31" s="373"/>
      <c r="AO31" s="373"/>
      <c r="AP31" s="43"/>
      <c r="AQ31" s="43"/>
      <c r="AR31" s="44"/>
      <c r="BE31" s="362"/>
    </row>
    <row r="32" spans="1:71" s="3" customFormat="1" ht="14.45" hidden="1" customHeight="1">
      <c r="B32" s="42"/>
      <c r="C32" s="43"/>
      <c r="D32" s="43"/>
      <c r="E32" s="43"/>
      <c r="F32" s="31" t="s">
        <v>49</v>
      </c>
      <c r="G32" s="43"/>
      <c r="H32" s="43"/>
      <c r="I32" s="43"/>
      <c r="J32" s="43"/>
      <c r="K32" s="43"/>
      <c r="L32" s="374">
        <v>0.15</v>
      </c>
      <c r="M32" s="373"/>
      <c r="N32" s="373"/>
      <c r="O32" s="373"/>
      <c r="P32" s="373"/>
      <c r="Q32" s="43"/>
      <c r="R32" s="43"/>
      <c r="S32" s="43"/>
      <c r="T32" s="43"/>
      <c r="U32" s="43"/>
      <c r="V32" s="43"/>
      <c r="W32" s="372">
        <f>ROUND(BC54, 2)</f>
        <v>0</v>
      </c>
      <c r="X32" s="373"/>
      <c r="Y32" s="373"/>
      <c r="Z32" s="373"/>
      <c r="AA32" s="373"/>
      <c r="AB32" s="373"/>
      <c r="AC32" s="373"/>
      <c r="AD32" s="373"/>
      <c r="AE32" s="373"/>
      <c r="AF32" s="43"/>
      <c r="AG32" s="43"/>
      <c r="AH32" s="43"/>
      <c r="AI32" s="43"/>
      <c r="AJ32" s="43"/>
      <c r="AK32" s="372">
        <v>0</v>
      </c>
      <c r="AL32" s="373"/>
      <c r="AM32" s="373"/>
      <c r="AN32" s="373"/>
      <c r="AO32" s="373"/>
      <c r="AP32" s="43"/>
      <c r="AQ32" s="43"/>
      <c r="AR32" s="44"/>
      <c r="BE32" s="362"/>
    </row>
    <row r="33" spans="1:57" s="3" customFormat="1" ht="14.45" hidden="1" customHeight="1">
      <c r="B33" s="42"/>
      <c r="C33" s="43"/>
      <c r="D33" s="43"/>
      <c r="E33" s="43"/>
      <c r="F33" s="31" t="s">
        <v>50</v>
      </c>
      <c r="G33" s="43"/>
      <c r="H33" s="43"/>
      <c r="I33" s="43"/>
      <c r="J33" s="43"/>
      <c r="K33" s="43"/>
      <c r="L33" s="374">
        <v>0</v>
      </c>
      <c r="M33" s="373"/>
      <c r="N33" s="373"/>
      <c r="O33" s="373"/>
      <c r="P33" s="373"/>
      <c r="Q33" s="43"/>
      <c r="R33" s="43"/>
      <c r="S33" s="43"/>
      <c r="T33" s="43"/>
      <c r="U33" s="43"/>
      <c r="V33" s="43"/>
      <c r="W33" s="372">
        <f>ROUND(BD54, 2)</f>
        <v>0</v>
      </c>
      <c r="X33" s="373"/>
      <c r="Y33" s="373"/>
      <c r="Z33" s="373"/>
      <c r="AA33" s="373"/>
      <c r="AB33" s="373"/>
      <c r="AC33" s="373"/>
      <c r="AD33" s="373"/>
      <c r="AE33" s="373"/>
      <c r="AF33" s="43"/>
      <c r="AG33" s="43"/>
      <c r="AH33" s="43"/>
      <c r="AI33" s="43"/>
      <c r="AJ33" s="43"/>
      <c r="AK33" s="372">
        <v>0</v>
      </c>
      <c r="AL33" s="373"/>
      <c r="AM33" s="373"/>
      <c r="AN33" s="373"/>
      <c r="AO33" s="373"/>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51</v>
      </c>
      <c r="E35" s="47"/>
      <c r="F35" s="47"/>
      <c r="G35" s="47"/>
      <c r="H35" s="47"/>
      <c r="I35" s="47"/>
      <c r="J35" s="47"/>
      <c r="K35" s="47"/>
      <c r="L35" s="47"/>
      <c r="M35" s="47"/>
      <c r="N35" s="47"/>
      <c r="O35" s="47"/>
      <c r="P35" s="47"/>
      <c r="Q35" s="47"/>
      <c r="R35" s="47"/>
      <c r="S35" s="47"/>
      <c r="T35" s="48" t="s">
        <v>52</v>
      </c>
      <c r="U35" s="47"/>
      <c r="V35" s="47"/>
      <c r="W35" s="47"/>
      <c r="X35" s="378" t="s">
        <v>53</v>
      </c>
      <c r="Y35" s="376"/>
      <c r="Z35" s="376"/>
      <c r="AA35" s="376"/>
      <c r="AB35" s="376"/>
      <c r="AC35" s="47"/>
      <c r="AD35" s="47"/>
      <c r="AE35" s="47"/>
      <c r="AF35" s="47"/>
      <c r="AG35" s="47"/>
      <c r="AH35" s="47"/>
      <c r="AI35" s="47"/>
      <c r="AJ35" s="47"/>
      <c r="AK35" s="375">
        <f>SUM(AK26:AK33)</f>
        <v>0</v>
      </c>
      <c r="AL35" s="376"/>
      <c r="AM35" s="376"/>
      <c r="AN35" s="376"/>
      <c r="AO35" s="377"/>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54</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220119</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40" t="str">
        <f>K6</f>
        <v>Nástavba jazykových učeben ZŠ Jungmannova</v>
      </c>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22</v>
      </c>
      <c r="D47" s="38"/>
      <c r="E47" s="38"/>
      <c r="F47" s="38"/>
      <c r="G47" s="38"/>
      <c r="H47" s="38"/>
      <c r="I47" s="38"/>
      <c r="J47" s="38"/>
      <c r="K47" s="38"/>
      <c r="L47" s="60" t="str">
        <f>IF(K8="","",K8)</f>
        <v>Plzeňská 30/14 266 01, Beroun -Město</v>
      </c>
      <c r="M47" s="38"/>
      <c r="N47" s="38"/>
      <c r="O47" s="38"/>
      <c r="P47" s="38"/>
      <c r="Q47" s="38"/>
      <c r="R47" s="38"/>
      <c r="S47" s="38"/>
      <c r="T47" s="38"/>
      <c r="U47" s="38"/>
      <c r="V47" s="38"/>
      <c r="W47" s="38"/>
      <c r="X47" s="38"/>
      <c r="Y47" s="38"/>
      <c r="Z47" s="38"/>
      <c r="AA47" s="38"/>
      <c r="AB47" s="38"/>
      <c r="AC47" s="38"/>
      <c r="AD47" s="38"/>
      <c r="AE47" s="38"/>
      <c r="AF47" s="38"/>
      <c r="AG47" s="38"/>
      <c r="AH47" s="38"/>
      <c r="AI47" s="31" t="s">
        <v>24</v>
      </c>
      <c r="AJ47" s="38"/>
      <c r="AK47" s="38"/>
      <c r="AL47" s="38"/>
      <c r="AM47" s="342" t="str">
        <f>IF(AN8= "","",AN8)</f>
        <v>31. 1. 2022</v>
      </c>
      <c r="AN47" s="342"/>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26</v>
      </c>
      <c r="D49" s="38"/>
      <c r="E49" s="38"/>
      <c r="F49" s="38"/>
      <c r="G49" s="38"/>
      <c r="H49" s="38"/>
      <c r="I49" s="38"/>
      <c r="J49" s="38"/>
      <c r="K49" s="38"/>
      <c r="L49" s="54" t="str">
        <f>IF(E11= "","",E11)</f>
        <v>Město Beroun</v>
      </c>
      <c r="M49" s="38"/>
      <c r="N49" s="38"/>
      <c r="O49" s="38"/>
      <c r="P49" s="38"/>
      <c r="Q49" s="38"/>
      <c r="R49" s="38"/>
      <c r="S49" s="38"/>
      <c r="T49" s="38"/>
      <c r="U49" s="38"/>
      <c r="V49" s="38"/>
      <c r="W49" s="38"/>
      <c r="X49" s="38"/>
      <c r="Y49" s="38"/>
      <c r="Z49" s="38"/>
      <c r="AA49" s="38"/>
      <c r="AB49" s="38"/>
      <c r="AC49" s="38"/>
      <c r="AD49" s="38"/>
      <c r="AE49" s="38"/>
      <c r="AF49" s="38"/>
      <c r="AG49" s="38"/>
      <c r="AH49" s="38"/>
      <c r="AI49" s="31" t="s">
        <v>32</v>
      </c>
      <c r="AJ49" s="38"/>
      <c r="AK49" s="38"/>
      <c r="AL49" s="38"/>
      <c r="AM49" s="343" t="str">
        <f>IF(E17="","",E17)</f>
        <v>Ing. Luboš Rajniš</v>
      </c>
      <c r="AN49" s="344"/>
      <c r="AO49" s="344"/>
      <c r="AP49" s="344"/>
      <c r="AQ49" s="38"/>
      <c r="AR49" s="41"/>
      <c r="AS49" s="345" t="s">
        <v>55</v>
      </c>
      <c r="AT49" s="346"/>
      <c r="AU49" s="62"/>
      <c r="AV49" s="62"/>
      <c r="AW49" s="62"/>
      <c r="AX49" s="62"/>
      <c r="AY49" s="62"/>
      <c r="AZ49" s="62"/>
      <c r="BA49" s="62"/>
      <c r="BB49" s="62"/>
      <c r="BC49" s="62"/>
      <c r="BD49" s="63"/>
      <c r="BE49" s="36"/>
    </row>
    <row r="50" spans="1:91" s="2" customFormat="1" ht="15.2" customHeight="1">
      <c r="A50" s="36"/>
      <c r="B50" s="37"/>
      <c r="C50" s="31" t="s">
        <v>30</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37</v>
      </c>
      <c r="AJ50" s="38"/>
      <c r="AK50" s="38"/>
      <c r="AL50" s="38"/>
      <c r="AM50" s="343" t="str">
        <f>IF(E20="","",E20)</f>
        <v xml:space="preserve"> </v>
      </c>
      <c r="AN50" s="344"/>
      <c r="AO50" s="344"/>
      <c r="AP50" s="344"/>
      <c r="AQ50" s="38"/>
      <c r="AR50" s="41"/>
      <c r="AS50" s="347"/>
      <c r="AT50" s="348"/>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49"/>
      <c r="AT51" s="350"/>
      <c r="AU51" s="66"/>
      <c r="AV51" s="66"/>
      <c r="AW51" s="66"/>
      <c r="AX51" s="66"/>
      <c r="AY51" s="66"/>
      <c r="AZ51" s="66"/>
      <c r="BA51" s="66"/>
      <c r="BB51" s="66"/>
      <c r="BC51" s="66"/>
      <c r="BD51" s="67"/>
      <c r="BE51" s="36"/>
    </row>
    <row r="52" spans="1:91" s="2" customFormat="1" ht="29.25" customHeight="1">
      <c r="A52" s="36"/>
      <c r="B52" s="37"/>
      <c r="C52" s="351" t="s">
        <v>56</v>
      </c>
      <c r="D52" s="352"/>
      <c r="E52" s="352"/>
      <c r="F52" s="352"/>
      <c r="G52" s="352"/>
      <c r="H52" s="68"/>
      <c r="I52" s="354" t="s">
        <v>57</v>
      </c>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3" t="s">
        <v>58</v>
      </c>
      <c r="AH52" s="352"/>
      <c r="AI52" s="352"/>
      <c r="AJ52" s="352"/>
      <c r="AK52" s="352"/>
      <c r="AL52" s="352"/>
      <c r="AM52" s="352"/>
      <c r="AN52" s="354" t="s">
        <v>59</v>
      </c>
      <c r="AO52" s="352"/>
      <c r="AP52" s="352"/>
      <c r="AQ52" s="69" t="s">
        <v>60</v>
      </c>
      <c r="AR52" s="41"/>
      <c r="AS52" s="70" t="s">
        <v>61</v>
      </c>
      <c r="AT52" s="71" t="s">
        <v>62</v>
      </c>
      <c r="AU52" s="71" t="s">
        <v>63</v>
      </c>
      <c r="AV52" s="71" t="s">
        <v>64</v>
      </c>
      <c r="AW52" s="71" t="s">
        <v>65</v>
      </c>
      <c r="AX52" s="71" t="s">
        <v>66</v>
      </c>
      <c r="AY52" s="71" t="s">
        <v>67</v>
      </c>
      <c r="AZ52" s="71" t="s">
        <v>68</v>
      </c>
      <c r="BA52" s="71" t="s">
        <v>69</v>
      </c>
      <c r="BB52" s="71" t="s">
        <v>70</v>
      </c>
      <c r="BC52" s="71" t="s">
        <v>71</v>
      </c>
      <c r="BD52" s="72" t="s">
        <v>72</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73</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58">
        <f>ROUND(SUM(AG55:AG59),2)</f>
        <v>0</v>
      </c>
      <c r="AH54" s="358"/>
      <c r="AI54" s="358"/>
      <c r="AJ54" s="358"/>
      <c r="AK54" s="358"/>
      <c r="AL54" s="358"/>
      <c r="AM54" s="358"/>
      <c r="AN54" s="359">
        <f t="shared" ref="AN54:AN59" si="0">SUM(AG54,AT54)</f>
        <v>0</v>
      </c>
      <c r="AO54" s="359"/>
      <c r="AP54" s="359"/>
      <c r="AQ54" s="80" t="s">
        <v>21</v>
      </c>
      <c r="AR54" s="81"/>
      <c r="AS54" s="82">
        <f>ROUND(SUM(AS55:AS59),2)</f>
        <v>0</v>
      </c>
      <c r="AT54" s="83">
        <f t="shared" ref="AT54:AT59" si="1">ROUND(SUM(AV54:AW54),2)</f>
        <v>0</v>
      </c>
      <c r="AU54" s="84">
        <f>ROUND(SUM(AU55:AU59),5)</f>
        <v>0</v>
      </c>
      <c r="AV54" s="83">
        <f>ROUND(AZ54*L29,2)</f>
        <v>0</v>
      </c>
      <c r="AW54" s="83">
        <f>ROUND(BA54*L30,2)</f>
        <v>0</v>
      </c>
      <c r="AX54" s="83">
        <f>ROUND(BB54*L29,2)</f>
        <v>0</v>
      </c>
      <c r="AY54" s="83">
        <f>ROUND(BC54*L30,2)</f>
        <v>0</v>
      </c>
      <c r="AZ54" s="83">
        <f>ROUND(SUM(AZ55:AZ59),2)</f>
        <v>0</v>
      </c>
      <c r="BA54" s="83">
        <f>ROUND(SUM(BA55:BA59),2)</f>
        <v>0</v>
      </c>
      <c r="BB54" s="83">
        <f>ROUND(SUM(BB55:BB59),2)</f>
        <v>0</v>
      </c>
      <c r="BC54" s="83">
        <f>ROUND(SUM(BC55:BC59),2)</f>
        <v>0</v>
      </c>
      <c r="BD54" s="85">
        <f>ROUND(SUM(BD55:BD59),2)</f>
        <v>0</v>
      </c>
      <c r="BS54" s="86" t="s">
        <v>74</v>
      </c>
      <c r="BT54" s="86" t="s">
        <v>75</v>
      </c>
      <c r="BU54" s="87" t="s">
        <v>76</v>
      </c>
      <c r="BV54" s="86" t="s">
        <v>77</v>
      </c>
      <c r="BW54" s="86" t="s">
        <v>5</v>
      </c>
      <c r="BX54" s="86" t="s">
        <v>78</v>
      </c>
      <c r="CL54" s="86" t="s">
        <v>19</v>
      </c>
    </row>
    <row r="55" spans="1:91" s="7" customFormat="1" ht="16.5" customHeight="1">
      <c r="A55" s="88" t="s">
        <v>79</v>
      </c>
      <c r="B55" s="89"/>
      <c r="C55" s="90"/>
      <c r="D55" s="355" t="s">
        <v>80</v>
      </c>
      <c r="E55" s="355"/>
      <c r="F55" s="355"/>
      <c r="G55" s="355"/>
      <c r="H55" s="355"/>
      <c r="I55" s="91"/>
      <c r="J55" s="355" t="s">
        <v>81</v>
      </c>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6">
        <f>'01 - Stavební část'!J30</f>
        <v>0</v>
      </c>
      <c r="AH55" s="357"/>
      <c r="AI55" s="357"/>
      <c r="AJ55" s="357"/>
      <c r="AK55" s="357"/>
      <c r="AL55" s="357"/>
      <c r="AM55" s="357"/>
      <c r="AN55" s="356">
        <f t="shared" si="0"/>
        <v>0</v>
      </c>
      <c r="AO55" s="357"/>
      <c r="AP55" s="357"/>
      <c r="AQ55" s="92" t="s">
        <v>82</v>
      </c>
      <c r="AR55" s="93"/>
      <c r="AS55" s="94">
        <v>0</v>
      </c>
      <c r="AT55" s="95">
        <f t="shared" si="1"/>
        <v>0</v>
      </c>
      <c r="AU55" s="96">
        <f>'01 - Stavební část'!P101</f>
        <v>0</v>
      </c>
      <c r="AV55" s="95">
        <f>'01 - Stavební část'!J33</f>
        <v>0</v>
      </c>
      <c r="AW55" s="95">
        <f>'01 - Stavební část'!J34</f>
        <v>0</v>
      </c>
      <c r="AX55" s="95">
        <f>'01 - Stavební část'!J35</f>
        <v>0</v>
      </c>
      <c r="AY55" s="95">
        <f>'01 - Stavební část'!J36</f>
        <v>0</v>
      </c>
      <c r="AZ55" s="95">
        <f>'01 - Stavební část'!F33</f>
        <v>0</v>
      </c>
      <c r="BA55" s="95">
        <f>'01 - Stavební část'!F34</f>
        <v>0</v>
      </c>
      <c r="BB55" s="95">
        <f>'01 - Stavební část'!F35</f>
        <v>0</v>
      </c>
      <c r="BC55" s="95">
        <f>'01 - Stavební část'!F36</f>
        <v>0</v>
      </c>
      <c r="BD55" s="97">
        <f>'01 - Stavební část'!F37</f>
        <v>0</v>
      </c>
      <c r="BT55" s="98" t="s">
        <v>83</v>
      </c>
      <c r="BV55" s="98" t="s">
        <v>77</v>
      </c>
      <c r="BW55" s="98" t="s">
        <v>84</v>
      </c>
      <c r="BX55" s="98" t="s">
        <v>5</v>
      </c>
      <c r="CL55" s="98" t="s">
        <v>19</v>
      </c>
      <c r="CM55" s="98" t="s">
        <v>85</v>
      </c>
    </row>
    <row r="56" spans="1:91" s="7" customFormat="1" ht="16.5" customHeight="1">
      <c r="A56" s="88" t="s">
        <v>79</v>
      </c>
      <c r="B56" s="89"/>
      <c r="C56" s="90"/>
      <c r="D56" s="355" t="s">
        <v>86</v>
      </c>
      <c r="E56" s="355"/>
      <c r="F56" s="355"/>
      <c r="G56" s="355"/>
      <c r="H56" s="355"/>
      <c r="I56" s="91"/>
      <c r="J56" s="355" t="s">
        <v>87</v>
      </c>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6">
        <f>'02 - Zdravotně technické ...'!J30</f>
        <v>0</v>
      </c>
      <c r="AH56" s="357"/>
      <c r="AI56" s="357"/>
      <c r="AJ56" s="357"/>
      <c r="AK56" s="357"/>
      <c r="AL56" s="357"/>
      <c r="AM56" s="357"/>
      <c r="AN56" s="356">
        <f t="shared" si="0"/>
        <v>0</v>
      </c>
      <c r="AO56" s="357"/>
      <c r="AP56" s="357"/>
      <c r="AQ56" s="92" t="s">
        <v>82</v>
      </c>
      <c r="AR56" s="93"/>
      <c r="AS56" s="94">
        <v>0</v>
      </c>
      <c r="AT56" s="95">
        <f t="shared" si="1"/>
        <v>0</v>
      </c>
      <c r="AU56" s="96">
        <f>'02 - Zdravotně technické ...'!P93</f>
        <v>0</v>
      </c>
      <c r="AV56" s="95">
        <f>'02 - Zdravotně technické ...'!J33</f>
        <v>0</v>
      </c>
      <c r="AW56" s="95">
        <f>'02 - Zdravotně technické ...'!J34</f>
        <v>0</v>
      </c>
      <c r="AX56" s="95">
        <f>'02 - Zdravotně technické ...'!J35</f>
        <v>0</v>
      </c>
      <c r="AY56" s="95">
        <f>'02 - Zdravotně technické ...'!J36</f>
        <v>0</v>
      </c>
      <c r="AZ56" s="95">
        <f>'02 - Zdravotně technické ...'!F33</f>
        <v>0</v>
      </c>
      <c r="BA56" s="95">
        <f>'02 - Zdravotně technické ...'!F34</f>
        <v>0</v>
      </c>
      <c r="BB56" s="95">
        <f>'02 - Zdravotně technické ...'!F35</f>
        <v>0</v>
      </c>
      <c r="BC56" s="95">
        <f>'02 - Zdravotně technické ...'!F36</f>
        <v>0</v>
      </c>
      <c r="BD56" s="97">
        <f>'02 - Zdravotně technické ...'!F37</f>
        <v>0</v>
      </c>
      <c r="BT56" s="98" t="s">
        <v>83</v>
      </c>
      <c r="BV56" s="98" t="s">
        <v>77</v>
      </c>
      <c r="BW56" s="98" t="s">
        <v>88</v>
      </c>
      <c r="BX56" s="98" t="s">
        <v>5</v>
      </c>
      <c r="CL56" s="98" t="s">
        <v>19</v>
      </c>
      <c r="CM56" s="98" t="s">
        <v>85</v>
      </c>
    </row>
    <row r="57" spans="1:91" s="7" customFormat="1" ht="16.5" customHeight="1">
      <c r="A57" s="88" t="s">
        <v>79</v>
      </c>
      <c r="B57" s="89"/>
      <c r="C57" s="90"/>
      <c r="D57" s="355" t="s">
        <v>89</v>
      </c>
      <c r="E57" s="355"/>
      <c r="F57" s="355"/>
      <c r="G57" s="355"/>
      <c r="H57" s="355"/>
      <c r="I57" s="91"/>
      <c r="J57" s="355" t="s">
        <v>90</v>
      </c>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6">
        <f>'03 - Vytápění'!J30</f>
        <v>0</v>
      </c>
      <c r="AH57" s="357"/>
      <c r="AI57" s="357"/>
      <c r="AJ57" s="357"/>
      <c r="AK57" s="357"/>
      <c r="AL57" s="357"/>
      <c r="AM57" s="357"/>
      <c r="AN57" s="356">
        <f t="shared" si="0"/>
        <v>0</v>
      </c>
      <c r="AO57" s="357"/>
      <c r="AP57" s="357"/>
      <c r="AQ57" s="92" t="s">
        <v>82</v>
      </c>
      <c r="AR57" s="93"/>
      <c r="AS57" s="94">
        <v>0</v>
      </c>
      <c r="AT57" s="95">
        <f t="shared" si="1"/>
        <v>0</v>
      </c>
      <c r="AU57" s="96">
        <f>'03 - Vytápění'!P86</f>
        <v>0</v>
      </c>
      <c r="AV57" s="95">
        <f>'03 - Vytápění'!J33</f>
        <v>0</v>
      </c>
      <c r="AW57" s="95">
        <f>'03 - Vytápění'!J34</f>
        <v>0</v>
      </c>
      <c r="AX57" s="95">
        <f>'03 - Vytápění'!J35</f>
        <v>0</v>
      </c>
      <c r="AY57" s="95">
        <f>'03 - Vytápění'!J36</f>
        <v>0</v>
      </c>
      <c r="AZ57" s="95">
        <f>'03 - Vytápění'!F33</f>
        <v>0</v>
      </c>
      <c r="BA57" s="95">
        <f>'03 - Vytápění'!F34</f>
        <v>0</v>
      </c>
      <c r="BB57" s="95">
        <f>'03 - Vytápění'!F35</f>
        <v>0</v>
      </c>
      <c r="BC57" s="95">
        <f>'03 - Vytápění'!F36</f>
        <v>0</v>
      </c>
      <c r="BD57" s="97">
        <f>'03 - Vytápění'!F37</f>
        <v>0</v>
      </c>
      <c r="BT57" s="98" t="s">
        <v>83</v>
      </c>
      <c r="BV57" s="98" t="s">
        <v>77</v>
      </c>
      <c r="BW57" s="98" t="s">
        <v>91</v>
      </c>
      <c r="BX57" s="98" t="s">
        <v>5</v>
      </c>
      <c r="CL57" s="98" t="s">
        <v>19</v>
      </c>
      <c r="CM57" s="98" t="s">
        <v>85</v>
      </c>
    </row>
    <row r="58" spans="1:91" s="7" customFormat="1" ht="16.5" customHeight="1">
      <c r="A58" s="88" t="s">
        <v>79</v>
      </c>
      <c r="B58" s="89"/>
      <c r="C58" s="90"/>
      <c r="D58" s="355" t="s">
        <v>92</v>
      </c>
      <c r="E58" s="355"/>
      <c r="F58" s="355"/>
      <c r="G58" s="355"/>
      <c r="H58" s="355"/>
      <c r="I58" s="91"/>
      <c r="J58" s="355" t="s">
        <v>93</v>
      </c>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6">
        <f>'04 - Elektroinstalace'!J30</f>
        <v>0</v>
      </c>
      <c r="AH58" s="357"/>
      <c r="AI58" s="357"/>
      <c r="AJ58" s="357"/>
      <c r="AK58" s="357"/>
      <c r="AL58" s="357"/>
      <c r="AM58" s="357"/>
      <c r="AN58" s="356">
        <f t="shared" si="0"/>
        <v>0</v>
      </c>
      <c r="AO58" s="357"/>
      <c r="AP58" s="357"/>
      <c r="AQ58" s="92" t="s">
        <v>82</v>
      </c>
      <c r="AR58" s="93"/>
      <c r="AS58" s="94">
        <v>0</v>
      </c>
      <c r="AT58" s="95">
        <f t="shared" si="1"/>
        <v>0</v>
      </c>
      <c r="AU58" s="96">
        <f>'04 - Elektroinstalace'!P81</f>
        <v>0</v>
      </c>
      <c r="AV58" s="95">
        <f>'04 - Elektroinstalace'!J33</f>
        <v>0</v>
      </c>
      <c r="AW58" s="95">
        <f>'04 - Elektroinstalace'!J34</f>
        <v>0</v>
      </c>
      <c r="AX58" s="95">
        <f>'04 - Elektroinstalace'!J35</f>
        <v>0</v>
      </c>
      <c r="AY58" s="95">
        <f>'04 - Elektroinstalace'!J36</f>
        <v>0</v>
      </c>
      <c r="AZ58" s="95">
        <f>'04 - Elektroinstalace'!F33</f>
        <v>0</v>
      </c>
      <c r="BA58" s="95">
        <f>'04 - Elektroinstalace'!F34</f>
        <v>0</v>
      </c>
      <c r="BB58" s="95">
        <f>'04 - Elektroinstalace'!F35</f>
        <v>0</v>
      </c>
      <c r="BC58" s="95">
        <f>'04 - Elektroinstalace'!F36</f>
        <v>0</v>
      </c>
      <c r="BD58" s="97">
        <f>'04 - Elektroinstalace'!F37</f>
        <v>0</v>
      </c>
      <c r="BT58" s="98" t="s">
        <v>83</v>
      </c>
      <c r="BV58" s="98" t="s">
        <v>77</v>
      </c>
      <c r="BW58" s="98" t="s">
        <v>94</v>
      </c>
      <c r="BX58" s="98" t="s">
        <v>5</v>
      </c>
      <c r="CL58" s="98" t="s">
        <v>19</v>
      </c>
      <c r="CM58" s="98" t="s">
        <v>85</v>
      </c>
    </row>
    <row r="59" spans="1:91" s="7" customFormat="1" ht="16.5" customHeight="1">
      <c r="A59" s="88" t="s">
        <v>79</v>
      </c>
      <c r="B59" s="89"/>
      <c r="C59" s="90"/>
      <c r="D59" s="355" t="s">
        <v>95</v>
      </c>
      <c r="E59" s="355"/>
      <c r="F59" s="355"/>
      <c r="G59" s="355"/>
      <c r="H59" s="355"/>
      <c r="I59" s="91"/>
      <c r="J59" s="355" t="s">
        <v>96</v>
      </c>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6">
        <f>'VRN - Vedlejší a ostatní ...'!J30</f>
        <v>0</v>
      </c>
      <c r="AH59" s="357"/>
      <c r="AI59" s="357"/>
      <c r="AJ59" s="357"/>
      <c r="AK59" s="357"/>
      <c r="AL59" s="357"/>
      <c r="AM59" s="357"/>
      <c r="AN59" s="356">
        <f t="shared" si="0"/>
        <v>0</v>
      </c>
      <c r="AO59" s="357"/>
      <c r="AP59" s="357"/>
      <c r="AQ59" s="92" t="s">
        <v>82</v>
      </c>
      <c r="AR59" s="93"/>
      <c r="AS59" s="99">
        <v>0</v>
      </c>
      <c r="AT59" s="100">
        <f t="shared" si="1"/>
        <v>0</v>
      </c>
      <c r="AU59" s="101">
        <f>'VRN - Vedlejší a ostatní ...'!P84</f>
        <v>0</v>
      </c>
      <c r="AV59" s="100">
        <f>'VRN - Vedlejší a ostatní ...'!J33</f>
        <v>0</v>
      </c>
      <c r="AW59" s="100">
        <f>'VRN - Vedlejší a ostatní ...'!J34</f>
        <v>0</v>
      </c>
      <c r="AX59" s="100">
        <f>'VRN - Vedlejší a ostatní ...'!J35</f>
        <v>0</v>
      </c>
      <c r="AY59" s="100">
        <f>'VRN - Vedlejší a ostatní ...'!J36</f>
        <v>0</v>
      </c>
      <c r="AZ59" s="100">
        <f>'VRN - Vedlejší a ostatní ...'!F33</f>
        <v>0</v>
      </c>
      <c r="BA59" s="100">
        <f>'VRN - Vedlejší a ostatní ...'!F34</f>
        <v>0</v>
      </c>
      <c r="BB59" s="100">
        <f>'VRN - Vedlejší a ostatní ...'!F35</f>
        <v>0</v>
      </c>
      <c r="BC59" s="100">
        <f>'VRN - Vedlejší a ostatní ...'!F36</f>
        <v>0</v>
      </c>
      <c r="BD59" s="102">
        <f>'VRN - Vedlejší a ostatní ...'!F37</f>
        <v>0</v>
      </c>
      <c r="BT59" s="98" t="s">
        <v>83</v>
      </c>
      <c r="BV59" s="98" t="s">
        <v>77</v>
      </c>
      <c r="BW59" s="98" t="s">
        <v>97</v>
      </c>
      <c r="BX59" s="98" t="s">
        <v>5</v>
      </c>
      <c r="CL59" s="98" t="s">
        <v>19</v>
      </c>
      <c r="CM59" s="98" t="s">
        <v>85</v>
      </c>
    </row>
    <row r="60" spans="1:91" s="2" customFormat="1" ht="30" customHeight="1">
      <c r="A60" s="36"/>
      <c r="B60" s="37"/>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41"/>
      <c r="AS60" s="36"/>
      <c r="AT60" s="36"/>
      <c r="AU60" s="36"/>
      <c r="AV60" s="36"/>
      <c r="AW60" s="36"/>
      <c r="AX60" s="36"/>
      <c r="AY60" s="36"/>
      <c r="AZ60" s="36"/>
      <c r="BA60" s="36"/>
      <c r="BB60" s="36"/>
      <c r="BC60" s="36"/>
      <c r="BD60" s="36"/>
      <c r="BE60" s="36"/>
    </row>
    <row r="61" spans="1:91" s="2" customFormat="1" ht="6.95" customHeight="1">
      <c r="A61" s="36"/>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41"/>
      <c r="AS61" s="36"/>
      <c r="AT61" s="36"/>
      <c r="AU61" s="36"/>
      <c r="AV61" s="36"/>
      <c r="AW61" s="36"/>
      <c r="AX61" s="36"/>
      <c r="AY61" s="36"/>
      <c r="AZ61" s="36"/>
      <c r="BA61" s="36"/>
      <c r="BB61" s="36"/>
      <c r="BC61" s="36"/>
      <c r="BD61" s="36"/>
      <c r="BE61" s="36"/>
    </row>
  </sheetData>
  <sheetProtection algorithmName="SHA-512" hashValue="g8QYCEdDdRykX1dDgyafVsxjbiTmALkQ35GHlQ/XBi89G9nrl7K/QjEVKObJ1bjUbxT7PQqSCqQD+LuBuPAeIg==" saltValue="nC1vfSLrqZCkNkqKYAO2wyZmH8lzyNBudpgH6ufOjtdp25vgJg07DDamDAWIA5QI4jZFUWHAn0hW2Q9+/Co9iw==" spinCount="100000" sheet="1" objects="1" scenarios="1" formatColumns="0" formatRows="0"/>
  <mergeCells count="58">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58:AP58"/>
    <mergeCell ref="AG58:AM58"/>
    <mergeCell ref="D58:H58"/>
    <mergeCell ref="J58:AF58"/>
    <mergeCell ref="AN59:AP59"/>
    <mergeCell ref="AG59:AM59"/>
    <mergeCell ref="D59:H59"/>
    <mergeCell ref="J59:AF59"/>
    <mergeCell ref="J56:AF56"/>
    <mergeCell ref="D56:H56"/>
    <mergeCell ref="AG56:AM56"/>
    <mergeCell ref="AN56:AP56"/>
    <mergeCell ref="AN57:AP57"/>
    <mergeCell ref="D57:H57"/>
    <mergeCell ref="J57:AF57"/>
    <mergeCell ref="AG57:AM57"/>
    <mergeCell ref="C52:G52"/>
    <mergeCell ref="AG52:AM52"/>
    <mergeCell ref="I52:AF52"/>
    <mergeCell ref="AN52:AP52"/>
    <mergeCell ref="D55:H55"/>
    <mergeCell ref="AG55:AM55"/>
    <mergeCell ref="J55:AF55"/>
    <mergeCell ref="AN55:AP55"/>
    <mergeCell ref="AG54:AM54"/>
    <mergeCell ref="AN54:AP54"/>
    <mergeCell ref="L45:AO45"/>
    <mergeCell ref="AM47:AN47"/>
    <mergeCell ref="AM49:AP49"/>
    <mergeCell ref="AS49:AT51"/>
    <mergeCell ref="AM50:AP50"/>
  </mergeCells>
  <hyperlinks>
    <hyperlink ref="A55" location="'01 - Stavební část'!C2" display="/" xr:uid="{00000000-0004-0000-0000-000000000000}"/>
    <hyperlink ref="A56" location="'02 - Zdravotně technické ...'!C2" display="/" xr:uid="{00000000-0004-0000-0000-000001000000}"/>
    <hyperlink ref="A57" location="'03 - Vytápění'!C2" display="/" xr:uid="{00000000-0004-0000-0000-000002000000}"/>
    <hyperlink ref="A58" location="'04 - Elektroinstalace'!C2" display="/" xr:uid="{00000000-0004-0000-0000-000003000000}"/>
    <hyperlink ref="A59" location="'VRN - Vedlejší a ostatní ...'!C2" display="/" xr:uid="{00000000-0004-0000-0000-000004000000}"/>
  </hyperlinks>
  <pageMargins left="0.39370078740157483" right="0.39370078740157483" top="0.39370078740157483" bottom="0.39370078740157483" header="0" footer="0"/>
  <pageSetup paperSize="9" scale="99" fitToHeight="100" orientation="landscape"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04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9"/>
      <c r="M2" s="379"/>
      <c r="N2" s="379"/>
      <c r="O2" s="379"/>
      <c r="P2" s="379"/>
      <c r="Q2" s="379"/>
      <c r="R2" s="379"/>
      <c r="S2" s="379"/>
      <c r="T2" s="379"/>
      <c r="U2" s="379"/>
      <c r="V2" s="379"/>
      <c r="AT2" s="19" t="s">
        <v>84</v>
      </c>
    </row>
    <row r="3" spans="1:46" s="1" customFormat="1" ht="6.95" customHeight="1">
      <c r="B3" s="103"/>
      <c r="C3" s="104"/>
      <c r="D3" s="104"/>
      <c r="E3" s="104"/>
      <c r="F3" s="104"/>
      <c r="G3" s="104"/>
      <c r="H3" s="104"/>
      <c r="I3" s="104"/>
      <c r="J3" s="104"/>
      <c r="K3" s="104"/>
      <c r="L3" s="22"/>
      <c r="AT3" s="19" t="s">
        <v>85</v>
      </c>
    </row>
    <row r="4" spans="1:46" s="1" customFormat="1" ht="24.95" customHeight="1">
      <c r="B4" s="22"/>
      <c r="D4" s="105" t="s">
        <v>98</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0" t="str">
        <f>'Rekapitulace stavby'!K6</f>
        <v>Nástavba jazykových učeben ZŠ Jungmannova</v>
      </c>
      <c r="F7" s="381"/>
      <c r="G7" s="381"/>
      <c r="H7" s="381"/>
      <c r="L7" s="22"/>
    </row>
    <row r="8" spans="1:46" s="2" customFormat="1" ht="12" customHeight="1">
      <c r="A8" s="36"/>
      <c r="B8" s="41"/>
      <c r="C8" s="36"/>
      <c r="D8" s="107" t="s">
        <v>99</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2" t="s">
        <v>100</v>
      </c>
      <c r="F9" s="383"/>
      <c r="G9" s="383"/>
      <c r="H9" s="383"/>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21</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22</v>
      </c>
      <c r="E12" s="36"/>
      <c r="F12" s="109" t="s">
        <v>23</v>
      </c>
      <c r="G12" s="36"/>
      <c r="H12" s="36"/>
      <c r="I12" s="107" t="s">
        <v>24</v>
      </c>
      <c r="J12" s="110" t="str">
        <f>'Rekapitulace stavby'!AN8</f>
        <v>31. 1. 2022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26</v>
      </c>
      <c r="E14" s="36"/>
      <c r="F14" s="36"/>
      <c r="G14" s="36"/>
      <c r="H14" s="36"/>
      <c r="I14" s="107" t="s">
        <v>27</v>
      </c>
      <c r="J14" s="109" t="s">
        <v>21</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28</v>
      </c>
      <c r="F15" s="36"/>
      <c r="G15" s="36"/>
      <c r="H15" s="36"/>
      <c r="I15" s="107" t="s">
        <v>29</v>
      </c>
      <c r="J15" s="109" t="s">
        <v>21</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30</v>
      </c>
      <c r="E17" s="36"/>
      <c r="F17" s="36"/>
      <c r="G17" s="36"/>
      <c r="H17" s="36"/>
      <c r="I17" s="107" t="s">
        <v>27</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4" t="str">
        <f>'Rekapitulace stavby'!E14</f>
        <v>Vyplň údaj</v>
      </c>
      <c r="F18" s="385"/>
      <c r="G18" s="385"/>
      <c r="H18" s="385"/>
      <c r="I18" s="107" t="s">
        <v>29</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32</v>
      </c>
      <c r="E20" s="36"/>
      <c r="F20" s="36"/>
      <c r="G20" s="36"/>
      <c r="H20" s="36"/>
      <c r="I20" s="107" t="s">
        <v>27</v>
      </c>
      <c r="J20" s="109" t="s">
        <v>33</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34</v>
      </c>
      <c r="F21" s="36"/>
      <c r="G21" s="36"/>
      <c r="H21" s="36"/>
      <c r="I21" s="107" t="s">
        <v>29</v>
      </c>
      <c r="J21" s="109" t="s">
        <v>35</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37</v>
      </c>
      <c r="E23" s="36"/>
      <c r="F23" s="36"/>
      <c r="G23" s="36"/>
      <c r="H23" s="36"/>
      <c r="I23" s="107" t="s">
        <v>27</v>
      </c>
      <c r="J23" s="109" t="str">
        <f>IF('Rekapitulace stavby'!AN19="","",'Rekapitulace stavby'!AN19)</f>
        <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tr">
        <f>IF('Rekapitulace stavby'!E20="","",'Rekapitulace stavby'!E20)</f>
        <v xml:space="preserve"> </v>
      </c>
      <c r="F24" s="36"/>
      <c r="G24" s="36"/>
      <c r="H24" s="36"/>
      <c r="I24" s="107" t="s">
        <v>29</v>
      </c>
      <c r="J24" s="109" t="str">
        <f>IF('Rekapitulace stavby'!AN20="","",'Rekapitulace stavby'!AN20)</f>
        <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39</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47.25" customHeight="1">
      <c r="A27" s="111"/>
      <c r="B27" s="112"/>
      <c r="C27" s="111"/>
      <c r="D27" s="111"/>
      <c r="E27" s="386" t="s">
        <v>40</v>
      </c>
      <c r="F27" s="386"/>
      <c r="G27" s="386"/>
      <c r="H27" s="386"/>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41</v>
      </c>
      <c r="E30" s="36"/>
      <c r="F30" s="36"/>
      <c r="G30" s="36"/>
      <c r="H30" s="36"/>
      <c r="I30" s="36"/>
      <c r="J30" s="116">
        <f>ROUND(J101,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43</v>
      </c>
      <c r="G32" s="36"/>
      <c r="H32" s="36"/>
      <c r="I32" s="117" t="s">
        <v>42</v>
      </c>
      <c r="J32" s="117" t="s">
        <v>44</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45</v>
      </c>
      <c r="E33" s="107" t="s">
        <v>46</v>
      </c>
      <c r="F33" s="119">
        <f>ROUND((SUM(BE101:BE1044)),  2)</f>
        <v>0</v>
      </c>
      <c r="G33" s="36"/>
      <c r="H33" s="36"/>
      <c r="I33" s="120">
        <v>0.21</v>
      </c>
      <c r="J33" s="119">
        <f>ROUND(((SUM(BE101:BE1044))*I33),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47</v>
      </c>
      <c r="F34" s="119">
        <f>ROUND((SUM(BF101:BF1044)),  2)</f>
        <v>0</v>
      </c>
      <c r="G34" s="36"/>
      <c r="H34" s="36"/>
      <c r="I34" s="120">
        <v>0.15</v>
      </c>
      <c r="J34" s="119">
        <f>ROUND(((SUM(BF101:BF1044))*I34),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48</v>
      </c>
      <c r="F35" s="119">
        <f>ROUND((SUM(BG101:BG1044)),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49</v>
      </c>
      <c r="F36" s="119">
        <f>ROUND((SUM(BH101:BH1044)),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50</v>
      </c>
      <c r="F37" s="119">
        <f>ROUND((SUM(BI101:BI1044)),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51</v>
      </c>
      <c r="E39" s="123"/>
      <c r="F39" s="123"/>
      <c r="G39" s="124" t="s">
        <v>52</v>
      </c>
      <c r="H39" s="125" t="s">
        <v>53</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101</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7" t="str">
        <f>E7</f>
        <v>Nástavba jazykových učeben ZŠ Jungmannova</v>
      </c>
      <c r="F48" s="388"/>
      <c r="G48" s="388"/>
      <c r="H48" s="388"/>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99</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40" t="str">
        <f>E9</f>
        <v>01 - Stavební část</v>
      </c>
      <c r="F50" s="389"/>
      <c r="G50" s="389"/>
      <c r="H50" s="389"/>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Plzeňská 30/14 266 01, Beroun -Město</v>
      </c>
      <c r="G52" s="38"/>
      <c r="H52" s="38"/>
      <c r="I52" s="31" t="s">
        <v>24</v>
      </c>
      <c r="J52" s="61" t="str">
        <f>IF(J12="","",J12)</f>
        <v>31. 1. 2022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26</v>
      </c>
      <c r="D54" s="38"/>
      <c r="E54" s="38"/>
      <c r="F54" s="29" t="str">
        <f>E15</f>
        <v>Město Beroun</v>
      </c>
      <c r="G54" s="38"/>
      <c r="H54" s="38"/>
      <c r="I54" s="31" t="s">
        <v>32</v>
      </c>
      <c r="J54" s="34" t="str">
        <f>E21</f>
        <v>Ing. Luboš Rajniš</v>
      </c>
      <c r="K54" s="38"/>
      <c r="L54" s="108"/>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37</v>
      </c>
      <c r="J55" s="34" t="str">
        <f>E24</f>
        <v xml:space="preserve">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102</v>
      </c>
      <c r="D57" s="133"/>
      <c r="E57" s="133"/>
      <c r="F57" s="133"/>
      <c r="G57" s="133"/>
      <c r="H57" s="133"/>
      <c r="I57" s="133"/>
      <c r="J57" s="134" t="s">
        <v>103</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73</v>
      </c>
      <c r="D59" s="38"/>
      <c r="E59" s="38"/>
      <c r="F59" s="38"/>
      <c r="G59" s="38"/>
      <c r="H59" s="38"/>
      <c r="I59" s="38"/>
      <c r="J59" s="79">
        <f>J101</f>
        <v>0</v>
      </c>
      <c r="K59" s="38"/>
      <c r="L59" s="108"/>
      <c r="S59" s="36"/>
      <c r="T59" s="36"/>
      <c r="U59" s="36"/>
      <c r="V59" s="36"/>
      <c r="W59" s="36"/>
      <c r="X59" s="36"/>
      <c r="Y59" s="36"/>
      <c r="Z59" s="36"/>
      <c r="AA59" s="36"/>
      <c r="AB59" s="36"/>
      <c r="AC59" s="36"/>
      <c r="AD59" s="36"/>
      <c r="AE59" s="36"/>
      <c r="AU59" s="19" t="s">
        <v>104</v>
      </c>
    </row>
    <row r="60" spans="1:47" s="9" customFormat="1" ht="24.95" customHeight="1">
      <c r="B60" s="136"/>
      <c r="C60" s="137"/>
      <c r="D60" s="138" t="s">
        <v>105</v>
      </c>
      <c r="E60" s="139"/>
      <c r="F60" s="139"/>
      <c r="G60" s="139"/>
      <c r="H60" s="139"/>
      <c r="I60" s="139"/>
      <c r="J60" s="140">
        <f>J102</f>
        <v>0</v>
      </c>
      <c r="K60" s="137"/>
      <c r="L60" s="141"/>
    </row>
    <row r="61" spans="1:47" s="10" customFormat="1" ht="19.899999999999999" customHeight="1">
      <c r="B61" s="142"/>
      <c r="C61" s="143"/>
      <c r="D61" s="144" t="s">
        <v>106</v>
      </c>
      <c r="E61" s="145"/>
      <c r="F61" s="145"/>
      <c r="G61" s="145"/>
      <c r="H61" s="145"/>
      <c r="I61" s="145"/>
      <c r="J61" s="146">
        <f>J103</f>
        <v>0</v>
      </c>
      <c r="K61" s="143"/>
      <c r="L61" s="147"/>
    </row>
    <row r="62" spans="1:47" s="10" customFormat="1" ht="19.899999999999999" customHeight="1">
      <c r="B62" s="142"/>
      <c r="C62" s="143"/>
      <c r="D62" s="144" t="s">
        <v>107</v>
      </c>
      <c r="E62" s="145"/>
      <c r="F62" s="145"/>
      <c r="G62" s="145"/>
      <c r="H62" s="145"/>
      <c r="I62" s="145"/>
      <c r="J62" s="146">
        <f>J154</f>
        <v>0</v>
      </c>
      <c r="K62" s="143"/>
      <c r="L62" s="147"/>
    </row>
    <row r="63" spans="1:47" s="10" customFormat="1" ht="19.899999999999999" customHeight="1">
      <c r="B63" s="142"/>
      <c r="C63" s="143"/>
      <c r="D63" s="144" t="s">
        <v>108</v>
      </c>
      <c r="E63" s="145"/>
      <c r="F63" s="145"/>
      <c r="G63" s="145"/>
      <c r="H63" s="145"/>
      <c r="I63" s="145"/>
      <c r="J63" s="146">
        <f>J229</f>
        <v>0</v>
      </c>
      <c r="K63" s="143"/>
      <c r="L63" s="147"/>
    </row>
    <row r="64" spans="1:47" s="10" customFormat="1" ht="19.899999999999999" customHeight="1">
      <c r="B64" s="142"/>
      <c r="C64" s="143"/>
      <c r="D64" s="144" t="s">
        <v>109</v>
      </c>
      <c r="E64" s="145"/>
      <c r="F64" s="145"/>
      <c r="G64" s="145"/>
      <c r="H64" s="145"/>
      <c r="I64" s="145"/>
      <c r="J64" s="146">
        <f>J484</f>
        <v>0</v>
      </c>
      <c r="K64" s="143"/>
      <c r="L64" s="147"/>
    </row>
    <row r="65" spans="2:12" s="10" customFormat="1" ht="19.899999999999999" customHeight="1">
      <c r="B65" s="142"/>
      <c r="C65" s="143"/>
      <c r="D65" s="144" t="s">
        <v>110</v>
      </c>
      <c r="E65" s="145"/>
      <c r="F65" s="145"/>
      <c r="G65" s="145"/>
      <c r="H65" s="145"/>
      <c r="I65" s="145"/>
      <c r="J65" s="146">
        <f>J595</f>
        <v>0</v>
      </c>
      <c r="K65" s="143"/>
      <c r="L65" s="147"/>
    </row>
    <row r="66" spans="2:12" s="10" customFormat="1" ht="19.899999999999999" customHeight="1">
      <c r="B66" s="142"/>
      <c r="C66" s="143"/>
      <c r="D66" s="144" t="s">
        <v>111</v>
      </c>
      <c r="E66" s="145"/>
      <c r="F66" s="145"/>
      <c r="G66" s="145"/>
      <c r="H66" s="145"/>
      <c r="I66" s="145"/>
      <c r="J66" s="146">
        <f>J606</f>
        <v>0</v>
      </c>
      <c r="K66" s="143"/>
      <c r="L66" s="147"/>
    </row>
    <row r="67" spans="2:12" s="9" customFormat="1" ht="24.95" customHeight="1">
      <c r="B67" s="136"/>
      <c r="C67" s="137"/>
      <c r="D67" s="138" t="s">
        <v>112</v>
      </c>
      <c r="E67" s="139"/>
      <c r="F67" s="139"/>
      <c r="G67" s="139"/>
      <c r="H67" s="139"/>
      <c r="I67" s="139"/>
      <c r="J67" s="140">
        <f>J609</f>
        <v>0</v>
      </c>
      <c r="K67" s="137"/>
      <c r="L67" s="141"/>
    </row>
    <row r="68" spans="2:12" s="10" customFormat="1" ht="19.899999999999999" customHeight="1">
      <c r="B68" s="142"/>
      <c r="C68" s="143"/>
      <c r="D68" s="144" t="s">
        <v>113</v>
      </c>
      <c r="E68" s="145"/>
      <c r="F68" s="145"/>
      <c r="G68" s="145"/>
      <c r="H68" s="145"/>
      <c r="I68" s="145"/>
      <c r="J68" s="146">
        <f>J610</f>
        <v>0</v>
      </c>
      <c r="K68" s="143"/>
      <c r="L68" s="147"/>
    </row>
    <row r="69" spans="2:12" s="10" customFormat="1" ht="19.899999999999999" customHeight="1">
      <c r="B69" s="142"/>
      <c r="C69" s="143"/>
      <c r="D69" s="144" t="s">
        <v>114</v>
      </c>
      <c r="E69" s="145"/>
      <c r="F69" s="145"/>
      <c r="G69" s="145"/>
      <c r="H69" s="145"/>
      <c r="I69" s="145"/>
      <c r="J69" s="146">
        <f>J706</f>
        <v>0</v>
      </c>
      <c r="K69" s="143"/>
      <c r="L69" s="147"/>
    </row>
    <row r="70" spans="2:12" s="10" customFormat="1" ht="19.899999999999999" customHeight="1">
      <c r="B70" s="142"/>
      <c r="C70" s="143"/>
      <c r="D70" s="144" t="s">
        <v>115</v>
      </c>
      <c r="E70" s="145"/>
      <c r="F70" s="145"/>
      <c r="G70" s="145"/>
      <c r="H70" s="145"/>
      <c r="I70" s="145"/>
      <c r="J70" s="146">
        <f>J778</f>
        <v>0</v>
      </c>
      <c r="K70" s="143"/>
      <c r="L70" s="147"/>
    </row>
    <row r="71" spans="2:12" s="10" customFormat="1" ht="19.899999999999999" customHeight="1">
      <c r="B71" s="142"/>
      <c r="C71" s="143"/>
      <c r="D71" s="144" t="s">
        <v>116</v>
      </c>
      <c r="E71" s="145"/>
      <c r="F71" s="145"/>
      <c r="G71" s="145"/>
      <c r="H71" s="145"/>
      <c r="I71" s="145"/>
      <c r="J71" s="146">
        <f>J784</f>
        <v>0</v>
      </c>
      <c r="K71" s="143"/>
      <c r="L71" s="147"/>
    </row>
    <row r="72" spans="2:12" s="10" customFormat="1" ht="19.899999999999999" customHeight="1">
      <c r="B72" s="142"/>
      <c r="C72" s="143"/>
      <c r="D72" s="144" t="s">
        <v>117</v>
      </c>
      <c r="E72" s="145"/>
      <c r="F72" s="145"/>
      <c r="G72" s="145"/>
      <c r="H72" s="145"/>
      <c r="I72" s="145"/>
      <c r="J72" s="146">
        <f>J792</f>
        <v>0</v>
      </c>
      <c r="K72" s="143"/>
      <c r="L72" s="147"/>
    </row>
    <row r="73" spans="2:12" s="10" customFormat="1" ht="19.899999999999999" customHeight="1">
      <c r="B73" s="142"/>
      <c r="C73" s="143"/>
      <c r="D73" s="144" t="s">
        <v>118</v>
      </c>
      <c r="E73" s="145"/>
      <c r="F73" s="145"/>
      <c r="G73" s="145"/>
      <c r="H73" s="145"/>
      <c r="I73" s="145"/>
      <c r="J73" s="146">
        <f>J801</f>
        <v>0</v>
      </c>
      <c r="K73" s="143"/>
      <c r="L73" s="147"/>
    </row>
    <row r="74" spans="2:12" s="10" customFormat="1" ht="19.899999999999999" customHeight="1">
      <c r="B74" s="142"/>
      <c r="C74" s="143"/>
      <c r="D74" s="144" t="s">
        <v>119</v>
      </c>
      <c r="E74" s="145"/>
      <c r="F74" s="145"/>
      <c r="G74" s="145"/>
      <c r="H74" s="145"/>
      <c r="I74" s="145"/>
      <c r="J74" s="146">
        <f>J811</f>
        <v>0</v>
      </c>
      <c r="K74" s="143"/>
      <c r="L74" s="147"/>
    </row>
    <row r="75" spans="2:12" s="10" customFormat="1" ht="19.899999999999999" customHeight="1">
      <c r="B75" s="142"/>
      <c r="C75" s="143"/>
      <c r="D75" s="144" t="s">
        <v>120</v>
      </c>
      <c r="E75" s="145"/>
      <c r="F75" s="145"/>
      <c r="G75" s="145"/>
      <c r="H75" s="145"/>
      <c r="I75" s="145"/>
      <c r="J75" s="146">
        <f>J858</f>
        <v>0</v>
      </c>
      <c r="K75" s="143"/>
      <c r="L75" s="147"/>
    </row>
    <row r="76" spans="2:12" s="10" customFormat="1" ht="19.899999999999999" customHeight="1">
      <c r="B76" s="142"/>
      <c r="C76" s="143"/>
      <c r="D76" s="144" t="s">
        <v>121</v>
      </c>
      <c r="E76" s="145"/>
      <c r="F76" s="145"/>
      <c r="G76" s="145"/>
      <c r="H76" s="145"/>
      <c r="I76" s="145"/>
      <c r="J76" s="146">
        <f>J877</f>
        <v>0</v>
      </c>
      <c r="K76" s="143"/>
      <c r="L76" s="147"/>
    </row>
    <row r="77" spans="2:12" s="10" customFormat="1" ht="19.899999999999999" customHeight="1">
      <c r="B77" s="142"/>
      <c r="C77" s="143"/>
      <c r="D77" s="144" t="s">
        <v>122</v>
      </c>
      <c r="E77" s="145"/>
      <c r="F77" s="145"/>
      <c r="G77" s="145"/>
      <c r="H77" s="145"/>
      <c r="I77" s="145"/>
      <c r="J77" s="146">
        <f>J902</f>
        <v>0</v>
      </c>
      <c r="K77" s="143"/>
      <c r="L77" s="147"/>
    </row>
    <row r="78" spans="2:12" s="10" customFormat="1" ht="19.899999999999999" customHeight="1">
      <c r="B78" s="142"/>
      <c r="C78" s="143"/>
      <c r="D78" s="144" t="s">
        <v>123</v>
      </c>
      <c r="E78" s="145"/>
      <c r="F78" s="145"/>
      <c r="G78" s="145"/>
      <c r="H78" s="145"/>
      <c r="I78" s="145"/>
      <c r="J78" s="146">
        <f>J933</f>
        <v>0</v>
      </c>
      <c r="K78" s="143"/>
      <c r="L78" s="147"/>
    </row>
    <row r="79" spans="2:12" s="10" customFormat="1" ht="19.899999999999999" customHeight="1">
      <c r="B79" s="142"/>
      <c r="C79" s="143"/>
      <c r="D79" s="144" t="s">
        <v>124</v>
      </c>
      <c r="E79" s="145"/>
      <c r="F79" s="145"/>
      <c r="G79" s="145"/>
      <c r="H79" s="145"/>
      <c r="I79" s="145"/>
      <c r="J79" s="146">
        <f>J976</f>
        <v>0</v>
      </c>
      <c r="K79" s="143"/>
      <c r="L79" s="147"/>
    </row>
    <row r="80" spans="2:12" s="10" customFormat="1" ht="19.899999999999999" customHeight="1">
      <c r="B80" s="142"/>
      <c r="C80" s="143"/>
      <c r="D80" s="144" t="s">
        <v>125</v>
      </c>
      <c r="E80" s="145"/>
      <c r="F80" s="145"/>
      <c r="G80" s="145"/>
      <c r="H80" s="145"/>
      <c r="I80" s="145"/>
      <c r="J80" s="146">
        <f>J999</f>
        <v>0</v>
      </c>
      <c r="K80" s="143"/>
      <c r="L80" s="147"/>
    </row>
    <row r="81" spans="1:31" s="10" customFormat="1" ht="19.899999999999999" customHeight="1">
      <c r="B81" s="142"/>
      <c r="C81" s="143"/>
      <c r="D81" s="144" t="s">
        <v>126</v>
      </c>
      <c r="E81" s="145"/>
      <c r="F81" s="145"/>
      <c r="G81" s="145"/>
      <c r="H81" s="145"/>
      <c r="I81" s="145"/>
      <c r="J81" s="146">
        <f>J1005</f>
        <v>0</v>
      </c>
      <c r="K81" s="143"/>
      <c r="L81" s="147"/>
    </row>
    <row r="82" spans="1:31" s="2" customFormat="1" ht="21.75" customHeight="1">
      <c r="A82" s="36"/>
      <c r="B82" s="37"/>
      <c r="C82" s="38"/>
      <c r="D82" s="38"/>
      <c r="E82" s="38"/>
      <c r="F82" s="38"/>
      <c r="G82" s="38"/>
      <c r="H82" s="38"/>
      <c r="I82" s="38"/>
      <c r="J82" s="38"/>
      <c r="K82" s="38"/>
      <c r="L82" s="108"/>
      <c r="S82" s="36"/>
      <c r="T82" s="36"/>
      <c r="U82" s="36"/>
      <c r="V82" s="36"/>
      <c r="W82" s="36"/>
      <c r="X82" s="36"/>
      <c r="Y82" s="36"/>
      <c r="Z82" s="36"/>
      <c r="AA82" s="36"/>
      <c r="AB82" s="36"/>
      <c r="AC82" s="36"/>
      <c r="AD82" s="36"/>
      <c r="AE82" s="36"/>
    </row>
    <row r="83" spans="1:31" s="2" customFormat="1" ht="6.95" customHeight="1">
      <c r="A83" s="36"/>
      <c r="B83" s="49"/>
      <c r="C83" s="50"/>
      <c r="D83" s="50"/>
      <c r="E83" s="50"/>
      <c r="F83" s="50"/>
      <c r="G83" s="50"/>
      <c r="H83" s="50"/>
      <c r="I83" s="50"/>
      <c r="J83" s="50"/>
      <c r="K83" s="50"/>
      <c r="L83" s="108"/>
      <c r="S83" s="36"/>
      <c r="T83" s="36"/>
      <c r="U83" s="36"/>
      <c r="V83" s="36"/>
      <c r="W83" s="36"/>
      <c r="X83" s="36"/>
      <c r="Y83" s="36"/>
      <c r="Z83" s="36"/>
      <c r="AA83" s="36"/>
      <c r="AB83" s="36"/>
      <c r="AC83" s="36"/>
      <c r="AD83" s="36"/>
      <c r="AE83" s="36"/>
    </row>
    <row r="87" spans="1:31" s="2" customFormat="1" ht="6.95" customHeight="1">
      <c r="A87" s="36"/>
      <c r="B87" s="51"/>
      <c r="C87" s="52"/>
      <c r="D87" s="52"/>
      <c r="E87" s="52"/>
      <c r="F87" s="52"/>
      <c r="G87" s="52"/>
      <c r="H87" s="52"/>
      <c r="I87" s="52"/>
      <c r="J87" s="52"/>
      <c r="K87" s="52"/>
      <c r="L87" s="108"/>
      <c r="S87" s="36"/>
      <c r="T87" s="36"/>
      <c r="U87" s="36"/>
      <c r="V87" s="36"/>
      <c r="W87" s="36"/>
      <c r="X87" s="36"/>
      <c r="Y87" s="36"/>
      <c r="Z87" s="36"/>
      <c r="AA87" s="36"/>
      <c r="AB87" s="36"/>
      <c r="AC87" s="36"/>
      <c r="AD87" s="36"/>
      <c r="AE87" s="36"/>
    </row>
    <row r="88" spans="1:31" s="2" customFormat="1" ht="24.95" customHeight="1">
      <c r="A88" s="36"/>
      <c r="B88" s="37"/>
      <c r="C88" s="25" t="s">
        <v>127</v>
      </c>
      <c r="D88" s="38"/>
      <c r="E88" s="38"/>
      <c r="F88" s="38"/>
      <c r="G88" s="38"/>
      <c r="H88" s="38"/>
      <c r="I88" s="38"/>
      <c r="J88" s="38"/>
      <c r="K88" s="38"/>
      <c r="L88" s="108"/>
      <c r="S88" s="36"/>
      <c r="T88" s="36"/>
      <c r="U88" s="36"/>
      <c r="V88" s="36"/>
      <c r="W88" s="36"/>
      <c r="X88" s="36"/>
      <c r="Y88" s="36"/>
      <c r="Z88" s="36"/>
      <c r="AA88" s="36"/>
      <c r="AB88" s="36"/>
      <c r="AC88" s="36"/>
      <c r="AD88" s="36"/>
      <c r="AE88" s="36"/>
    </row>
    <row r="89" spans="1:31" s="2" customFormat="1" ht="6.95" customHeight="1">
      <c r="A89" s="36"/>
      <c r="B89" s="37"/>
      <c r="C89" s="38"/>
      <c r="D89" s="38"/>
      <c r="E89" s="38"/>
      <c r="F89" s="38"/>
      <c r="G89" s="38"/>
      <c r="H89" s="38"/>
      <c r="I89" s="38"/>
      <c r="J89" s="38"/>
      <c r="K89" s="38"/>
      <c r="L89" s="108"/>
      <c r="S89" s="36"/>
      <c r="T89" s="36"/>
      <c r="U89" s="36"/>
      <c r="V89" s="36"/>
      <c r="W89" s="36"/>
      <c r="X89" s="36"/>
      <c r="Y89" s="36"/>
      <c r="Z89" s="36"/>
      <c r="AA89" s="36"/>
      <c r="AB89" s="36"/>
      <c r="AC89" s="36"/>
      <c r="AD89" s="36"/>
      <c r="AE89" s="36"/>
    </row>
    <row r="90" spans="1:31" s="2" customFormat="1" ht="12" customHeight="1">
      <c r="A90" s="36"/>
      <c r="B90" s="37"/>
      <c r="C90" s="31" t="s">
        <v>16</v>
      </c>
      <c r="D90" s="38"/>
      <c r="E90" s="38"/>
      <c r="F90" s="38"/>
      <c r="G90" s="38"/>
      <c r="H90" s="38"/>
      <c r="I90" s="38"/>
      <c r="J90" s="38"/>
      <c r="K90" s="38"/>
      <c r="L90" s="108"/>
      <c r="S90" s="36"/>
      <c r="T90" s="36"/>
      <c r="U90" s="36"/>
      <c r="V90" s="36"/>
      <c r="W90" s="36"/>
      <c r="X90" s="36"/>
      <c r="Y90" s="36"/>
      <c r="Z90" s="36"/>
      <c r="AA90" s="36"/>
      <c r="AB90" s="36"/>
      <c r="AC90" s="36"/>
      <c r="AD90" s="36"/>
      <c r="AE90" s="36"/>
    </row>
    <row r="91" spans="1:31" s="2" customFormat="1" ht="16.5" customHeight="1">
      <c r="A91" s="36"/>
      <c r="B91" s="37"/>
      <c r="C91" s="38"/>
      <c r="D91" s="38"/>
      <c r="E91" s="387" t="str">
        <f>E7</f>
        <v>Nástavba jazykových učeben ZŠ Jungmannova</v>
      </c>
      <c r="F91" s="388"/>
      <c r="G91" s="388"/>
      <c r="H91" s="388"/>
      <c r="I91" s="38"/>
      <c r="J91" s="38"/>
      <c r="K91" s="38"/>
      <c r="L91" s="108"/>
      <c r="S91" s="36"/>
      <c r="T91" s="36"/>
      <c r="U91" s="36"/>
      <c r="V91" s="36"/>
      <c r="W91" s="36"/>
      <c r="X91" s="36"/>
      <c r="Y91" s="36"/>
      <c r="Z91" s="36"/>
      <c r="AA91" s="36"/>
      <c r="AB91" s="36"/>
      <c r="AC91" s="36"/>
      <c r="AD91" s="36"/>
      <c r="AE91" s="36"/>
    </row>
    <row r="92" spans="1:31" s="2" customFormat="1" ht="12" customHeight="1">
      <c r="A92" s="36"/>
      <c r="B92" s="37"/>
      <c r="C92" s="31" t="s">
        <v>99</v>
      </c>
      <c r="D92" s="38"/>
      <c r="E92" s="38"/>
      <c r="F92" s="38"/>
      <c r="G92" s="38"/>
      <c r="H92" s="38"/>
      <c r="I92" s="38"/>
      <c r="J92" s="38"/>
      <c r="K92" s="38"/>
      <c r="L92" s="108"/>
      <c r="S92" s="36"/>
      <c r="T92" s="36"/>
      <c r="U92" s="36"/>
      <c r="V92" s="36"/>
      <c r="W92" s="36"/>
      <c r="X92" s="36"/>
      <c r="Y92" s="36"/>
      <c r="Z92" s="36"/>
      <c r="AA92" s="36"/>
      <c r="AB92" s="36"/>
      <c r="AC92" s="36"/>
      <c r="AD92" s="36"/>
      <c r="AE92" s="36"/>
    </row>
    <row r="93" spans="1:31" s="2" customFormat="1" ht="16.5" customHeight="1">
      <c r="A93" s="36"/>
      <c r="B93" s="37"/>
      <c r="C93" s="38"/>
      <c r="D93" s="38"/>
      <c r="E93" s="340" t="str">
        <f>E9</f>
        <v>01 - Stavební část</v>
      </c>
      <c r="F93" s="389"/>
      <c r="G93" s="389"/>
      <c r="H93" s="389"/>
      <c r="I93" s="38"/>
      <c r="J93" s="38"/>
      <c r="K93" s="38"/>
      <c r="L93" s="108"/>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08"/>
      <c r="S94" s="36"/>
      <c r="T94" s="36"/>
      <c r="U94" s="36"/>
      <c r="V94" s="36"/>
      <c r="W94" s="36"/>
      <c r="X94" s="36"/>
      <c r="Y94" s="36"/>
      <c r="Z94" s="36"/>
      <c r="AA94" s="36"/>
      <c r="AB94" s="36"/>
      <c r="AC94" s="36"/>
      <c r="AD94" s="36"/>
      <c r="AE94" s="36"/>
    </row>
    <row r="95" spans="1:31" s="2" customFormat="1" ht="12" customHeight="1">
      <c r="A95" s="36"/>
      <c r="B95" s="37"/>
      <c r="C95" s="31" t="s">
        <v>22</v>
      </c>
      <c r="D95" s="38"/>
      <c r="E95" s="38"/>
      <c r="F95" s="29" t="str">
        <f>F12</f>
        <v>Plzeňská 30/14 266 01, Beroun -Město</v>
      </c>
      <c r="G95" s="38"/>
      <c r="H95" s="38"/>
      <c r="I95" s="31" t="s">
        <v>24</v>
      </c>
      <c r="J95" s="61" t="str">
        <f>IF(J12="","",J12)</f>
        <v>31. 1. 2022</v>
      </c>
      <c r="K95" s="38"/>
      <c r="L95" s="108"/>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38"/>
      <c r="J96" s="38"/>
      <c r="K96" s="38"/>
      <c r="L96" s="108"/>
      <c r="S96" s="36"/>
      <c r="T96" s="36"/>
      <c r="U96" s="36"/>
      <c r="V96" s="36"/>
      <c r="W96" s="36"/>
      <c r="X96" s="36"/>
      <c r="Y96" s="36"/>
      <c r="Z96" s="36"/>
      <c r="AA96" s="36"/>
      <c r="AB96" s="36"/>
      <c r="AC96" s="36"/>
      <c r="AD96" s="36"/>
      <c r="AE96" s="36"/>
    </row>
    <row r="97" spans="1:65" s="2" customFormat="1" ht="15.2" customHeight="1">
      <c r="A97" s="36"/>
      <c r="B97" s="37"/>
      <c r="C97" s="31" t="s">
        <v>26</v>
      </c>
      <c r="D97" s="38"/>
      <c r="E97" s="38"/>
      <c r="F97" s="29" t="str">
        <f>E15</f>
        <v>Město Beroun</v>
      </c>
      <c r="G97" s="38"/>
      <c r="H97" s="38"/>
      <c r="I97" s="31" t="s">
        <v>32</v>
      </c>
      <c r="J97" s="34" t="str">
        <f>E21</f>
        <v>Ing. Luboš Rajniš</v>
      </c>
      <c r="K97" s="38"/>
      <c r="L97" s="108"/>
      <c r="S97" s="36"/>
      <c r="T97" s="36"/>
      <c r="U97" s="36"/>
      <c r="V97" s="36"/>
      <c r="W97" s="36"/>
      <c r="X97" s="36"/>
      <c r="Y97" s="36"/>
      <c r="Z97" s="36"/>
      <c r="AA97" s="36"/>
      <c r="AB97" s="36"/>
      <c r="AC97" s="36"/>
      <c r="AD97" s="36"/>
      <c r="AE97" s="36"/>
    </row>
    <row r="98" spans="1:65" s="2" customFormat="1" ht="15.2" customHeight="1">
      <c r="A98" s="36"/>
      <c r="B98" s="37"/>
      <c r="C98" s="31" t="s">
        <v>30</v>
      </c>
      <c r="D98" s="38"/>
      <c r="E98" s="38"/>
      <c r="F98" s="29" t="str">
        <f>IF(E18="","",E18)</f>
        <v>Vyplň údaj</v>
      </c>
      <c r="G98" s="38"/>
      <c r="H98" s="38"/>
      <c r="I98" s="31" t="s">
        <v>37</v>
      </c>
      <c r="J98" s="34" t="str">
        <f>E24</f>
        <v xml:space="preserve"> </v>
      </c>
      <c r="K98" s="38"/>
      <c r="L98" s="108"/>
      <c r="S98" s="36"/>
      <c r="T98" s="36"/>
      <c r="U98" s="36"/>
      <c r="V98" s="36"/>
      <c r="W98" s="36"/>
      <c r="X98" s="36"/>
      <c r="Y98" s="36"/>
      <c r="Z98" s="36"/>
      <c r="AA98" s="36"/>
      <c r="AB98" s="36"/>
      <c r="AC98" s="36"/>
      <c r="AD98" s="36"/>
      <c r="AE98" s="36"/>
    </row>
    <row r="99" spans="1:65" s="2" customFormat="1" ht="10.35" customHeight="1">
      <c r="A99" s="36"/>
      <c r="B99" s="37"/>
      <c r="C99" s="38"/>
      <c r="D99" s="38"/>
      <c r="E99" s="38"/>
      <c r="F99" s="38"/>
      <c r="G99" s="38"/>
      <c r="H99" s="38"/>
      <c r="I99" s="38"/>
      <c r="J99" s="38"/>
      <c r="K99" s="38"/>
      <c r="L99" s="108"/>
      <c r="S99" s="36"/>
      <c r="T99" s="36"/>
      <c r="U99" s="36"/>
      <c r="V99" s="36"/>
      <c r="W99" s="36"/>
      <c r="X99" s="36"/>
      <c r="Y99" s="36"/>
      <c r="Z99" s="36"/>
      <c r="AA99" s="36"/>
      <c r="AB99" s="36"/>
      <c r="AC99" s="36"/>
      <c r="AD99" s="36"/>
      <c r="AE99" s="36"/>
    </row>
    <row r="100" spans="1:65" s="11" customFormat="1" ht="29.25" customHeight="1">
      <c r="A100" s="148"/>
      <c r="B100" s="149"/>
      <c r="C100" s="150" t="s">
        <v>128</v>
      </c>
      <c r="D100" s="151" t="s">
        <v>60</v>
      </c>
      <c r="E100" s="151" t="s">
        <v>56</v>
      </c>
      <c r="F100" s="151" t="s">
        <v>57</v>
      </c>
      <c r="G100" s="151" t="s">
        <v>129</v>
      </c>
      <c r="H100" s="151" t="s">
        <v>130</v>
      </c>
      <c r="I100" s="151" t="s">
        <v>131</v>
      </c>
      <c r="J100" s="151" t="s">
        <v>103</v>
      </c>
      <c r="K100" s="152" t="s">
        <v>132</v>
      </c>
      <c r="L100" s="153"/>
      <c r="M100" s="70" t="s">
        <v>21</v>
      </c>
      <c r="N100" s="71" t="s">
        <v>45</v>
      </c>
      <c r="O100" s="71" t="s">
        <v>133</v>
      </c>
      <c r="P100" s="71" t="s">
        <v>134</v>
      </c>
      <c r="Q100" s="71" t="s">
        <v>135</v>
      </c>
      <c r="R100" s="71" t="s">
        <v>136</v>
      </c>
      <c r="S100" s="71" t="s">
        <v>137</v>
      </c>
      <c r="T100" s="72" t="s">
        <v>138</v>
      </c>
      <c r="U100" s="148"/>
      <c r="V100" s="148"/>
      <c r="W100" s="148"/>
      <c r="X100" s="148"/>
      <c r="Y100" s="148"/>
      <c r="Z100" s="148"/>
      <c r="AA100" s="148"/>
      <c r="AB100" s="148"/>
      <c r="AC100" s="148"/>
      <c r="AD100" s="148"/>
      <c r="AE100" s="148"/>
    </row>
    <row r="101" spans="1:65" s="2" customFormat="1" ht="22.9" customHeight="1">
      <c r="A101" s="36"/>
      <c r="B101" s="37"/>
      <c r="C101" s="77" t="s">
        <v>139</v>
      </c>
      <c r="D101" s="38"/>
      <c r="E101" s="38"/>
      <c r="F101" s="38"/>
      <c r="G101" s="38"/>
      <c r="H101" s="38"/>
      <c r="I101" s="38"/>
      <c r="J101" s="154">
        <f>BK101</f>
        <v>0</v>
      </c>
      <c r="K101" s="38"/>
      <c r="L101" s="41"/>
      <c r="M101" s="73"/>
      <c r="N101" s="155"/>
      <c r="O101" s="74"/>
      <c r="P101" s="156">
        <f>P102+P609</f>
        <v>0</v>
      </c>
      <c r="Q101" s="74"/>
      <c r="R101" s="156">
        <f>R102+R609</f>
        <v>75.463672427146989</v>
      </c>
      <c r="S101" s="74"/>
      <c r="T101" s="157">
        <f>T102+T609</f>
        <v>9.3914181499999998</v>
      </c>
      <c r="U101" s="36"/>
      <c r="V101" s="36"/>
      <c r="W101" s="36"/>
      <c r="X101" s="36"/>
      <c r="Y101" s="36"/>
      <c r="Z101" s="36"/>
      <c r="AA101" s="36"/>
      <c r="AB101" s="36"/>
      <c r="AC101" s="36"/>
      <c r="AD101" s="36"/>
      <c r="AE101" s="36"/>
      <c r="AT101" s="19" t="s">
        <v>74</v>
      </c>
      <c r="AU101" s="19" t="s">
        <v>104</v>
      </c>
      <c r="BK101" s="158">
        <f>BK102+BK609</f>
        <v>0</v>
      </c>
    </row>
    <row r="102" spans="1:65" s="12" customFormat="1" ht="25.9" customHeight="1">
      <c r="B102" s="159"/>
      <c r="C102" s="160"/>
      <c r="D102" s="161" t="s">
        <v>74</v>
      </c>
      <c r="E102" s="162" t="s">
        <v>140</v>
      </c>
      <c r="F102" s="162" t="s">
        <v>141</v>
      </c>
      <c r="G102" s="160"/>
      <c r="H102" s="160"/>
      <c r="I102" s="163"/>
      <c r="J102" s="164">
        <f>BK102</f>
        <v>0</v>
      </c>
      <c r="K102" s="160"/>
      <c r="L102" s="165"/>
      <c r="M102" s="166"/>
      <c r="N102" s="167"/>
      <c r="O102" s="167"/>
      <c r="P102" s="168">
        <f>P103+P154+P229+P484+P595+P606</f>
        <v>0</v>
      </c>
      <c r="Q102" s="167"/>
      <c r="R102" s="168">
        <f>R103+R154+R229+R484+R595+R606</f>
        <v>64.577930052341785</v>
      </c>
      <c r="S102" s="167"/>
      <c r="T102" s="169">
        <f>T103+T154+T229+T484+T595+T606</f>
        <v>9.2970430000000004</v>
      </c>
      <c r="AR102" s="170" t="s">
        <v>83</v>
      </c>
      <c r="AT102" s="171" t="s">
        <v>74</v>
      </c>
      <c r="AU102" s="171" t="s">
        <v>75</v>
      </c>
      <c r="AY102" s="170" t="s">
        <v>142</v>
      </c>
      <c r="BK102" s="172">
        <f>BK103+BK154+BK229+BK484+BK595+BK606</f>
        <v>0</v>
      </c>
    </row>
    <row r="103" spans="1:65" s="12" customFormat="1" ht="22.9" customHeight="1">
      <c r="B103" s="159"/>
      <c r="C103" s="160"/>
      <c r="D103" s="161" t="s">
        <v>74</v>
      </c>
      <c r="E103" s="173" t="s">
        <v>143</v>
      </c>
      <c r="F103" s="173" t="s">
        <v>144</v>
      </c>
      <c r="G103" s="160"/>
      <c r="H103" s="160"/>
      <c r="I103" s="163"/>
      <c r="J103" s="174">
        <f>BK103</f>
        <v>0</v>
      </c>
      <c r="K103" s="160"/>
      <c r="L103" s="165"/>
      <c r="M103" s="166"/>
      <c r="N103" s="167"/>
      <c r="O103" s="167"/>
      <c r="P103" s="168">
        <f>SUM(P104:P153)</f>
        <v>0</v>
      </c>
      <c r="Q103" s="167"/>
      <c r="R103" s="168">
        <f>SUM(R104:R153)</f>
        <v>12.382343379999996</v>
      </c>
      <c r="S103" s="167"/>
      <c r="T103" s="169">
        <f>SUM(T104:T153)</f>
        <v>0</v>
      </c>
      <c r="AR103" s="170" t="s">
        <v>83</v>
      </c>
      <c r="AT103" s="171" t="s">
        <v>74</v>
      </c>
      <c r="AU103" s="171" t="s">
        <v>83</v>
      </c>
      <c r="AY103" s="170" t="s">
        <v>142</v>
      </c>
      <c r="BK103" s="172">
        <f>SUM(BK104:BK153)</f>
        <v>0</v>
      </c>
    </row>
    <row r="104" spans="1:65" s="2" customFormat="1" ht="24.2" customHeight="1">
      <c r="A104" s="36"/>
      <c r="B104" s="37"/>
      <c r="C104" s="175" t="s">
        <v>83</v>
      </c>
      <c r="D104" s="175" t="s">
        <v>145</v>
      </c>
      <c r="E104" s="176" t="s">
        <v>146</v>
      </c>
      <c r="F104" s="177" t="s">
        <v>147</v>
      </c>
      <c r="G104" s="178" t="s">
        <v>148</v>
      </c>
      <c r="H104" s="179">
        <v>49.771999999999998</v>
      </c>
      <c r="I104" s="180"/>
      <c r="J104" s="181">
        <f>ROUND(I104*H104,2)</f>
        <v>0</v>
      </c>
      <c r="K104" s="177" t="s">
        <v>149</v>
      </c>
      <c r="L104" s="41"/>
      <c r="M104" s="182" t="s">
        <v>21</v>
      </c>
      <c r="N104" s="183" t="s">
        <v>46</v>
      </c>
      <c r="O104" s="66"/>
      <c r="P104" s="184">
        <f>O104*H104</f>
        <v>0</v>
      </c>
      <c r="Q104" s="184">
        <v>0.20291999999999999</v>
      </c>
      <c r="R104" s="184">
        <f>Q104*H104</f>
        <v>10.099734239999998</v>
      </c>
      <c r="S104" s="184">
        <v>0</v>
      </c>
      <c r="T104" s="185">
        <f>S104*H104</f>
        <v>0</v>
      </c>
      <c r="U104" s="36"/>
      <c r="V104" s="36"/>
      <c r="W104" s="36"/>
      <c r="X104" s="36"/>
      <c r="Y104" s="36"/>
      <c r="Z104" s="36"/>
      <c r="AA104" s="36"/>
      <c r="AB104" s="36"/>
      <c r="AC104" s="36"/>
      <c r="AD104" s="36"/>
      <c r="AE104" s="36"/>
      <c r="AR104" s="186" t="s">
        <v>150</v>
      </c>
      <c r="AT104" s="186" t="s">
        <v>145</v>
      </c>
      <c r="AU104" s="186" t="s">
        <v>85</v>
      </c>
      <c r="AY104" s="19" t="s">
        <v>142</v>
      </c>
      <c r="BE104" s="187">
        <f>IF(N104="základní",J104,0)</f>
        <v>0</v>
      </c>
      <c r="BF104" s="187">
        <f>IF(N104="snížená",J104,0)</f>
        <v>0</v>
      </c>
      <c r="BG104" s="187">
        <f>IF(N104="zákl. přenesená",J104,0)</f>
        <v>0</v>
      </c>
      <c r="BH104" s="187">
        <f>IF(N104="sníž. přenesená",J104,0)</f>
        <v>0</v>
      </c>
      <c r="BI104" s="187">
        <f>IF(N104="nulová",J104,0)</f>
        <v>0</v>
      </c>
      <c r="BJ104" s="19" t="s">
        <v>83</v>
      </c>
      <c r="BK104" s="187">
        <f>ROUND(I104*H104,2)</f>
        <v>0</v>
      </c>
      <c r="BL104" s="19" t="s">
        <v>150</v>
      </c>
      <c r="BM104" s="186" t="s">
        <v>151</v>
      </c>
    </row>
    <row r="105" spans="1:65" s="2" customFormat="1" ht="11.25">
      <c r="A105" s="36"/>
      <c r="B105" s="37"/>
      <c r="C105" s="38"/>
      <c r="D105" s="188" t="s">
        <v>152</v>
      </c>
      <c r="E105" s="38"/>
      <c r="F105" s="189" t="s">
        <v>153</v>
      </c>
      <c r="G105" s="38"/>
      <c r="H105" s="38"/>
      <c r="I105" s="190"/>
      <c r="J105" s="38"/>
      <c r="K105" s="38"/>
      <c r="L105" s="41"/>
      <c r="M105" s="191"/>
      <c r="N105" s="192"/>
      <c r="O105" s="66"/>
      <c r="P105" s="66"/>
      <c r="Q105" s="66"/>
      <c r="R105" s="66"/>
      <c r="S105" s="66"/>
      <c r="T105" s="67"/>
      <c r="U105" s="36"/>
      <c r="V105" s="36"/>
      <c r="W105" s="36"/>
      <c r="X105" s="36"/>
      <c r="Y105" s="36"/>
      <c r="Z105" s="36"/>
      <c r="AA105" s="36"/>
      <c r="AB105" s="36"/>
      <c r="AC105" s="36"/>
      <c r="AD105" s="36"/>
      <c r="AE105" s="36"/>
      <c r="AT105" s="19" t="s">
        <v>152</v>
      </c>
      <c r="AU105" s="19" t="s">
        <v>85</v>
      </c>
    </row>
    <row r="106" spans="1:65" s="13" customFormat="1" ht="11.25">
      <c r="B106" s="193"/>
      <c r="C106" s="194"/>
      <c r="D106" s="195" t="s">
        <v>154</v>
      </c>
      <c r="E106" s="196" t="s">
        <v>21</v>
      </c>
      <c r="F106" s="197" t="s">
        <v>155</v>
      </c>
      <c r="G106" s="194"/>
      <c r="H106" s="196" t="s">
        <v>21</v>
      </c>
      <c r="I106" s="198"/>
      <c r="J106" s="194"/>
      <c r="K106" s="194"/>
      <c r="L106" s="199"/>
      <c r="M106" s="200"/>
      <c r="N106" s="201"/>
      <c r="O106" s="201"/>
      <c r="P106" s="201"/>
      <c r="Q106" s="201"/>
      <c r="R106" s="201"/>
      <c r="S106" s="201"/>
      <c r="T106" s="202"/>
      <c r="AT106" s="203" t="s">
        <v>154</v>
      </c>
      <c r="AU106" s="203" t="s">
        <v>85</v>
      </c>
      <c r="AV106" s="13" t="s">
        <v>83</v>
      </c>
      <c r="AW106" s="13" t="s">
        <v>36</v>
      </c>
      <c r="AX106" s="13" t="s">
        <v>75</v>
      </c>
      <c r="AY106" s="203" t="s">
        <v>142</v>
      </c>
    </row>
    <row r="107" spans="1:65" s="13" customFormat="1" ht="11.25">
      <c r="B107" s="193"/>
      <c r="C107" s="194"/>
      <c r="D107" s="195" t="s">
        <v>154</v>
      </c>
      <c r="E107" s="196" t="s">
        <v>21</v>
      </c>
      <c r="F107" s="197" t="s">
        <v>156</v>
      </c>
      <c r="G107" s="194"/>
      <c r="H107" s="196" t="s">
        <v>21</v>
      </c>
      <c r="I107" s="198"/>
      <c r="J107" s="194"/>
      <c r="K107" s="194"/>
      <c r="L107" s="199"/>
      <c r="M107" s="200"/>
      <c r="N107" s="201"/>
      <c r="O107" s="201"/>
      <c r="P107" s="201"/>
      <c r="Q107" s="201"/>
      <c r="R107" s="201"/>
      <c r="S107" s="201"/>
      <c r="T107" s="202"/>
      <c r="AT107" s="203" t="s">
        <v>154</v>
      </c>
      <c r="AU107" s="203" t="s">
        <v>85</v>
      </c>
      <c r="AV107" s="13" t="s">
        <v>83</v>
      </c>
      <c r="AW107" s="13" t="s">
        <v>36</v>
      </c>
      <c r="AX107" s="13" t="s">
        <v>75</v>
      </c>
      <c r="AY107" s="203" t="s">
        <v>142</v>
      </c>
    </row>
    <row r="108" spans="1:65" s="14" customFormat="1" ht="11.25">
      <c r="B108" s="204"/>
      <c r="C108" s="205"/>
      <c r="D108" s="195" t="s">
        <v>154</v>
      </c>
      <c r="E108" s="206" t="s">
        <v>21</v>
      </c>
      <c r="F108" s="207" t="s">
        <v>157</v>
      </c>
      <c r="G108" s="205"/>
      <c r="H108" s="208">
        <v>98.254999999999995</v>
      </c>
      <c r="I108" s="209"/>
      <c r="J108" s="205"/>
      <c r="K108" s="205"/>
      <c r="L108" s="210"/>
      <c r="M108" s="211"/>
      <c r="N108" s="212"/>
      <c r="O108" s="212"/>
      <c r="P108" s="212"/>
      <c r="Q108" s="212"/>
      <c r="R108" s="212"/>
      <c r="S108" s="212"/>
      <c r="T108" s="213"/>
      <c r="AT108" s="214" t="s">
        <v>154</v>
      </c>
      <c r="AU108" s="214" t="s">
        <v>85</v>
      </c>
      <c r="AV108" s="14" t="s">
        <v>85</v>
      </c>
      <c r="AW108" s="14" t="s">
        <v>36</v>
      </c>
      <c r="AX108" s="14" t="s">
        <v>75</v>
      </c>
      <c r="AY108" s="214" t="s">
        <v>142</v>
      </c>
    </row>
    <row r="109" spans="1:65" s="14" customFormat="1" ht="11.25">
      <c r="B109" s="204"/>
      <c r="C109" s="205"/>
      <c r="D109" s="195" t="s">
        <v>154</v>
      </c>
      <c r="E109" s="206" t="s">
        <v>21</v>
      </c>
      <c r="F109" s="207" t="s">
        <v>158</v>
      </c>
      <c r="G109" s="205"/>
      <c r="H109" s="208">
        <v>-46.62</v>
      </c>
      <c r="I109" s="209"/>
      <c r="J109" s="205"/>
      <c r="K109" s="205"/>
      <c r="L109" s="210"/>
      <c r="M109" s="211"/>
      <c r="N109" s="212"/>
      <c r="O109" s="212"/>
      <c r="P109" s="212"/>
      <c r="Q109" s="212"/>
      <c r="R109" s="212"/>
      <c r="S109" s="212"/>
      <c r="T109" s="213"/>
      <c r="AT109" s="214" t="s">
        <v>154</v>
      </c>
      <c r="AU109" s="214" t="s">
        <v>85</v>
      </c>
      <c r="AV109" s="14" t="s">
        <v>85</v>
      </c>
      <c r="AW109" s="14" t="s">
        <v>36</v>
      </c>
      <c r="AX109" s="14" t="s">
        <v>75</v>
      </c>
      <c r="AY109" s="214" t="s">
        <v>142</v>
      </c>
    </row>
    <row r="110" spans="1:65" s="14" customFormat="1" ht="11.25">
      <c r="B110" s="204"/>
      <c r="C110" s="205"/>
      <c r="D110" s="195" t="s">
        <v>154</v>
      </c>
      <c r="E110" s="206" t="s">
        <v>21</v>
      </c>
      <c r="F110" s="207" t="s">
        <v>159</v>
      </c>
      <c r="G110" s="205"/>
      <c r="H110" s="208">
        <v>-3.6</v>
      </c>
      <c r="I110" s="209"/>
      <c r="J110" s="205"/>
      <c r="K110" s="205"/>
      <c r="L110" s="210"/>
      <c r="M110" s="211"/>
      <c r="N110" s="212"/>
      <c r="O110" s="212"/>
      <c r="P110" s="212"/>
      <c r="Q110" s="212"/>
      <c r="R110" s="212"/>
      <c r="S110" s="212"/>
      <c r="T110" s="213"/>
      <c r="AT110" s="214" t="s">
        <v>154</v>
      </c>
      <c r="AU110" s="214" t="s">
        <v>85</v>
      </c>
      <c r="AV110" s="14" t="s">
        <v>85</v>
      </c>
      <c r="AW110" s="14" t="s">
        <v>36</v>
      </c>
      <c r="AX110" s="14" t="s">
        <v>75</v>
      </c>
      <c r="AY110" s="214" t="s">
        <v>142</v>
      </c>
    </row>
    <row r="111" spans="1:65" s="14" customFormat="1" ht="11.25">
      <c r="B111" s="204"/>
      <c r="C111" s="205"/>
      <c r="D111" s="195" t="s">
        <v>154</v>
      </c>
      <c r="E111" s="206" t="s">
        <v>21</v>
      </c>
      <c r="F111" s="207" t="s">
        <v>160</v>
      </c>
      <c r="G111" s="205"/>
      <c r="H111" s="208">
        <v>-5.6479999999999997</v>
      </c>
      <c r="I111" s="209"/>
      <c r="J111" s="205"/>
      <c r="K111" s="205"/>
      <c r="L111" s="210"/>
      <c r="M111" s="211"/>
      <c r="N111" s="212"/>
      <c r="O111" s="212"/>
      <c r="P111" s="212"/>
      <c r="Q111" s="212"/>
      <c r="R111" s="212"/>
      <c r="S111" s="212"/>
      <c r="T111" s="213"/>
      <c r="AT111" s="214" t="s">
        <v>154</v>
      </c>
      <c r="AU111" s="214" t="s">
        <v>85</v>
      </c>
      <c r="AV111" s="14" t="s">
        <v>85</v>
      </c>
      <c r="AW111" s="14" t="s">
        <v>36</v>
      </c>
      <c r="AX111" s="14" t="s">
        <v>75</v>
      </c>
      <c r="AY111" s="214" t="s">
        <v>142</v>
      </c>
    </row>
    <row r="112" spans="1:65" s="15" customFormat="1" ht="11.25">
      <c r="B112" s="215"/>
      <c r="C112" s="216"/>
      <c r="D112" s="195" t="s">
        <v>154</v>
      </c>
      <c r="E112" s="217" t="s">
        <v>21</v>
      </c>
      <c r="F112" s="218" t="s">
        <v>161</v>
      </c>
      <c r="G112" s="216"/>
      <c r="H112" s="219">
        <v>42.387</v>
      </c>
      <c r="I112" s="220"/>
      <c r="J112" s="216"/>
      <c r="K112" s="216"/>
      <c r="L112" s="221"/>
      <c r="M112" s="222"/>
      <c r="N112" s="223"/>
      <c r="O112" s="223"/>
      <c r="P112" s="223"/>
      <c r="Q112" s="223"/>
      <c r="R112" s="223"/>
      <c r="S112" s="223"/>
      <c r="T112" s="224"/>
      <c r="AT112" s="225" t="s">
        <v>154</v>
      </c>
      <c r="AU112" s="225" t="s">
        <v>85</v>
      </c>
      <c r="AV112" s="15" t="s">
        <v>143</v>
      </c>
      <c r="AW112" s="15" t="s">
        <v>36</v>
      </c>
      <c r="AX112" s="15" t="s">
        <v>75</v>
      </c>
      <c r="AY112" s="225" t="s">
        <v>142</v>
      </c>
    </row>
    <row r="113" spans="1:65" s="13" customFormat="1" ht="11.25">
      <c r="B113" s="193"/>
      <c r="C113" s="194"/>
      <c r="D113" s="195" t="s">
        <v>154</v>
      </c>
      <c r="E113" s="196" t="s">
        <v>21</v>
      </c>
      <c r="F113" s="197" t="s">
        <v>162</v>
      </c>
      <c r="G113" s="194"/>
      <c r="H113" s="196" t="s">
        <v>21</v>
      </c>
      <c r="I113" s="198"/>
      <c r="J113" s="194"/>
      <c r="K113" s="194"/>
      <c r="L113" s="199"/>
      <c r="M113" s="200"/>
      <c r="N113" s="201"/>
      <c r="O113" s="201"/>
      <c r="P113" s="201"/>
      <c r="Q113" s="201"/>
      <c r="R113" s="201"/>
      <c r="S113" s="201"/>
      <c r="T113" s="202"/>
      <c r="AT113" s="203" t="s">
        <v>154</v>
      </c>
      <c r="AU113" s="203" t="s">
        <v>85</v>
      </c>
      <c r="AV113" s="13" t="s">
        <v>83</v>
      </c>
      <c r="AW113" s="13" t="s">
        <v>36</v>
      </c>
      <c r="AX113" s="13" t="s">
        <v>75</v>
      </c>
      <c r="AY113" s="203" t="s">
        <v>142</v>
      </c>
    </row>
    <row r="114" spans="1:65" s="14" customFormat="1" ht="11.25">
      <c r="B114" s="204"/>
      <c r="C114" s="205"/>
      <c r="D114" s="195" t="s">
        <v>154</v>
      </c>
      <c r="E114" s="206" t="s">
        <v>21</v>
      </c>
      <c r="F114" s="207" t="s">
        <v>163</v>
      </c>
      <c r="G114" s="205"/>
      <c r="H114" s="208">
        <v>7.3849999999999998</v>
      </c>
      <c r="I114" s="209"/>
      <c r="J114" s="205"/>
      <c r="K114" s="205"/>
      <c r="L114" s="210"/>
      <c r="M114" s="211"/>
      <c r="N114" s="212"/>
      <c r="O114" s="212"/>
      <c r="P114" s="212"/>
      <c r="Q114" s="212"/>
      <c r="R114" s="212"/>
      <c r="S114" s="212"/>
      <c r="T114" s="213"/>
      <c r="AT114" s="214" t="s">
        <v>154</v>
      </c>
      <c r="AU114" s="214" t="s">
        <v>85</v>
      </c>
      <c r="AV114" s="14" t="s">
        <v>85</v>
      </c>
      <c r="AW114" s="14" t="s">
        <v>36</v>
      </c>
      <c r="AX114" s="14" t="s">
        <v>75</v>
      </c>
      <c r="AY114" s="214" t="s">
        <v>142</v>
      </c>
    </row>
    <row r="115" spans="1:65" s="15" customFormat="1" ht="11.25">
      <c r="B115" s="215"/>
      <c r="C115" s="216"/>
      <c r="D115" s="195" t="s">
        <v>154</v>
      </c>
      <c r="E115" s="217" t="s">
        <v>21</v>
      </c>
      <c r="F115" s="218" t="s">
        <v>161</v>
      </c>
      <c r="G115" s="216"/>
      <c r="H115" s="219">
        <v>7.3849999999999998</v>
      </c>
      <c r="I115" s="220"/>
      <c r="J115" s="216"/>
      <c r="K115" s="216"/>
      <c r="L115" s="221"/>
      <c r="M115" s="222"/>
      <c r="N115" s="223"/>
      <c r="O115" s="223"/>
      <c r="P115" s="223"/>
      <c r="Q115" s="223"/>
      <c r="R115" s="223"/>
      <c r="S115" s="223"/>
      <c r="T115" s="224"/>
      <c r="AT115" s="225" t="s">
        <v>154</v>
      </c>
      <c r="AU115" s="225" t="s">
        <v>85</v>
      </c>
      <c r="AV115" s="15" t="s">
        <v>143</v>
      </c>
      <c r="AW115" s="15" t="s">
        <v>36</v>
      </c>
      <c r="AX115" s="15" t="s">
        <v>75</v>
      </c>
      <c r="AY115" s="225" t="s">
        <v>142</v>
      </c>
    </row>
    <row r="116" spans="1:65" s="16" customFormat="1" ht="11.25">
      <c r="B116" s="226"/>
      <c r="C116" s="227"/>
      <c r="D116" s="195" t="s">
        <v>154</v>
      </c>
      <c r="E116" s="228" t="s">
        <v>21</v>
      </c>
      <c r="F116" s="229" t="s">
        <v>164</v>
      </c>
      <c r="G116" s="227"/>
      <c r="H116" s="230">
        <v>49.771999999999998</v>
      </c>
      <c r="I116" s="231"/>
      <c r="J116" s="227"/>
      <c r="K116" s="227"/>
      <c r="L116" s="232"/>
      <c r="M116" s="233"/>
      <c r="N116" s="234"/>
      <c r="O116" s="234"/>
      <c r="P116" s="234"/>
      <c r="Q116" s="234"/>
      <c r="R116" s="234"/>
      <c r="S116" s="234"/>
      <c r="T116" s="235"/>
      <c r="AT116" s="236" t="s">
        <v>154</v>
      </c>
      <c r="AU116" s="236" t="s">
        <v>85</v>
      </c>
      <c r="AV116" s="16" t="s">
        <v>150</v>
      </c>
      <c r="AW116" s="16" t="s">
        <v>36</v>
      </c>
      <c r="AX116" s="16" t="s">
        <v>83</v>
      </c>
      <c r="AY116" s="236" t="s">
        <v>142</v>
      </c>
    </row>
    <row r="117" spans="1:65" s="2" customFormat="1" ht="16.5" customHeight="1">
      <c r="A117" s="36"/>
      <c r="B117" s="37"/>
      <c r="C117" s="175" t="s">
        <v>85</v>
      </c>
      <c r="D117" s="175" t="s">
        <v>145</v>
      </c>
      <c r="E117" s="176" t="s">
        <v>165</v>
      </c>
      <c r="F117" s="177" t="s">
        <v>166</v>
      </c>
      <c r="G117" s="178" t="s">
        <v>167</v>
      </c>
      <c r="H117" s="179">
        <v>32.576999999999998</v>
      </c>
      <c r="I117" s="180"/>
      <c r="J117" s="181">
        <f>ROUND(I117*H117,2)</f>
        <v>0</v>
      </c>
      <c r="K117" s="177" t="s">
        <v>149</v>
      </c>
      <c r="L117" s="41"/>
      <c r="M117" s="182" t="s">
        <v>21</v>
      </c>
      <c r="N117" s="183" t="s">
        <v>46</v>
      </c>
      <c r="O117" s="66"/>
      <c r="P117" s="184">
        <f>O117*H117</f>
        <v>0</v>
      </c>
      <c r="Q117" s="184">
        <v>7.4700000000000001E-3</v>
      </c>
      <c r="R117" s="184">
        <f>Q117*H117</f>
        <v>0.24335018999999999</v>
      </c>
      <c r="S117" s="184">
        <v>0</v>
      </c>
      <c r="T117" s="185">
        <f>S117*H117</f>
        <v>0</v>
      </c>
      <c r="U117" s="36"/>
      <c r="V117" s="36"/>
      <c r="W117" s="36"/>
      <c r="X117" s="36"/>
      <c r="Y117" s="36"/>
      <c r="Z117" s="36"/>
      <c r="AA117" s="36"/>
      <c r="AB117" s="36"/>
      <c r="AC117" s="36"/>
      <c r="AD117" s="36"/>
      <c r="AE117" s="36"/>
      <c r="AR117" s="186" t="s">
        <v>150</v>
      </c>
      <c r="AT117" s="186" t="s">
        <v>145</v>
      </c>
      <c r="AU117" s="186" t="s">
        <v>85</v>
      </c>
      <c r="AY117" s="19" t="s">
        <v>142</v>
      </c>
      <c r="BE117" s="187">
        <f>IF(N117="základní",J117,0)</f>
        <v>0</v>
      </c>
      <c r="BF117" s="187">
        <f>IF(N117="snížená",J117,0)</f>
        <v>0</v>
      </c>
      <c r="BG117" s="187">
        <f>IF(N117="zákl. přenesená",J117,0)</f>
        <v>0</v>
      </c>
      <c r="BH117" s="187">
        <f>IF(N117="sníž. přenesená",J117,0)</f>
        <v>0</v>
      </c>
      <c r="BI117" s="187">
        <f>IF(N117="nulová",J117,0)</f>
        <v>0</v>
      </c>
      <c r="BJ117" s="19" t="s">
        <v>83</v>
      </c>
      <c r="BK117" s="187">
        <f>ROUND(I117*H117,2)</f>
        <v>0</v>
      </c>
      <c r="BL117" s="19" t="s">
        <v>150</v>
      </c>
      <c r="BM117" s="186" t="s">
        <v>168</v>
      </c>
    </row>
    <row r="118" spans="1:65" s="2" customFormat="1" ht="11.25">
      <c r="A118" s="36"/>
      <c r="B118" s="37"/>
      <c r="C118" s="38"/>
      <c r="D118" s="188" t="s">
        <v>152</v>
      </c>
      <c r="E118" s="38"/>
      <c r="F118" s="189" t="s">
        <v>169</v>
      </c>
      <c r="G118" s="38"/>
      <c r="H118" s="38"/>
      <c r="I118" s="190"/>
      <c r="J118" s="38"/>
      <c r="K118" s="38"/>
      <c r="L118" s="41"/>
      <c r="M118" s="191"/>
      <c r="N118" s="192"/>
      <c r="O118" s="66"/>
      <c r="P118" s="66"/>
      <c r="Q118" s="66"/>
      <c r="R118" s="66"/>
      <c r="S118" s="66"/>
      <c r="T118" s="67"/>
      <c r="U118" s="36"/>
      <c r="V118" s="36"/>
      <c r="W118" s="36"/>
      <c r="X118" s="36"/>
      <c r="Y118" s="36"/>
      <c r="Z118" s="36"/>
      <c r="AA118" s="36"/>
      <c r="AB118" s="36"/>
      <c r="AC118" s="36"/>
      <c r="AD118" s="36"/>
      <c r="AE118" s="36"/>
      <c r="AT118" s="19" t="s">
        <v>152</v>
      </c>
      <c r="AU118" s="19" t="s">
        <v>85</v>
      </c>
    </row>
    <row r="119" spans="1:65" s="13" customFormat="1" ht="11.25">
      <c r="B119" s="193"/>
      <c r="C119" s="194"/>
      <c r="D119" s="195" t="s">
        <v>154</v>
      </c>
      <c r="E119" s="196" t="s">
        <v>21</v>
      </c>
      <c r="F119" s="197" t="s">
        <v>155</v>
      </c>
      <c r="G119" s="194"/>
      <c r="H119" s="196" t="s">
        <v>21</v>
      </c>
      <c r="I119" s="198"/>
      <c r="J119" s="194"/>
      <c r="K119" s="194"/>
      <c r="L119" s="199"/>
      <c r="M119" s="200"/>
      <c r="N119" s="201"/>
      <c r="O119" s="201"/>
      <c r="P119" s="201"/>
      <c r="Q119" s="201"/>
      <c r="R119" s="201"/>
      <c r="S119" s="201"/>
      <c r="T119" s="202"/>
      <c r="AT119" s="203" t="s">
        <v>154</v>
      </c>
      <c r="AU119" s="203" t="s">
        <v>85</v>
      </c>
      <c r="AV119" s="13" t="s">
        <v>83</v>
      </c>
      <c r="AW119" s="13" t="s">
        <v>36</v>
      </c>
      <c r="AX119" s="13" t="s">
        <v>75</v>
      </c>
      <c r="AY119" s="203" t="s">
        <v>142</v>
      </c>
    </row>
    <row r="120" spans="1:65" s="13" customFormat="1" ht="11.25">
      <c r="B120" s="193"/>
      <c r="C120" s="194"/>
      <c r="D120" s="195" t="s">
        <v>154</v>
      </c>
      <c r="E120" s="196" t="s">
        <v>21</v>
      </c>
      <c r="F120" s="197" t="s">
        <v>156</v>
      </c>
      <c r="G120" s="194"/>
      <c r="H120" s="196" t="s">
        <v>21</v>
      </c>
      <c r="I120" s="198"/>
      <c r="J120" s="194"/>
      <c r="K120" s="194"/>
      <c r="L120" s="199"/>
      <c r="M120" s="200"/>
      <c r="N120" s="201"/>
      <c r="O120" s="201"/>
      <c r="P120" s="201"/>
      <c r="Q120" s="201"/>
      <c r="R120" s="201"/>
      <c r="S120" s="201"/>
      <c r="T120" s="202"/>
      <c r="AT120" s="203" t="s">
        <v>154</v>
      </c>
      <c r="AU120" s="203" t="s">
        <v>85</v>
      </c>
      <c r="AV120" s="13" t="s">
        <v>83</v>
      </c>
      <c r="AW120" s="13" t="s">
        <v>36</v>
      </c>
      <c r="AX120" s="13" t="s">
        <v>75</v>
      </c>
      <c r="AY120" s="203" t="s">
        <v>142</v>
      </c>
    </row>
    <row r="121" spans="1:65" s="14" customFormat="1" ht="11.25">
      <c r="B121" s="204"/>
      <c r="C121" s="205"/>
      <c r="D121" s="195" t="s">
        <v>154</v>
      </c>
      <c r="E121" s="206" t="s">
        <v>21</v>
      </c>
      <c r="F121" s="207" t="s">
        <v>170</v>
      </c>
      <c r="G121" s="205"/>
      <c r="H121" s="208">
        <v>21.722000000000001</v>
      </c>
      <c r="I121" s="209"/>
      <c r="J121" s="205"/>
      <c r="K121" s="205"/>
      <c r="L121" s="210"/>
      <c r="M121" s="211"/>
      <c r="N121" s="212"/>
      <c r="O121" s="212"/>
      <c r="P121" s="212"/>
      <c r="Q121" s="212"/>
      <c r="R121" s="212"/>
      <c r="S121" s="212"/>
      <c r="T121" s="213"/>
      <c r="AT121" s="214" t="s">
        <v>154</v>
      </c>
      <c r="AU121" s="214" t="s">
        <v>85</v>
      </c>
      <c r="AV121" s="14" t="s">
        <v>85</v>
      </c>
      <c r="AW121" s="14" t="s">
        <v>36</v>
      </c>
      <c r="AX121" s="14" t="s">
        <v>75</v>
      </c>
      <c r="AY121" s="214" t="s">
        <v>142</v>
      </c>
    </row>
    <row r="122" spans="1:65" s="15" customFormat="1" ht="11.25">
      <c r="B122" s="215"/>
      <c r="C122" s="216"/>
      <c r="D122" s="195" t="s">
        <v>154</v>
      </c>
      <c r="E122" s="217" t="s">
        <v>21</v>
      </c>
      <c r="F122" s="218" t="s">
        <v>161</v>
      </c>
      <c r="G122" s="216"/>
      <c r="H122" s="219">
        <v>21.722000000000001</v>
      </c>
      <c r="I122" s="220"/>
      <c r="J122" s="216"/>
      <c r="K122" s="216"/>
      <c r="L122" s="221"/>
      <c r="M122" s="222"/>
      <c r="N122" s="223"/>
      <c r="O122" s="223"/>
      <c r="P122" s="223"/>
      <c r="Q122" s="223"/>
      <c r="R122" s="223"/>
      <c r="S122" s="223"/>
      <c r="T122" s="224"/>
      <c r="AT122" s="225" t="s">
        <v>154</v>
      </c>
      <c r="AU122" s="225" t="s">
        <v>85</v>
      </c>
      <c r="AV122" s="15" t="s">
        <v>143</v>
      </c>
      <c r="AW122" s="15" t="s">
        <v>36</v>
      </c>
      <c r="AX122" s="15" t="s">
        <v>75</v>
      </c>
      <c r="AY122" s="225" t="s">
        <v>142</v>
      </c>
    </row>
    <row r="123" spans="1:65" s="13" customFormat="1" ht="11.25">
      <c r="B123" s="193"/>
      <c r="C123" s="194"/>
      <c r="D123" s="195" t="s">
        <v>154</v>
      </c>
      <c r="E123" s="196" t="s">
        <v>21</v>
      </c>
      <c r="F123" s="197" t="s">
        <v>162</v>
      </c>
      <c r="G123" s="194"/>
      <c r="H123" s="196" t="s">
        <v>21</v>
      </c>
      <c r="I123" s="198"/>
      <c r="J123" s="194"/>
      <c r="K123" s="194"/>
      <c r="L123" s="199"/>
      <c r="M123" s="200"/>
      <c r="N123" s="201"/>
      <c r="O123" s="201"/>
      <c r="P123" s="201"/>
      <c r="Q123" s="201"/>
      <c r="R123" s="201"/>
      <c r="S123" s="201"/>
      <c r="T123" s="202"/>
      <c r="AT123" s="203" t="s">
        <v>154</v>
      </c>
      <c r="AU123" s="203" t="s">
        <v>85</v>
      </c>
      <c r="AV123" s="13" t="s">
        <v>83</v>
      </c>
      <c r="AW123" s="13" t="s">
        <v>36</v>
      </c>
      <c r="AX123" s="13" t="s">
        <v>75</v>
      </c>
      <c r="AY123" s="203" t="s">
        <v>142</v>
      </c>
    </row>
    <row r="124" spans="1:65" s="14" customFormat="1" ht="11.25">
      <c r="B124" s="204"/>
      <c r="C124" s="205"/>
      <c r="D124" s="195" t="s">
        <v>154</v>
      </c>
      <c r="E124" s="206" t="s">
        <v>21</v>
      </c>
      <c r="F124" s="207" t="s">
        <v>171</v>
      </c>
      <c r="G124" s="205"/>
      <c r="H124" s="208">
        <v>10.855</v>
      </c>
      <c r="I124" s="209"/>
      <c r="J124" s="205"/>
      <c r="K124" s="205"/>
      <c r="L124" s="210"/>
      <c r="M124" s="211"/>
      <c r="N124" s="212"/>
      <c r="O124" s="212"/>
      <c r="P124" s="212"/>
      <c r="Q124" s="212"/>
      <c r="R124" s="212"/>
      <c r="S124" s="212"/>
      <c r="T124" s="213"/>
      <c r="AT124" s="214" t="s">
        <v>154</v>
      </c>
      <c r="AU124" s="214" t="s">
        <v>85</v>
      </c>
      <c r="AV124" s="14" t="s">
        <v>85</v>
      </c>
      <c r="AW124" s="14" t="s">
        <v>36</v>
      </c>
      <c r="AX124" s="14" t="s">
        <v>75</v>
      </c>
      <c r="AY124" s="214" t="s">
        <v>142</v>
      </c>
    </row>
    <row r="125" spans="1:65" s="15" customFormat="1" ht="11.25">
      <c r="B125" s="215"/>
      <c r="C125" s="216"/>
      <c r="D125" s="195" t="s">
        <v>154</v>
      </c>
      <c r="E125" s="217" t="s">
        <v>21</v>
      </c>
      <c r="F125" s="218" t="s">
        <v>161</v>
      </c>
      <c r="G125" s="216"/>
      <c r="H125" s="219">
        <v>10.855</v>
      </c>
      <c r="I125" s="220"/>
      <c r="J125" s="216"/>
      <c r="K125" s="216"/>
      <c r="L125" s="221"/>
      <c r="M125" s="222"/>
      <c r="N125" s="223"/>
      <c r="O125" s="223"/>
      <c r="P125" s="223"/>
      <c r="Q125" s="223"/>
      <c r="R125" s="223"/>
      <c r="S125" s="223"/>
      <c r="T125" s="224"/>
      <c r="AT125" s="225" t="s">
        <v>154</v>
      </c>
      <c r="AU125" s="225" t="s">
        <v>85</v>
      </c>
      <c r="AV125" s="15" t="s">
        <v>143</v>
      </c>
      <c r="AW125" s="15" t="s">
        <v>36</v>
      </c>
      <c r="AX125" s="15" t="s">
        <v>75</v>
      </c>
      <c r="AY125" s="225" t="s">
        <v>142</v>
      </c>
    </row>
    <row r="126" spans="1:65" s="16" customFormat="1" ht="11.25">
      <c r="B126" s="226"/>
      <c r="C126" s="227"/>
      <c r="D126" s="195" t="s">
        <v>154</v>
      </c>
      <c r="E126" s="228" t="s">
        <v>21</v>
      </c>
      <c r="F126" s="229" t="s">
        <v>164</v>
      </c>
      <c r="G126" s="227"/>
      <c r="H126" s="230">
        <v>32.576999999999998</v>
      </c>
      <c r="I126" s="231"/>
      <c r="J126" s="227"/>
      <c r="K126" s="227"/>
      <c r="L126" s="232"/>
      <c r="M126" s="233"/>
      <c r="N126" s="234"/>
      <c r="O126" s="234"/>
      <c r="P126" s="234"/>
      <c r="Q126" s="234"/>
      <c r="R126" s="234"/>
      <c r="S126" s="234"/>
      <c r="T126" s="235"/>
      <c r="AT126" s="236" t="s">
        <v>154</v>
      </c>
      <c r="AU126" s="236" t="s">
        <v>85</v>
      </c>
      <c r="AV126" s="16" t="s">
        <v>150</v>
      </c>
      <c r="AW126" s="16" t="s">
        <v>36</v>
      </c>
      <c r="AX126" s="16" t="s">
        <v>83</v>
      </c>
      <c r="AY126" s="236" t="s">
        <v>142</v>
      </c>
    </row>
    <row r="127" spans="1:65" s="2" customFormat="1" ht="37.9" customHeight="1">
      <c r="A127" s="36"/>
      <c r="B127" s="37"/>
      <c r="C127" s="175" t="s">
        <v>143</v>
      </c>
      <c r="D127" s="175" t="s">
        <v>145</v>
      </c>
      <c r="E127" s="176" t="s">
        <v>172</v>
      </c>
      <c r="F127" s="177" t="s">
        <v>173</v>
      </c>
      <c r="G127" s="178" t="s">
        <v>174</v>
      </c>
      <c r="H127" s="179">
        <v>16</v>
      </c>
      <c r="I127" s="180"/>
      <c r="J127" s="181">
        <f>ROUND(I127*H127,2)</f>
        <v>0</v>
      </c>
      <c r="K127" s="177" t="s">
        <v>149</v>
      </c>
      <c r="L127" s="41"/>
      <c r="M127" s="182" t="s">
        <v>21</v>
      </c>
      <c r="N127" s="183" t="s">
        <v>46</v>
      </c>
      <c r="O127" s="66"/>
      <c r="P127" s="184">
        <f>O127*H127</f>
        <v>0</v>
      </c>
      <c r="Q127" s="184">
        <v>4.8919999999999998E-2</v>
      </c>
      <c r="R127" s="184">
        <f>Q127*H127</f>
        <v>0.78271999999999997</v>
      </c>
      <c r="S127" s="184">
        <v>0</v>
      </c>
      <c r="T127" s="185">
        <f>S127*H127</f>
        <v>0</v>
      </c>
      <c r="U127" s="36"/>
      <c r="V127" s="36"/>
      <c r="W127" s="36"/>
      <c r="X127" s="36"/>
      <c r="Y127" s="36"/>
      <c r="Z127" s="36"/>
      <c r="AA127" s="36"/>
      <c r="AB127" s="36"/>
      <c r="AC127" s="36"/>
      <c r="AD127" s="36"/>
      <c r="AE127" s="36"/>
      <c r="AR127" s="186" t="s">
        <v>150</v>
      </c>
      <c r="AT127" s="186" t="s">
        <v>145</v>
      </c>
      <c r="AU127" s="186" t="s">
        <v>85</v>
      </c>
      <c r="AY127" s="19" t="s">
        <v>142</v>
      </c>
      <c r="BE127" s="187">
        <f>IF(N127="základní",J127,0)</f>
        <v>0</v>
      </c>
      <c r="BF127" s="187">
        <f>IF(N127="snížená",J127,0)</f>
        <v>0</v>
      </c>
      <c r="BG127" s="187">
        <f>IF(N127="zákl. přenesená",J127,0)</f>
        <v>0</v>
      </c>
      <c r="BH127" s="187">
        <f>IF(N127="sníž. přenesená",J127,0)</f>
        <v>0</v>
      </c>
      <c r="BI127" s="187">
        <f>IF(N127="nulová",J127,0)</f>
        <v>0</v>
      </c>
      <c r="BJ127" s="19" t="s">
        <v>83</v>
      </c>
      <c r="BK127" s="187">
        <f>ROUND(I127*H127,2)</f>
        <v>0</v>
      </c>
      <c r="BL127" s="19" t="s">
        <v>150</v>
      </c>
      <c r="BM127" s="186" t="s">
        <v>175</v>
      </c>
    </row>
    <row r="128" spans="1:65" s="2" customFormat="1" ht="11.25">
      <c r="A128" s="36"/>
      <c r="B128" s="37"/>
      <c r="C128" s="38"/>
      <c r="D128" s="188" t="s">
        <v>152</v>
      </c>
      <c r="E128" s="38"/>
      <c r="F128" s="189" t="s">
        <v>176</v>
      </c>
      <c r="G128" s="38"/>
      <c r="H128" s="38"/>
      <c r="I128" s="190"/>
      <c r="J128" s="38"/>
      <c r="K128" s="38"/>
      <c r="L128" s="41"/>
      <c r="M128" s="191"/>
      <c r="N128" s="192"/>
      <c r="O128" s="66"/>
      <c r="P128" s="66"/>
      <c r="Q128" s="66"/>
      <c r="R128" s="66"/>
      <c r="S128" s="66"/>
      <c r="T128" s="67"/>
      <c r="U128" s="36"/>
      <c r="V128" s="36"/>
      <c r="W128" s="36"/>
      <c r="X128" s="36"/>
      <c r="Y128" s="36"/>
      <c r="Z128" s="36"/>
      <c r="AA128" s="36"/>
      <c r="AB128" s="36"/>
      <c r="AC128" s="36"/>
      <c r="AD128" s="36"/>
      <c r="AE128" s="36"/>
      <c r="AT128" s="19" t="s">
        <v>152</v>
      </c>
      <c r="AU128" s="19" t="s">
        <v>85</v>
      </c>
    </row>
    <row r="129" spans="1:65" s="13" customFormat="1" ht="11.25">
      <c r="B129" s="193"/>
      <c r="C129" s="194"/>
      <c r="D129" s="195" t="s">
        <v>154</v>
      </c>
      <c r="E129" s="196" t="s">
        <v>21</v>
      </c>
      <c r="F129" s="197" t="s">
        <v>177</v>
      </c>
      <c r="G129" s="194"/>
      <c r="H129" s="196" t="s">
        <v>21</v>
      </c>
      <c r="I129" s="198"/>
      <c r="J129" s="194"/>
      <c r="K129" s="194"/>
      <c r="L129" s="199"/>
      <c r="M129" s="200"/>
      <c r="N129" s="201"/>
      <c r="O129" s="201"/>
      <c r="P129" s="201"/>
      <c r="Q129" s="201"/>
      <c r="R129" s="201"/>
      <c r="S129" s="201"/>
      <c r="T129" s="202"/>
      <c r="AT129" s="203" t="s">
        <v>154</v>
      </c>
      <c r="AU129" s="203" t="s">
        <v>85</v>
      </c>
      <c r="AV129" s="13" t="s">
        <v>83</v>
      </c>
      <c r="AW129" s="13" t="s">
        <v>36</v>
      </c>
      <c r="AX129" s="13" t="s">
        <v>75</v>
      </c>
      <c r="AY129" s="203" t="s">
        <v>142</v>
      </c>
    </row>
    <row r="130" spans="1:65" s="14" customFormat="1" ht="11.25">
      <c r="B130" s="204"/>
      <c r="C130" s="205"/>
      <c r="D130" s="195" t="s">
        <v>154</v>
      </c>
      <c r="E130" s="206" t="s">
        <v>21</v>
      </c>
      <c r="F130" s="207" t="s">
        <v>178</v>
      </c>
      <c r="G130" s="205"/>
      <c r="H130" s="208">
        <v>16</v>
      </c>
      <c r="I130" s="209"/>
      <c r="J130" s="205"/>
      <c r="K130" s="205"/>
      <c r="L130" s="210"/>
      <c r="M130" s="211"/>
      <c r="N130" s="212"/>
      <c r="O130" s="212"/>
      <c r="P130" s="212"/>
      <c r="Q130" s="212"/>
      <c r="R130" s="212"/>
      <c r="S130" s="212"/>
      <c r="T130" s="213"/>
      <c r="AT130" s="214" t="s">
        <v>154</v>
      </c>
      <c r="AU130" s="214" t="s">
        <v>85</v>
      </c>
      <c r="AV130" s="14" t="s">
        <v>85</v>
      </c>
      <c r="AW130" s="14" t="s">
        <v>36</v>
      </c>
      <c r="AX130" s="14" t="s">
        <v>75</v>
      </c>
      <c r="AY130" s="214" t="s">
        <v>142</v>
      </c>
    </row>
    <row r="131" spans="1:65" s="16" customFormat="1" ht="11.25">
      <c r="B131" s="226"/>
      <c r="C131" s="227"/>
      <c r="D131" s="195" t="s">
        <v>154</v>
      </c>
      <c r="E131" s="228" t="s">
        <v>21</v>
      </c>
      <c r="F131" s="229" t="s">
        <v>164</v>
      </c>
      <c r="G131" s="227"/>
      <c r="H131" s="230">
        <v>16</v>
      </c>
      <c r="I131" s="231"/>
      <c r="J131" s="227"/>
      <c r="K131" s="227"/>
      <c r="L131" s="232"/>
      <c r="M131" s="233"/>
      <c r="N131" s="234"/>
      <c r="O131" s="234"/>
      <c r="P131" s="234"/>
      <c r="Q131" s="234"/>
      <c r="R131" s="234"/>
      <c r="S131" s="234"/>
      <c r="T131" s="235"/>
      <c r="AT131" s="236" t="s">
        <v>154</v>
      </c>
      <c r="AU131" s="236" t="s">
        <v>85</v>
      </c>
      <c r="AV131" s="16" t="s">
        <v>150</v>
      </c>
      <c r="AW131" s="16" t="s">
        <v>36</v>
      </c>
      <c r="AX131" s="16" t="s">
        <v>83</v>
      </c>
      <c r="AY131" s="236" t="s">
        <v>142</v>
      </c>
    </row>
    <row r="132" spans="1:65" s="2" customFormat="1" ht="24.2" customHeight="1">
      <c r="A132" s="36"/>
      <c r="B132" s="37"/>
      <c r="C132" s="175" t="s">
        <v>150</v>
      </c>
      <c r="D132" s="175" t="s">
        <v>145</v>
      </c>
      <c r="E132" s="176" t="s">
        <v>179</v>
      </c>
      <c r="F132" s="177" t="s">
        <v>180</v>
      </c>
      <c r="G132" s="178" t="s">
        <v>174</v>
      </c>
      <c r="H132" s="179">
        <v>2</v>
      </c>
      <c r="I132" s="180"/>
      <c r="J132" s="181">
        <f>ROUND(I132*H132,2)</f>
        <v>0</v>
      </c>
      <c r="K132" s="177" t="s">
        <v>149</v>
      </c>
      <c r="L132" s="41"/>
      <c r="M132" s="182" t="s">
        <v>21</v>
      </c>
      <c r="N132" s="183" t="s">
        <v>46</v>
      </c>
      <c r="O132" s="66"/>
      <c r="P132" s="184">
        <f>O132*H132</f>
        <v>0</v>
      </c>
      <c r="Q132" s="184">
        <v>3.9629999999999999E-2</v>
      </c>
      <c r="R132" s="184">
        <f>Q132*H132</f>
        <v>7.9259999999999997E-2</v>
      </c>
      <c r="S132" s="184">
        <v>0</v>
      </c>
      <c r="T132" s="185">
        <f>S132*H132</f>
        <v>0</v>
      </c>
      <c r="U132" s="36"/>
      <c r="V132" s="36"/>
      <c r="W132" s="36"/>
      <c r="X132" s="36"/>
      <c r="Y132" s="36"/>
      <c r="Z132" s="36"/>
      <c r="AA132" s="36"/>
      <c r="AB132" s="36"/>
      <c r="AC132" s="36"/>
      <c r="AD132" s="36"/>
      <c r="AE132" s="36"/>
      <c r="AR132" s="186" t="s">
        <v>150</v>
      </c>
      <c r="AT132" s="186" t="s">
        <v>145</v>
      </c>
      <c r="AU132" s="186" t="s">
        <v>85</v>
      </c>
      <c r="AY132" s="19" t="s">
        <v>142</v>
      </c>
      <c r="BE132" s="187">
        <f>IF(N132="základní",J132,0)</f>
        <v>0</v>
      </c>
      <c r="BF132" s="187">
        <f>IF(N132="snížená",J132,0)</f>
        <v>0</v>
      </c>
      <c r="BG132" s="187">
        <f>IF(N132="zákl. přenesená",J132,0)</f>
        <v>0</v>
      </c>
      <c r="BH132" s="187">
        <f>IF(N132="sníž. přenesená",J132,0)</f>
        <v>0</v>
      </c>
      <c r="BI132" s="187">
        <f>IF(N132="nulová",J132,0)</f>
        <v>0</v>
      </c>
      <c r="BJ132" s="19" t="s">
        <v>83</v>
      </c>
      <c r="BK132" s="187">
        <f>ROUND(I132*H132,2)</f>
        <v>0</v>
      </c>
      <c r="BL132" s="19" t="s">
        <v>150</v>
      </c>
      <c r="BM132" s="186" t="s">
        <v>181</v>
      </c>
    </row>
    <row r="133" spans="1:65" s="2" customFormat="1" ht="11.25">
      <c r="A133" s="36"/>
      <c r="B133" s="37"/>
      <c r="C133" s="38"/>
      <c r="D133" s="188" t="s">
        <v>152</v>
      </c>
      <c r="E133" s="38"/>
      <c r="F133" s="189" t="s">
        <v>182</v>
      </c>
      <c r="G133" s="38"/>
      <c r="H133" s="38"/>
      <c r="I133" s="190"/>
      <c r="J133" s="38"/>
      <c r="K133" s="38"/>
      <c r="L133" s="41"/>
      <c r="M133" s="191"/>
      <c r="N133" s="192"/>
      <c r="O133" s="66"/>
      <c r="P133" s="66"/>
      <c r="Q133" s="66"/>
      <c r="R133" s="66"/>
      <c r="S133" s="66"/>
      <c r="T133" s="67"/>
      <c r="U133" s="36"/>
      <c r="V133" s="36"/>
      <c r="W133" s="36"/>
      <c r="X133" s="36"/>
      <c r="Y133" s="36"/>
      <c r="Z133" s="36"/>
      <c r="AA133" s="36"/>
      <c r="AB133" s="36"/>
      <c r="AC133" s="36"/>
      <c r="AD133" s="36"/>
      <c r="AE133" s="36"/>
      <c r="AT133" s="19" t="s">
        <v>152</v>
      </c>
      <c r="AU133" s="19" t="s">
        <v>85</v>
      </c>
    </row>
    <row r="134" spans="1:65" s="13" customFormat="1" ht="11.25">
      <c r="B134" s="193"/>
      <c r="C134" s="194"/>
      <c r="D134" s="195" t="s">
        <v>154</v>
      </c>
      <c r="E134" s="196" t="s">
        <v>21</v>
      </c>
      <c r="F134" s="197" t="s">
        <v>155</v>
      </c>
      <c r="G134" s="194"/>
      <c r="H134" s="196" t="s">
        <v>21</v>
      </c>
      <c r="I134" s="198"/>
      <c r="J134" s="194"/>
      <c r="K134" s="194"/>
      <c r="L134" s="199"/>
      <c r="M134" s="200"/>
      <c r="N134" s="201"/>
      <c r="O134" s="201"/>
      <c r="P134" s="201"/>
      <c r="Q134" s="201"/>
      <c r="R134" s="201"/>
      <c r="S134" s="201"/>
      <c r="T134" s="202"/>
      <c r="AT134" s="203" t="s">
        <v>154</v>
      </c>
      <c r="AU134" s="203" t="s">
        <v>85</v>
      </c>
      <c r="AV134" s="13" t="s">
        <v>83</v>
      </c>
      <c r="AW134" s="13" t="s">
        <v>36</v>
      </c>
      <c r="AX134" s="13" t="s">
        <v>75</v>
      </c>
      <c r="AY134" s="203" t="s">
        <v>142</v>
      </c>
    </row>
    <row r="135" spans="1:65" s="13" customFormat="1" ht="11.25">
      <c r="B135" s="193"/>
      <c r="C135" s="194"/>
      <c r="D135" s="195" t="s">
        <v>154</v>
      </c>
      <c r="E135" s="196" t="s">
        <v>21</v>
      </c>
      <c r="F135" s="197" t="s">
        <v>183</v>
      </c>
      <c r="G135" s="194"/>
      <c r="H135" s="196" t="s">
        <v>21</v>
      </c>
      <c r="I135" s="198"/>
      <c r="J135" s="194"/>
      <c r="K135" s="194"/>
      <c r="L135" s="199"/>
      <c r="M135" s="200"/>
      <c r="N135" s="201"/>
      <c r="O135" s="201"/>
      <c r="P135" s="201"/>
      <c r="Q135" s="201"/>
      <c r="R135" s="201"/>
      <c r="S135" s="201"/>
      <c r="T135" s="202"/>
      <c r="AT135" s="203" t="s">
        <v>154</v>
      </c>
      <c r="AU135" s="203" t="s">
        <v>85</v>
      </c>
      <c r="AV135" s="13" t="s">
        <v>83</v>
      </c>
      <c r="AW135" s="13" t="s">
        <v>36</v>
      </c>
      <c r="AX135" s="13" t="s">
        <v>75</v>
      </c>
      <c r="AY135" s="203" t="s">
        <v>142</v>
      </c>
    </row>
    <row r="136" spans="1:65" s="14" customFormat="1" ht="11.25">
      <c r="B136" s="204"/>
      <c r="C136" s="205"/>
      <c r="D136" s="195" t="s">
        <v>154</v>
      </c>
      <c r="E136" s="206" t="s">
        <v>21</v>
      </c>
      <c r="F136" s="207" t="s">
        <v>184</v>
      </c>
      <c r="G136" s="205"/>
      <c r="H136" s="208">
        <v>2</v>
      </c>
      <c r="I136" s="209"/>
      <c r="J136" s="205"/>
      <c r="K136" s="205"/>
      <c r="L136" s="210"/>
      <c r="M136" s="211"/>
      <c r="N136" s="212"/>
      <c r="O136" s="212"/>
      <c r="P136" s="212"/>
      <c r="Q136" s="212"/>
      <c r="R136" s="212"/>
      <c r="S136" s="212"/>
      <c r="T136" s="213"/>
      <c r="AT136" s="214" t="s">
        <v>154</v>
      </c>
      <c r="AU136" s="214" t="s">
        <v>85</v>
      </c>
      <c r="AV136" s="14" t="s">
        <v>85</v>
      </c>
      <c r="AW136" s="14" t="s">
        <v>36</v>
      </c>
      <c r="AX136" s="14" t="s">
        <v>75</v>
      </c>
      <c r="AY136" s="214" t="s">
        <v>142</v>
      </c>
    </row>
    <row r="137" spans="1:65" s="16" customFormat="1" ht="11.25">
      <c r="B137" s="226"/>
      <c r="C137" s="227"/>
      <c r="D137" s="195" t="s">
        <v>154</v>
      </c>
      <c r="E137" s="228" t="s">
        <v>21</v>
      </c>
      <c r="F137" s="229" t="s">
        <v>164</v>
      </c>
      <c r="G137" s="227"/>
      <c r="H137" s="230">
        <v>2</v>
      </c>
      <c r="I137" s="231"/>
      <c r="J137" s="227"/>
      <c r="K137" s="227"/>
      <c r="L137" s="232"/>
      <c r="M137" s="233"/>
      <c r="N137" s="234"/>
      <c r="O137" s="234"/>
      <c r="P137" s="234"/>
      <c r="Q137" s="234"/>
      <c r="R137" s="234"/>
      <c r="S137" s="234"/>
      <c r="T137" s="235"/>
      <c r="AT137" s="236" t="s">
        <v>154</v>
      </c>
      <c r="AU137" s="236" t="s">
        <v>85</v>
      </c>
      <c r="AV137" s="16" t="s">
        <v>150</v>
      </c>
      <c r="AW137" s="16" t="s">
        <v>36</v>
      </c>
      <c r="AX137" s="16" t="s">
        <v>83</v>
      </c>
      <c r="AY137" s="236" t="s">
        <v>142</v>
      </c>
    </row>
    <row r="138" spans="1:65" s="2" customFormat="1" ht="24.2" customHeight="1">
      <c r="A138" s="36"/>
      <c r="B138" s="37"/>
      <c r="C138" s="175" t="s">
        <v>185</v>
      </c>
      <c r="D138" s="175" t="s">
        <v>145</v>
      </c>
      <c r="E138" s="176" t="s">
        <v>186</v>
      </c>
      <c r="F138" s="177" t="s">
        <v>187</v>
      </c>
      <c r="G138" s="178" t="s">
        <v>148</v>
      </c>
      <c r="H138" s="179">
        <v>1.62</v>
      </c>
      <c r="I138" s="180"/>
      <c r="J138" s="181">
        <f>ROUND(I138*H138,2)</f>
        <v>0</v>
      </c>
      <c r="K138" s="177" t="s">
        <v>149</v>
      </c>
      <c r="L138" s="41"/>
      <c r="M138" s="182" t="s">
        <v>21</v>
      </c>
      <c r="N138" s="183" t="s">
        <v>46</v>
      </c>
      <c r="O138" s="66"/>
      <c r="P138" s="184">
        <f>O138*H138</f>
        <v>0</v>
      </c>
      <c r="Q138" s="184">
        <v>8.0610000000000001E-2</v>
      </c>
      <c r="R138" s="184">
        <f>Q138*H138</f>
        <v>0.13058820000000002</v>
      </c>
      <c r="S138" s="184">
        <v>0</v>
      </c>
      <c r="T138" s="185">
        <f>S138*H138</f>
        <v>0</v>
      </c>
      <c r="U138" s="36"/>
      <c r="V138" s="36"/>
      <c r="W138" s="36"/>
      <c r="X138" s="36"/>
      <c r="Y138" s="36"/>
      <c r="Z138" s="36"/>
      <c r="AA138" s="36"/>
      <c r="AB138" s="36"/>
      <c r="AC138" s="36"/>
      <c r="AD138" s="36"/>
      <c r="AE138" s="36"/>
      <c r="AR138" s="186" t="s">
        <v>150</v>
      </c>
      <c r="AT138" s="186" t="s">
        <v>145</v>
      </c>
      <c r="AU138" s="186" t="s">
        <v>85</v>
      </c>
      <c r="AY138" s="19" t="s">
        <v>142</v>
      </c>
      <c r="BE138" s="187">
        <f>IF(N138="základní",J138,0)</f>
        <v>0</v>
      </c>
      <c r="BF138" s="187">
        <f>IF(N138="snížená",J138,0)</f>
        <v>0</v>
      </c>
      <c r="BG138" s="187">
        <f>IF(N138="zákl. přenesená",J138,0)</f>
        <v>0</v>
      </c>
      <c r="BH138" s="187">
        <f>IF(N138="sníž. přenesená",J138,0)</f>
        <v>0</v>
      </c>
      <c r="BI138" s="187">
        <f>IF(N138="nulová",J138,0)</f>
        <v>0</v>
      </c>
      <c r="BJ138" s="19" t="s">
        <v>83</v>
      </c>
      <c r="BK138" s="187">
        <f>ROUND(I138*H138,2)</f>
        <v>0</v>
      </c>
      <c r="BL138" s="19" t="s">
        <v>150</v>
      </c>
      <c r="BM138" s="186" t="s">
        <v>188</v>
      </c>
    </row>
    <row r="139" spans="1:65" s="2" customFormat="1" ht="11.25">
      <c r="A139" s="36"/>
      <c r="B139" s="37"/>
      <c r="C139" s="38"/>
      <c r="D139" s="188" t="s">
        <v>152</v>
      </c>
      <c r="E139" s="38"/>
      <c r="F139" s="189" t="s">
        <v>189</v>
      </c>
      <c r="G139" s="38"/>
      <c r="H139" s="38"/>
      <c r="I139" s="190"/>
      <c r="J139" s="38"/>
      <c r="K139" s="38"/>
      <c r="L139" s="41"/>
      <c r="M139" s="191"/>
      <c r="N139" s="192"/>
      <c r="O139" s="66"/>
      <c r="P139" s="66"/>
      <c r="Q139" s="66"/>
      <c r="R139" s="66"/>
      <c r="S139" s="66"/>
      <c r="T139" s="67"/>
      <c r="U139" s="36"/>
      <c r="V139" s="36"/>
      <c r="W139" s="36"/>
      <c r="X139" s="36"/>
      <c r="Y139" s="36"/>
      <c r="Z139" s="36"/>
      <c r="AA139" s="36"/>
      <c r="AB139" s="36"/>
      <c r="AC139" s="36"/>
      <c r="AD139" s="36"/>
      <c r="AE139" s="36"/>
      <c r="AT139" s="19" t="s">
        <v>152</v>
      </c>
      <c r="AU139" s="19" t="s">
        <v>85</v>
      </c>
    </row>
    <row r="140" spans="1:65" s="2" customFormat="1" ht="19.5">
      <c r="A140" s="36"/>
      <c r="B140" s="37"/>
      <c r="C140" s="38"/>
      <c r="D140" s="195" t="s">
        <v>190</v>
      </c>
      <c r="E140" s="38"/>
      <c r="F140" s="237" t="s">
        <v>191</v>
      </c>
      <c r="G140" s="38"/>
      <c r="H140" s="38"/>
      <c r="I140" s="190"/>
      <c r="J140" s="38"/>
      <c r="K140" s="38"/>
      <c r="L140" s="41"/>
      <c r="M140" s="191"/>
      <c r="N140" s="192"/>
      <c r="O140" s="66"/>
      <c r="P140" s="66"/>
      <c r="Q140" s="66"/>
      <c r="R140" s="66"/>
      <c r="S140" s="66"/>
      <c r="T140" s="67"/>
      <c r="U140" s="36"/>
      <c r="V140" s="36"/>
      <c r="W140" s="36"/>
      <c r="X140" s="36"/>
      <c r="Y140" s="36"/>
      <c r="Z140" s="36"/>
      <c r="AA140" s="36"/>
      <c r="AB140" s="36"/>
      <c r="AC140" s="36"/>
      <c r="AD140" s="36"/>
      <c r="AE140" s="36"/>
      <c r="AT140" s="19" t="s">
        <v>190</v>
      </c>
      <c r="AU140" s="19" t="s">
        <v>85</v>
      </c>
    </row>
    <row r="141" spans="1:65" s="13" customFormat="1" ht="11.25">
      <c r="B141" s="193"/>
      <c r="C141" s="194"/>
      <c r="D141" s="195" t="s">
        <v>154</v>
      </c>
      <c r="E141" s="196" t="s">
        <v>21</v>
      </c>
      <c r="F141" s="197" t="s">
        <v>192</v>
      </c>
      <c r="G141" s="194"/>
      <c r="H141" s="196" t="s">
        <v>21</v>
      </c>
      <c r="I141" s="198"/>
      <c r="J141" s="194"/>
      <c r="K141" s="194"/>
      <c r="L141" s="199"/>
      <c r="M141" s="200"/>
      <c r="N141" s="201"/>
      <c r="O141" s="201"/>
      <c r="P141" s="201"/>
      <c r="Q141" s="201"/>
      <c r="R141" s="201"/>
      <c r="S141" s="201"/>
      <c r="T141" s="202"/>
      <c r="AT141" s="203" t="s">
        <v>154</v>
      </c>
      <c r="AU141" s="203" t="s">
        <v>85</v>
      </c>
      <c r="AV141" s="13" t="s">
        <v>83</v>
      </c>
      <c r="AW141" s="13" t="s">
        <v>36</v>
      </c>
      <c r="AX141" s="13" t="s">
        <v>75</v>
      </c>
      <c r="AY141" s="203" t="s">
        <v>142</v>
      </c>
    </row>
    <row r="142" spans="1:65" s="13" customFormat="1" ht="11.25">
      <c r="B142" s="193"/>
      <c r="C142" s="194"/>
      <c r="D142" s="195" t="s">
        <v>154</v>
      </c>
      <c r="E142" s="196" t="s">
        <v>21</v>
      </c>
      <c r="F142" s="197" t="s">
        <v>193</v>
      </c>
      <c r="G142" s="194"/>
      <c r="H142" s="196" t="s">
        <v>21</v>
      </c>
      <c r="I142" s="198"/>
      <c r="J142" s="194"/>
      <c r="K142" s="194"/>
      <c r="L142" s="199"/>
      <c r="M142" s="200"/>
      <c r="N142" s="201"/>
      <c r="O142" s="201"/>
      <c r="P142" s="201"/>
      <c r="Q142" s="201"/>
      <c r="R142" s="201"/>
      <c r="S142" s="201"/>
      <c r="T142" s="202"/>
      <c r="AT142" s="203" t="s">
        <v>154</v>
      </c>
      <c r="AU142" s="203" t="s">
        <v>85</v>
      </c>
      <c r="AV142" s="13" t="s">
        <v>83</v>
      </c>
      <c r="AW142" s="13" t="s">
        <v>36</v>
      </c>
      <c r="AX142" s="13" t="s">
        <v>75</v>
      </c>
      <c r="AY142" s="203" t="s">
        <v>142</v>
      </c>
    </row>
    <row r="143" spans="1:65" s="14" customFormat="1" ht="11.25">
      <c r="B143" s="204"/>
      <c r="C143" s="205"/>
      <c r="D143" s="195" t="s">
        <v>154</v>
      </c>
      <c r="E143" s="206" t="s">
        <v>21</v>
      </c>
      <c r="F143" s="207" t="s">
        <v>194</v>
      </c>
      <c r="G143" s="205"/>
      <c r="H143" s="208">
        <v>1.62</v>
      </c>
      <c r="I143" s="209"/>
      <c r="J143" s="205"/>
      <c r="K143" s="205"/>
      <c r="L143" s="210"/>
      <c r="M143" s="211"/>
      <c r="N143" s="212"/>
      <c r="O143" s="212"/>
      <c r="P143" s="212"/>
      <c r="Q143" s="212"/>
      <c r="R143" s="212"/>
      <c r="S143" s="212"/>
      <c r="T143" s="213"/>
      <c r="AT143" s="214" t="s">
        <v>154</v>
      </c>
      <c r="AU143" s="214" t="s">
        <v>85</v>
      </c>
      <c r="AV143" s="14" t="s">
        <v>85</v>
      </c>
      <c r="AW143" s="14" t="s">
        <v>36</v>
      </c>
      <c r="AX143" s="14" t="s">
        <v>75</v>
      </c>
      <c r="AY143" s="214" t="s">
        <v>142</v>
      </c>
    </row>
    <row r="144" spans="1:65" s="16" customFormat="1" ht="11.25">
      <c r="B144" s="226"/>
      <c r="C144" s="227"/>
      <c r="D144" s="195" t="s">
        <v>154</v>
      </c>
      <c r="E144" s="228" t="s">
        <v>21</v>
      </c>
      <c r="F144" s="229" t="s">
        <v>164</v>
      </c>
      <c r="G144" s="227"/>
      <c r="H144" s="230">
        <v>1.62</v>
      </c>
      <c r="I144" s="231"/>
      <c r="J144" s="227"/>
      <c r="K144" s="227"/>
      <c r="L144" s="232"/>
      <c r="M144" s="233"/>
      <c r="N144" s="234"/>
      <c r="O144" s="234"/>
      <c r="P144" s="234"/>
      <c r="Q144" s="234"/>
      <c r="R144" s="234"/>
      <c r="S144" s="234"/>
      <c r="T144" s="235"/>
      <c r="AT144" s="236" t="s">
        <v>154</v>
      </c>
      <c r="AU144" s="236" t="s">
        <v>85</v>
      </c>
      <c r="AV144" s="16" t="s">
        <v>150</v>
      </c>
      <c r="AW144" s="16" t="s">
        <v>36</v>
      </c>
      <c r="AX144" s="16" t="s">
        <v>83</v>
      </c>
      <c r="AY144" s="236" t="s">
        <v>142</v>
      </c>
    </row>
    <row r="145" spans="1:65" s="2" customFormat="1" ht="24.2" customHeight="1">
      <c r="A145" s="36"/>
      <c r="B145" s="37"/>
      <c r="C145" s="175" t="s">
        <v>195</v>
      </c>
      <c r="D145" s="175" t="s">
        <v>145</v>
      </c>
      <c r="E145" s="176" t="s">
        <v>196</v>
      </c>
      <c r="F145" s="177" t="s">
        <v>197</v>
      </c>
      <c r="G145" s="178" t="s">
        <v>148</v>
      </c>
      <c r="H145" s="179">
        <v>13.824999999999999</v>
      </c>
      <c r="I145" s="180"/>
      <c r="J145" s="181">
        <f>ROUND(I145*H145,2)</f>
        <v>0</v>
      </c>
      <c r="K145" s="177" t="s">
        <v>149</v>
      </c>
      <c r="L145" s="41"/>
      <c r="M145" s="182" t="s">
        <v>21</v>
      </c>
      <c r="N145" s="183" t="s">
        <v>46</v>
      </c>
      <c r="O145" s="66"/>
      <c r="P145" s="184">
        <f>O145*H145</f>
        <v>0</v>
      </c>
      <c r="Q145" s="184">
        <v>7.571E-2</v>
      </c>
      <c r="R145" s="184">
        <f>Q145*H145</f>
        <v>1.04669075</v>
      </c>
      <c r="S145" s="184">
        <v>0</v>
      </c>
      <c r="T145" s="185">
        <f>S145*H145</f>
        <v>0</v>
      </c>
      <c r="U145" s="36"/>
      <c r="V145" s="36"/>
      <c r="W145" s="36"/>
      <c r="X145" s="36"/>
      <c r="Y145" s="36"/>
      <c r="Z145" s="36"/>
      <c r="AA145" s="36"/>
      <c r="AB145" s="36"/>
      <c r="AC145" s="36"/>
      <c r="AD145" s="36"/>
      <c r="AE145" s="36"/>
      <c r="AR145" s="186" t="s">
        <v>150</v>
      </c>
      <c r="AT145" s="186" t="s">
        <v>145</v>
      </c>
      <c r="AU145" s="186" t="s">
        <v>85</v>
      </c>
      <c r="AY145" s="19" t="s">
        <v>142</v>
      </c>
      <c r="BE145" s="187">
        <f>IF(N145="základní",J145,0)</f>
        <v>0</v>
      </c>
      <c r="BF145" s="187">
        <f>IF(N145="snížená",J145,0)</f>
        <v>0</v>
      </c>
      <c r="BG145" s="187">
        <f>IF(N145="zákl. přenesená",J145,0)</f>
        <v>0</v>
      </c>
      <c r="BH145" s="187">
        <f>IF(N145="sníž. přenesená",J145,0)</f>
        <v>0</v>
      </c>
      <c r="BI145" s="187">
        <f>IF(N145="nulová",J145,0)</f>
        <v>0</v>
      </c>
      <c r="BJ145" s="19" t="s">
        <v>83</v>
      </c>
      <c r="BK145" s="187">
        <f>ROUND(I145*H145,2)</f>
        <v>0</v>
      </c>
      <c r="BL145" s="19" t="s">
        <v>150</v>
      </c>
      <c r="BM145" s="186" t="s">
        <v>198</v>
      </c>
    </row>
    <row r="146" spans="1:65" s="2" customFormat="1" ht="11.25">
      <c r="A146" s="36"/>
      <c r="B146" s="37"/>
      <c r="C146" s="38"/>
      <c r="D146" s="188" t="s">
        <v>152</v>
      </c>
      <c r="E146" s="38"/>
      <c r="F146" s="189" t="s">
        <v>199</v>
      </c>
      <c r="G146" s="38"/>
      <c r="H146" s="38"/>
      <c r="I146" s="190"/>
      <c r="J146" s="38"/>
      <c r="K146" s="38"/>
      <c r="L146" s="41"/>
      <c r="M146" s="191"/>
      <c r="N146" s="192"/>
      <c r="O146" s="66"/>
      <c r="P146" s="66"/>
      <c r="Q146" s="66"/>
      <c r="R146" s="66"/>
      <c r="S146" s="66"/>
      <c r="T146" s="67"/>
      <c r="U146" s="36"/>
      <c r="V146" s="36"/>
      <c r="W146" s="36"/>
      <c r="X146" s="36"/>
      <c r="Y146" s="36"/>
      <c r="Z146" s="36"/>
      <c r="AA146" s="36"/>
      <c r="AB146" s="36"/>
      <c r="AC146" s="36"/>
      <c r="AD146" s="36"/>
      <c r="AE146" s="36"/>
      <c r="AT146" s="19" t="s">
        <v>152</v>
      </c>
      <c r="AU146" s="19" t="s">
        <v>85</v>
      </c>
    </row>
    <row r="147" spans="1:65" s="13" customFormat="1" ht="11.25">
      <c r="B147" s="193"/>
      <c r="C147" s="194"/>
      <c r="D147" s="195" t="s">
        <v>154</v>
      </c>
      <c r="E147" s="196" t="s">
        <v>21</v>
      </c>
      <c r="F147" s="197" t="s">
        <v>155</v>
      </c>
      <c r="G147" s="194"/>
      <c r="H147" s="196" t="s">
        <v>21</v>
      </c>
      <c r="I147" s="198"/>
      <c r="J147" s="194"/>
      <c r="K147" s="194"/>
      <c r="L147" s="199"/>
      <c r="M147" s="200"/>
      <c r="N147" s="201"/>
      <c r="O147" s="201"/>
      <c r="P147" s="201"/>
      <c r="Q147" s="201"/>
      <c r="R147" s="201"/>
      <c r="S147" s="201"/>
      <c r="T147" s="202"/>
      <c r="AT147" s="203" t="s">
        <v>154</v>
      </c>
      <c r="AU147" s="203" t="s">
        <v>85</v>
      </c>
      <c r="AV147" s="13" t="s">
        <v>83</v>
      </c>
      <c r="AW147" s="13" t="s">
        <v>36</v>
      </c>
      <c r="AX147" s="13" t="s">
        <v>75</v>
      </c>
      <c r="AY147" s="203" t="s">
        <v>142</v>
      </c>
    </row>
    <row r="148" spans="1:65" s="13" customFormat="1" ht="11.25">
      <c r="B148" s="193"/>
      <c r="C148" s="194"/>
      <c r="D148" s="195" t="s">
        <v>154</v>
      </c>
      <c r="E148" s="196" t="s">
        <v>21</v>
      </c>
      <c r="F148" s="197" t="s">
        <v>156</v>
      </c>
      <c r="G148" s="194"/>
      <c r="H148" s="196" t="s">
        <v>21</v>
      </c>
      <c r="I148" s="198"/>
      <c r="J148" s="194"/>
      <c r="K148" s="194"/>
      <c r="L148" s="199"/>
      <c r="M148" s="200"/>
      <c r="N148" s="201"/>
      <c r="O148" s="201"/>
      <c r="P148" s="201"/>
      <c r="Q148" s="201"/>
      <c r="R148" s="201"/>
      <c r="S148" s="201"/>
      <c r="T148" s="202"/>
      <c r="AT148" s="203" t="s">
        <v>154</v>
      </c>
      <c r="AU148" s="203" t="s">
        <v>85</v>
      </c>
      <c r="AV148" s="13" t="s">
        <v>83</v>
      </c>
      <c r="AW148" s="13" t="s">
        <v>36</v>
      </c>
      <c r="AX148" s="13" t="s">
        <v>75</v>
      </c>
      <c r="AY148" s="203" t="s">
        <v>142</v>
      </c>
    </row>
    <row r="149" spans="1:65" s="14" customFormat="1" ht="11.25">
      <c r="B149" s="204"/>
      <c r="C149" s="205"/>
      <c r="D149" s="195" t="s">
        <v>154</v>
      </c>
      <c r="E149" s="206" t="s">
        <v>21</v>
      </c>
      <c r="F149" s="207" t="s">
        <v>200</v>
      </c>
      <c r="G149" s="205"/>
      <c r="H149" s="208">
        <v>8.1</v>
      </c>
      <c r="I149" s="209"/>
      <c r="J149" s="205"/>
      <c r="K149" s="205"/>
      <c r="L149" s="210"/>
      <c r="M149" s="211"/>
      <c r="N149" s="212"/>
      <c r="O149" s="212"/>
      <c r="P149" s="212"/>
      <c r="Q149" s="212"/>
      <c r="R149" s="212"/>
      <c r="S149" s="212"/>
      <c r="T149" s="213"/>
      <c r="AT149" s="214" t="s">
        <v>154</v>
      </c>
      <c r="AU149" s="214" t="s">
        <v>85</v>
      </c>
      <c r="AV149" s="14" t="s">
        <v>85</v>
      </c>
      <c r="AW149" s="14" t="s">
        <v>36</v>
      </c>
      <c r="AX149" s="14" t="s">
        <v>75</v>
      </c>
      <c r="AY149" s="214" t="s">
        <v>142</v>
      </c>
    </row>
    <row r="150" spans="1:65" s="14" customFormat="1" ht="11.25">
      <c r="B150" s="204"/>
      <c r="C150" s="205"/>
      <c r="D150" s="195" t="s">
        <v>154</v>
      </c>
      <c r="E150" s="206" t="s">
        <v>21</v>
      </c>
      <c r="F150" s="207" t="s">
        <v>201</v>
      </c>
      <c r="G150" s="205"/>
      <c r="H150" s="208">
        <v>10.65</v>
      </c>
      <c r="I150" s="209"/>
      <c r="J150" s="205"/>
      <c r="K150" s="205"/>
      <c r="L150" s="210"/>
      <c r="M150" s="211"/>
      <c r="N150" s="212"/>
      <c r="O150" s="212"/>
      <c r="P150" s="212"/>
      <c r="Q150" s="212"/>
      <c r="R150" s="212"/>
      <c r="S150" s="212"/>
      <c r="T150" s="213"/>
      <c r="AT150" s="214" t="s">
        <v>154</v>
      </c>
      <c r="AU150" s="214" t="s">
        <v>85</v>
      </c>
      <c r="AV150" s="14" t="s">
        <v>85</v>
      </c>
      <c r="AW150" s="14" t="s">
        <v>36</v>
      </c>
      <c r="AX150" s="14" t="s">
        <v>75</v>
      </c>
      <c r="AY150" s="214" t="s">
        <v>142</v>
      </c>
    </row>
    <row r="151" spans="1:65" s="14" customFormat="1" ht="11.25">
      <c r="B151" s="204"/>
      <c r="C151" s="205"/>
      <c r="D151" s="195" t="s">
        <v>154</v>
      </c>
      <c r="E151" s="206" t="s">
        <v>21</v>
      </c>
      <c r="F151" s="207" t="s">
        <v>202</v>
      </c>
      <c r="G151" s="205"/>
      <c r="H151" s="208">
        <v>-4.3</v>
      </c>
      <c r="I151" s="209"/>
      <c r="J151" s="205"/>
      <c r="K151" s="205"/>
      <c r="L151" s="210"/>
      <c r="M151" s="211"/>
      <c r="N151" s="212"/>
      <c r="O151" s="212"/>
      <c r="P151" s="212"/>
      <c r="Q151" s="212"/>
      <c r="R151" s="212"/>
      <c r="S151" s="212"/>
      <c r="T151" s="213"/>
      <c r="AT151" s="214" t="s">
        <v>154</v>
      </c>
      <c r="AU151" s="214" t="s">
        <v>85</v>
      </c>
      <c r="AV151" s="14" t="s">
        <v>85</v>
      </c>
      <c r="AW151" s="14" t="s">
        <v>36</v>
      </c>
      <c r="AX151" s="14" t="s">
        <v>75</v>
      </c>
      <c r="AY151" s="214" t="s">
        <v>142</v>
      </c>
    </row>
    <row r="152" spans="1:65" s="14" customFormat="1" ht="11.25">
      <c r="B152" s="204"/>
      <c r="C152" s="205"/>
      <c r="D152" s="195" t="s">
        <v>154</v>
      </c>
      <c r="E152" s="206" t="s">
        <v>21</v>
      </c>
      <c r="F152" s="207" t="s">
        <v>203</v>
      </c>
      <c r="G152" s="205"/>
      <c r="H152" s="208">
        <v>-0.625</v>
      </c>
      <c r="I152" s="209"/>
      <c r="J152" s="205"/>
      <c r="K152" s="205"/>
      <c r="L152" s="210"/>
      <c r="M152" s="211"/>
      <c r="N152" s="212"/>
      <c r="O152" s="212"/>
      <c r="P152" s="212"/>
      <c r="Q152" s="212"/>
      <c r="R152" s="212"/>
      <c r="S152" s="212"/>
      <c r="T152" s="213"/>
      <c r="AT152" s="214" t="s">
        <v>154</v>
      </c>
      <c r="AU152" s="214" t="s">
        <v>85</v>
      </c>
      <c r="AV152" s="14" t="s">
        <v>85</v>
      </c>
      <c r="AW152" s="14" t="s">
        <v>36</v>
      </c>
      <c r="AX152" s="14" t="s">
        <v>75</v>
      </c>
      <c r="AY152" s="214" t="s">
        <v>142</v>
      </c>
    </row>
    <row r="153" spans="1:65" s="16" customFormat="1" ht="11.25">
      <c r="B153" s="226"/>
      <c r="C153" s="227"/>
      <c r="D153" s="195" t="s">
        <v>154</v>
      </c>
      <c r="E153" s="228" t="s">
        <v>21</v>
      </c>
      <c r="F153" s="229" t="s">
        <v>164</v>
      </c>
      <c r="G153" s="227"/>
      <c r="H153" s="230">
        <v>13.824999999999999</v>
      </c>
      <c r="I153" s="231"/>
      <c r="J153" s="227"/>
      <c r="K153" s="227"/>
      <c r="L153" s="232"/>
      <c r="M153" s="233"/>
      <c r="N153" s="234"/>
      <c r="O153" s="234"/>
      <c r="P153" s="234"/>
      <c r="Q153" s="234"/>
      <c r="R153" s="234"/>
      <c r="S153" s="234"/>
      <c r="T153" s="235"/>
      <c r="AT153" s="236" t="s">
        <v>154</v>
      </c>
      <c r="AU153" s="236" t="s">
        <v>85</v>
      </c>
      <c r="AV153" s="16" t="s">
        <v>150</v>
      </c>
      <c r="AW153" s="16" t="s">
        <v>36</v>
      </c>
      <c r="AX153" s="16" t="s">
        <v>83</v>
      </c>
      <c r="AY153" s="236" t="s">
        <v>142</v>
      </c>
    </row>
    <row r="154" spans="1:65" s="12" customFormat="1" ht="22.9" customHeight="1">
      <c r="B154" s="159"/>
      <c r="C154" s="160"/>
      <c r="D154" s="161" t="s">
        <v>74</v>
      </c>
      <c r="E154" s="173" t="s">
        <v>150</v>
      </c>
      <c r="F154" s="173" t="s">
        <v>204</v>
      </c>
      <c r="G154" s="160"/>
      <c r="H154" s="160"/>
      <c r="I154" s="163"/>
      <c r="J154" s="174">
        <f>BK154</f>
        <v>0</v>
      </c>
      <c r="K154" s="160"/>
      <c r="L154" s="165"/>
      <c r="M154" s="166"/>
      <c r="N154" s="167"/>
      <c r="O154" s="167"/>
      <c r="P154" s="168">
        <f>SUM(P155:P228)</f>
        <v>0</v>
      </c>
      <c r="Q154" s="167"/>
      <c r="R154" s="168">
        <f>SUM(R155:R228)</f>
        <v>34.366619640381792</v>
      </c>
      <c r="S154" s="167"/>
      <c r="T154" s="169">
        <f>SUM(T155:T228)</f>
        <v>0</v>
      </c>
      <c r="AR154" s="170" t="s">
        <v>83</v>
      </c>
      <c r="AT154" s="171" t="s">
        <v>74</v>
      </c>
      <c r="AU154" s="171" t="s">
        <v>83</v>
      </c>
      <c r="AY154" s="170" t="s">
        <v>142</v>
      </c>
      <c r="BK154" s="172">
        <f>SUM(BK155:BK228)</f>
        <v>0</v>
      </c>
    </row>
    <row r="155" spans="1:65" s="2" customFormat="1" ht="24.2" customHeight="1">
      <c r="A155" s="36"/>
      <c r="B155" s="37"/>
      <c r="C155" s="175" t="s">
        <v>205</v>
      </c>
      <c r="D155" s="175" t="s">
        <v>145</v>
      </c>
      <c r="E155" s="176" t="s">
        <v>206</v>
      </c>
      <c r="F155" s="177" t="s">
        <v>207</v>
      </c>
      <c r="G155" s="178" t="s">
        <v>208</v>
      </c>
      <c r="H155" s="179">
        <v>12.051</v>
      </c>
      <c r="I155" s="180"/>
      <c r="J155" s="181">
        <f>ROUND(I155*H155,2)</f>
        <v>0</v>
      </c>
      <c r="K155" s="177" t="s">
        <v>149</v>
      </c>
      <c r="L155" s="41"/>
      <c r="M155" s="182" t="s">
        <v>21</v>
      </c>
      <c r="N155" s="183" t="s">
        <v>46</v>
      </c>
      <c r="O155" s="66"/>
      <c r="P155" s="184">
        <f>O155*H155</f>
        <v>0</v>
      </c>
      <c r="Q155" s="184">
        <v>2.5020099999999998</v>
      </c>
      <c r="R155" s="184">
        <f>Q155*H155</f>
        <v>30.151722509999999</v>
      </c>
      <c r="S155" s="184">
        <v>0</v>
      </c>
      <c r="T155" s="185">
        <f>S155*H155</f>
        <v>0</v>
      </c>
      <c r="U155" s="36"/>
      <c r="V155" s="36"/>
      <c r="W155" s="36"/>
      <c r="X155" s="36"/>
      <c r="Y155" s="36"/>
      <c r="Z155" s="36"/>
      <c r="AA155" s="36"/>
      <c r="AB155" s="36"/>
      <c r="AC155" s="36"/>
      <c r="AD155" s="36"/>
      <c r="AE155" s="36"/>
      <c r="AR155" s="186" t="s">
        <v>150</v>
      </c>
      <c r="AT155" s="186" t="s">
        <v>145</v>
      </c>
      <c r="AU155" s="186" t="s">
        <v>85</v>
      </c>
      <c r="AY155" s="19" t="s">
        <v>142</v>
      </c>
      <c r="BE155" s="187">
        <f>IF(N155="základní",J155,0)</f>
        <v>0</v>
      </c>
      <c r="BF155" s="187">
        <f>IF(N155="snížená",J155,0)</f>
        <v>0</v>
      </c>
      <c r="BG155" s="187">
        <f>IF(N155="zákl. přenesená",J155,0)</f>
        <v>0</v>
      </c>
      <c r="BH155" s="187">
        <f>IF(N155="sníž. přenesená",J155,0)</f>
        <v>0</v>
      </c>
      <c r="BI155" s="187">
        <f>IF(N155="nulová",J155,0)</f>
        <v>0</v>
      </c>
      <c r="BJ155" s="19" t="s">
        <v>83</v>
      </c>
      <c r="BK155" s="187">
        <f>ROUND(I155*H155,2)</f>
        <v>0</v>
      </c>
      <c r="BL155" s="19" t="s">
        <v>150</v>
      </c>
      <c r="BM155" s="186" t="s">
        <v>209</v>
      </c>
    </row>
    <row r="156" spans="1:65" s="2" customFormat="1" ht="11.25">
      <c r="A156" s="36"/>
      <c r="B156" s="37"/>
      <c r="C156" s="38"/>
      <c r="D156" s="188" t="s">
        <v>152</v>
      </c>
      <c r="E156" s="38"/>
      <c r="F156" s="189" t="s">
        <v>210</v>
      </c>
      <c r="G156" s="38"/>
      <c r="H156" s="38"/>
      <c r="I156" s="190"/>
      <c r="J156" s="38"/>
      <c r="K156" s="38"/>
      <c r="L156" s="41"/>
      <c r="M156" s="191"/>
      <c r="N156" s="192"/>
      <c r="O156" s="66"/>
      <c r="P156" s="66"/>
      <c r="Q156" s="66"/>
      <c r="R156" s="66"/>
      <c r="S156" s="66"/>
      <c r="T156" s="67"/>
      <c r="U156" s="36"/>
      <c r="V156" s="36"/>
      <c r="W156" s="36"/>
      <c r="X156" s="36"/>
      <c r="Y156" s="36"/>
      <c r="Z156" s="36"/>
      <c r="AA156" s="36"/>
      <c r="AB156" s="36"/>
      <c r="AC156" s="36"/>
      <c r="AD156" s="36"/>
      <c r="AE156" s="36"/>
      <c r="AT156" s="19" t="s">
        <v>152</v>
      </c>
      <c r="AU156" s="19" t="s">
        <v>85</v>
      </c>
    </row>
    <row r="157" spans="1:65" s="13" customFormat="1" ht="11.25">
      <c r="B157" s="193"/>
      <c r="C157" s="194"/>
      <c r="D157" s="195" t="s">
        <v>154</v>
      </c>
      <c r="E157" s="196" t="s">
        <v>21</v>
      </c>
      <c r="F157" s="197" t="s">
        <v>211</v>
      </c>
      <c r="G157" s="194"/>
      <c r="H157" s="196" t="s">
        <v>21</v>
      </c>
      <c r="I157" s="198"/>
      <c r="J157" s="194"/>
      <c r="K157" s="194"/>
      <c r="L157" s="199"/>
      <c r="M157" s="200"/>
      <c r="N157" s="201"/>
      <c r="O157" s="201"/>
      <c r="P157" s="201"/>
      <c r="Q157" s="201"/>
      <c r="R157" s="201"/>
      <c r="S157" s="201"/>
      <c r="T157" s="202"/>
      <c r="AT157" s="203" t="s">
        <v>154</v>
      </c>
      <c r="AU157" s="203" t="s">
        <v>85</v>
      </c>
      <c r="AV157" s="13" t="s">
        <v>83</v>
      </c>
      <c r="AW157" s="13" t="s">
        <v>36</v>
      </c>
      <c r="AX157" s="13" t="s">
        <v>75</v>
      </c>
      <c r="AY157" s="203" t="s">
        <v>142</v>
      </c>
    </row>
    <row r="158" spans="1:65" s="13" customFormat="1" ht="11.25">
      <c r="B158" s="193"/>
      <c r="C158" s="194"/>
      <c r="D158" s="195" t="s">
        <v>154</v>
      </c>
      <c r="E158" s="196" t="s">
        <v>21</v>
      </c>
      <c r="F158" s="197" t="s">
        <v>156</v>
      </c>
      <c r="G158" s="194"/>
      <c r="H158" s="196" t="s">
        <v>21</v>
      </c>
      <c r="I158" s="198"/>
      <c r="J158" s="194"/>
      <c r="K158" s="194"/>
      <c r="L158" s="199"/>
      <c r="M158" s="200"/>
      <c r="N158" s="201"/>
      <c r="O158" s="201"/>
      <c r="P158" s="201"/>
      <c r="Q158" s="201"/>
      <c r="R158" s="201"/>
      <c r="S158" s="201"/>
      <c r="T158" s="202"/>
      <c r="AT158" s="203" t="s">
        <v>154</v>
      </c>
      <c r="AU158" s="203" t="s">
        <v>85</v>
      </c>
      <c r="AV158" s="13" t="s">
        <v>83</v>
      </c>
      <c r="AW158" s="13" t="s">
        <v>36</v>
      </c>
      <c r="AX158" s="13" t="s">
        <v>75</v>
      </c>
      <c r="AY158" s="203" t="s">
        <v>142</v>
      </c>
    </row>
    <row r="159" spans="1:65" s="14" customFormat="1" ht="11.25">
      <c r="B159" s="204"/>
      <c r="C159" s="205"/>
      <c r="D159" s="195" t="s">
        <v>154</v>
      </c>
      <c r="E159" s="206" t="s">
        <v>21</v>
      </c>
      <c r="F159" s="207" t="s">
        <v>212</v>
      </c>
      <c r="G159" s="205"/>
      <c r="H159" s="208">
        <v>6.9260000000000002</v>
      </c>
      <c r="I159" s="209"/>
      <c r="J159" s="205"/>
      <c r="K159" s="205"/>
      <c r="L159" s="210"/>
      <c r="M159" s="211"/>
      <c r="N159" s="212"/>
      <c r="O159" s="212"/>
      <c r="P159" s="212"/>
      <c r="Q159" s="212"/>
      <c r="R159" s="212"/>
      <c r="S159" s="212"/>
      <c r="T159" s="213"/>
      <c r="AT159" s="214" t="s">
        <v>154</v>
      </c>
      <c r="AU159" s="214" t="s">
        <v>85</v>
      </c>
      <c r="AV159" s="14" t="s">
        <v>85</v>
      </c>
      <c r="AW159" s="14" t="s">
        <v>36</v>
      </c>
      <c r="AX159" s="14" t="s">
        <v>75</v>
      </c>
      <c r="AY159" s="214" t="s">
        <v>142</v>
      </c>
    </row>
    <row r="160" spans="1:65" s="14" customFormat="1" ht="11.25">
      <c r="B160" s="204"/>
      <c r="C160" s="205"/>
      <c r="D160" s="195" t="s">
        <v>154</v>
      </c>
      <c r="E160" s="206" t="s">
        <v>21</v>
      </c>
      <c r="F160" s="207" t="s">
        <v>213</v>
      </c>
      <c r="G160" s="205"/>
      <c r="H160" s="208">
        <v>3.74</v>
      </c>
      <c r="I160" s="209"/>
      <c r="J160" s="205"/>
      <c r="K160" s="205"/>
      <c r="L160" s="210"/>
      <c r="M160" s="211"/>
      <c r="N160" s="212"/>
      <c r="O160" s="212"/>
      <c r="P160" s="212"/>
      <c r="Q160" s="212"/>
      <c r="R160" s="212"/>
      <c r="S160" s="212"/>
      <c r="T160" s="213"/>
      <c r="AT160" s="214" t="s">
        <v>154</v>
      </c>
      <c r="AU160" s="214" t="s">
        <v>85</v>
      </c>
      <c r="AV160" s="14" t="s">
        <v>85</v>
      </c>
      <c r="AW160" s="14" t="s">
        <v>36</v>
      </c>
      <c r="AX160" s="14" t="s">
        <v>75</v>
      </c>
      <c r="AY160" s="214" t="s">
        <v>142</v>
      </c>
    </row>
    <row r="161" spans="1:65" s="15" customFormat="1" ht="11.25">
      <c r="B161" s="215"/>
      <c r="C161" s="216"/>
      <c r="D161" s="195" t="s">
        <v>154</v>
      </c>
      <c r="E161" s="217" t="s">
        <v>21</v>
      </c>
      <c r="F161" s="218" t="s">
        <v>161</v>
      </c>
      <c r="G161" s="216"/>
      <c r="H161" s="219">
        <v>10.666</v>
      </c>
      <c r="I161" s="220"/>
      <c r="J161" s="216"/>
      <c r="K161" s="216"/>
      <c r="L161" s="221"/>
      <c r="M161" s="222"/>
      <c r="N161" s="223"/>
      <c r="O161" s="223"/>
      <c r="P161" s="223"/>
      <c r="Q161" s="223"/>
      <c r="R161" s="223"/>
      <c r="S161" s="223"/>
      <c r="T161" s="224"/>
      <c r="AT161" s="225" t="s">
        <v>154</v>
      </c>
      <c r="AU161" s="225" t="s">
        <v>85</v>
      </c>
      <c r="AV161" s="15" t="s">
        <v>143</v>
      </c>
      <c r="AW161" s="15" t="s">
        <v>36</v>
      </c>
      <c r="AX161" s="15" t="s">
        <v>75</v>
      </c>
      <c r="AY161" s="225" t="s">
        <v>142</v>
      </c>
    </row>
    <row r="162" spans="1:65" s="13" customFormat="1" ht="11.25">
      <c r="B162" s="193"/>
      <c r="C162" s="194"/>
      <c r="D162" s="195" t="s">
        <v>154</v>
      </c>
      <c r="E162" s="196" t="s">
        <v>21</v>
      </c>
      <c r="F162" s="197" t="s">
        <v>214</v>
      </c>
      <c r="G162" s="194"/>
      <c r="H162" s="196" t="s">
        <v>21</v>
      </c>
      <c r="I162" s="198"/>
      <c r="J162" s="194"/>
      <c r="K162" s="194"/>
      <c r="L162" s="199"/>
      <c r="M162" s="200"/>
      <c r="N162" s="201"/>
      <c r="O162" s="201"/>
      <c r="P162" s="201"/>
      <c r="Q162" s="201"/>
      <c r="R162" s="201"/>
      <c r="S162" s="201"/>
      <c r="T162" s="202"/>
      <c r="AT162" s="203" t="s">
        <v>154</v>
      </c>
      <c r="AU162" s="203" t="s">
        <v>85</v>
      </c>
      <c r="AV162" s="13" t="s">
        <v>83</v>
      </c>
      <c r="AW162" s="13" t="s">
        <v>36</v>
      </c>
      <c r="AX162" s="13" t="s">
        <v>75</v>
      </c>
      <c r="AY162" s="203" t="s">
        <v>142</v>
      </c>
    </row>
    <row r="163" spans="1:65" s="14" customFormat="1" ht="11.25">
      <c r="B163" s="204"/>
      <c r="C163" s="205"/>
      <c r="D163" s="195" t="s">
        <v>154</v>
      </c>
      <c r="E163" s="206" t="s">
        <v>21</v>
      </c>
      <c r="F163" s="207" t="s">
        <v>215</v>
      </c>
      <c r="G163" s="205"/>
      <c r="H163" s="208">
        <v>1.385</v>
      </c>
      <c r="I163" s="209"/>
      <c r="J163" s="205"/>
      <c r="K163" s="205"/>
      <c r="L163" s="210"/>
      <c r="M163" s="211"/>
      <c r="N163" s="212"/>
      <c r="O163" s="212"/>
      <c r="P163" s="212"/>
      <c r="Q163" s="212"/>
      <c r="R163" s="212"/>
      <c r="S163" s="212"/>
      <c r="T163" s="213"/>
      <c r="AT163" s="214" t="s">
        <v>154</v>
      </c>
      <c r="AU163" s="214" t="s">
        <v>85</v>
      </c>
      <c r="AV163" s="14" t="s">
        <v>85</v>
      </c>
      <c r="AW163" s="14" t="s">
        <v>36</v>
      </c>
      <c r="AX163" s="14" t="s">
        <v>75</v>
      </c>
      <c r="AY163" s="214" t="s">
        <v>142</v>
      </c>
    </row>
    <row r="164" spans="1:65" s="15" customFormat="1" ht="11.25">
      <c r="B164" s="215"/>
      <c r="C164" s="216"/>
      <c r="D164" s="195" t="s">
        <v>154</v>
      </c>
      <c r="E164" s="217" t="s">
        <v>21</v>
      </c>
      <c r="F164" s="218" t="s">
        <v>161</v>
      </c>
      <c r="G164" s="216"/>
      <c r="H164" s="219">
        <v>1.385</v>
      </c>
      <c r="I164" s="220"/>
      <c r="J164" s="216"/>
      <c r="K164" s="216"/>
      <c r="L164" s="221"/>
      <c r="M164" s="222"/>
      <c r="N164" s="223"/>
      <c r="O164" s="223"/>
      <c r="P164" s="223"/>
      <c r="Q164" s="223"/>
      <c r="R164" s="223"/>
      <c r="S164" s="223"/>
      <c r="T164" s="224"/>
      <c r="AT164" s="225" t="s">
        <v>154</v>
      </c>
      <c r="AU164" s="225" t="s">
        <v>85</v>
      </c>
      <c r="AV164" s="15" t="s">
        <v>143</v>
      </c>
      <c r="AW164" s="15" t="s">
        <v>36</v>
      </c>
      <c r="AX164" s="15" t="s">
        <v>75</v>
      </c>
      <c r="AY164" s="225" t="s">
        <v>142</v>
      </c>
    </row>
    <row r="165" spans="1:65" s="16" customFormat="1" ht="11.25">
      <c r="B165" s="226"/>
      <c r="C165" s="227"/>
      <c r="D165" s="195" t="s">
        <v>154</v>
      </c>
      <c r="E165" s="228" t="s">
        <v>21</v>
      </c>
      <c r="F165" s="229" t="s">
        <v>164</v>
      </c>
      <c r="G165" s="227"/>
      <c r="H165" s="230">
        <v>12.051</v>
      </c>
      <c r="I165" s="231"/>
      <c r="J165" s="227"/>
      <c r="K165" s="227"/>
      <c r="L165" s="232"/>
      <c r="M165" s="233"/>
      <c r="N165" s="234"/>
      <c r="O165" s="234"/>
      <c r="P165" s="234"/>
      <c r="Q165" s="234"/>
      <c r="R165" s="234"/>
      <c r="S165" s="234"/>
      <c r="T165" s="235"/>
      <c r="AT165" s="236" t="s">
        <v>154</v>
      </c>
      <c r="AU165" s="236" t="s">
        <v>85</v>
      </c>
      <c r="AV165" s="16" t="s">
        <v>150</v>
      </c>
      <c r="AW165" s="16" t="s">
        <v>36</v>
      </c>
      <c r="AX165" s="16" t="s">
        <v>83</v>
      </c>
      <c r="AY165" s="236" t="s">
        <v>142</v>
      </c>
    </row>
    <row r="166" spans="1:65" s="2" customFormat="1" ht="55.5" customHeight="1">
      <c r="A166" s="36"/>
      <c r="B166" s="37"/>
      <c r="C166" s="175" t="s">
        <v>216</v>
      </c>
      <c r="D166" s="175" t="s">
        <v>145</v>
      </c>
      <c r="E166" s="176" t="s">
        <v>217</v>
      </c>
      <c r="F166" s="177" t="s">
        <v>218</v>
      </c>
      <c r="G166" s="178" t="s">
        <v>148</v>
      </c>
      <c r="H166" s="179">
        <v>55.408000000000001</v>
      </c>
      <c r="I166" s="180"/>
      <c r="J166" s="181">
        <f>ROUND(I166*H166,2)</f>
        <v>0</v>
      </c>
      <c r="K166" s="177" t="s">
        <v>219</v>
      </c>
      <c r="L166" s="41"/>
      <c r="M166" s="182" t="s">
        <v>21</v>
      </c>
      <c r="N166" s="183" t="s">
        <v>46</v>
      </c>
      <c r="O166" s="66"/>
      <c r="P166" s="184">
        <f>O166*H166</f>
        <v>0</v>
      </c>
      <c r="Q166" s="184">
        <v>1.535604E-2</v>
      </c>
      <c r="R166" s="184">
        <f>Q166*H166</f>
        <v>0.85084746432000002</v>
      </c>
      <c r="S166" s="184">
        <v>0</v>
      </c>
      <c r="T166" s="185">
        <f>S166*H166</f>
        <v>0</v>
      </c>
      <c r="U166" s="36"/>
      <c r="V166" s="36"/>
      <c r="W166" s="36"/>
      <c r="X166" s="36"/>
      <c r="Y166" s="36"/>
      <c r="Z166" s="36"/>
      <c r="AA166" s="36"/>
      <c r="AB166" s="36"/>
      <c r="AC166" s="36"/>
      <c r="AD166" s="36"/>
      <c r="AE166" s="36"/>
      <c r="AR166" s="186" t="s">
        <v>150</v>
      </c>
      <c r="AT166" s="186" t="s">
        <v>145</v>
      </c>
      <c r="AU166" s="186" t="s">
        <v>85</v>
      </c>
      <c r="AY166" s="19" t="s">
        <v>142</v>
      </c>
      <c r="BE166" s="187">
        <f>IF(N166="základní",J166,0)</f>
        <v>0</v>
      </c>
      <c r="BF166" s="187">
        <f>IF(N166="snížená",J166,0)</f>
        <v>0</v>
      </c>
      <c r="BG166" s="187">
        <f>IF(N166="zákl. přenesená",J166,0)</f>
        <v>0</v>
      </c>
      <c r="BH166" s="187">
        <f>IF(N166="sníž. přenesená",J166,0)</f>
        <v>0</v>
      </c>
      <c r="BI166" s="187">
        <f>IF(N166="nulová",J166,0)</f>
        <v>0</v>
      </c>
      <c r="BJ166" s="19" t="s">
        <v>83</v>
      </c>
      <c r="BK166" s="187">
        <f>ROUND(I166*H166,2)</f>
        <v>0</v>
      </c>
      <c r="BL166" s="19" t="s">
        <v>150</v>
      </c>
      <c r="BM166" s="186" t="s">
        <v>220</v>
      </c>
    </row>
    <row r="167" spans="1:65" s="13" customFormat="1" ht="11.25">
      <c r="B167" s="193"/>
      <c r="C167" s="194"/>
      <c r="D167" s="195" t="s">
        <v>154</v>
      </c>
      <c r="E167" s="196" t="s">
        <v>21</v>
      </c>
      <c r="F167" s="197" t="s">
        <v>221</v>
      </c>
      <c r="G167" s="194"/>
      <c r="H167" s="196" t="s">
        <v>21</v>
      </c>
      <c r="I167" s="198"/>
      <c r="J167" s="194"/>
      <c r="K167" s="194"/>
      <c r="L167" s="199"/>
      <c r="M167" s="200"/>
      <c r="N167" s="201"/>
      <c r="O167" s="201"/>
      <c r="P167" s="201"/>
      <c r="Q167" s="201"/>
      <c r="R167" s="201"/>
      <c r="S167" s="201"/>
      <c r="T167" s="202"/>
      <c r="AT167" s="203" t="s">
        <v>154</v>
      </c>
      <c r="AU167" s="203" t="s">
        <v>85</v>
      </c>
      <c r="AV167" s="13" t="s">
        <v>83</v>
      </c>
      <c r="AW167" s="13" t="s">
        <v>36</v>
      </c>
      <c r="AX167" s="13" t="s">
        <v>75</v>
      </c>
      <c r="AY167" s="203" t="s">
        <v>142</v>
      </c>
    </row>
    <row r="168" spans="1:65" s="13" customFormat="1" ht="11.25">
      <c r="B168" s="193"/>
      <c r="C168" s="194"/>
      <c r="D168" s="195" t="s">
        <v>154</v>
      </c>
      <c r="E168" s="196" t="s">
        <v>21</v>
      </c>
      <c r="F168" s="197" t="s">
        <v>156</v>
      </c>
      <c r="G168" s="194"/>
      <c r="H168" s="196" t="s">
        <v>21</v>
      </c>
      <c r="I168" s="198"/>
      <c r="J168" s="194"/>
      <c r="K168" s="194"/>
      <c r="L168" s="199"/>
      <c r="M168" s="200"/>
      <c r="N168" s="201"/>
      <c r="O168" s="201"/>
      <c r="P168" s="201"/>
      <c r="Q168" s="201"/>
      <c r="R168" s="201"/>
      <c r="S168" s="201"/>
      <c r="T168" s="202"/>
      <c r="AT168" s="203" t="s">
        <v>154</v>
      </c>
      <c r="AU168" s="203" t="s">
        <v>85</v>
      </c>
      <c r="AV168" s="13" t="s">
        <v>83</v>
      </c>
      <c r="AW168" s="13" t="s">
        <v>36</v>
      </c>
      <c r="AX168" s="13" t="s">
        <v>75</v>
      </c>
      <c r="AY168" s="203" t="s">
        <v>142</v>
      </c>
    </row>
    <row r="169" spans="1:65" s="14" customFormat="1" ht="11.25">
      <c r="B169" s="204"/>
      <c r="C169" s="205"/>
      <c r="D169" s="195" t="s">
        <v>154</v>
      </c>
      <c r="E169" s="206" t="s">
        <v>21</v>
      </c>
      <c r="F169" s="207" t="s">
        <v>222</v>
      </c>
      <c r="G169" s="205"/>
      <c r="H169" s="208">
        <v>55.408000000000001</v>
      </c>
      <c r="I169" s="209"/>
      <c r="J169" s="205"/>
      <c r="K169" s="205"/>
      <c r="L169" s="210"/>
      <c r="M169" s="211"/>
      <c r="N169" s="212"/>
      <c r="O169" s="212"/>
      <c r="P169" s="212"/>
      <c r="Q169" s="212"/>
      <c r="R169" s="212"/>
      <c r="S169" s="212"/>
      <c r="T169" s="213"/>
      <c r="AT169" s="214" t="s">
        <v>154</v>
      </c>
      <c r="AU169" s="214" t="s">
        <v>85</v>
      </c>
      <c r="AV169" s="14" t="s">
        <v>85</v>
      </c>
      <c r="AW169" s="14" t="s">
        <v>36</v>
      </c>
      <c r="AX169" s="14" t="s">
        <v>75</v>
      </c>
      <c r="AY169" s="214" t="s">
        <v>142</v>
      </c>
    </row>
    <row r="170" spans="1:65" s="16" customFormat="1" ht="11.25">
      <c r="B170" s="226"/>
      <c r="C170" s="227"/>
      <c r="D170" s="195" t="s">
        <v>154</v>
      </c>
      <c r="E170" s="228" t="s">
        <v>21</v>
      </c>
      <c r="F170" s="229" t="s">
        <v>164</v>
      </c>
      <c r="G170" s="227"/>
      <c r="H170" s="230">
        <v>55.408000000000001</v>
      </c>
      <c r="I170" s="231"/>
      <c r="J170" s="227"/>
      <c r="K170" s="227"/>
      <c r="L170" s="232"/>
      <c r="M170" s="233"/>
      <c r="N170" s="234"/>
      <c r="O170" s="234"/>
      <c r="P170" s="234"/>
      <c r="Q170" s="234"/>
      <c r="R170" s="234"/>
      <c r="S170" s="234"/>
      <c r="T170" s="235"/>
      <c r="AT170" s="236" t="s">
        <v>154</v>
      </c>
      <c r="AU170" s="236" t="s">
        <v>85</v>
      </c>
      <c r="AV170" s="16" t="s">
        <v>150</v>
      </c>
      <c r="AW170" s="16" t="s">
        <v>36</v>
      </c>
      <c r="AX170" s="16" t="s">
        <v>83</v>
      </c>
      <c r="AY170" s="236" t="s">
        <v>142</v>
      </c>
    </row>
    <row r="171" spans="1:65" s="2" customFormat="1" ht="55.5" customHeight="1">
      <c r="A171" s="36"/>
      <c r="B171" s="37"/>
      <c r="C171" s="175" t="s">
        <v>223</v>
      </c>
      <c r="D171" s="175" t="s">
        <v>145</v>
      </c>
      <c r="E171" s="176" t="s">
        <v>224</v>
      </c>
      <c r="F171" s="177" t="s">
        <v>225</v>
      </c>
      <c r="G171" s="178" t="s">
        <v>148</v>
      </c>
      <c r="H171" s="179">
        <v>27.704000000000001</v>
      </c>
      <c r="I171" s="180"/>
      <c r="J171" s="181">
        <f>ROUND(I171*H171,2)</f>
        <v>0</v>
      </c>
      <c r="K171" s="177" t="s">
        <v>219</v>
      </c>
      <c r="L171" s="41"/>
      <c r="M171" s="182" t="s">
        <v>21</v>
      </c>
      <c r="N171" s="183" t="s">
        <v>46</v>
      </c>
      <c r="O171" s="66"/>
      <c r="P171" s="184">
        <f>O171*H171</f>
        <v>0</v>
      </c>
      <c r="Q171" s="184">
        <v>1.0786799999999999E-2</v>
      </c>
      <c r="R171" s="184">
        <f>Q171*H171</f>
        <v>0.29883750719999996</v>
      </c>
      <c r="S171" s="184">
        <v>0</v>
      </c>
      <c r="T171" s="185">
        <f>S171*H171</f>
        <v>0</v>
      </c>
      <c r="U171" s="36"/>
      <c r="V171" s="36"/>
      <c r="W171" s="36"/>
      <c r="X171" s="36"/>
      <c r="Y171" s="36"/>
      <c r="Z171" s="36"/>
      <c r="AA171" s="36"/>
      <c r="AB171" s="36"/>
      <c r="AC171" s="36"/>
      <c r="AD171" s="36"/>
      <c r="AE171" s="36"/>
      <c r="AR171" s="186" t="s">
        <v>150</v>
      </c>
      <c r="AT171" s="186" t="s">
        <v>145</v>
      </c>
      <c r="AU171" s="186" t="s">
        <v>85</v>
      </c>
      <c r="AY171" s="19" t="s">
        <v>142</v>
      </c>
      <c r="BE171" s="187">
        <f>IF(N171="základní",J171,0)</f>
        <v>0</v>
      </c>
      <c r="BF171" s="187">
        <f>IF(N171="snížená",J171,0)</f>
        <v>0</v>
      </c>
      <c r="BG171" s="187">
        <f>IF(N171="zákl. přenesená",J171,0)</f>
        <v>0</v>
      </c>
      <c r="BH171" s="187">
        <f>IF(N171="sníž. přenesená",J171,0)</f>
        <v>0</v>
      </c>
      <c r="BI171" s="187">
        <f>IF(N171="nulová",J171,0)</f>
        <v>0</v>
      </c>
      <c r="BJ171" s="19" t="s">
        <v>83</v>
      </c>
      <c r="BK171" s="187">
        <f>ROUND(I171*H171,2)</f>
        <v>0</v>
      </c>
      <c r="BL171" s="19" t="s">
        <v>150</v>
      </c>
      <c r="BM171" s="186" t="s">
        <v>226</v>
      </c>
    </row>
    <row r="172" spans="1:65" s="13" customFormat="1" ht="11.25">
      <c r="B172" s="193"/>
      <c r="C172" s="194"/>
      <c r="D172" s="195" t="s">
        <v>154</v>
      </c>
      <c r="E172" s="196" t="s">
        <v>21</v>
      </c>
      <c r="F172" s="197" t="s">
        <v>227</v>
      </c>
      <c r="G172" s="194"/>
      <c r="H172" s="196" t="s">
        <v>21</v>
      </c>
      <c r="I172" s="198"/>
      <c r="J172" s="194"/>
      <c r="K172" s="194"/>
      <c r="L172" s="199"/>
      <c r="M172" s="200"/>
      <c r="N172" s="201"/>
      <c r="O172" s="201"/>
      <c r="P172" s="201"/>
      <c r="Q172" s="201"/>
      <c r="R172" s="201"/>
      <c r="S172" s="201"/>
      <c r="T172" s="202"/>
      <c r="AT172" s="203" t="s">
        <v>154</v>
      </c>
      <c r="AU172" s="203" t="s">
        <v>85</v>
      </c>
      <c r="AV172" s="13" t="s">
        <v>83</v>
      </c>
      <c r="AW172" s="13" t="s">
        <v>36</v>
      </c>
      <c r="AX172" s="13" t="s">
        <v>75</v>
      </c>
      <c r="AY172" s="203" t="s">
        <v>142</v>
      </c>
    </row>
    <row r="173" spans="1:65" s="13" customFormat="1" ht="11.25">
      <c r="B173" s="193"/>
      <c r="C173" s="194"/>
      <c r="D173" s="195" t="s">
        <v>154</v>
      </c>
      <c r="E173" s="196" t="s">
        <v>21</v>
      </c>
      <c r="F173" s="197" t="s">
        <v>228</v>
      </c>
      <c r="G173" s="194"/>
      <c r="H173" s="196" t="s">
        <v>21</v>
      </c>
      <c r="I173" s="198"/>
      <c r="J173" s="194"/>
      <c r="K173" s="194"/>
      <c r="L173" s="199"/>
      <c r="M173" s="200"/>
      <c r="N173" s="201"/>
      <c r="O173" s="201"/>
      <c r="P173" s="201"/>
      <c r="Q173" s="201"/>
      <c r="R173" s="201"/>
      <c r="S173" s="201"/>
      <c r="T173" s="202"/>
      <c r="AT173" s="203" t="s">
        <v>154</v>
      </c>
      <c r="AU173" s="203" t="s">
        <v>85</v>
      </c>
      <c r="AV173" s="13" t="s">
        <v>83</v>
      </c>
      <c r="AW173" s="13" t="s">
        <v>36</v>
      </c>
      <c r="AX173" s="13" t="s">
        <v>75</v>
      </c>
      <c r="AY173" s="203" t="s">
        <v>142</v>
      </c>
    </row>
    <row r="174" spans="1:65" s="14" customFormat="1" ht="11.25">
      <c r="B174" s="204"/>
      <c r="C174" s="205"/>
      <c r="D174" s="195" t="s">
        <v>154</v>
      </c>
      <c r="E174" s="206" t="s">
        <v>21</v>
      </c>
      <c r="F174" s="207" t="s">
        <v>229</v>
      </c>
      <c r="G174" s="205"/>
      <c r="H174" s="208">
        <v>27.704000000000001</v>
      </c>
      <c r="I174" s="209"/>
      <c r="J174" s="205"/>
      <c r="K174" s="205"/>
      <c r="L174" s="210"/>
      <c r="M174" s="211"/>
      <c r="N174" s="212"/>
      <c r="O174" s="212"/>
      <c r="P174" s="212"/>
      <c r="Q174" s="212"/>
      <c r="R174" s="212"/>
      <c r="S174" s="212"/>
      <c r="T174" s="213"/>
      <c r="AT174" s="214" t="s">
        <v>154</v>
      </c>
      <c r="AU174" s="214" t="s">
        <v>85</v>
      </c>
      <c r="AV174" s="14" t="s">
        <v>85</v>
      </c>
      <c r="AW174" s="14" t="s">
        <v>36</v>
      </c>
      <c r="AX174" s="14" t="s">
        <v>75</v>
      </c>
      <c r="AY174" s="214" t="s">
        <v>142</v>
      </c>
    </row>
    <row r="175" spans="1:65" s="16" customFormat="1" ht="11.25">
      <c r="B175" s="226"/>
      <c r="C175" s="227"/>
      <c r="D175" s="195" t="s">
        <v>154</v>
      </c>
      <c r="E175" s="228" t="s">
        <v>21</v>
      </c>
      <c r="F175" s="229" t="s">
        <v>164</v>
      </c>
      <c r="G175" s="227"/>
      <c r="H175" s="230">
        <v>27.704000000000001</v>
      </c>
      <c r="I175" s="231"/>
      <c r="J175" s="227"/>
      <c r="K175" s="227"/>
      <c r="L175" s="232"/>
      <c r="M175" s="233"/>
      <c r="N175" s="234"/>
      <c r="O175" s="234"/>
      <c r="P175" s="234"/>
      <c r="Q175" s="234"/>
      <c r="R175" s="234"/>
      <c r="S175" s="234"/>
      <c r="T175" s="235"/>
      <c r="AT175" s="236" t="s">
        <v>154</v>
      </c>
      <c r="AU175" s="236" t="s">
        <v>85</v>
      </c>
      <c r="AV175" s="16" t="s">
        <v>150</v>
      </c>
      <c r="AW175" s="16" t="s">
        <v>36</v>
      </c>
      <c r="AX175" s="16" t="s">
        <v>83</v>
      </c>
      <c r="AY175" s="236" t="s">
        <v>142</v>
      </c>
    </row>
    <row r="176" spans="1:65" s="2" customFormat="1" ht="37.9" customHeight="1">
      <c r="A176" s="36"/>
      <c r="B176" s="37"/>
      <c r="C176" s="175" t="s">
        <v>230</v>
      </c>
      <c r="D176" s="175" t="s">
        <v>145</v>
      </c>
      <c r="E176" s="176" t="s">
        <v>231</v>
      </c>
      <c r="F176" s="177" t="s">
        <v>232</v>
      </c>
      <c r="G176" s="178" t="s">
        <v>148</v>
      </c>
      <c r="H176" s="179">
        <v>83.111999999999995</v>
      </c>
      <c r="I176" s="180"/>
      <c r="J176" s="181">
        <f>ROUND(I176*H176,2)</f>
        <v>0</v>
      </c>
      <c r="K176" s="177" t="s">
        <v>149</v>
      </c>
      <c r="L176" s="41"/>
      <c r="M176" s="182" t="s">
        <v>21</v>
      </c>
      <c r="N176" s="183" t="s">
        <v>46</v>
      </c>
      <c r="O176" s="66"/>
      <c r="P176" s="184">
        <f>O176*H176</f>
        <v>0</v>
      </c>
      <c r="Q176" s="184">
        <v>1.09044E-2</v>
      </c>
      <c r="R176" s="184">
        <f>Q176*H176</f>
        <v>0.90628649279999995</v>
      </c>
      <c r="S176" s="184">
        <v>0</v>
      </c>
      <c r="T176" s="185">
        <f>S176*H176</f>
        <v>0</v>
      </c>
      <c r="U176" s="36"/>
      <c r="V176" s="36"/>
      <c r="W176" s="36"/>
      <c r="X176" s="36"/>
      <c r="Y176" s="36"/>
      <c r="Z176" s="36"/>
      <c r="AA176" s="36"/>
      <c r="AB176" s="36"/>
      <c r="AC176" s="36"/>
      <c r="AD176" s="36"/>
      <c r="AE176" s="36"/>
      <c r="AR176" s="186" t="s">
        <v>150</v>
      </c>
      <c r="AT176" s="186" t="s">
        <v>145</v>
      </c>
      <c r="AU176" s="186" t="s">
        <v>85</v>
      </c>
      <c r="AY176" s="19" t="s">
        <v>142</v>
      </c>
      <c r="BE176" s="187">
        <f>IF(N176="základní",J176,0)</f>
        <v>0</v>
      </c>
      <c r="BF176" s="187">
        <f>IF(N176="snížená",J176,0)</f>
        <v>0</v>
      </c>
      <c r="BG176" s="187">
        <f>IF(N176="zákl. přenesená",J176,0)</f>
        <v>0</v>
      </c>
      <c r="BH176" s="187">
        <f>IF(N176="sníž. přenesená",J176,0)</f>
        <v>0</v>
      </c>
      <c r="BI176" s="187">
        <f>IF(N176="nulová",J176,0)</f>
        <v>0</v>
      </c>
      <c r="BJ176" s="19" t="s">
        <v>83</v>
      </c>
      <c r="BK176" s="187">
        <f>ROUND(I176*H176,2)</f>
        <v>0</v>
      </c>
      <c r="BL176" s="19" t="s">
        <v>150</v>
      </c>
      <c r="BM176" s="186" t="s">
        <v>233</v>
      </c>
    </row>
    <row r="177" spans="1:65" s="2" customFormat="1" ht="11.25">
      <c r="A177" s="36"/>
      <c r="B177" s="37"/>
      <c r="C177" s="38"/>
      <c r="D177" s="188" t="s">
        <v>152</v>
      </c>
      <c r="E177" s="38"/>
      <c r="F177" s="189" t="s">
        <v>234</v>
      </c>
      <c r="G177" s="38"/>
      <c r="H177" s="38"/>
      <c r="I177" s="190"/>
      <c r="J177" s="38"/>
      <c r="K177" s="38"/>
      <c r="L177" s="41"/>
      <c r="M177" s="191"/>
      <c r="N177" s="192"/>
      <c r="O177" s="66"/>
      <c r="P177" s="66"/>
      <c r="Q177" s="66"/>
      <c r="R177" s="66"/>
      <c r="S177" s="66"/>
      <c r="T177" s="67"/>
      <c r="U177" s="36"/>
      <c r="V177" s="36"/>
      <c r="W177" s="36"/>
      <c r="X177" s="36"/>
      <c r="Y177" s="36"/>
      <c r="Z177" s="36"/>
      <c r="AA177" s="36"/>
      <c r="AB177" s="36"/>
      <c r="AC177" s="36"/>
      <c r="AD177" s="36"/>
      <c r="AE177" s="36"/>
      <c r="AT177" s="19" t="s">
        <v>152</v>
      </c>
      <c r="AU177" s="19" t="s">
        <v>85</v>
      </c>
    </row>
    <row r="178" spans="1:65" s="13" customFormat="1" ht="11.25">
      <c r="B178" s="193"/>
      <c r="C178" s="194"/>
      <c r="D178" s="195" t="s">
        <v>154</v>
      </c>
      <c r="E178" s="196" t="s">
        <v>21</v>
      </c>
      <c r="F178" s="197" t="s">
        <v>221</v>
      </c>
      <c r="G178" s="194"/>
      <c r="H178" s="196" t="s">
        <v>21</v>
      </c>
      <c r="I178" s="198"/>
      <c r="J178" s="194"/>
      <c r="K178" s="194"/>
      <c r="L178" s="199"/>
      <c r="M178" s="200"/>
      <c r="N178" s="201"/>
      <c r="O178" s="201"/>
      <c r="P178" s="201"/>
      <c r="Q178" s="201"/>
      <c r="R178" s="201"/>
      <c r="S178" s="201"/>
      <c r="T178" s="202"/>
      <c r="AT178" s="203" t="s">
        <v>154</v>
      </c>
      <c r="AU178" s="203" t="s">
        <v>85</v>
      </c>
      <c r="AV178" s="13" t="s">
        <v>83</v>
      </c>
      <c r="AW178" s="13" t="s">
        <v>36</v>
      </c>
      <c r="AX178" s="13" t="s">
        <v>75</v>
      </c>
      <c r="AY178" s="203" t="s">
        <v>142</v>
      </c>
    </row>
    <row r="179" spans="1:65" s="13" customFormat="1" ht="11.25">
      <c r="B179" s="193"/>
      <c r="C179" s="194"/>
      <c r="D179" s="195" t="s">
        <v>154</v>
      </c>
      <c r="E179" s="196" t="s">
        <v>21</v>
      </c>
      <c r="F179" s="197" t="s">
        <v>156</v>
      </c>
      <c r="G179" s="194"/>
      <c r="H179" s="196" t="s">
        <v>21</v>
      </c>
      <c r="I179" s="198"/>
      <c r="J179" s="194"/>
      <c r="K179" s="194"/>
      <c r="L179" s="199"/>
      <c r="M179" s="200"/>
      <c r="N179" s="201"/>
      <c r="O179" s="201"/>
      <c r="P179" s="201"/>
      <c r="Q179" s="201"/>
      <c r="R179" s="201"/>
      <c r="S179" s="201"/>
      <c r="T179" s="202"/>
      <c r="AT179" s="203" t="s">
        <v>154</v>
      </c>
      <c r="AU179" s="203" t="s">
        <v>85</v>
      </c>
      <c r="AV179" s="13" t="s">
        <v>83</v>
      </c>
      <c r="AW179" s="13" t="s">
        <v>36</v>
      </c>
      <c r="AX179" s="13" t="s">
        <v>75</v>
      </c>
      <c r="AY179" s="203" t="s">
        <v>142</v>
      </c>
    </row>
    <row r="180" spans="1:65" s="14" customFormat="1" ht="11.25">
      <c r="B180" s="204"/>
      <c r="C180" s="205"/>
      <c r="D180" s="195" t="s">
        <v>154</v>
      </c>
      <c r="E180" s="206" t="s">
        <v>21</v>
      </c>
      <c r="F180" s="207" t="s">
        <v>222</v>
      </c>
      <c r="G180" s="205"/>
      <c r="H180" s="208">
        <v>55.408000000000001</v>
      </c>
      <c r="I180" s="209"/>
      <c r="J180" s="205"/>
      <c r="K180" s="205"/>
      <c r="L180" s="210"/>
      <c r="M180" s="211"/>
      <c r="N180" s="212"/>
      <c r="O180" s="212"/>
      <c r="P180" s="212"/>
      <c r="Q180" s="212"/>
      <c r="R180" s="212"/>
      <c r="S180" s="212"/>
      <c r="T180" s="213"/>
      <c r="AT180" s="214" t="s">
        <v>154</v>
      </c>
      <c r="AU180" s="214" t="s">
        <v>85</v>
      </c>
      <c r="AV180" s="14" t="s">
        <v>85</v>
      </c>
      <c r="AW180" s="14" t="s">
        <v>36</v>
      </c>
      <c r="AX180" s="14" t="s">
        <v>75</v>
      </c>
      <c r="AY180" s="214" t="s">
        <v>142</v>
      </c>
    </row>
    <row r="181" spans="1:65" s="13" customFormat="1" ht="11.25">
      <c r="B181" s="193"/>
      <c r="C181" s="194"/>
      <c r="D181" s="195" t="s">
        <v>154</v>
      </c>
      <c r="E181" s="196" t="s">
        <v>21</v>
      </c>
      <c r="F181" s="197" t="s">
        <v>228</v>
      </c>
      <c r="G181" s="194"/>
      <c r="H181" s="196" t="s">
        <v>21</v>
      </c>
      <c r="I181" s="198"/>
      <c r="J181" s="194"/>
      <c r="K181" s="194"/>
      <c r="L181" s="199"/>
      <c r="M181" s="200"/>
      <c r="N181" s="201"/>
      <c r="O181" s="201"/>
      <c r="P181" s="201"/>
      <c r="Q181" s="201"/>
      <c r="R181" s="201"/>
      <c r="S181" s="201"/>
      <c r="T181" s="202"/>
      <c r="AT181" s="203" t="s">
        <v>154</v>
      </c>
      <c r="AU181" s="203" t="s">
        <v>85</v>
      </c>
      <c r="AV181" s="13" t="s">
        <v>83</v>
      </c>
      <c r="AW181" s="13" t="s">
        <v>36</v>
      </c>
      <c r="AX181" s="13" t="s">
        <v>75</v>
      </c>
      <c r="AY181" s="203" t="s">
        <v>142</v>
      </c>
    </row>
    <row r="182" spans="1:65" s="14" customFormat="1" ht="11.25">
      <c r="B182" s="204"/>
      <c r="C182" s="205"/>
      <c r="D182" s="195" t="s">
        <v>154</v>
      </c>
      <c r="E182" s="206" t="s">
        <v>21</v>
      </c>
      <c r="F182" s="207" t="s">
        <v>229</v>
      </c>
      <c r="G182" s="205"/>
      <c r="H182" s="208">
        <v>27.704000000000001</v>
      </c>
      <c r="I182" s="209"/>
      <c r="J182" s="205"/>
      <c r="K182" s="205"/>
      <c r="L182" s="210"/>
      <c r="M182" s="211"/>
      <c r="N182" s="212"/>
      <c r="O182" s="212"/>
      <c r="P182" s="212"/>
      <c r="Q182" s="212"/>
      <c r="R182" s="212"/>
      <c r="S182" s="212"/>
      <c r="T182" s="213"/>
      <c r="AT182" s="214" t="s">
        <v>154</v>
      </c>
      <c r="AU182" s="214" t="s">
        <v>85</v>
      </c>
      <c r="AV182" s="14" t="s">
        <v>85</v>
      </c>
      <c r="AW182" s="14" t="s">
        <v>36</v>
      </c>
      <c r="AX182" s="14" t="s">
        <v>75</v>
      </c>
      <c r="AY182" s="214" t="s">
        <v>142</v>
      </c>
    </row>
    <row r="183" spans="1:65" s="16" customFormat="1" ht="11.25">
      <c r="B183" s="226"/>
      <c r="C183" s="227"/>
      <c r="D183" s="195" t="s">
        <v>154</v>
      </c>
      <c r="E183" s="228" t="s">
        <v>21</v>
      </c>
      <c r="F183" s="229" t="s">
        <v>164</v>
      </c>
      <c r="G183" s="227"/>
      <c r="H183" s="230">
        <v>83.111999999999995</v>
      </c>
      <c r="I183" s="231"/>
      <c r="J183" s="227"/>
      <c r="K183" s="227"/>
      <c r="L183" s="232"/>
      <c r="M183" s="233"/>
      <c r="N183" s="234"/>
      <c r="O183" s="234"/>
      <c r="P183" s="234"/>
      <c r="Q183" s="234"/>
      <c r="R183" s="234"/>
      <c r="S183" s="234"/>
      <c r="T183" s="235"/>
      <c r="AT183" s="236" t="s">
        <v>154</v>
      </c>
      <c r="AU183" s="236" t="s">
        <v>85</v>
      </c>
      <c r="AV183" s="16" t="s">
        <v>150</v>
      </c>
      <c r="AW183" s="16" t="s">
        <v>36</v>
      </c>
      <c r="AX183" s="16" t="s">
        <v>83</v>
      </c>
      <c r="AY183" s="236" t="s">
        <v>142</v>
      </c>
    </row>
    <row r="184" spans="1:65" s="2" customFormat="1" ht="24.2" customHeight="1">
      <c r="A184" s="36"/>
      <c r="B184" s="37"/>
      <c r="C184" s="175" t="s">
        <v>235</v>
      </c>
      <c r="D184" s="175" t="s">
        <v>145</v>
      </c>
      <c r="E184" s="176" t="s">
        <v>236</v>
      </c>
      <c r="F184" s="177" t="s">
        <v>237</v>
      </c>
      <c r="G184" s="178" t="s">
        <v>148</v>
      </c>
      <c r="H184" s="179">
        <v>55.408000000000001</v>
      </c>
      <c r="I184" s="180"/>
      <c r="J184" s="181">
        <f>ROUND(I184*H184,2)</f>
        <v>0</v>
      </c>
      <c r="K184" s="177" t="s">
        <v>149</v>
      </c>
      <c r="L184" s="41"/>
      <c r="M184" s="182" t="s">
        <v>21</v>
      </c>
      <c r="N184" s="183" t="s">
        <v>46</v>
      </c>
      <c r="O184" s="66"/>
      <c r="P184" s="184">
        <f>O184*H184</f>
        <v>0</v>
      </c>
      <c r="Q184" s="184">
        <v>8.8228000000000004E-4</v>
      </c>
      <c r="R184" s="184">
        <f>Q184*H184</f>
        <v>4.8885370240000003E-2</v>
      </c>
      <c r="S184" s="184">
        <v>0</v>
      </c>
      <c r="T184" s="185">
        <f>S184*H184</f>
        <v>0</v>
      </c>
      <c r="U184" s="36"/>
      <c r="V184" s="36"/>
      <c r="W184" s="36"/>
      <c r="X184" s="36"/>
      <c r="Y184" s="36"/>
      <c r="Z184" s="36"/>
      <c r="AA184" s="36"/>
      <c r="AB184" s="36"/>
      <c r="AC184" s="36"/>
      <c r="AD184" s="36"/>
      <c r="AE184" s="36"/>
      <c r="AR184" s="186" t="s">
        <v>150</v>
      </c>
      <c r="AT184" s="186" t="s">
        <v>145</v>
      </c>
      <c r="AU184" s="186" t="s">
        <v>85</v>
      </c>
      <c r="AY184" s="19" t="s">
        <v>142</v>
      </c>
      <c r="BE184" s="187">
        <f>IF(N184="základní",J184,0)</f>
        <v>0</v>
      </c>
      <c r="BF184" s="187">
        <f>IF(N184="snížená",J184,0)</f>
        <v>0</v>
      </c>
      <c r="BG184" s="187">
        <f>IF(N184="zákl. přenesená",J184,0)</f>
        <v>0</v>
      </c>
      <c r="BH184" s="187">
        <f>IF(N184="sníž. přenesená",J184,0)</f>
        <v>0</v>
      </c>
      <c r="BI184" s="187">
        <f>IF(N184="nulová",J184,0)</f>
        <v>0</v>
      </c>
      <c r="BJ184" s="19" t="s">
        <v>83</v>
      </c>
      <c r="BK184" s="187">
        <f>ROUND(I184*H184,2)</f>
        <v>0</v>
      </c>
      <c r="BL184" s="19" t="s">
        <v>150</v>
      </c>
      <c r="BM184" s="186" t="s">
        <v>238</v>
      </c>
    </row>
    <row r="185" spans="1:65" s="2" customFormat="1" ht="11.25">
      <c r="A185" s="36"/>
      <c r="B185" s="37"/>
      <c r="C185" s="38"/>
      <c r="D185" s="188" t="s">
        <v>152</v>
      </c>
      <c r="E185" s="38"/>
      <c r="F185" s="189" t="s">
        <v>239</v>
      </c>
      <c r="G185" s="38"/>
      <c r="H185" s="38"/>
      <c r="I185" s="190"/>
      <c r="J185" s="38"/>
      <c r="K185" s="38"/>
      <c r="L185" s="41"/>
      <c r="M185" s="191"/>
      <c r="N185" s="192"/>
      <c r="O185" s="66"/>
      <c r="P185" s="66"/>
      <c r="Q185" s="66"/>
      <c r="R185" s="66"/>
      <c r="S185" s="66"/>
      <c r="T185" s="67"/>
      <c r="U185" s="36"/>
      <c r="V185" s="36"/>
      <c r="W185" s="36"/>
      <c r="X185" s="36"/>
      <c r="Y185" s="36"/>
      <c r="Z185" s="36"/>
      <c r="AA185" s="36"/>
      <c r="AB185" s="36"/>
      <c r="AC185" s="36"/>
      <c r="AD185" s="36"/>
      <c r="AE185" s="36"/>
      <c r="AT185" s="19" t="s">
        <v>152</v>
      </c>
      <c r="AU185" s="19" t="s">
        <v>85</v>
      </c>
    </row>
    <row r="186" spans="1:65" s="13" customFormat="1" ht="11.25">
      <c r="B186" s="193"/>
      <c r="C186" s="194"/>
      <c r="D186" s="195" t="s">
        <v>154</v>
      </c>
      <c r="E186" s="196" t="s">
        <v>21</v>
      </c>
      <c r="F186" s="197" t="s">
        <v>221</v>
      </c>
      <c r="G186" s="194"/>
      <c r="H186" s="196" t="s">
        <v>21</v>
      </c>
      <c r="I186" s="198"/>
      <c r="J186" s="194"/>
      <c r="K186" s="194"/>
      <c r="L186" s="199"/>
      <c r="M186" s="200"/>
      <c r="N186" s="201"/>
      <c r="O186" s="201"/>
      <c r="P186" s="201"/>
      <c r="Q186" s="201"/>
      <c r="R186" s="201"/>
      <c r="S186" s="201"/>
      <c r="T186" s="202"/>
      <c r="AT186" s="203" t="s">
        <v>154</v>
      </c>
      <c r="AU186" s="203" t="s">
        <v>85</v>
      </c>
      <c r="AV186" s="13" t="s">
        <v>83</v>
      </c>
      <c r="AW186" s="13" t="s">
        <v>36</v>
      </c>
      <c r="AX186" s="13" t="s">
        <v>75</v>
      </c>
      <c r="AY186" s="203" t="s">
        <v>142</v>
      </c>
    </row>
    <row r="187" spans="1:65" s="13" customFormat="1" ht="11.25">
      <c r="B187" s="193"/>
      <c r="C187" s="194"/>
      <c r="D187" s="195" t="s">
        <v>154</v>
      </c>
      <c r="E187" s="196" t="s">
        <v>21</v>
      </c>
      <c r="F187" s="197" t="s">
        <v>156</v>
      </c>
      <c r="G187" s="194"/>
      <c r="H187" s="196" t="s">
        <v>21</v>
      </c>
      <c r="I187" s="198"/>
      <c r="J187" s="194"/>
      <c r="K187" s="194"/>
      <c r="L187" s="199"/>
      <c r="M187" s="200"/>
      <c r="N187" s="201"/>
      <c r="O187" s="201"/>
      <c r="P187" s="201"/>
      <c r="Q187" s="201"/>
      <c r="R187" s="201"/>
      <c r="S187" s="201"/>
      <c r="T187" s="202"/>
      <c r="AT187" s="203" t="s">
        <v>154</v>
      </c>
      <c r="AU187" s="203" t="s">
        <v>85</v>
      </c>
      <c r="AV187" s="13" t="s">
        <v>83</v>
      </c>
      <c r="AW187" s="13" t="s">
        <v>36</v>
      </c>
      <c r="AX187" s="13" t="s">
        <v>75</v>
      </c>
      <c r="AY187" s="203" t="s">
        <v>142</v>
      </c>
    </row>
    <row r="188" spans="1:65" s="14" customFormat="1" ht="11.25">
      <c r="B188" s="204"/>
      <c r="C188" s="205"/>
      <c r="D188" s="195" t="s">
        <v>154</v>
      </c>
      <c r="E188" s="206" t="s">
        <v>21</v>
      </c>
      <c r="F188" s="207" t="s">
        <v>229</v>
      </c>
      <c r="G188" s="205"/>
      <c r="H188" s="208">
        <v>27.704000000000001</v>
      </c>
      <c r="I188" s="209"/>
      <c r="J188" s="205"/>
      <c r="K188" s="205"/>
      <c r="L188" s="210"/>
      <c r="M188" s="211"/>
      <c r="N188" s="212"/>
      <c r="O188" s="212"/>
      <c r="P188" s="212"/>
      <c r="Q188" s="212"/>
      <c r="R188" s="212"/>
      <c r="S188" s="212"/>
      <c r="T188" s="213"/>
      <c r="AT188" s="214" t="s">
        <v>154</v>
      </c>
      <c r="AU188" s="214" t="s">
        <v>85</v>
      </c>
      <c r="AV188" s="14" t="s">
        <v>85</v>
      </c>
      <c r="AW188" s="14" t="s">
        <v>36</v>
      </c>
      <c r="AX188" s="14" t="s">
        <v>75</v>
      </c>
      <c r="AY188" s="214" t="s">
        <v>142</v>
      </c>
    </row>
    <row r="189" spans="1:65" s="13" customFormat="1" ht="11.25">
      <c r="B189" s="193"/>
      <c r="C189" s="194"/>
      <c r="D189" s="195" t="s">
        <v>154</v>
      </c>
      <c r="E189" s="196" t="s">
        <v>21</v>
      </c>
      <c r="F189" s="197" t="s">
        <v>228</v>
      </c>
      <c r="G189" s="194"/>
      <c r="H189" s="196" t="s">
        <v>21</v>
      </c>
      <c r="I189" s="198"/>
      <c r="J189" s="194"/>
      <c r="K189" s="194"/>
      <c r="L189" s="199"/>
      <c r="M189" s="200"/>
      <c r="N189" s="201"/>
      <c r="O189" s="201"/>
      <c r="P189" s="201"/>
      <c r="Q189" s="201"/>
      <c r="R189" s="201"/>
      <c r="S189" s="201"/>
      <c r="T189" s="202"/>
      <c r="AT189" s="203" t="s">
        <v>154</v>
      </c>
      <c r="AU189" s="203" t="s">
        <v>85</v>
      </c>
      <c r="AV189" s="13" t="s">
        <v>83</v>
      </c>
      <c r="AW189" s="13" t="s">
        <v>36</v>
      </c>
      <c r="AX189" s="13" t="s">
        <v>75</v>
      </c>
      <c r="AY189" s="203" t="s">
        <v>142</v>
      </c>
    </row>
    <row r="190" spans="1:65" s="14" customFormat="1" ht="11.25">
      <c r="B190" s="204"/>
      <c r="C190" s="205"/>
      <c r="D190" s="195" t="s">
        <v>154</v>
      </c>
      <c r="E190" s="206" t="s">
        <v>21</v>
      </c>
      <c r="F190" s="207" t="s">
        <v>229</v>
      </c>
      <c r="G190" s="205"/>
      <c r="H190" s="208">
        <v>27.704000000000001</v>
      </c>
      <c r="I190" s="209"/>
      <c r="J190" s="205"/>
      <c r="K190" s="205"/>
      <c r="L190" s="210"/>
      <c r="M190" s="211"/>
      <c r="N190" s="212"/>
      <c r="O190" s="212"/>
      <c r="P190" s="212"/>
      <c r="Q190" s="212"/>
      <c r="R190" s="212"/>
      <c r="S190" s="212"/>
      <c r="T190" s="213"/>
      <c r="AT190" s="214" t="s">
        <v>154</v>
      </c>
      <c r="AU190" s="214" t="s">
        <v>85</v>
      </c>
      <c r="AV190" s="14" t="s">
        <v>85</v>
      </c>
      <c r="AW190" s="14" t="s">
        <v>36</v>
      </c>
      <c r="AX190" s="14" t="s">
        <v>75</v>
      </c>
      <c r="AY190" s="214" t="s">
        <v>142</v>
      </c>
    </row>
    <row r="191" spans="1:65" s="16" customFormat="1" ht="11.25">
      <c r="B191" s="226"/>
      <c r="C191" s="227"/>
      <c r="D191" s="195" t="s">
        <v>154</v>
      </c>
      <c r="E191" s="228" t="s">
        <v>21</v>
      </c>
      <c r="F191" s="229" t="s">
        <v>164</v>
      </c>
      <c r="G191" s="227"/>
      <c r="H191" s="230">
        <v>55.408000000000001</v>
      </c>
      <c r="I191" s="231"/>
      <c r="J191" s="227"/>
      <c r="K191" s="227"/>
      <c r="L191" s="232"/>
      <c r="M191" s="233"/>
      <c r="N191" s="234"/>
      <c r="O191" s="234"/>
      <c r="P191" s="234"/>
      <c r="Q191" s="234"/>
      <c r="R191" s="234"/>
      <c r="S191" s="234"/>
      <c r="T191" s="235"/>
      <c r="AT191" s="236" t="s">
        <v>154</v>
      </c>
      <c r="AU191" s="236" t="s">
        <v>85</v>
      </c>
      <c r="AV191" s="16" t="s">
        <v>150</v>
      </c>
      <c r="AW191" s="16" t="s">
        <v>36</v>
      </c>
      <c r="AX191" s="16" t="s">
        <v>83</v>
      </c>
      <c r="AY191" s="236" t="s">
        <v>142</v>
      </c>
    </row>
    <row r="192" spans="1:65" s="2" customFormat="1" ht="24.2" customHeight="1">
      <c r="A192" s="36"/>
      <c r="B192" s="37"/>
      <c r="C192" s="175" t="s">
        <v>240</v>
      </c>
      <c r="D192" s="175" t="s">
        <v>145</v>
      </c>
      <c r="E192" s="176" t="s">
        <v>241</v>
      </c>
      <c r="F192" s="177" t="s">
        <v>242</v>
      </c>
      <c r="G192" s="178" t="s">
        <v>148</v>
      </c>
      <c r="H192" s="179">
        <v>55.408000000000001</v>
      </c>
      <c r="I192" s="180"/>
      <c r="J192" s="181">
        <f>ROUND(I192*H192,2)</f>
        <v>0</v>
      </c>
      <c r="K192" s="177" t="s">
        <v>149</v>
      </c>
      <c r="L192" s="41"/>
      <c r="M192" s="182" t="s">
        <v>21</v>
      </c>
      <c r="N192" s="183" t="s">
        <v>46</v>
      </c>
      <c r="O192" s="66"/>
      <c r="P192" s="184">
        <f>O192*H192</f>
        <v>0</v>
      </c>
      <c r="Q192" s="184">
        <v>0</v>
      </c>
      <c r="R192" s="184">
        <f>Q192*H192</f>
        <v>0</v>
      </c>
      <c r="S192" s="184">
        <v>0</v>
      </c>
      <c r="T192" s="185">
        <f>S192*H192</f>
        <v>0</v>
      </c>
      <c r="U192" s="36"/>
      <c r="V192" s="36"/>
      <c r="W192" s="36"/>
      <c r="X192" s="36"/>
      <c r="Y192" s="36"/>
      <c r="Z192" s="36"/>
      <c r="AA192" s="36"/>
      <c r="AB192" s="36"/>
      <c r="AC192" s="36"/>
      <c r="AD192" s="36"/>
      <c r="AE192" s="36"/>
      <c r="AR192" s="186" t="s">
        <v>150</v>
      </c>
      <c r="AT192" s="186" t="s">
        <v>145</v>
      </c>
      <c r="AU192" s="186" t="s">
        <v>85</v>
      </c>
      <c r="AY192" s="19" t="s">
        <v>142</v>
      </c>
      <c r="BE192" s="187">
        <f>IF(N192="základní",J192,0)</f>
        <v>0</v>
      </c>
      <c r="BF192" s="187">
        <f>IF(N192="snížená",J192,0)</f>
        <v>0</v>
      </c>
      <c r="BG192" s="187">
        <f>IF(N192="zákl. přenesená",J192,0)</f>
        <v>0</v>
      </c>
      <c r="BH192" s="187">
        <f>IF(N192="sníž. přenesená",J192,0)</f>
        <v>0</v>
      </c>
      <c r="BI192" s="187">
        <f>IF(N192="nulová",J192,0)</f>
        <v>0</v>
      </c>
      <c r="BJ192" s="19" t="s">
        <v>83</v>
      </c>
      <c r="BK192" s="187">
        <f>ROUND(I192*H192,2)</f>
        <v>0</v>
      </c>
      <c r="BL192" s="19" t="s">
        <v>150</v>
      </c>
      <c r="BM192" s="186" t="s">
        <v>243</v>
      </c>
    </row>
    <row r="193" spans="1:65" s="2" customFormat="1" ht="11.25">
      <c r="A193" s="36"/>
      <c r="B193" s="37"/>
      <c r="C193" s="38"/>
      <c r="D193" s="188" t="s">
        <v>152</v>
      </c>
      <c r="E193" s="38"/>
      <c r="F193" s="189" t="s">
        <v>244</v>
      </c>
      <c r="G193" s="38"/>
      <c r="H193" s="38"/>
      <c r="I193" s="190"/>
      <c r="J193" s="38"/>
      <c r="K193" s="38"/>
      <c r="L193" s="41"/>
      <c r="M193" s="191"/>
      <c r="N193" s="192"/>
      <c r="O193" s="66"/>
      <c r="P193" s="66"/>
      <c r="Q193" s="66"/>
      <c r="R193" s="66"/>
      <c r="S193" s="66"/>
      <c r="T193" s="67"/>
      <c r="U193" s="36"/>
      <c r="V193" s="36"/>
      <c r="W193" s="36"/>
      <c r="X193" s="36"/>
      <c r="Y193" s="36"/>
      <c r="Z193" s="36"/>
      <c r="AA193" s="36"/>
      <c r="AB193" s="36"/>
      <c r="AC193" s="36"/>
      <c r="AD193" s="36"/>
      <c r="AE193" s="36"/>
      <c r="AT193" s="19" t="s">
        <v>152</v>
      </c>
      <c r="AU193" s="19" t="s">
        <v>85</v>
      </c>
    </row>
    <row r="194" spans="1:65" s="2" customFormat="1" ht="44.25" customHeight="1">
      <c r="A194" s="36"/>
      <c r="B194" s="37"/>
      <c r="C194" s="175" t="s">
        <v>245</v>
      </c>
      <c r="D194" s="175" t="s">
        <v>145</v>
      </c>
      <c r="E194" s="176" t="s">
        <v>246</v>
      </c>
      <c r="F194" s="177" t="s">
        <v>247</v>
      </c>
      <c r="G194" s="178" t="s">
        <v>248</v>
      </c>
      <c r="H194" s="179">
        <v>0.16900000000000001</v>
      </c>
      <c r="I194" s="180"/>
      <c r="J194" s="181">
        <f>ROUND(I194*H194,2)</f>
        <v>0</v>
      </c>
      <c r="K194" s="177" t="s">
        <v>149</v>
      </c>
      <c r="L194" s="41"/>
      <c r="M194" s="182" t="s">
        <v>21</v>
      </c>
      <c r="N194" s="183" t="s">
        <v>46</v>
      </c>
      <c r="O194" s="66"/>
      <c r="P194" s="184">
        <f>O194*H194</f>
        <v>0</v>
      </c>
      <c r="Q194" s="184">
        <v>1.0555522399999999</v>
      </c>
      <c r="R194" s="184">
        <f>Q194*H194</f>
        <v>0.17838832856</v>
      </c>
      <c r="S194" s="184">
        <v>0</v>
      </c>
      <c r="T194" s="185">
        <f>S194*H194</f>
        <v>0</v>
      </c>
      <c r="U194" s="36"/>
      <c r="V194" s="36"/>
      <c r="W194" s="36"/>
      <c r="X194" s="36"/>
      <c r="Y194" s="36"/>
      <c r="Z194" s="36"/>
      <c r="AA194" s="36"/>
      <c r="AB194" s="36"/>
      <c r="AC194" s="36"/>
      <c r="AD194" s="36"/>
      <c r="AE194" s="36"/>
      <c r="AR194" s="186" t="s">
        <v>150</v>
      </c>
      <c r="AT194" s="186" t="s">
        <v>145</v>
      </c>
      <c r="AU194" s="186" t="s">
        <v>85</v>
      </c>
      <c r="AY194" s="19" t="s">
        <v>142</v>
      </c>
      <c r="BE194" s="187">
        <f>IF(N194="základní",J194,0)</f>
        <v>0</v>
      </c>
      <c r="BF194" s="187">
        <f>IF(N194="snížená",J194,0)</f>
        <v>0</v>
      </c>
      <c r="BG194" s="187">
        <f>IF(N194="zákl. přenesená",J194,0)</f>
        <v>0</v>
      </c>
      <c r="BH194" s="187">
        <f>IF(N194="sníž. přenesená",J194,0)</f>
        <v>0</v>
      </c>
      <c r="BI194" s="187">
        <f>IF(N194="nulová",J194,0)</f>
        <v>0</v>
      </c>
      <c r="BJ194" s="19" t="s">
        <v>83</v>
      </c>
      <c r="BK194" s="187">
        <f>ROUND(I194*H194,2)</f>
        <v>0</v>
      </c>
      <c r="BL194" s="19" t="s">
        <v>150</v>
      </c>
      <c r="BM194" s="186" t="s">
        <v>249</v>
      </c>
    </row>
    <row r="195" spans="1:65" s="2" customFormat="1" ht="11.25">
      <c r="A195" s="36"/>
      <c r="B195" s="37"/>
      <c r="C195" s="38"/>
      <c r="D195" s="188" t="s">
        <v>152</v>
      </c>
      <c r="E195" s="38"/>
      <c r="F195" s="189" t="s">
        <v>250</v>
      </c>
      <c r="G195" s="38"/>
      <c r="H195" s="38"/>
      <c r="I195" s="190"/>
      <c r="J195" s="38"/>
      <c r="K195" s="38"/>
      <c r="L195" s="41"/>
      <c r="M195" s="191"/>
      <c r="N195" s="192"/>
      <c r="O195" s="66"/>
      <c r="P195" s="66"/>
      <c r="Q195" s="66"/>
      <c r="R195" s="66"/>
      <c r="S195" s="66"/>
      <c r="T195" s="67"/>
      <c r="U195" s="36"/>
      <c r="V195" s="36"/>
      <c r="W195" s="36"/>
      <c r="X195" s="36"/>
      <c r="Y195" s="36"/>
      <c r="Z195" s="36"/>
      <c r="AA195" s="36"/>
      <c r="AB195" s="36"/>
      <c r="AC195" s="36"/>
      <c r="AD195" s="36"/>
      <c r="AE195" s="36"/>
      <c r="AT195" s="19" t="s">
        <v>152</v>
      </c>
      <c r="AU195" s="19" t="s">
        <v>85</v>
      </c>
    </row>
    <row r="196" spans="1:65" s="13" customFormat="1" ht="11.25">
      <c r="B196" s="193"/>
      <c r="C196" s="194"/>
      <c r="D196" s="195" t="s">
        <v>154</v>
      </c>
      <c r="E196" s="196" t="s">
        <v>21</v>
      </c>
      <c r="F196" s="197" t="s">
        <v>251</v>
      </c>
      <c r="G196" s="194"/>
      <c r="H196" s="196" t="s">
        <v>21</v>
      </c>
      <c r="I196" s="198"/>
      <c r="J196" s="194"/>
      <c r="K196" s="194"/>
      <c r="L196" s="199"/>
      <c r="M196" s="200"/>
      <c r="N196" s="201"/>
      <c r="O196" s="201"/>
      <c r="P196" s="201"/>
      <c r="Q196" s="201"/>
      <c r="R196" s="201"/>
      <c r="S196" s="201"/>
      <c r="T196" s="202"/>
      <c r="AT196" s="203" t="s">
        <v>154</v>
      </c>
      <c r="AU196" s="203" t="s">
        <v>85</v>
      </c>
      <c r="AV196" s="13" t="s">
        <v>83</v>
      </c>
      <c r="AW196" s="13" t="s">
        <v>36</v>
      </c>
      <c r="AX196" s="13" t="s">
        <v>75</v>
      </c>
      <c r="AY196" s="203" t="s">
        <v>142</v>
      </c>
    </row>
    <row r="197" spans="1:65" s="14" customFormat="1" ht="11.25">
      <c r="B197" s="204"/>
      <c r="C197" s="205"/>
      <c r="D197" s="195" t="s">
        <v>154</v>
      </c>
      <c r="E197" s="206" t="s">
        <v>21</v>
      </c>
      <c r="F197" s="207" t="s">
        <v>252</v>
      </c>
      <c r="G197" s="205"/>
      <c r="H197" s="208">
        <v>0.16900000000000001</v>
      </c>
      <c r="I197" s="209"/>
      <c r="J197" s="205"/>
      <c r="K197" s="205"/>
      <c r="L197" s="210"/>
      <c r="M197" s="211"/>
      <c r="N197" s="212"/>
      <c r="O197" s="212"/>
      <c r="P197" s="212"/>
      <c r="Q197" s="212"/>
      <c r="R197" s="212"/>
      <c r="S197" s="212"/>
      <c r="T197" s="213"/>
      <c r="AT197" s="214" t="s">
        <v>154</v>
      </c>
      <c r="AU197" s="214" t="s">
        <v>85</v>
      </c>
      <c r="AV197" s="14" t="s">
        <v>85</v>
      </c>
      <c r="AW197" s="14" t="s">
        <v>36</v>
      </c>
      <c r="AX197" s="14" t="s">
        <v>75</v>
      </c>
      <c r="AY197" s="214" t="s">
        <v>142</v>
      </c>
    </row>
    <row r="198" spans="1:65" s="16" customFormat="1" ht="11.25">
      <c r="B198" s="226"/>
      <c r="C198" s="227"/>
      <c r="D198" s="195" t="s">
        <v>154</v>
      </c>
      <c r="E198" s="228" t="s">
        <v>21</v>
      </c>
      <c r="F198" s="229" t="s">
        <v>164</v>
      </c>
      <c r="G198" s="227"/>
      <c r="H198" s="230">
        <v>0.16900000000000001</v>
      </c>
      <c r="I198" s="231"/>
      <c r="J198" s="227"/>
      <c r="K198" s="227"/>
      <c r="L198" s="232"/>
      <c r="M198" s="233"/>
      <c r="N198" s="234"/>
      <c r="O198" s="234"/>
      <c r="P198" s="234"/>
      <c r="Q198" s="234"/>
      <c r="R198" s="234"/>
      <c r="S198" s="234"/>
      <c r="T198" s="235"/>
      <c r="AT198" s="236" t="s">
        <v>154</v>
      </c>
      <c r="AU198" s="236" t="s">
        <v>85</v>
      </c>
      <c r="AV198" s="16" t="s">
        <v>150</v>
      </c>
      <c r="AW198" s="16" t="s">
        <v>36</v>
      </c>
      <c r="AX198" s="16" t="s">
        <v>83</v>
      </c>
      <c r="AY198" s="236" t="s">
        <v>142</v>
      </c>
    </row>
    <row r="199" spans="1:65" s="2" customFormat="1" ht="44.25" customHeight="1">
      <c r="A199" s="36"/>
      <c r="B199" s="37"/>
      <c r="C199" s="175" t="s">
        <v>253</v>
      </c>
      <c r="D199" s="175" t="s">
        <v>145</v>
      </c>
      <c r="E199" s="176" t="s">
        <v>254</v>
      </c>
      <c r="F199" s="177" t="s">
        <v>255</v>
      </c>
      <c r="G199" s="178" t="s">
        <v>248</v>
      </c>
      <c r="H199" s="179">
        <v>0.17</v>
      </c>
      <c r="I199" s="180"/>
      <c r="J199" s="181">
        <f>ROUND(I199*H199,2)</f>
        <v>0</v>
      </c>
      <c r="K199" s="177" t="s">
        <v>149</v>
      </c>
      <c r="L199" s="41"/>
      <c r="M199" s="182" t="s">
        <v>21</v>
      </c>
      <c r="N199" s="183" t="s">
        <v>46</v>
      </c>
      <c r="O199" s="66"/>
      <c r="P199" s="184">
        <f>O199*H199</f>
        <v>0</v>
      </c>
      <c r="Q199" s="184">
        <v>1.0627727796999999</v>
      </c>
      <c r="R199" s="184">
        <f>Q199*H199</f>
        <v>0.18067137254900001</v>
      </c>
      <c r="S199" s="184">
        <v>0</v>
      </c>
      <c r="T199" s="185">
        <f>S199*H199</f>
        <v>0</v>
      </c>
      <c r="U199" s="36"/>
      <c r="V199" s="36"/>
      <c r="W199" s="36"/>
      <c r="X199" s="36"/>
      <c r="Y199" s="36"/>
      <c r="Z199" s="36"/>
      <c r="AA199" s="36"/>
      <c r="AB199" s="36"/>
      <c r="AC199" s="36"/>
      <c r="AD199" s="36"/>
      <c r="AE199" s="36"/>
      <c r="AR199" s="186" t="s">
        <v>150</v>
      </c>
      <c r="AT199" s="186" t="s">
        <v>145</v>
      </c>
      <c r="AU199" s="186" t="s">
        <v>85</v>
      </c>
      <c r="AY199" s="19" t="s">
        <v>142</v>
      </c>
      <c r="BE199" s="187">
        <f>IF(N199="základní",J199,0)</f>
        <v>0</v>
      </c>
      <c r="BF199" s="187">
        <f>IF(N199="snížená",J199,0)</f>
        <v>0</v>
      </c>
      <c r="BG199" s="187">
        <f>IF(N199="zákl. přenesená",J199,0)</f>
        <v>0</v>
      </c>
      <c r="BH199" s="187">
        <f>IF(N199="sníž. přenesená",J199,0)</f>
        <v>0</v>
      </c>
      <c r="BI199" s="187">
        <f>IF(N199="nulová",J199,0)</f>
        <v>0</v>
      </c>
      <c r="BJ199" s="19" t="s">
        <v>83</v>
      </c>
      <c r="BK199" s="187">
        <f>ROUND(I199*H199,2)</f>
        <v>0</v>
      </c>
      <c r="BL199" s="19" t="s">
        <v>150</v>
      </c>
      <c r="BM199" s="186" t="s">
        <v>256</v>
      </c>
    </row>
    <row r="200" spans="1:65" s="2" customFormat="1" ht="11.25">
      <c r="A200" s="36"/>
      <c r="B200" s="37"/>
      <c r="C200" s="38"/>
      <c r="D200" s="188" t="s">
        <v>152</v>
      </c>
      <c r="E200" s="38"/>
      <c r="F200" s="189" t="s">
        <v>257</v>
      </c>
      <c r="G200" s="38"/>
      <c r="H200" s="38"/>
      <c r="I200" s="190"/>
      <c r="J200" s="38"/>
      <c r="K200" s="38"/>
      <c r="L200" s="41"/>
      <c r="M200" s="191"/>
      <c r="N200" s="192"/>
      <c r="O200" s="66"/>
      <c r="P200" s="66"/>
      <c r="Q200" s="66"/>
      <c r="R200" s="66"/>
      <c r="S200" s="66"/>
      <c r="T200" s="67"/>
      <c r="U200" s="36"/>
      <c r="V200" s="36"/>
      <c r="W200" s="36"/>
      <c r="X200" s="36"/>
      <c r="Y200" s="36"/>
      <c r="Z200" s="36"/>
      <c r="AA200" s="36"/>
      <c r="AB200" s="36"/>
      <c r="AC200" s="36"/>
      <c r="AD200" s="36"/>
      <c r="AE200" s="36"/>
      <c r="AT200" s="19" t="s">
        <v>152</v>
      </c>
      <c r="AU200" s="19" t="s">
        <v>85</v>
      </c>
    </row>
    <row r="201" spans="1:65" s="13" customFormat="1" ht="11.25">
      <c r="B201" s="193"/>
      <c r="C201" s="194"/>
      <c r="D201" s="195" t="s">
        <v>154</v>
      </c>
      <c r="E201" s="196" t="s">
        <v>21</v>
      </c>
      <c r="F201" s="197" t="s">
        <v>251</v>
      </c>
      <c r="G201" s="194"/>
      <c r="H201" s="196" t="s">
        <v>21</v>
      </c>
      <c r="I201" s="198"/>
      <c r="J201" s="194"/>
      <c r="K201" s="194"/>
      <c r="L201" s="199"/>
      <c r="M201" s="200"/>
      <c r="N201" s="201"/>
      <c r="O201" s="201"/>
      <c r="P201" s="201"/>
      <c r="Q201" s="201"/>
      <c r="R201" s="201"/>
      <c r="S201" s="201"/>
      <c r="T201" s="202"/>
      <c r="AT201" s="203" t="s">
        <v>154</v>
      </c>
      <c r="AU201" s="203" t="s">
        <v>85</v>
      </c>
      <c r="AV201" s="13" t="s">
        <v>83</v>
      </c>
      <c r="AW201" s="13" t="s">
        <v>36</v>
      </c>
      <c r="AX201" s="13" t="s">
        <v>75</v>
      </c>
      <c r="AY201" s="203" t="s">
        <v>142</v>
      </c>
    </row>
    <row r="202" spans="1:65" s="14" customFormat="1" ht="11.25">
      <c r="B202" s="204"/>
      <c r="C202" s="205"/>
      <c r="D202" s="195" t="s">
        <v>154</v>
      </c>
      <c r="E202" s="206" t="s">
        <v>21</v>
      </c>
      <c r="F202" s="207" t="s">
        <v>258</v>
      </c>
      <c r="G202" s="205"/>
      <c r="H202" s="208">
        <v>0.17</v>
      </c>
      <c r="I202" s="209"/>
      <c r="J202" s="205"/>
      <c r="K202" s="205"/>
      <c r="L202" s="210"/>
      <c r="M202" s="211"/>
      <c r="N202" s="212"/>
      <c r="O202" s="212"/>
      <c r="P202" s="212"/>
      <c r="Q202" s="212"/>
      <c r="R202" s="212"/>
      <c r="S202" s="212"/>
      <c r="T202" s="213"/>
      <c r="AT202" s="214" t="s">
        <v>154</v>
      </c>
      <c r="AU202" s="214" t="s">
        <v>85</v>
      </c>
      <c r="AV202" s="14" t="s">
        <v>85</v>
      </c>
      <c r="AW202" s="14" t="s">
        <v>36</v>
      </c>
      <c r="AX202" s="14" t="s">
        <v>75</v>
      </c>
      <c r="AY202" s="214" t="s">
        <v>142</v>
      </c>
    </row>
    <row r="203" spans="1:65" s="16" customFormat="1" ht="11.25">
      <c r="B203" s="226"/>
      <c r="C203" s="227"/>
      <c r="D203" s="195" t="s">
        <v>154</v>
      </c>
      <c r="E203" s="228" t="s">
        <v>21</v>
      </c>
      <c r="F203" s="229" t="s">
        <v>164</v>
      </c>
      <c r="G203" s="227"/>
      <c r="H203" s="230">
        <v>0.17</v>
      </c>
      <c r="I203" s="231"/>
      <c r="J203" s="227"/>
      <c r="K203" s="227"/>
      <c r="L203" s="232"/>
      <c r="M203" s="233"/>
      <c r="N203" s="234"/>
      <c r="O203" s="234"/>
      <c r="P203" s="234"/>
      <c r="Q203" s="234"/>
      <c r="R203" s="234"/>
      <c r="S203" s="234"/>
      <c r="T203" s="235"/>
      <c r="AT203" s="236" t="s">
        <v>154</v>
      </c>
      <c r="AU203" s="236" t="s">
        <v>85</v>
      </c>
      <c r="AV203" s="16" t="s">
        <v>150</v>
      </c>
      <c r="AW203" s="16" t="s">
        <v>36</v>
      </c>
      <c r="AX203" s="16" t="s">
        <v>83</v>
      </c>
      <c r="AY203" s="236" t="s">
        <v>142</v>
      </c>
    </row>
    <row r="204" spans="1:65" s="2" customFormat="1" ht="24.2" customHeight="1">
      <c r="A204" s="36"/>
      <c r="B204" s="37"/>
      <c r="C204" s="175" t="s">
        <v>8</v>
      </c>
      <c r="D204" s="175" t="s">
        <v>145</v>
      </c>
      <c r="E204" s="176" t="s">
        <v>259</v>
      </c>
      <c r="F204" s="177" t="s">
        <v>260</v>
      </c>
      <c r="G204" s="178" t="s">
        <v>174</v>
      </c>
      <c r="H204" s="179">
        <v>12</v>
      </c>
      <c r="I204" s="180"/>
      <c r="J204" s="181">
        <f>ROUND(I204*H204,2)</f>
        <v>0</v>
      </c>
      <c r="K204" s="177" t="s">
        <v>149</v>
      </c>
      <c r="L204" s="41"/>
      <c r="M204" s="182" t="s">
        <v>21</v>
      </c>
      <c r="N204" s="183" t="s">
        <v>46</v>
      </c>
      <c r="O204" s="66"/>
      <c r="P204" s="184">
        <f>O204*H204</f>
        <v>0</v>
      </c>
      <c r="Q204" s="184">
        <v>5.8999999999999997E-2</v>
      </c>
      <c r="R204" s="184">
        <f>Q204*H204</f>
        <v>0.70799999999999996</v>
      </c>
      <c r="S204" s="184">
        <v>0</v>
      </c>
      <c r="T204" s="185">
        <f>S204*H204</f>
        <v>0</v>
      </c>
      <c r="U204" s="36"/>
      <c r="V204" s="36"/>
      <c r="W204" s="36"/>
      <c r="X204" s="36"/>
      <c r="Y204" s="36"/>
      <c r="Z204" s="36"/>
      <c r="AA204" s="36"/>
      <c r="AB204" s="36"/>
      <c r="AC204" s="36"/>
      <c r="AD204" s="36"/>
      <c r="AE204" s="36"/>
      <c r="AR204" s="186" t="s">
        <v>150</v>
      </c>
      <c r="AT204" s="186" t="s">
        <v>145</v>
      </c>
      <c r="AU204" s="186" t="s">
        <v>85</v>
      </c>
      <c r="AY204" s="19" t="s">
        <v>142</v>
      </c>
      <c r="BE204" s="187">
        <f>IF(N204="základní",J204,0)</f>
        <v>0</v>
      </c>
      <c r="BF204" s="187">
        <f>IF(N204="snížená",J204,0)</f>
        <v>0</v>
      </c>
      <c r="BG204" s="187">
        <f>IF(N204="zákl. přenesená",J204,0)</f>
        <v>0</v>
      </c>
      <c r="BH204" s="187">
        <f>IF(N204="sníž. přenesená",J204,0)</f>
        <v>0</v>
      </c>
      <c r="BI204" s="187">
        <f>IF(N204="nulová",J204,0)</f>
        <v>0</v>
      </c>
      <c r="BJ204" s="19" t="s">
        <v>83</v>
      </c>
      <c r="BK204" s="187">
        <f>ROUND(I204*H204,2)</f>
        <v>0</v>
      </c>
      <c r="BL204" s="19" t="s">
        <v>150</v>
      </c>
      <c r="BM204" s="186" t="s">
        <v>261</v>
      </c>
    </row>
    <row r="205" spans="1:65" s="2" customFormat="1" ht="11.25">
      <c r="A205" s="36"/>
      <c r="B205" s="37"/>
      <c r="C205" s="38"/>
      <c r="D205" s="188" t="s">
        <v>152</v>
      </c>
      <c r="E205" s="38"/>
      <c r="F205" s="189" t="s">
        <v>262</v>
      </c>
      <c r="G205" s="38"/>
      <c r="H205" s="38"/>
      <c r="I205" s="190"/>
      <c r="J205" s="38"/>
      <c r="K205" s="38"/>
      <c r="L205" s="41"/>
      <c r="M205" s="191"/>
      <c r="N205" s="192"/>
      <c r="O205" s="66"/>
      <c r="P205" s="66"/>
      <c r="Q205" s="66"/>
      <c r="R205" s="66"/>
      <c r="S205" s="66"/>
      <c r="T205" s="67"/>
      <c r="U205" s="36"/>
      <c r="V205" s="36"/>
      <c r="W205" s="36"/>
      <c r="X205" s="36"/>
      <c r="Y205" s="36"/>
      <c r="Z205" s="36"/>
      <c r="AA205" s="36"/>
      <c r="AB205" s="36"/>
      <c r="AC205" s="36"/>
      <c r="AD205" s="36"/>
      <c r="AE205" s="36"/>
      <c r="AT205" s="19" t="s">
        <v>152</v>
      </c>
      <c r="AU205" s="19" t="s">
        <v>85</v>
      </c>
    </row>
    <row r="206" spans="1:65" s="13" customFormat="1" ht="11.25">
      <c r="B206" s="193"/>
      <c r="C206" s="194"/>
      <c r="D206" s="195" t="s">
        <v>154</v>
      </c>
      <c r="E206" s="196" t="s">
        <v>21</v>
      </c>
      <c r="F206" s="197" t="s">
        <v>263</v>
      </c>
      <c r="G206" s="194"/>
      <c r="H206" s="196" t="s">
        <v>21</v>
      </c>
      <c r="I206" s="198"/>
      <c r="J206" s="194"/>
      <c r="K206" s="194"/>
      <c r="L206" s="199"/>
      <c r="M206" s="200"/>
      <c r="N206" s="201"/>
      <c r="O206" s="201"/>
      <c r="P206" s="201"/>
      <c r="Q206" s="201"/>
      <c r="R206" s="201"/>
      <c r="S206" s="201"/>
      <c r="T206" s="202"/>
      <c r="AT206" s="203" t="s">
        <v>154</v>
      </c>
      <c r="AU206" s="203" t="s">
        <v>85</v>
      </c>
      <c r="AV206" s="13" t="s">
        <v>83</v>
      </c>
      <c r="AW206" s="13" t="s">
        <v>36</v>
      </c>
      <c r="AX206" s="13" t="s">
        <v>75</v>
      </c>
      <c r="AY206" s="203" t="s">
        <v>142</v>
      </c>
    </row>
    <row r="207" spans="1:65" s="14" customFormat="1" ht="11.25">
      <c r="B207" s="204"/>
      <c r="C207" s="205"/>
      <c r="D207" s="195" t="s">
        <v>154</v>
      </c>
      <c r="E207" s="206" t="s">
        <v>21</v>
      </c>
      <c r="F207" s="207" t="s">
        <v>264</v>
      </c>
      <c r="G207" s="205"/>
      <c r="H207" s="208">
        <v>12</v>
      </c>
      <c r="I207" s="209"/>
      <c r="J207" s="205"/>
      <c r="K207" s="205"/>
      <c r="L207" s="210"/>
      <c r="M207" s="211"/>
      <c r="N207" s="212"/>
      <c r="O207" s="212"/>
      <c r="P207" s="212"/>
      <c r="Q207" s="212"/>
      <c r="R207" s="212"/>
      <c r="S207" s="212"/>
      <c r="T207" s="213"/>
      <c r="AT207" s="214" t="s">
        <v>154</v>
      </c>
      <c r="AU207" s="214" t="s">
        <v>85</v>
      </c>
      <c r="AV207" s="14" t="s">
        <v>85</v>
      </c>
      <c r="AW207" s="14" t="s">
        <v>36</v>
      </c>
      <c r="AX207" s="14" t="s">
        <v>75</v>
      </c>
      <c r="AY207" s="214" t="s">
        <v>142</v>
      </c>
    </row>
    <row r="208" spans="1:65" s="16" customFormat="1" ht="11.25">
      <c r="B208" s="226"/>
      <c r="C208" s="227"/>
      <c r="D208" s="195" t="s">
        <v>154</v>
      </c>
      <c r="E208" s="228" t="s">
        <v>21</v>
      </c>
      <c r="F208" s="229" t="s">
        <v>164</v>
      </c>
      <c r="G208" s="227"/>
      <c r="H208" s="230">
        <v>12</v>
      </c>
      <c r="I208" s="231"/>
      <c r="J208" s="227"/>
      <c r="K208" s="227"/>
      <c r="L208" s="232"/>
      <c r="M208" s="233"/>
      <c r="N208" s="234"/>
      <c r="O208" s="234"/>
      <c r="P208" s="234"/>
      <c r="Q208" s="234"/>
      <c r="R208" s="234"/>
      <c r="S208" s="234"/>
      <c r="T208" s="235"/>
      <c r="AT208" s="236" t="s">
        <v>154</v>
      </c>
      <c r="AU208" s="236" t="s">
        <v>85</v>
      </c>
      <c r="AV208" s="16" t="s">
        <v>150</v>
      </c>
      <c r="AW208" s="16" t="s">
        <v>36</v>
      </c>
      <c r="AX208" s="16" t="s">
        <v>83</v>
      </c>
      <c r="AY208" s="236" t="s">
        <v>142</v>
      </c>
    </row>
    <row r="209" spans="1:65" s="2" customFormat="1" ht="24.2" customHeight="1">
      <c r="A209" s="36"/>
      <c r="B209" s="37"/>
      <c r="C209" s="175" t="s">
        <v>265</v>
      </c>
      <c r="D209" s="175" t="s">
        <v>145</v>
      </c>
      <c r="E209" s="176" t="s">
        <v>266</v>
      </c>
      <c r="F209" s="177" t="s">
        <v>267</v>
      </c>
      <c r="G209" s="178" t="s">
        <v>208</v>
      </c>
      <c r="H209" s="179">
        <v>0.40500000000000003</v>
      </c>
      <c r="I209" s="180"/>
      <c r="J209" s="181">
        <f>ROUND(I209*H209,2)</f>
        <v>0</v>
      </c>
      <c r="K209" s="177" t="s">
        <v>149</v>
      </c>
      <c r="L209" s="41"/>
      <c r="M209" s="182" t="s">
        <v>21</v>
      </c>
      <c r="N209" s="183" t="s">
        <v>46</v>
      </c>
      <c r="O209" s="66"/>
      <c r="P209" s="184">
        <f>O209*H209</f>
        <v>0</v>
      </c>
      <c r="Q209" s="184">
        <v>2.5019399999999998</v>
      </c>
      <c r="R209" s="184">
        <f>Q209*H209</f>
        <v>1.0132857</v>
      </c>
      <c r="S209" s="184">
        <v>0</v>
      </c>
      <c r="T209" s="185">
        <f>S209*H209</f>
        <v>0</v>
      </c>
      <c r="U209" s="36"/>
      <c r="V209" s="36"/>
      <c r="W209" s="36"/>
      <c r="X209" s="36"/>
      <c r="Y209" s="36"/>
      <c r="Z209" s="36"/>
      <c r="AA209" s="36"/>
      <c r="AB209" s="36"/>
      <c r="AC209" s="36"/>
      <c r="AD209" s="36"/>
      <c r="AE209" s="36"/>
      <c r="AR209" s="186" t="s">
        <v>150</v>
      </c>
      <c r="AT209" s="186" t="s">
        <v>145</v>
      </c>
      <c r="AU209" s="186" t="s">
        <v>85</v>
      </c>
      <c r="AY209" s="19" t="s">
        <v>142</v>
      </c>
      <c r="BE209" s="187">
        <f>IF(N209="základní",J209,0)</f>
        <v>0</v>
      </c>
      <c r="BF209" s="187">
        <f>IF(N209="snížená",J209,0)</f>
        <v>0</v>
      </c>
      <c r="BG209" s="187">
        <f>IF(N209="zákl. přenesená",J209,0)</f>
        <v>0</v>
      </c>
      <c r="BH209" s="187">
        <f>IF(N209="sníž. přenesená",J209,0)</f>
        <v>0</v>
      </c>
      <c r="BI209" s="187">
        <f>IF(N209="nulová",J209,0)</f>
        <v>0</v>
      </c>
      <c r="BJ209" s="19" t="s">
        <v>83</v>
      </c>
      <c r="BK209" s="187">
        <f>ROUND(I209*H209,2)</f>
        <v>0</v>
      </c>
      <c r="BL209" s="19" t="s">
        <v>150</v>
      </c>
      <c r="BM209" s="186" t="s">
        <v>268</v>
      </c>
    </row>
    <row r="210" spans="1:65" s="2" customFormat="1" ht="11.25">
      <c r="A210" s="36"/>
      <c r="B210" s="37"/>
      <c r="C210" s="38"/>
      <c r="D210" s="188" t="s">
        <v>152</v>
      </c>
      <c r="E210" s="38"/>
      <c r="F210" s="189" t="s">
        <v>269</v>
      </c>
      <c r="G210" s="38"/>
      <c r="H210" s="38"/>
      <c r="I210" s="190"/>
      <c r="J210" s="38"/>
      <c r="K210" s="38"/>
      <c r="L210" s="41"/>
      <c r="M210" s="191"/>
      <c r="N210" s="192"/>
      <c r="O210" s="66"/>
      <c r="P210" s="66"/>
      <c r="Q210" s="66"/>
      <c r="R210" s="66"/>
      <c r="S210" s="66"/>
      <c r="T210" s="67"/>
      <c r="U210" s="36"/>
      <c r="V210" s="36"/>
      <c r="W210" s="36"/>
      <c r="X210" s="36"/>
      <c r="Y210" s="36"/>
      <c r="Z210" s="36"/>
      <c r="AA210" s="36"/>
      <c r="AB210" s="36"/>
      <c r="AC210" s="36"/>
      <c r="AD210" s="36"/>
      <c r="AE210" s="36"/>
      <c r="AT210" s="19" t="s">
        <v>152</v>
      </c>
      <c r="AU210" s="19" t="s">
        <v>85</v>
      </c>
    </row>
    <row r="211" spans="1:65" s="13" customFormat="1" ht="11.25">
      <c r="B211" s="193"/>
      <c r="C211" s="194"/>
      <c r="D211" s="195" t="s">
        <v>154</v>
      </c>
      <c r="E211" s="196" t="s">
        <v>21</v>
      </c>
      <c r="F211" s="197" t="s">
        <v>270</v>
      </c>
      <c r="G211" s="194"/>
      <c r="H211" s="196" t="s">
        <v>21</v>
      </c>
      <c r="I211" s="198"/>
      <c r="J211" s="194"/>
      <c r="K211" s="194"/>
      <c r="L211" s="199"/>
      <c r="M211" s="200"/>
      <c r="N211" s="201"/>
      <c r="O211" s="201"/>
      <c r="P211" s="201"/>
      <c r="Q211" s="201"/>
      <c r="R211" s="201"/>
      <c r="S211" s="201"/>
      <c r="T211" s="202"/>
      <c r="AT211" s="203" t="s">
        <v>154</v>
      </c>
      <c r="AU211" s="203" t="s">
        <v>85</v>
      </c>
      <c r="AV211" s="13" t="s">
        <v>83</v>
      </c>
      <c r="AW211" s="13" t="s">
        <v>36</v>
      </c>
      <c r="AX211" s="13" t="s">
        <v>75</v>
      </c>
      <c r="AY211" s="203" t="s">
        <v>142</v>
      </c>
    </row>
    <row r="212" spans="1:65" s="13" customFormat="1" ht="11.25">
      <c r="B212" s="193"/>
      <c r="C212" s="194"/>
      <c r="D212" s="195" t="s">
        <v>154</v>
      </c>
      <c r="E212" s="196" t="s">
        <v>21</v>
      </c>
      <c r="F212" s="197" t="s">
        <v>271</v>
      </c>
      <c r="G212" s="194"/>
      <c r="H212" s="196" t="s">
        <v>21</v>
      </c>
      <c r="I212" s="198"/>
      <c r="J212" s="194"/>
      <c r="K212" s="194"/>
      <c r="L212" s="199"/>
      <c r="M212" s="200"/>
      <c r="N212" s="201"/>
      <c r="O212" s="201"/>
      <c r="P212" s="201"/>
      <c r="Q212" s="201"/>
      <c r="R212" s="201"/>
      <c r="S212" s="201"/>
      <c r="T212" s="202"/>
      <c r="AT212" s="203" t="s">
        <v>154</v>
      </c>
      <c r="AU212" s="203" t="s">
        <v>85</v>
      </c>
      <c r="AV212" s="13" t="s">
        <v>83</v>
      </c>
      <c r="AW212" s="13" t="s">
        <v>36</v>
      </c>
      <c r="AX212" s="13" t="s">
        <v>75</v>
      </c>
      <c r="AY212" s="203" t="s">
        <v>142</v>
      </c>
    </row>
    <row r="213" spans="1:65" s="14" customFormat="1" ht="11.25">
      <c r="B213" s="204"/>
      <c r="C213" s="205"/>
      <c r="D213" s="195" t="s">
        <v>154</v>
      </c>
      <c r="E213" s="206" t="s">
        <v>21</v>
      </c>
      <c r="F213" s="207" t="s">
        <v>272</v>
      </c>
      <c r="G213" s="205"/>
      <c r="H213" s="208">
        <v>0.40500000000000003</v>
      </c>
      <c r="I213" s="209"/>
      <c r="J213" s="205"/>
      <c r="K213" s="205"/>
      <c r="L213" s="210"/>
      <c r="M213" s="211"/>
      <c r="N213" s="212"/>
      <c r="O213" s="212"/>
      <c r="P213" s="212"/>
      <c r="Q213" s="212"/>
      <c r="R213" s="212"/>
      <c r="S213" s="212"/>
      <c r="T213" s="213"/>
      <c r="AT213" s="214" t="s">
        <v>154</v>
      </c>
      <c r="AU213" s="214" t="s">
        <v>85</v>
      </c>
      <c r="AV213" s="14" t="s">
        <v>85</v>
      </c>
      <c r="AW213" s="14" t="s">
        <v>36</v>
      </c>
      <c r="AX213" s="14" t="s">
        <v>75</v>
      </c>
      <c r="AY213" s="214" t="s">
        <v>142</v>
      </c>
    </row>
    <row r="214" spans="1:65" s="16" customFormat="1" ht="11.25">
      <c r="B214" s="226"/>
      <c r="C214" s="227"/>
      <c r="D214" s="195" t="s">
        <v>154</v>
      </c>
      <c r="E214" s="228" t="s">
        <v>21</v>
      </c>
      <c r="F214" s="229" t="s">
        <v>164</v>
      </c>
      <c r="G214" s="227"/>
      <c r="H214" s="230">
        <v>0.40500000000000003</v>
      </c>
      <c r="I214" s="231"/>
      <c r="J214" s="227"/>
      <c r="K214" s="227"/>
      <c r="L214" s="232"/>
      <c r="M214" s="233"/>
      <c r="N214" s="234"/>
      <c r="O214" s="234"/>
      <c r="P214" s="234"/>
      <c r="Q214" s="234"/>
      <c r="R214" s="234"/>
      <c r="S214" s="234"/>
      <c r="T214" s="235"/>
      <c r="AT214" s="236" t="s">
        <v>154</v>
      </c>
      <c r="AU214" s="236" t="s">
        <v>85</v>
      </c>
      <c r="AV214" s="16" t="s">
        <v>150</v>
      </c>
      <c r="AW214" s="16" t="s">
        <v>36</v>
      </c>
      <c r="AX214" s="16" t="s">
        <v>83</v>
      </c>
      <c r="AY214" s="236" t="s">
        <v>142</v>
      </c>
    </row>
    <row r="215" spans="1:65" s="2" customFormat="1" ht="24.2" customHeight="1">
      <c r="A215" s="36"/>
      <c r="B215" s="37"/>
      <c r="C215" s="175" t="s">
        <v>273</v>
      </c>
      <c r="D215" s="175" t="s">
        <v>145</v>
      </c>
      <c r="E215" s="176" t="s">
        <v>274</v>
      </c>
      <c r="F215" s="177" t="s">
        <v>275</v>
      </c>
      <c r="G215" s="178" t="s">
        <v>148</v>
      </c>
      <c r="H215" s="179">
        <v>0.9</v>
      </c>
      <c r="I215" s="180"/>
      <c r="J215" s="181">
        <f>ROUND(I215*H215,2)</f>
        <v>0</v>
      </c>
      <c r="K215" s="177" t="s">
        <v>149</v>
      </c>
      <c r="L215" s="41"/>
      <c r="M215" s="182" t="s">
        <v>21</v>
      </c>
      <c r="N215" s="183" t="s">
        <v>46</v>
      </c>
      <c r="O215" s="66"/>
      <c r="P215" s="184">
        <f>O215*H215</f>
        <v>0</v>
      </c>
      <c r="Q215" s="184">
        <v>4.6537200000000001E-3</v>
      </c>
      <c r="R215" s="184">
        <f>Q215*H215</f>
        <v>4.1883480000000006E-3</v>
      </c>
      <c r="S215" s="184">
        <v>0</v>
      </c>
      <c r="T215" s="185">
        <f>S215*H215</f>
        <v>0</v>
      </c>
      <c r="U215" s="36"/>
      <c r="V215" s="36"/>
      <c r="W215" s="36"/>
      <c r="X215" s="36"/>
      <c r="Y215" s="36"/>
      <c r="Z215" s="36"/>
      <c r="AA215" s="36"/>
      <c r="AB215" s="36"/>
      <c r="AC215" s="36"/>
      <c r="AD215" s="36"/>
      <c r="AE215" s="36"/>
      <c r="AR215" s="186" t="s">
        <v>150</v>
      </c>
      <c r="AT215" s="186" t="s">
        <v>145</v>
      </c>
      <c r="AU215" s="186" t="s">
        <v>85</v>
      </c>
      <c r="AY215" s="19" t="s">
        <v>142</v>
      </c>
      <c r="BE215" s="187">
        <f>IF(N215="základní",J215,0)</f>
        <v>0</v>
      </c>
      <c r="BF215" s="187">
        <f>IF(N215="snížená",J215,0)</f>
        <v>0</v>
      </c>
      <c r="BG215" s="187">
        <f>IF(N215="zákl. přenesená",J215,0)</f>
        <v>0</v>
      </c>
      <c r="BH215" s="187">
        <f>IF(N215="sníž. přenesená",J215,0)</f>
        <v>0</v>
      </c>
      <c r="BI215" s="187">
        <f>IF(N215="nulová",J215,0)</f>
        <v>0</v>
      </c>
      <c r="BJ215" s="19" t="s">
        <v>83</v>
      </c>
      <c r="BK215" s="187">
        <f>ROUND(I215*H215,2)</f>
        <v>0</v>
      </c>
      <c r="BL215" s="19" t="s">
        <v>150</v>
      </c>
      <c r="BM215" s="186" t="s">
        <v>276</v>
      </c>
    </row>
    <row r="216" spans="1:65" s="2" customFormat="1" ht="11.25">
      <c r="A216" s="36"/>
      <c r="B216" s="37"/>
      <c r="C216" s="38"/>
      <c r="D216" s="188" t="s">
        <v>152</v>
      </c>
      <c r="E216" s="38"/>
      <c r="F216" s="189" t="s">
        <v>277</v>
      </c>
      <c r="G216" s="38"/>
      <c r="H216" s="38"/>
      <c r="I216" s="190"/>
      <c r="J216" s="38"/>
      <c r="K216" s="38"/>
      <c r="L216" s="41"/>
      <c r="M216" s="191"/>
      <c r="N216" s="192"/>
      <c r="O216" s="66"/>
      <c r="P216" s="66"/>
      <c r="Q216" s="66"/>
      <c r="R216" s="66"/>
      <c r="S216" s="66"/>
      <c r="T216" s="67"/>
      <c r="U216" s="36"/>
      <c r="V216" s="36"/>
      <c r="W216" s="36"/>
      <c r="X216" s="36"/>
      <c r="Y216" s="36"/>
      <c r="Z216" s="36"/>
      <c r="AA216" s="36"/>
      <c r="AB216" s="36"/>
      <c r="AC216" s="36"/>
      <c r="AD216" s="36"/>
      <c r="AE216" s="36"/>
      <c r="AT216" s="19" t="s">
        <v>152</v>
      </c>
      <c r="AU216" s="19" t="s">
        <v>85</v>
      </c>
    </row>
    <row r="217" spans="1:65" s="13" customFormat="1" ht="11.25">
      <c r="B217" s="193"/>
      <c r="C217" s="194"/>
      <c r="D217" s="195" t="s">
        <v>154</v>
      </c>
      <c r="E217" s="196" t="s">
        <v>21</v>
      </c>
      <c r="F217" s="197" t="s">
        <v>270</v>
      </c>
      <c r="G217" s="194"/>
      <c r="H217" s="196" t="s">
        <v>21</v>
      </c>
      <c r="I217" s="198"/>
      <c r="J217" s="194"/>
      <c r="K217" s="194"/>
      <c r="L217" s="199"/>
      <c r="M217" s="200"/>
      <c r="N217" s="201"/>
      <c r="O217" s="201"/>
      <c r="P217" s="201"/>
      <c r="Q217" s="201"/>
      <c r="R217" s="201"/>
      <c r="S217" s="201"/>
      <c r="T217" s="202"/>
      <c r="AT217" s="203" t="s">
        <v>154</v>
      </c>
      <c r="AU217" s="203" t="s">
        <v>85</v>
      </c>
      <c r="AV217" s="13" t="s">
        <v>83</v>
      </c>
      <c r="AW217" s="13" t="s">
        <v>36</v>
      </c>
      <c r="AX217" s="13" t="s">
        <v>75</v>
      </c>
      <c r="AY217" s="203" t="s">
        <v>142</v>
      </c>
    </row>
    <row r="218" spans="1:65" s="13" customFormat="1" ht="11.25">
      <c r="B218" s="193"/>
      <c r="C218" s="194"/>
      <c r="D218" s="195" t="s">
        <v>154</v>
      </c>
      <c r="E218" s="196" t="s">
        <v>21</v>
      </c>
      <c r="F218" s="197" t="s">
        <v>271</v>
      </c>
      <c r="G218" s="194"/>
      <c r="H218" s="196" t="s">
        <v>21</v>
      </c>
      <c r="I218" s="198"/>
      <c r="J218" s="194"/>
      <c r="K218" s="194"/>
      <c r="L218" s="199"/>
      <c r="M218" s="200"/>
      <c r="N218" s="201"/>
      <c r="O218" s="201"/>
      <c r="P218" s="201"/>
      <c r="Q218" s="201"/>
      <c r="R218" s="201"/>
      <c r="S218" s="201"/>
      <c r="T218" s="202"/>
      <c r="AT218" s="203" t="s">
        <v>154</v>
      </c>
      <c r="AU218" s="203" t="s">
        <v>85</v>
      </c>
      <c r="AV218" s="13" t="s">
        <v>83</v>
      </c>
      <c r="AW218" s="13" t="s">
        <v>36</v>
      </c>
      <c r="AX218" s="13" t="s">
        <v>75</v>
      </c>
      <c r="AY218" s="203" t="s">
        <v>142</v>
      </c>
    </row>
    <row r="219" spans="1:65" s="14" customFormat="1" ht="11.25">
      <c r="B219" s="204"/>
      <c r="C219" s="205"/>
      <c r="D219" s="195" t="s">
        <v>154</v>
      </c>
      <c r="E219" s="206" t="s">
        <v>21</v>
      </c>
      <c r="F219" s="207" t="s">
        <v>278</v>
      </c>
      <c r="G219" s="205"/>
      <c r="H219" s="208">
        <v>0.9</v>
      </c>
      <c r="I219" s="209"/>
      <c r="J219" s="205"/>
      <c r="K219" s="205"/>
      <c r="L219" s="210"/>
      <c r="M219" s="211"/>
      <c r="N219" s="212"/>
      <c r="O219" s="212"/>
      <c r="P219" s="212"/>
      <c r="Q219" s="212"/>
      <c r="R219" s="212"/>
      <c r="S219" s="212"/>
      <c r="T219" s="213"/>
      <c r="AT219" s="214" t="s">
        <v>154</v>
      </c>
      <c r="AU219" s="214" t="s">
        <v>85</v>
      </c>
      <c r="AV219" s="14" t="s">
        <v>85</v>
      </c>
      <c r="AW219" s="14" t="s">
        <v>36</v>
      </c>
      <c r="AX219" s="14" t="s">
        <v>75</v>
      </c>
      <c r="AY219" s="214" t="s">
        <v>142</v>
      </c>
    </row>
    <row r="220" spans="1:65" s="16" customFormat="1" ht="11.25">
      <c r="B220" s="226"/>
      <c r="C220" s="227"/>
      <c r="D220" s="195" t="s">
        <v>154</v>
      </c>
      <c r="E220" s="228" t="s">
        <v>21</v>
      </c>
      <c r="F220" s="229" t="s">
        <v>164</v>
      </c>
      <c r="G220" s="227"/>
      <c r="H220" s="230">
        <v>0.9</v>
      </c>
      <c r="I220" s="231"/>
      <c r="J220" s="227"/>
      <c r="K220" s="227"/>
      <c r="L220" s="232"/>
      <c r="M220" s="233"/>
      <c r="N220" s="234"/>
      <c r="O220" s="234"/>
      <c r="P220" s="234"/>
      <c r="Q220" s="234"/>
      <c r="R220" s="234"/>
      <c r="S220" s="234"/>
      <c r="T220" s="235"/>
      <c r="AT220" s="236" t="s">
        <v>154</v>
      </c>
      <c r="AU220" s="236" t="s">
        <v>85</v>
      </c>
      <c r="AV220" s="16" t="s">
        <v>150</v>
      </c>
      <c r="AW220" s="16" t="s">
        <v>36</v>
      </c>
      <c r="AX220" s="16" t="s">
        <v>83</v>
      </c>
      <c r="AY220" s="236" t="s">
        <v>142</v>
      </c>
    </row>
    <row r="221" spans="1:65" s="2" customFormat="1" ht="24.2" customHeight="1">
      <c r="A221" s="36"/>
      <c r="B221" s="37"/>
      <c r="C221" s="175" t="s">
        <v>279</v>
      </c>
      <c r="D221" s="175" t="s">
        <v>145</v>
      </c>
      <c r="E221" s="176" t="s">
        <v>280</v>
      </c>
      <c r="F221" s="177" t="s">
        <v>281</v>
      </c>
      <c r="G221" s="178" t="s">
        <v>148</v>
      </c>
      <c r="H221" s="179">
        <v>0.9</v>
      </c>
      <c r="I221" s="180"/>
      <c r="J221" s="181">
        <f>ROUND(I221*H221,2)</f>
        <v>0</v>
      </c>
      <c r="K221" s="177" t="s">
        <v>149</v>
      </c>
      <c r="L221" s="41"/>
      <c r="M221" s="182" t="s">
        <v>21</v>
      </c>
      <c r="N221" s="183" t="s">
        <v>46</v>
      </c>
      <c r="O221" s="66"/>
      <c r="P221" s="184">
        <f>O221*H221</f>
        <v>0</v>
      </c>
      <c r="Q221" s="184">
        <v>0</v>
      </c>
      <c r="R221" s="184">
        <f>Q221*H221</f>
        <v>0</v>
      </c>
      <c r="S221" s="184">
        <v>0</v>
      </c>
      <c r="T221" s="185">
        <f>S221*H221</f>
        <v>0</v>
      </c>
      <c r="U221" s="36"/>
      <c r="V221" s="36"/>
      <c r="W221" s="36"/>
      <c r="X221" s="36"/>
      <c r="Y221" s="36"/>
      <c r="Z221" s="36"/>
      <c r="AA221" s="36"/>
      <c r="AB221" s="36"/>
      <c r="AC221" s="36"/>
      <c r="AD221" s="36"/>
      <c r="AE221" s="36"/>
      <c r="AR221" s="186" t="s">
        <v>150</v>
      </c>
      <c r="AT221" s="186" t="s">
        <v>145</v>
      </c>
      <c r="AU221" s="186" t="s">
        <v>85</v>
      </c>
      <c r="AY221" s="19" t="s">
        <v>142</v>
      </c>
      <c r="BE221" s="187">
        <f>IF(N221="základní",J221,0)</f>
        <v>0</v>
      </c>
      <c r="BF221" s="187">
        <f>IF(N221="snížená",J221,0)</f>
        <v>0</v>
      </c>
      <c r="BG221" s="187">
        <f>IF(N221="zákl. přenesená",J221,0)</f>
        <v>0</v>
      </c>
      <c r="BH221" s="187">
        <f>IF(N221="sníž. přenesená",J221,0)</f>
        <v>0</v>
      </c>
      <c r="BI221" s="187">
        <f>IF(N221="nulová",J221,0)</f>
        <v>0</v>
      </c>
      <c r="BJ221" s="19" t="s">
        <v>83</v>
      </c>
      <c r="BK221" s="187">
        <f>ROUND(I221*H221,2)</f>
        <v>0</v>
      </c>
      <c r="BL221" s="19" t="s">
        <v>150</v>
      </c>
      <c r="BM221" s="186" t="s">
        <v>282</v>
      </c>
    </row>
    <row r="222" spans="1:65" s="2" customFormat="1" ht="11.25">
      <c r="A222" s="36"/>
      <c r="B222" s="37"/>
      <c r="C222" s="38"/>
      <c r="D222" s="188" t="s">
        <v>152</v>
      </c>
      <c r="E222" s="38"/>
      <c r="F222" s="189" t="s">
        <v>283</v>
      </c>
      <c r="G222" s="38"/>
      <c r="H222" s="38"/>
      <c r="I222" s="190"/>
      <c r="J222" s="38"/>
      <c r="K222" s="38"/>
      <c r="L222" s="41"/>
      <c r="M222" s="191"/>
      <c r="N222" s="192"/>
      <c r="O222" s="66"/>
      <c r="P222" s="66"/>
      <c r="Q222" s="66"/>
      <c r="R222" s="66"/>
      <c r="S222" s="66"/>
      <c r="T222" s="67"/>
      <c r="U222" s="36"/>
      <c r="V222" s="36"/>
      <c r="W222" s="36"/>
      <c r="X222" s="36"/>
      <c r="Y222" s="36"/>
      <c r="Z222" s="36"/>
      <c r="AA222" s="36"/>
      <c r="AB222" s="36"/>
      <c r="AC222" s="36"/>
      <c r="AD222" s="36"/>
      <c r="AE222" s="36"/>
      <c r="AT222" s="19" t="s">
        <v>152</v>
      </c>
      <c r="AU222" s="19" t="s">
        <v>85</v>
      </c>
    </row>
    <row r="223" spans="1:65" s="2" customFormat="1" ht="37.9" customHeight="1">
      <c r="A223" s="36"/>
      <c r="B223" s="37"/>
      <c r="C223" s="175" t="s">
        <v>284</v>
      </c>
      <c r="D223" s="175" t="s">
        <v>145</v>
      </c>
      <c r="E223" s="176" t="s">
        <v>285</v>
      </c>
      <c r="F223" s="177" t="s">
        <v>286</v>
      </c>
      <c r="G223" s="178" t="s">
        <v>248</v>
      </c>
      <c r="H223" s="179">
        <v>2.4E-2</v>
      </c>
      <c r="I223" s="180"/>
      <c r="J223" s="181">
        <f>ROUND(I223*H223,2)</f>
        <v>0</v>
      </c>
      <c r="K223" s="177" t="s">
        <v>149</v>
      </c>
      <c r="L223" s="41"/>
      <c r="M223" s="182" t="s">
        <v>21</v>
      </c>
      <c r="N223" s="183" t="s">
        <v>46</v>
      </c>
      <c r="O223" s="66"/>
      <c r="P223" s="184">
        <f>O223*H223</f>
        <v>0</v>
      </c>
      <c r="Q223" s="184">
        <v>1.0627727796999999</v>
      </c>
      <c r="R223" s="184">
        <f>Q223*H223</f>
        <v>2.5506546712799998E-2</v>
      </c>
      <c r="S223" s="184">
        <v>0</v>
      </c>
      <c r="T223" s="185">
        <f>S223*H223</f>
        <v>0</v>
      </c>
      <c r="U223" s="36"/>
      <c r="V223" s="36"/>
      <c r="W223" s="36"/>
      <c r="X223" s="36"/>
      <c r="Y223" s="36"/>
      <c r="Z223" s="36"/>
      <c r="AA223" s="36"/>
      <c r="AB223" s="36"/>
      <c r="AC223" s="36"/>
      <c r="AD223" s="36"/>
      <c r="AE223" s="36"/>
      <c r="AR223" s="186" t="s">
        <v>150</v>
      </c>
      <c r="AT223" s="186" t="s">
        <v>145</v>
      </c>
      <c r="AU223" s="186" t="s">
        <v>85</v>
      </c>
      <c r="AY223" s="19" t="s">
        <v>142</v>
      </c>
      <c r="BE223" s="187">
        <f>IF(N223="základní",J223,0)</f>
        <v>0</v>
      </c>
      <c r="BF223" s="187">
        <f>IF(N223="snížená",J223,0)</f>
        <v>0</v>
      </c>
      <c r="BG223" s="187">
        <f>IF(N223="zákl. přenesená",J223,0)</f>
        <v>0</v>
      </c>
      <c r="BH223" s="187">
        <f>IF(N223="sníž. přenesená",J223,0)</f>
        <v>0</v>
      </c>
      <c r="BI223" s="187">
        <f>IF(N223="nulová",J223,0)</f>
        <v>0</v>
      </c>
      <c r="BJ223" s="19" t="s">
        <v>83</v>
      </c>
      <c r="BK223" s="187">
        <f>ROUND(I223*H223,2)</f>
        <v>0</v>
      </c>
      <c r="BL223" s="19" t="s">
        <v>150</v>
      </c>
      <c r="BM223" s="186" t="s">
        <v>287</v>
      </c>
    </row>
    <row r="224" spans="1:65" s="2" customFormat="1" ht="11.25">
      <c r="A224" s="36"/>
      <c r="B224" s="37"/>
      <c r="C224" s="38"/>
      <c r="D224" s="188" t="s">
        <v>152</v>
      </c>
      <c r="E224" s="38"/>
      <c r="F224" s="189" t="s">
        <v>288</v>
      </c>
      <c r="G224" s="38"/>
      <c r="H224" s="38"/>
      <c r="I224" s="190"/>
      <c r="J224" s="38"/>
      <c r="K224" s="38"/>
      <c r="L224" s="41"/>
      <c r="M224" s="191"/>
      <c r="N224" s="192"/>
      <c r="O224" s="66"/>
      <c r="P224" s="66"/>
      <c r="Q224" s="66"/>
      <c r="R224" s="66"/>
      <c r="S224" s="66"/>
      <c r="T224" s="67"/>
      <c r="U224" s="36"/>
      <c r="V224" s="36"/>
      <c r="W224" s="36"/>
      <c r="X224" s="36"/>
      <c r="Y224" s="36"/>
      <c r="Z224" s="36"/>
      <c r="AA224" s="36"/>
      <c r="AB224" s="36"/>
      <c r="AC224" s="36"/>
      <c r="AD224" s="36"/>
      <c r="AE224" s="36"/>
      <c r="AT224" s="19" t="s">
        <v>152</v>
      </c>
      <c r="AU224" s="19" t="s">
        <v>85</v>
      </c>
    </row>
    <row r="225" spans="1:65" s="13" customFormat="1" ht="11.25">
      <c r="B225" s="193"/>
      <c r="C225" s="194"/>
      <c r="D225" s="195" t="s">
        <v>154</v>
      </c>
      <c r="E225" s="196" t="s">
        <v>21</v>
      </c>
      <c r="F225" s="197" t="s">
        <v>270</v>
      </c>
      <c r="G225" s="194"/>
      <c r="H225" s="196" t="s">
        <v>21</v>
      </c>
      <c r="I225" s="198"/>
      <c r="J225" s="194"/>
      <c r="K225" s="194"/>
      <c r="L225" s="199"/>
      <c r="M225" s="200"/>
      <c r="N225" s="201"/>
      <c r="O225" s="201"/>
      <c r="P225" s="201"/>
      <c r="Q225" s="201"/>
      <c r="R225" s="201"/>
      <c r="S225" s="201"/>
      <c r="T225" s="202"/>
      <c r="AT225" s="203" t="s">
        <v>154</v>
      </c>
      <c r="AU225" s="203" t="s">
        <v>85</v>
      </c>
      <c r="AV225" s="13" t="s">
        <v>83</v>
      </c>
      <c r="AW225" s="13" t="s">
        <v>36</v>
      </c>
      <c r="AX225" s="13" t="s">
        <v>75</v>
      </c>
      <c r="AY225" s="203" t="s">
        <v>142</v>
      </c>
    </row>
    <row r="226" spans="1:65" s="13" customFormat="1" ht="11.25">
      <c r="B226" s="193"/>
      <c r="C226" s="194"/>
      <c r="D226" s="195" t="s">
        <v>154</v>
      </c>
      <c r="E226" s="196" t="s">
        <v>21</v>
      </c>
      <c r="F226" s="197" t="s">
        <v>271</v>
      </c>
      <c r="G226" s="194"/>
      <c r="H226" s="196" t="s">
        <v>21</v>
      </c>
      <c r="I226" s="198"/>
      <c r="J226" s="194"/>
      <c r="K226" s="194"/>
      <c r="L226" s="199"/>
      <c r="M226" s="200"/>
      <c r="N226" s="201"/>
      <c r="O226" s="201"/>
      <c r="P226" s="201"/>
      <c r="Q226" s="201"/>
      <c r="R226" s="201"/>
      <c r="S226" s="201"/>
      <c r="T226" s="202"/>
      <c r="AT226" s="203" t="s">
        <v>154</v>
      </c>
      <c r="AU226" s="203" t="s">
        <v>85</v>
      </c>
      <c r="AV226" s="13" t="s">
        <v>83</v>
      </c>
      <c r="AW226" s="13" t="s">
        <v>36</v>
      </c>
      <c r="AX226" s="13" t="s">
        <v>75</v>
      </c>
      <c r="AY226" s="203" t="s">
        <v>142</v>
      </c>
    </row>
    <row r="227" spans="1:65" s="14" customFormat="1" ht="11.25">
      <c r="B227" s="204"/>
      <c r="C227" s="205"/>
      <c r="D227" s="195" t="s">
        <v>154</v>
      </c>
      <c r="E227" s="206" t="s">
        <v>21</v>
      </c>
      <c r="F227" s="207" t="s">
        <v>289</v>
      </c>
      <c r="G227" s="205"/>
      <c r="H227" s="208">
        <v>2.4E-2</v>
      </c>
      <c r="I227" s="209"/>
      <c r="J227" s="205"/>
      <c r="K227" s="205"/>
      <c r="L227" s="210"/>
      <c r="M227" s="211"/>
      <c r="N227" s="212"/>
      <c r="O227" s="212"/>
      <c r="P227" s="212"/>
      <c r="Q227" s="212"/>
      <c r="R227" s="212"/>
      <c r="S227" s="212"/>
      <c r="T227" s="213"/>
      <c r="AT227" s="214" t="s">
        <v>154</v>
      </c>
      <c r="AU227" s="214" t="s">
        <v>85</v>
      </c>
      <c r="AV227" s="14" t="s">
        <v>85</v>
      </c>
      <c r="AW227" s="14" t="s">
        <v>36</v>
      </c>
      <c r="AX227" s="14" t="s">
        <v>75</v>
      </c>
      <c r="AY227" s="214" t="s">
        <v>142</v>
      </c>
    </row>
    <row r="228" spans="1:65" s="16" customFormat="1" ht="11.25">
      <c r="B228" s="226"/>
      <c r="C228" s="227"/>
      <c r="D228" s="195" t="s">
        <v>154</v>
      </c>
      <c r="E228" s="228" t="s">
        <v>21</v>
      </c>
      <c r="F228" s="229" t="s">
        <v>164</v>
      </c>
      <c r="G228" s="227"/>
      <c r="H228" s="230">
        <v>2.4E-2</v>
      </c>
      <c r="I228" s="231"/>
      <c r="J228" s="227"/>
      <c r="K228" s="227"/>
      <c r="L228" s="232"/>
      <c r="M228" s="233"/>
      <c r="N228" s="234"/>
      <c r="O228" s="234"/>
      <c r="P228" s="234"/>
      <c r="Q228" s="234"/>
      <c r="R228" s="234"/>
      <c r="S228" s="234"/>
      <c r="T228" s="235"/>
      <c r="AT228" s="236" t="s">
        <v>154</v>
      </c>
      <c r="AU228" s="236" t="s">
        <v>85</v>
      </c>
      <c r="AV228" s="16" t="s">
        <v>150</v>
      </c>
      <c r="AW228" s="16" t="s">
        <v>36</v>
      </c>
      <c r="AX228" s="16" t="s">
        <v>83</v>
      </c>
      <c r="AY228" s="236" t="s">
        <v>142</v>
      </c>
    </row>
    <row r="229" spans="1:65" s="12" customFormat="1" ht="22.9" customHeight="1">
      <c r="B229" s="159"/>
      <c r="C229" s="160"/>
      <c r="D229" s="161" t="s">
        <v>74</v>
      </c>
      <c r="E229" s="173" t="s">
        <v>195</v>
      </c>
      <c r="F229" s="173" t="s">
        <v>290</v>
      </c>
      <c r="G229" s="160"/>
      <c r="H229" s="160"/>
      <c r="I229" s="163"/>
      <c r="J229" s="174">
        <f>BK229</f>
        <v>0</v>
      </c>
      <c r="K229" s="160"/>
      <c r="L229" s="165"/>
      <c r="M229" s="166"/>
      <c r="N229" s="167"/>
      <c r="O229" s="167"/>
      <c r="P229" s="168">
        <f>SUM(P230:P483)</f>
        <v>0</v>
      </c>
      <c r="Q229" s="167"/>
      <c r="R229" s="168">
        <f>SUM(R230:R483)</f>
        <v>17.795254831959998</v>
      </c>
      <c r="S229" s="167"/>
      <c r="T229" s="169">
        <f>SUM(T230:T483)</f>
        <v>0</v>
      </c>
      <c r="AR229" s="170" t="s">
        <v>83</v>
      </c>
      <c r="AT229" s="171" t="s">
        <v>74</v>
      </c>
      <c r="AU229" s="171" t="s">
        <v>83</v>
      </c>
      <c r="AY229" s="170" t="s">
        <v>142</v>
      </c>
      <c r="BK229" s="172">
        <f>SUM(BK230:BK483)</f>
        <v>0</v>
      </c>
    </row>
    <row r="230" spans="1:65" s="2" customFormat="1" ht="21.75" customHeight="1">
      <c r="A230" s="36"/>
      <c r="B230" s="37"/>
      <c r="C230" s="175" t="s">
        <v>291</v>
      </c>
      <c r="D230" s="175" t="s">
        <v>145</v>
      </c>
      <c r="E230" s="176" t="s">
        <v>292</v>
      </c>
      <c r="F230" s="177" t="s">
        <v>293</v>
      </c>
      <c r="G230" s="178" t="s">
        <v>148</v>
      </c>
      <c r="H230" s="179">
        <v>67.486999999999995</v>
      </c>
      <c r="I230" s="180"/>
      <c r="J230" s="181">
        <f>ROUND(I230*H230,2)</f>
        <v>0</v>
      </c>
      <c r="K230" s="177" t="s">
        <v>149</v>
      </c>
      <c r="L230" s="41"/>
      <c r="M230" s="182" t="s">
        <v>21</v>
      </c>
      <c r="N230" s="183" t="s">
        <v>46</v>
      </c>
      <c r="O230" s="66"/>
      <c r="P230" s="184">
        <f>O230*H230</f>
        <v>0</v>
      </c>
      <c r="Q230" s="184">
        <v>7.3499999999999998E-3</v>
      </c>
      <c r="R230" s="184">
        <f>Q230*H230</f>
        <v>0.49602944999999993</v>
      </c>
      <c r="S230" s="184">
        <v>0</v>
      </c>
      <c r="T230" s="185">
        <f>S230*H230</f>
        <v>0</v>
      </c>
      <c r="U230" s="36"/>
      <c r="V230" s="36"/>
      <c r="W230" s="36"/>
      <c r="X230" s="36"/>
      <c r="Y230" s="36"/>
      <c r="Z230" s="36"/>
      <c r="AA230" s="36"/>
      <c r="AB230" s="36"/>
      <c r="AC230" s="36"/>
      <c r="AD230" s="36"/>
      <c r="AE230" s="36"/>
      <c r="AR230" s="186" t="s">
        <v>150</v>
      </c>
      <c r="AT230" s="186" t="s">
        <v>145</v>
      </c>
      <c r="AU230" s="186" t="s">
        <v>85</v>
      </c>
      <c r="AY230" s="19" t="s">
        <v>142</v>
      </c>
      <c r="BE230" s="187">
        <f>IF(N230="základní",J230,0)</f>
        <v>0</v>
      </c>
      <c r="BF230" s="187">
        <f>IF(N230="snížená",J230,0)</f>
        <v>0</v>
      </c>
      <c r="BG230" s="187">
        <f>IF(N230="zákl. přenesená",J230,0)</f>
        <v>0</v>
      </c>
      <c r="BH230" s="187">
        <f>IF(N230="sníž. přenesená",J230,0)</f>
        <v>0</v>
      </c>
      <c r="BI230" s="187">
        <f>IF(N230="nulová",J230,0)</f>
        <v>0</v>
      </c>
      <c r="BJ230" s="19" t="s">
        <v>83</v>
      </c>
      <c r="BK230" s="187">
        <f>ROUND(I230*H230,2)</f>
        <v>0</v>
      </c>
      <c r="BL230" s="19" t="s">
        <v>150</v>
      </c>
      <c r="BM230" s="186" t="s">
        <v>294</v>
      </c>
    </row>
    <row r="231" spans="1:65" s="2" customFormat="1" ht="11.25">
      <c r="A231" s="36"/>
      <c r="B231" s="37"/>
      <c r="C231" s="38"/>
      <c r="D231" s="188" t="s">
        <v>152</v>
      </c>
      <c r="E231" s="38"/>
      <c r="F231" s="189" t="s">
        <v>295</v>
      </c>
      <c r="G231" s="38"/>
      <c r="H231" s="38"/>
      <c r="I231" s="190"/>
      <c r="J231" s="38"/>
      <c r="K231" s="38"/>
      <c r="L231" s="41"/>
      <c r="M231" s="191"/>
      <c r="N231" s="192"/>
      <c r="O231" s="66"/>
      <c r="P231" s="66"/>
      <c r="Q231" s="66"/>
      <c r="R231" s="66"/>
      <c r="S231" s="66"/>
      <c r="T231" s="67"/>
      <c r="U231" s="36"/>
      <c r="V231" s="36"/>
      <c r="W231" s="36"/>
      <c r="X231" s="36"/>
      <c r="Y231" s="36"/>
      <c r="Z231" s="36"/>
      <c r="AA231" s="36"/>
      <c r="AB231" s="36"/>
      <c r="AC231" s="36"/>
      <c r="AD231" s="36"/>
      <c r="AE231" s="36"/>
      <c r="AT231" s="19" t="s">
        <v>152</v>
      </c>
      <c r="AU231" s="19" t="s">
        <v>85</v>
      </c>
    </row>
    <row r="232" spans="1:65" s="13" customFormat="1" ht="11.25">
      <c r="B232" s="193"/>
      <c r="C232" s="194"/>
      <c r="D232" s="195" t="s">
        <v>154</v>
      </c>
      <c r="E232" s="196" t="s">
        <v>21</v>
      </c>
      <c r="F232" s="197" t="s">
        <v>155</v>
      </c>
      <c r="G232" s="194"/>
      <c r="H232" s="196" t="s">
        <v>21</v>
      </c>
      <c r="I232" s="198"/>
      <c r="J232" s="194"/>
      <c r="K232" s="194"/>
      <c r="L232" s="199"/>
      <c r="M232" s="200"/>
      <c r="N232" s="201"/>
      <c r="O232" s="201"/>
      <c r="P232" s="201"/>
      <c r="Q232" s="201"/>
      <c r="R232" s="201"/>
      <c r="S232" s="201"/>
      <c r="T232" s="202"/>
      <c r="AT232" s="203" t="s">
        <v>154</v>
      </c>
      <c r="AU232" s="203" t="s">
        <v>85</v>
      </c>
      <c r="AV232" s="13" t="s">
        <v>83</v>
      </c>
      <c r="AW232" s="13" t="s">
        <v>36</v>
      </c>
      <c r="AX232" s="13" t="s">
        <v>75</v>
      </c>
      <c r="AY232" s="203" t="s">
        <v>142</v>
      </c>
    </row>
    <row r="233" spans="1:65" s="13" customFormat="1" ht="11.25">
      <c r="B233" s="193"/>
      <c r="C233" s="194"/>
      <c r="D233" s="195" t="s">
        <v>154</v>
      </c>
      <c r="E233" s="196" t="s">
        <v>21</v>
      </c>
      <c r="F233" s="197" t="s">
        <v>296</v>
      </c>
      <c r="G233" s="194"/>
      <c r="H233" s="196" t="s">
        <v>21</v>
      </c>
      <c r="I233" s="198"/>
      <c r="J233" s="194"/>
      <c r="K233" s="194"/>
      <c r="L233" s="199"/>
      <c r="M233" s="200"/>
      <c r="N233" s="201"/>
      <c r="O233" s="201"/>
      <c r="P233" s="201"/>
      <c r="Q233" s="201"/>
      <c r="R233" s="201"/>
      <c r="S233" s="201"/>
      <c r="T233" s="202"/>
      <c r="AT233" s="203" t="s">
        <v>154</v>
      </c>
      <c r="AU233" s="203" t="s">
        <v>85</v>
      </c>
      <c r="AV233" s="13" t="s">
        <v>83</v>
      </c>
      <c r="AW233" s="13" t="s">
        <v>36</v>
      </c>
      <c r="AX233" s="13" t="s">
        <v>75</v>
      </c>
      <c r="AY233" s="203" t="s">
        <v>142</v>
      </c>
    </row>
    <row r="234" spans="1:65" s="13" customFormat="1" ht="11.25">
      <c r="B234" s="193"/>
      <c r="C234" s="194"/>
      <c r="D234" s="195" t="s">
        <v>154</v>
      </c>
      <c r="E234" s="196" t="s">
        <v>21</v>
      </c>
      <c r="F234" s="197" t="s">
        <v>297</v>
      </c>
      <c r="G234" s="194"/>
      <c r="H234" s="196" t="s">
        <v>21</v>
      </c>
      <c r="I234" s="198"/>
      <c r="J234" s="194"/>
      <c r="K234" s="194"/>
      <c r="L234" s="199"/>
      <c r="M234" s="200"/>
      <c r="N234" s="201"/>
      <c r="O234" s="201"/>
      <c r="P234" s="201"/>
      <c r="Q234" s="201"/>
      <c r="R234" s="201"/>
      <c r="S234" s="201"/>
      <c r="T234" s="202"/>
      <c r="AT234" s="203" t="s">
        <v>154</v>
      </c>
      <c r="AU234" s="203" t="s">
        <v>85</v>
      </c>
      <c r="AV234" s="13" t="s">
        <v>83</v>
      </c>
      <c r="AW234" s="13" t="s">
        <v>36</v>
      </c>
      <c r="AX234" s="13" t="s">
        <v>75</v>
      </c>
      <c r="AY234" s="203" t="s">
        <v>142</v>
      </c>
    </row>
    <row r="235" spans="1:65" s="14" customFormat="1" ht="11.25">
      <c r="B235" s="204"/>
      <c r="C235" s="205"/>
      <c r="D235" s="195" t="s">
        <v>154</v>
      </c>
      <c r="E235" s="206" t="s">
        <v>21</v>
      </c>
      <c r="F235" s="207" t="s">
        <v>298</v>
      </c>
      <c r="G235" s="205"/>
      <c r="H235" s="208">
        <v>33.670999999999999</v>
      </c>
      <c r="I235" s="209"/>
      <c r="J235" s="205"/>
      <c r="K235" s="205"/>
      <c r="L235" s="210"/>
      <c r="M235" s="211"/>
      <c r="N235" s="212"/>
      <c r="O235" s="212"/>
      <c r="P235" s="212"/>
      <c r="Q235" s="212"/>
      <c r="R235" s="212"/>
      <c r="S235" s="212"/>
      <c r="T235" s="213"/>
      <c r="AT235" s="214" t="s">
        <v>154</v>
      </c>
      <c r="AU235" s="214" t="s">
        <v>85</v>
      </c>
      <c r="AV235" s="14" t="s">
        <v>85</v>
      </c>
      <c r="AW235" s="14" t="s">
        <v>36</v>
      </c>
      <c r="AX235" s="14" t="s">
        <v>75</v>
      </c>
      <c r="AY235" s="214" t="s">
        <v>142</v>
      </c>
    </row>
    <row r="236" spans="1:65" s="14" customFormat="1" ht="11.25">
      <c r="B236" s="204"/>
      <c r="C236" s="205"/>
      <c r="D236" s="195" t="s">
        <v>154</v>
      </c>
      <c r="E236" s="206" t="s">
        <v>21</v>
      </c>
      <c r="F236" s="207" t="s">
        <v>299</v>
      </c>
      <c r="G236" s="205"/>
      <c r="H236" s="208">
        <v>1.2749999999999999</v>
      </c>
      <c r="I236" s="209"/>
      <c r="J236" s="205"/>
      <c r="K236" s="205"/>
      <c r="L236" s="210"/>
      <c r="M236" s="211"/>
      <c r="N236" s="212"/>
      <c r="O236" s="212"/>
      <c r="P236" s="212"/>
      <c r="Q236" s="212"/>
      <c r="R236" s="212"/>
      <c r="S236" s="212"/>
      <c r="T236" s="213"/>
      <c r="AT236" s="214" t="s">
        <v>154</v>
      </c>
      <c r="AU236" s="214" t="s">
        <v>85</v>
      </c>
      <c r="AV236" s="14" t="s">
        <v>85</v>
      </c>
      <c r="AW236" s="14" t="s">
        <v>36</v>
      </c>
      <c r="AX236" s="14" t="s">
        <v>75</v>
      </c>
      <c r="AY236" s="214" t="s">
        <v>142</v>
      </c>
    </row>
    <row r="237" spans="1:65" s="15" customFormat="1" ht="11.25">
      <c r="B237" s="215"/>
      <c r="C237" s="216"/>
      <c r="D237" s="195" t="s">
        <v>154</v>
      </c>
      <c r="E237" s="217" t="s">
        <v>21</v>
      </c>
      <c r="F237" s="218" t="s">
        <v>161</v>
      </c>
      <c r="G237" s="216"/>
      <c r="H237" s="219">
        <v>34.945999999999998</v>
      </c>
      <c r="I237" s="220"/>
      <c r="J237" s="216"/>
      <c r="K237" s="216"/>
      <c r="L237" s="221"/>
      <c r="M237" s="222"/>
      <c r="N237" s="223"/>
      <c r="O237" s="223"/>
      <c r="P237" s="223"/>
      <c r="Q237" s="223"/>
      <c r="R237" s="223"/>
      <c r="S237" s="223"/>
      <c r="T237" s="224"/>
      <c r="AT237" s="225" t="s">
        <v>154</v>
      </c>
      <c r="AU237" s="225" t="s">
        <v>85</v>
      </c>
      <c r="AV237" s="15" t="s">
        <v>143</v>
      </c>
      <c r="AW237" s="15" t="s">
        <v>36</v>
      </c>
      <c r="AX237" s="15" t="s">
        <v>75</v>
      </c>
      <c r="AY237" s="225" t="s">
        <v>142</v>
      </c>
    </row>
    <row r="238" spans="1:65" s="13" customFormat="1" ht="11.25">
      <c r="B238" s="193"/>
      <c r="C238" s="194"/>
      <c r="D238" s="195" t="s">
        <v>154</v>
      </c>
      <c r="E238" s="196" t="s">
        <v>21</v>
      </c>
      <c r="F238" s="197" t="s">
        <v>300</v>
      </c>
      <c r="G238" s="194"/>
      <c r="H238" s="196" t="s">
        <v>21</v>
      </c>
      <c r="I238" s="198"/>
      <c r="J238" s="194"/>
      <c r="K238" s="194"/>
      <c r="L238" s="199"/>
      <c r="M238" s="200"/>
      <c r="N238" s="201"/>
      <c r="O238" s="201"/>
      <c r="P238" s="201"/>
      <c r="Q238" s="201"/>
      <c r="R238" s="201"/>
      <c r="S238" s="201"/>
      <c r="T238" s="202"/>
      <c r="AT238" s="203" t="s">
        <v>154</v>
      </c>
      <c r="AU238" s="203" t="s">
        <v>85</v>
      </c>
      <c r="AV238" s="13" t="s">
        <v>83</v>
      </c>
      <c r="AW238" s="13" t="s">
        <v>36</v>
      </c>
      <c r="AX238" s="13" t="s">
        <v>75</v>
      </c>
      <c r="AY238" s="203" t="s">
        <v>142</v>
      </c>
    </row>
    <row r="239" spans="1:65" s="14" customFormat="1" ht="11.25">
      <c r="B239" s="204"/>
      <c r="C239" s="205"/>
      <c r="D239" s="195" t="s">
        <v>154</v>
      </c>
      <c r="E239" s="206" t="s">
        <v>21</v>
      </c>
      <c r="F239" s="207" t="s">
        <v>301</v>
      </c>
      <c r="G239" s="205"/>
      <c r="H239" s="208">
        <v>31.265999999999998</v>
      </c>
      <c r="I239" s="209"/>
      <c r="J239" s="205"/>
      <c r="K239" s="205"/>
      <c r="L239" s="210"/>
      <c r="M239" s="211"/>
      <c r="N239" s="212"/>
      <c r="O239" s="212"/>
      <c r="P239" s="212"/>
      <c r="Q239" s="212"/>
      <c r="R239" s="212"/>
      <c r="S239" s="212"/>
      <c r="T239" s="213"/>
      <c r="AT239" s="214" t="s">
        <v>154</v>
      </c>
      <c r="AU239" s="214" t="s">
        <v>85</v>
      </c>
      <c r="AV239" s="14" t="s">
        <v>85</v>
      </c>
      <c r="AW239" s="14" t="s">
        <v>36</v>
      </c>
      <c r="AX239" s="14" t="s">
        <v>75</v>
      </c>
      <c r="AY239" s="214" t="s">
        <v>142</v>
      </c>
    </row>
    <row r="240" spans="1:65" s="14" customFormat="1" ht="11.25">
      <c r="B240" s="204"/>
      <c r="C240" s="205"/>
      <c r="D240" s="195" t="s">
        <v>154</v>
      </c>
      <c r="E240" s="206" t="s">
        <v>21</v>
      </c>
      <c r="F240" s="207" t="s">
        <v>299</v>
      </c>
      <c r="G240" s="205"/>
      <c r="H240" s="208">
        <v>1.2749999999999999</v>
      </c>
      <c r="I240" s="209"/>
      <c r="J240" s="205"/>
      <c r="K240" s="205"/>
      <c r="L240" s="210"/>
      <c r="M240" s="211"/>
      <c r="N240" s="212"/>
      <c r="O240" s="212"/>
      <c r="P240" s="212"/>
      <c r="Q240" s="212"/>
      <c r="R240" s="212"/>
      <c r="S240" s="212"/>
      <c r="T240" s="213"/>
      <c r="AT240" s="214" t="s">
        <v>154</v>
      </c>
      <c r="AU240" s="214" t="s">
        <v>85</v>
      </c>
      <c r="AV240" s="14" t="s">
        <v>85</v>
      </c>
      <c r="AW240" s="14" t="s">
        <v>36</v>
      </c>
      <c r="AX240" s="14" t="s">
        <v>75</v>
      </c>
      <c r="AY240" s="214" t="s">
        <v>142</v>
      </c>
    </row>
    <row r="241" spans="1:65" s="15" customFormat="1" ht="11.25">
      <c r="B241" s="215"/>
      <c r="C241" s="216"/>
      <c r="D241" s="195" t="s">
        <v>154</v>
      </c>
      <c r="E241" s="217" t="s">
        <v>21</v>
      </c>
      <c r="F241" s="218" t="s">
        <v>161</v>
      </c>
      <c r="G241" s="216"/>
      <c r="H241" s="219">
        <v>32.540999999999997</v>
      </c>
      <c r="I241" s="220"/>
      <c r="J241" s="216"/>
      <c r="K241" s="216"/>
      <c r="L241" s="221"/>
      <c r="M241" s="222"/>
      <c r="N241" s="223"/>
      <c r="O241" s="223"/>
      <c r="P241" s="223"/>
      <c r="Q241" s="223"/>
      <c r="R241" s="223"/>
      <c r="S241" s="223"/>
      <c r="T241" s="224"/>
      <c r="AT241" s="225" t="s">
        <v>154</v>
      </c>
      <c r="AU241" s="225" t="s">
        <v>85</v>
      </c>
      <c r="AV241" s="15" t="s">
        <v>143</v>
      </c>
      <c r="AW241" s="15" t="s">
        <v>36</v>
      </c>
      <c r="AX241" s="15" t="s">
        <v>75</v>
      </c>
      <c r="AY241" s="225" t="s">
        <v>142</v>
      </c>
    </row>
    <row r="242" spans="1:65" s="16" customFormat="1" ht="11.25">
      <c r="B242" s="226"/>
      <c r="C242" s="227"/>
      <c r="D242" s="195" t="s">
        <v>154</v>
      </c>
      <c r="E242" s="228" t="s">
        <v>21</v>
      </c>
      <c r="F242" s="229" t="s">
        <v>164</v>
      </c>
      <c r="G242" s="227"/>
      <c r="H242" s="230">
        <v>67.486999999999995</v>
      </c>
      <c r="I242" s="231"/>
      <c r="J242" s="227"/>
      <c r="K242" s="227"/>
      <c r="L242" s="232"/>
      <c r="M242" s="233"/>
      <c r="N242" s="234"/>
      <c r="O242" s="234"/>
      <c r="P242" s="234"/>
      <c r="Q242" s="234"/>
      <c r="R242" s="234"/>
      <c r="S242" s="234"/>
      <c r="T242" s="235"/>
      <c r="AT242" s="236" t="s">
        <v>154</v>
      </c>
      <c r="AU242" s="236" t="s">
        <v>85</v>
      </c>
      <c r="AV242" s="16" t="s">
        <v>150</v>
      </c>
      <c r="AW242" s="16" t="s">
        <v>36</v>
      </c>
      <c r="AX242" s="16" t="s">
        <v>83</v>
      </c>
      <c r="AY242" s="236" t="s">
        <v>142</v>
      </c>
    </row>
    <row r="243" spans="1:65" s="2" customFormat="1" ht="16.5" customHeight="1">
      <c r="A243" s="36"/>
      <c r="B243" s="37"/>
      <c r="C243" s="175" t="s">
        <v>7</v>
      </c>
      <c r="D243" s="175" t="s">
        <v>145</v>
      </c>
      <c r="E243" s="176" t="s">
        <v>302</v>
      </c>
      <c r="F243" s="177" t="s">
        <v>303</v>
      </c>
      <c r="G243" s="178" t="s">
        <v>148</v>
      </c>
      <c r="H243" s="179">
        <v>84.278000000000006</v>
      </c>
      <c r="I243" s="180"/>
      <c r="J243" s="181">
        <f>ROUND(I243*H243,2)</f>
        <v>0</v>
      </c>
      <c r="K243" s="177" t="s">
        <v>149</v>
      </c>
      <c r="L243" s="41"/>
      <c r="M243" s="182" t="s">
        <v>21</v>
      </c>
      <c r="N243" s="183" t="s">
        <v>46</v>
      </c>
      <c r="O243" s="66"/>
      <c r="P243" s="184">
        <f>O243*H243</f>
        <v>0</v>
      </c>
      <c r="Q243" s="184">
        <v>2.63E-4</v>
      </c>
      <c r="R243" s="184">
        <f>Q243*H243</f>
        <v>2.2165114E-2</v>
      </c>
      <c r="S243" s="184">
        <v>0</v>
      </c>
      <c r="T243" s="185">
        <f>S243*H243</f>
        <v>0</v>
      </c>
      <c r="U243" s="36"/>
      <c r="V243" s="36"/>
      <c r="W243" s="36"/>
      <c r="X243" s="36"/>
      <c r="Y243" s="36"/>
      <c r="Z243" s="36"/>
      <c r="AA243" s="36"/>
      <c r="AB243" s="36"/>
      <c r="AC243" s="36"/>
      <c r="AD243" s="36"/>
      <c r="AE243" s="36"/>
      <c r="AR243" s="186" t="s">
        <v>150</v>
      </c>
      <c r="AT243" s="186" t="s">
        <v>145</v>
      </c>
      <c r="AU243" s="186" t="s">
        <v>85</v>
      </c>
      <c r="AY243" s="19" t="s">
        <v>142</v>
      </c>
      <c r="BE243" s="187">
        <f>IF(N243="základní",J243,0)</f>
        <v>0</v>
      </c>
      <c r="BF243" s="187">
        <f>IF(N243="snížená",J243,0)</f>
        <v>0</v>
      </c>
      <c r="BG243" s="187">
        <f>IF(N243="zákl. přenesená",J243,0)</f>
        <v>0</v>
      </c>
      <c r="BH243" s="187">
        <f>IF(N243="sníž. přenesená",J243,0)</f>
        <v>0</v>
      </c>
      <c r="BI243" s="187">
        <f>IF(N243="nulová",J243,0)</f>
        <v>0</v>
      </c>
      <c r="BJ243" s="19" t="s">
        <v>83</v>
      </c>
      <c r="BK243" s="187">
        <f>ROUND(I243*H243,2)</f>
        <v>0</v>
      </c>
      <c r="BL243" s="19" t="s">
        <v>150</v>
      </c>
      <c r="BM243" s="186" t="s">
        <v>304</v>
      </c>
    </row>
    <row r="244" spans="1:65" s="2" customFormat="1" ht="11.25">
      <c r="A244" s="36"/>
      <c r="B244" s="37"/>
      <c r="C244" s="38"/>
      <c r="D244" s="188" t="s">
        <v>152</v>
      </c>
      <c r="E244" s="38"/>
      <c r="F244" s="189" t="s">
        <v>305</v>
      </c>
      <c r="G244" s="38"/>
      <c r="H244" s="38"/>
      <c r="I244" s="190"/>
      <c r="J244" s="38"/>
      <c r="K244" s="38"/>
      <c r="L244" s="41"/>
      <c r="M244" s="191"/>
      <c r="N244" s="192"/>
      <c r="O244" s="66"/>
      <c r="P244" s="66"/>
      <c r="Q244" s="66"/>
      <c r="R244" s="66"/>
      <c r="S244" s="66"/>
      <c r="T244" s="67"/>
      <c r="U244" s="36"/>
      <c r="V244" s="36"/>
      <c r="W244" s="36"/>
      <c r="X244" s="36"/>
      <c r="Y244" s="36"/>
      <c r="Z244" s="36"/>
      <c r="AA244" s="36"/>
      <c r="AB244" s="36"/>
      <c r="AC244" s="36"/>
      <c r="AD244" s="36"/>
      <c r="AE244" s="36"/>
      <c r="AT244" s="19" t="s">
        <v>152</v>
      </c>
      <c r="AU244" s="19" t="s">
        <v>85</v>
      </c>
    </row>
    <row r="245" spans="1:65" s="13" customFormat="1" ht="11.25">
      <c r="B245" s="193"/>
      <c r="C245" s="194"/>
      <c r="D245" s="195" t="s">
        <v>154</v>
      </c>
      <c r="E245" s="196" t="s">
        <v>21</v>
      </c>
      <c r="F245" s="197" t="s">
        <v>306</v>
      </c>
      <c r="G245" s="194"/>
      <c r="H245" s="196" t="s">
        <v>21</v>
      </c>
      <c r="I245" s="198"/>
      <c r="J245" s="194"/>
      <c r="K245" s="194"/>
      <c r="L245" s="199"/>
      <c r="M245" s="200"/>
      <c r="N245" s="201"/>
      <c r="O245" s="201"/>
      <c r="P245" s="201"/>
      <c r="Q245" s="201"/>
      <c r="R245" s="201"/>
      <c r="S245" s="201"/>
      <c r="T245" s="202"/>
      <c r="AT245" s="203" t="s">
        <v>154</v>
      </c>
      <c r="AU245" s="203" t="s">
        <v>85</v>
      </c>
      <c r="AV245" s="13" t="s">
        <v>83</v>
      </c>
      <c r="AW245" s="13" t="s">
        <v>36</v>
      </c>
      <c r="AX245" s="13" t="s">
        <v>75</v>
      </c>
      <c r="AY245" s="203" t="s">
        <v>142</v>
      </c>
    </row>
    <row r="246" spans="1:65" s="14" customFormat="1" ht="11.25">
      <c r="B246" s="204"/>
      <c r="C246" s="205"/>
      <c r="D246" s="195" t="s">
        <v>154</v>
      </c>
      <c r="E246" s="206" t="s">
        <v>21</v>
      </c>
      <c r="F246" s="207" t="s">
        <v>307</v>
      </c>
      <c r="G246" s="205"/>
      <c r="H246" s="208">
        <v>151.76499999999999</v>
      </c>
      <c r="I246" s="209"/>
      <c r="J246" s="205"/>
      <c r="K246" s="205"/>
      <c r="L246" s="210"/>
      <c r="M246" s="211"/>
      <c r="N246" s="212"/>
      <c r="O246" s="212"/>
      <c r="P246" s="212"/>
      <c r="Q246" s="212"/>
      <c r="R246" s="212"/>
      <c r="S246" s="212"/>
      <c r="T246" s="213"/>
      <c r="AT246" s="214" t="s">
        <v>154</v>
      </c>
      <c r="AU246" s="214" t="s">
        <v>85</v>
      </c>
      <c r="AV246" s="14" t="s">
        <v>85</v>
      </c>
      <c r="AW246" s="14" t="s">
        <v>36</v>
      </c>
      <c r="AX246" s="14" t="s">
        <v>75</v>
      </c>
      <c r="AY246" s="214" t="s">
        <v>142</v>
      </c>
    </row>
    <row r="247" spans="1:65" s="14" customFormat="1" ht="11.25">
      <c r="B247" s="204"/>
      <c r="C247" s="205"/>
      <c r="D247" s="195" t="s">
        <v>154</v>
      </c>
      <c r="E247" s="206" t="s">
        <v>21</v>
      </c>
      <c r="F247" s="207" t="s">
        <v>308</v>
      </c>
      <c r="G247" s="205"/>
      <c r="H247" s="208">
        <v>-67.486999999999995</v>
      </c>
      <c r="I247" s="209"/>
      <c r="J247" s="205"/>
      <c r="K247" s="205"/>
      <c r="L247" s="210"/>
      <c r="M247" s="211"/>
      <c r="N247" s="212"/>
      <c r="O247" s="212"/>
      <c r="P247" s="212"/>
      <c r="Q247" s="212"/>
      <c r="R247" s="212"/>
      <c r="S247" s="212"/>
      <c r="T247" s="213"/>
      <c r="AT247" s="214" t="s">
        <v>154</v>
      </c>
      <c r="AU247" s="214" t="s">
        <v>85</v>
      </c>
      <c r="AV247" s="14" t="s">
        <v>85</v>
      </c>
      <c r="AW247" s="14" t="s">
        <v>36</v>
      </c>
      <c r="AX247" s="14" t="s">
        <v>75</v>
      </c>
      <c r="AY247" s="214" t="s">
        <v>142</v>
      </c>
    </row>
    <row r="248" spans="1:65" s="16" customFormat="1" ht="11.25">
      <c r="B248" s="226"/>
      <c r="C248" s="227"/>
      <c r="D248" s="195" t="s">
        <v>154</v>
      </c>
      <c r="E248" s="228" t="s">
        <v>21</v>
      </c>
      <c r="F248" s="229" t="s">
        <v>164</v>
      </c>
      <c r="G248" s="227"/>
      <c r="H248" s="230">
        <v>84.277999999999992</v>
      </c>
      <c r="I248" s="231"/>
      <c r="J248" s="227"/>
      <c r="K248" s="227"/>
      <c r="L248" s="232"/>
      <c r="M248" s="233"/>
      <c r="N248" s="234"/>
      <c r="O248" s="234"/>
      <c r="P248" s="234"/>
      <c r="Q248" s="234"/>
      <c r="R248" s="234"/>
      <c r="S248" s="234"/>
      <c r="T248" s="235"/>
      <c r="AT248" s="236" t="s">
        <v>154</v>
      </c>
      <c r="AU248" s="236" t="s">
        <v>85</v>
      </c>
      <c r="AV248" s="16" t="s">
        <v>150</v>
      </c>
      <c r="AW248" s="16" t="s">
        <v>36</v>
      </c>
      <c r="AX248" s="16" t="s">
        <v>83</v>
      </c>
      <c r="AY248" s="236" t="s">
        <v>142</v>
      </c>
    </row>
    <row r="249" spans="1:65" s="2" customFormat="1" ht="24.2" customHeight="1">
      <c r="A249" s="36"/>
      <c r="B249" s="37"/>
      <c r="C249" s="175" t="s">
        <v>309</v>
      </c>
      <c r="D249" s="175" t="s">
        <v>145</v>
      </c>
      <c r="E249" s="176" t="s">
        <v>310</v>
      </c>
      <c r="F249" s="177" t="s">
        <v>311</v>
      </c>
      <c r="G249" s="178" t="s">
        <v>148</v>
      </c>
      <c r="H249" s="179">
        <v>151.76499999999999</v>
      </c>
      <c r="I249" s="180"/>
      <c r="J249" s="181">
        <f>ROUND(I249*H249,2)</f>
        <v>0</v>
      </c>
      <c r="K249" s="177" t="s">
        <v>149</v>
      </c>
      <c r="L249" s="41"/>
      <c r="M249" s="182" t="s">
        <v>21</v>
      </c>
      <c r="N249" s="183" t="s">
        <v>46</v>
      </c>
      <c r="O249" s="66"/>
      <c r="P249" s="184">
        <f>O249*H249</f>
        <v>0</v>
      </c>
      <c r="Q249" s="184">
        <v>1.3129999999999999E-2</v>
      </c>
      <c r="R249" s="184">
        <f>Q249*H249</f>
        <v>1.9926744499999998</v>
      </c>
      <c r="S249" s="184">
        <v>0</v>
      </c>
      <c r="T249" s="185">
        <f>S249*H249</f>
        <v>0</v>
      </c>
      <c r="U249" s="36"/>
      <c r="V249" s="36"/>
      <c r="W249" s="36"/>
      <c r="X249" s="36"/>
      <c r="Y249" s="36"/>
      <c r="Z249" s="36"/>
      <c r="AA249" s="36"/>
      <c r="AB249" s="36"/>
      <c r="AC249" s="36"/>
      <c r="AD249" s="36"/>
      <c r="AE249" s="36"/>
      <c r="AR249" s="186" t="s">
        <v>150</v>
      </c>
      <c r="AT249" s="186" t="s">
        <v>145</v>
      </c>
      <c r="AU249" s="186" t="s">
        <v>85</v>
      </c>
      <c r="AY249" s="19" t="s">
        <v>142</v>
      </c>
      <c r="BE249" s="187">
        <f>IF(N249="základní",J249,0)</f>
        <v>0</v>
      </c>
      <c r="BF249" s="187">
        <f>IF(N249="snížená",J249,0)</f>
        <v>0</v>
      </c>
      <c r="BG249" s="187">
        <f>IF(N249="zákl. přenesená",J249,0)</f>
        <v>0</v>
      </c>
      <c r="BH249" s="187">
        <f>IF(N249="sníž. přenesená",J249,0)</f>
        <v>0</v>
      </c>
      <c r="BI249" s="187">
        <f>IF(N249="nulová",J249,0)</f>
        <v>0</v>
      </c>
      <c r="BJ249" s="19" t="s">
        <v>83</v>
      </c>
      <c r="BK249" s="187">
        <f>ROUND(I249*H249,2)</f>
        <v>0</v>
      </c>
      <c r="BL249" s="19" t="s">
        <v>150</v>
      </c>
      <c r="BM249" s="186" t="s">
        <v>312</v>
      </c>
    </row>
    <row r="250" spans="1:65" s="2" customFormat="1" ht="11.25">
      <c r="A250" s="36"/>
      <c r="B250" s="37"/>
      <c r="C250" s="38"/>
      <c r="D250" s="188" t="s">
        <v>152</v>
      </c>
      <c r="E250" s="38"/>
      <c r="F250" s="189" t="s">
        <v>313</v>
      </c>
      <c r="G250" s="38"/>
      <c r="H250" s="38"/>
      <c r="I250" s="190"/>
      <c r="J250" s="38"/>
      <c r="K250" s="38"/>
      <c r="L250" s="41"/>
      <c r="M250" s="191"/>
      <c r="N250" s="192"/>
      <c r="O250" s="66"/>
      <c r="P250" s="66"/>
      <c r="Q250" s="66"/>
      <c r="R250" s="66"/>
      <c r="S250" s="66"/>
      <c r="T250" s="67"/>
      <c r="U250" s="36"/>
      <c r="V250" s="36"/>
      <c r="W250" s="36"/>
      <c r="X250" s="36"/>
      <c r="Y250" s="36"/>
      <c r="Z250" s="36"/>
      <c r="AA250" s="36"/>
      <c r="AB250" s="36"/>
      <c r="AC250" s="36"/>
      <c r="AD250" s="36"/>
      <c r="AE250" s="36"/>
      <c r="AT250" s="19" t="s">
        <v>152</v>
      </c>
      <c r="AU250" s="19" t="s">
        <v>85</v>
      </c>
    </row>
    <row r="251" spans="1:65" s="13" customFormat="1" ht="11.25">
      <c r="B251" s="193"/>
      <c r="C251" s="194"/>
      <c r="D251" s="195" t="s">
        <v>154</v>
      </c>
      <c r="E251" s="196" t="s">
        <v>21</v>
      </c>
      <c r="F251" s="197" t="s">
        <v>155</v>
      </c>
      <c r="G251" s="194"/>
      <c r="H251" s="196" t="s">
        <v>21</v>
      </c>
      <c r="I251" s="198"/>
      <c r="J251" s="194"/>
      <c r="K251" s="194"/>
      <c r="L251" s="199"/>
      <c r="M251" s="200"/>
      <c r="N251" s="201"/>
      <c r="O251" s="201"/>
      <c r="P251" s="201"/>
      <c r="Q251" s="201"/>
      <c r="R251" s="201"/>
      <c r="S251" s="201"/>
      <c r="T251" s="202"/>
      <c r="AT251" s="203" t="s">
        <v>154</v>
      </c>
      <c r="AU251" s="203" t="s">
        <v>85</v>
      </c>
      <c r="AV251" s="13" t="s">
        <v>83</v>
      </c>
      <c r="AW251" s="13" t="s">
        <v>36</v>
      </c>
      <c r="AX251" s="13" t="s">
        <v>75</v>
      </c>
      <c r="AY251" s="203" t="s">
        <v>142</v>
      </c>
    </row>
    <row r="252" spans="1:65" s="13" customFormat="1" ht="11.25">
      <c r="B252" s="193"/>
      <c r="C252" s="194"/>
      <c r="D252" s="195" t="s">
        <v>154</v>
      </c>
      <c r="E252" s="196" t="s">
        <v>21</v>
      </c>
      <c r="F252" s="197" t="s">
        <v>297</v>
      </c>
      <c r="G252" s="194"/>
      <c r="H252" s="196" t="s">
        <v>21</v>
      </c>
      <c r="I252" s="198"/>
      <c r="J252" s="194"/>
      <c r="K252" s="194"/>
      <c r="L252" s="199"/>
      <c r="M252" s="200"/>
      <c r="N252" s="201"/>
      <c r="O252" s="201"/>
      <c r="P252" s="201"/>
      <c r="Q252" s="201"/>
      <c r="R252" s="201"/>
      <c r="S252" s="201"/>
      <c r="T252" s="202"/>
      <c r="AT252" s="203" t="s">
        <v>154</v>
      </c>
      <c r="AU252" s="203" t="s">
        <v>85</v>
      </c>
      <c r="AV252" s="13" t="s">
        <v>83</v>
      </c>
      <c r="AW252" s="13" t="s">
        <v>36</v>
      </c>
      <c r="AX252" s="13" t="s">
        <v>75</v>
      </c>
      <c r="AY252" s="203" t="s">
        <v>142</v>
      </c>
    </row>
    <row r="253" spans="1:65" s="14" customFormat="1" ht="11.25">
      <c r="B253" s="204"/>
      <c r="C253" s="205"/>
      <c r="D253" s="195" t="s">
        <v>154</v>
      </c>
      <c r="E253" s="206" t="s">
        <v>21</v>
      </c>
      <c r="F253" s="207" t="s">
        <v>314</v>
      </c>
      <c r="G253" s="205"/>
      <c r="H253" s="208">
        <v>89.67</v>
      </c>
      <c r="I253" s="209"/>
      <c r="J253" s="205"/>
      <c r="K253" s="205"/>
      <c r="L253" s="210"/>
      <c r="M253" s="211"/>
      <c r="N253" s="212"/>
      <c r="O253" s="212"/>
      <c r="P253" s="212"/>
      <c r="Q253" s="212"/>
      <c r="R253" s="212"/>
      <c r="S253" s="212"/>
      <c r="T253" s="213"/>
      <c r="AT253" s="214" t="s">
        <v>154</v>
      </c>
      <c r="AU253" s="214" t="s">
        <v>85</v>
      </c>
      <c r="AV253" s="14" t="s">
        <v>85</v>
      </c>
      <c r="AW253" s="14" t="s">
        <v>36</v>
      </c>
      <c r="AX253" s="14" t="s">
        <v>75</v>
      </c>
      <c r="AY253" s="214" t="s">
        <v>142</v>
      </c>
    </row>
    <row r="254" spans="1:65" s="14" customFormat="1" ht="11.25">
      <c r="B254" s="204"/>
      <c r="C254" s="205"/>
      <c r="D254" s="195" t="s">
        <v>154</v>
      </c>
      <c r="E254" s="206" t="s">
        <v>21</v>
      </c>
      <c r="F254" s="207" t="s">
        <v>315</v>
      </c>
      <c r="G254" s="205"/>
      <c r="H254" s="208">
        <v>9.375</v>
      </c>
      <c r="I254" s="209"/>
      <c r="J254" s="205"/>
      <c r="K254" s="205"/>
      <c r="L254" s="210"/>
      <c r="M254" s="211"/>
      <c r="N254" s="212"/>
      <c r="O254" s="212"/>
      <c r="P254" s="212"/>
      <c r="Q254" s="212"/>
      <c r="R254" s="212"/>
      <c r="S254" s="212"/>
      <c r="T254" s="213"/>
      <c r="AT254" s="214" t="s">
        <v>154</v>
      </c>
      <c r="AU254" s="214" t="s">
        <v>85</v>
      </c>
      <c r="AV254" s="14" t="s">
        <v>85</v>
      </c>
      <c r="AW254" s="14" t="s">
        <v>36</v>
      </c>
      <c r="AX254" s="14" t="s">
        <v>75</v>
      </c>
      <c r="AY254" s="214" t="s">
        <v>142</v>
      </c>
    </row>
    <row r="255" spans="1:65" s="14" customFormat="1" ht="11.25">
      <c r="B255" s="204"/>
      <c r="C255" s="205"/>
      <c r="D255" s="195" t="s">
        <v>154</v>
      </c>
      <c r="E255" s="206" t="s">
        <v>21</v>
      </c>
      <c r="F255" s="207" t="s">
        <v>316</v>
      </c>
      <c r="G255" s="205"/>
      <c r="H255" s="208">
        <v>8.1</v>
      </c>
      <c r="I255" s="209"/>
      <c r="J255" s="205"/>
      <c r="K255" s="205"/>
      <c r="L255" s="210"/>
      <c r="M255" s="211"/>
      <c r="N255" s="212"/>
      <c r="O255" s="212"/>
      <c r="P255" s="212"/>
      <c r="Q255" s="212"/>
      <c r="R255" s="212"/>
      <c r="S255" s="212"/>
      <c r="T255" s="213"/>
      <c r="AT255" s="214" t="s">
        <v>154</v>
      </c>
      <c r="AU255" s="214" t="s">
        <v>85</v>
      </c>
      <c r="AV255" s="14" t="s">
        <v>85</v>
      </c>
      <c r="AW255" s="14" t="s">
        <v>36</v>
      </c>
      <c r="AX255" s="14" t="s">
        <v>75</v>
      </c>
      <c r="AY255" s="214" t="s">
        <v>142</v>
      </c>
    </row>
    <row r="256" spans="1:65" s="14" customFormat="1" ht="11.25">
      <c r="B256" s="204"/>
      <c r="C256" s="205"/>
      <c r="D256" s="195" t="s">
        <v>154</v>
      </c>
      <c r="E256" s="206" t="s">
        <v>21</v>
      </c>
      <c r="F256" s="207" t="s">
        <v>317</v>
      </c>
      <c r="G256" s="205"/>
      <c r="H256" s="208">
        <v>-25.2</v>
      </c>
      <c r="I256" s="209"/>
      <c r="J256" s="205"/>
      <c r="K256" s="205"/>
      <c r="L256" s="210"/>
      <c r="M256" s="211"/>
      <c r="N256" s="212"/>
      <c r="O256" s="212"/>
      <c r="P256" s="212"/>
      <c r="Q256" s="212"/>
      <c r="R256" s="212"/>
      <c r="S256" s="212"/>
      <c r="T256" s="213"/>
      <c r="AT256" s="214" t="s">
        <v>154</v>
      </c>
      <c r="AU256" s="214" t="s">
        <v>85</v>
      </c>
      <c r="AV256" s="14" t="s">
        <v>85</v>
      </c>
      <c r="AW256" s="14" t="s">
        <v>36</v>
      </c>
      <c r="AX256" s="14" t="s">
        <v>75</v>
      </c>
      <c r="AY256" s="214" t="s">
        <v>142</v>
      </c>
    </row>
    <row r="257" spans="1:65" s="14" customFormat="1" ht="11.25">
      <c r="B257" s="204"/>
      <c r="C257" s="205"/>
      <c r="D257" s="195" t="s">
        <v>154</v>
      </c>
      <c r="E257" s="206" t="s">
        <v>21</v>
      </c>
      <c r="F257" s="207" t="s">
        <v>318</v>
      </c>
      <c r="G257" s="205"/>
      <c r="H257" s="208">
        <v>-4.3</v>
      </c>
      <c r="I257" s="209"/>
      <c r="J257" s="205"/>
      <c r="K257" s="205"/>
      <c r="L257" s="210"/>
      <c r="M257" s="211"/>
      <c r="N257" s="212"/>
      <c r="O257" s="212"/>
      <c r="P257" s="212"/>
      <c r="Q257" s="212"/>
      <c r="R257" s="212"/>
      <c r="S257" s="212"/>
      <c r="T257" s="213"/>
      <c r="AT257" s="214" t="s">
        <v>154</v>
      </c>
      <c r="AU257" s="214" t="s">
        <v>85</v>
      </c>
      <c r="AV257" s="14" t="s">
        <v>85</v>
      </c>
      <c r="AW257" s="14" t="s">
        <v>36</v>
      </c>
      <c r="AX257" s="14" t="s">
        <v>75</v>
      </c>
      <c r="AY257" s="214" t="s">
        <v>142</v>
      </c>
    </row>
    <row r="258" spans="1:65" s="15" customFormat="1" ht="11.25">
      <c r="B258" s="215"/>
      <c r="C258" s="216"/>
      <c r="D258" s="195" t="s">
        <v>154</v>
      </c>
      <c r="E258" s="217" t="s">
        <v>21</v>
      </c>
      <c r="F258" s="218" t="s">
        <v>161</v>
      </c>
      <c r="G258" s="216"/>
      <c r="H258" s="219">
        <v>77.644999999999996</v>
      </c>
      <c r="I258" s="220"/>
      <c r="J258" s="216"/>
      <c r="K258" s="216"/>
      <c r="L258" s="221"/>
      <c r="M258" s="222"/>
      <c r="N258" s="223"/>
      <c r="O258" s="223"/>
      <c r="P258" s="223"/>
      <c r="Q258" s="223"/>
      <c r="R258" s="223"/>
      <c r="S258" s="223"/>
      <c r="T258" s="224"/>
      <c r="AT258" s="225" t="s">
        <v>154</v>
      </c>
      <c r="AU258" s="225" t="s">
        <v>85</v>
      </c>
      <c r="AV258" s="15" t="s">
        <v>143</v>
      </c>
      <c r="AW258" s="15" t="s">
        <v>36</v>
      </c>
      <c r="AX258" s="15" t="s">
        <v>75</v>
      </c>
      <c r="AY258" s="225" t="s">
        <v>142</v>
      </c>
    </row>
    <row r="259" spans="1:65" s="13" customFormat="1" ht="11.25">
      <c r="B259" s="193"/>
      <c r="C259" s="194"/>
      <c r="D259" s="195" t="s">
        <v>154</v>
      </c>
      <c r="E259" s="196" t="s">
        <v>21</v>
      </c>
      <c r="F259" s="197" t="s">
        <v>300</v>
      </c>
      <c r="G259" s="194"/>
      <c r="H259" s="196" t="s">
        <v>21</v>
      </c>
      <c r="I259" s="198"/>
      <c r="J259" s="194"/>
      <c r="K259" s="194"/>
      <c r="L259" s="199"/>
      <c r="M259" s="200"/>
      <c r="N259" s="201"/>
      <c r="O259" s="201"/>
      <c r="P259" s="201"/>
      <c r="Q259" s="201"/>
      <c r="R259" s="201"/>
      <c r="S259" s="201"/>
      <c r="T259" s="202"/>
      <c r="AT259" s="203" t="s">
        <v>154</v>
      </c>
      <c r="AU259" s="203" t="s">
        <v>85</v>
      </c>
      <c r="AV259" s="13" t="s">
        <v>83</v>
      </c>
      <c r="AW259" s="13" t="s">
        <v>36</v>
      </c>
      <c r="AX259" s="13" t="s">
        <v>75</v>
      </c>
      <c r="AY259" s="203" t="s">
        <v>142</v>
      </c>
    </row>
    <row r="260" spans="1:65" s="14" customFormat="1" ht="11.25">
      <c r="B260" s="204"/>
      <c r="C260" s="205"/>
      <c r="D260" s="195" t="s">
        <v>154</v>
      </c>
      <c r="E260" s="206" t="s">
        <v>21</v>
      </c>
      <c r="F260" s="207" t="s">
        <v>319</v>
      </c>
      <c r="G260" s="205"/>
      <c r="H260" s="208">
        <v>83.265000000000001</v>
      </c>
      <c r="I260" s="209"/>
      <c r="J260" s="205"/>
      <c r="K260" s="205"/>
      <c r="L260" s="210"/>
      <c r="M260" s="211"/>
      <c r="N260" s="212"/>
      <c r="O260" s="212"/>
      <c r="P260" s="212"/>
      <c r="Q260" s="212"/>
      <c r="R260" s="212"/>
      <c r="S260" s="212"/>
      <c r="T260" s="213"/>
      <c r="AT260" s="214" t="s">
        <v>154</v>
      </c>
      <c r="AU260" s="214" t="s">
        <v>85</v>
      </c>
      <c r="AV260" s="14" t="s">
        <v>85</v>
      </c>
      <c r="AW260" s="14" t="s">
        <v>36</v>
      </c>
      <c r="AX260" s="14" t="s">
        <v>75</v>
      </c>
      <c r="AY260" s="214" t="s">
        <v>142</v>
      </c>
    </row>
    <row r="261" spans="1:65" s="14" customFormat="1" ht="11.25">
      <c r="B261" s="204"/>
      <c r="C261" s="205"/>
      <c r="D261" s="195" t="s">
        <v>154</v>
      </c>
      <c r="E261" s="206" t="s">
        <v>21</v>
      </c>
      <c r="F261" s="207" t="s">
        <v>315</v>
      </c>
      <c r="G261" s="205"/>
      <c r="H261" s="208">
        <v>9.375</v>
      </c>
      <c r="I261" s="209"/>
      <c r="J261" s="205"/>
      <c r="K261" s="205"/>
      <c r="L261" s="210"/>
      <c r="M261" s="211"/>
      <c r="N261" s="212"/>
      <c r="O261" s="212"/>
      <c r="P261" s="212"/>
      <c r="Q261" s="212"/>
      <c r="R261" s="212"/>
      <c r="S261" s="212"/>
      <c r="T261" s="213"/>
      <c r="AT261" s="214" t="s">
        <v>154</v>
      </c>
      <c r="AU261" s="214" t="s">
        <v>85</v>
      </c>
      <c r="AV261" s="14" t="s">
        <v>85</v>
      </c>
      <c r="AW261" s="14" t="s">
        <v>36</v>
      </c>
      <c r="AX261" s="14" t="s">
        <v>75</v>
      </c>
      <c r="AY261" s="214" t="s">
        <v>142</v>
      </c>
    </row>
    <row r="262" spans="1:65" s="14" customFormat="1" ht="11.25">
      <c r="B262" s="204"/>
      <c r="C262" s="205"/>
      <c r="D262" s="195" t="s">
        <v>154</v>
      </c>
      <c r="E262" s="206" t="s">
        <v>21</v>
      </c>
      <c r="F262" s="207" t="s">
        <v>320</v>
      </c>
      <c r="G262" s="205"/>
      <c r="H262" s="208">
        <v>7.2</v>
      </c>
      <c r="I262" s="209"/>
      <c r="J262" s="205"/>
      <c r="K262" s="205"/>
      <c r="L262" s="210"/>
      <c r="M262" s="211"/>
      <c r="N262" s="212"/>
      <c r="O262" s="212"/>
      <c r="P262" s="212"/>
      <c r="Q262" s="212"/>
      <c r="R262" s="212"/>
      <c r="S262" s="212"/>
      <c r="T262" s="213"/>
      <c r="AT262" s="214" t="s">
        <v>154</v>
      </c>
      <c r="AU262" s="214" t="s">
        <v>85</v>
      </c>
      <c r="AV262" s="14" t="s">
        <v>85</v>
      </c>
      <c r="AW262" s="14" t="s">
        <v>36</v>
      </c>
      <c r="AX262" s="14" t="s">
        <v>75</v>
      </c>
      <c r="AY262" s="214" t="s">
        <v>142</v>
      </c>
    </row>
    <row r="263" spans="1:65" s="14" customFormat="1" ht="11.25">
      <c r="B263" s="204"/>
      <c r="C263" s="205"/>
      <c r="D263" s="195" t="s">
        <v>154</v>
      </c>
      <c r="E263" s="206" t="s">
        <v>21</v>
      </c>
      <c r="F263" s="207" t="s">
        <v>321</v>
      </c>
      <c r="G263" s="205"/>
      <c r="H263" s="208">
        <v>-21.42</v>
      </c>
      <c r="I263" s="209"/>
      <c r="J263" s="205"/>
      <c r="K263" s="205"/>
      <c r="L263" s="210"/>
      <c r="M263" s="211"/>
      <c r="N263" s="212"/>
      <c r="O263" s="212"/>
      <c r="P263" s="212"/>
      <c r="Q263" s="212"/>
      <c r="R263" s="212"/>
      <c r="S263" s="212"/>
      <c r="T263" s="213"/>
      <c r="AT263" s="214" t="s">
        <v>154</v>
      </c>
      <c r="AU263" s="214" t="s">
        <v>85</v>
      </c>
      <c r="AV263" s="14" t="s">
        <v>85</v>
      </c>
      <c r="AW263" s="14" t="s">
        <v>36</v>
      </c>
      <c r="AX263" s="14" t="s">
        <v>75</v>
      </c>
      <c r="AY263" s="214" t="s">
        <v>142</v>
      </c>
    </row>
    <row r="264" spans="1:65" s="14" customFormat="1" ht="11.25">
      <c r="B264" s="204"/>
      <c r="C264" s="205"/>
      <c r="D264" s="195" t="s">
        <v>154</v>
      </c>
      <c r="E264" s="206" t="s">
        <v>21</v>
      </c>
      <c r="F264" s="207" t="s">
        <v>318</v>
      </c>
      <c r="G264" s="205"/>
      <c r="H264" s="208">
        <v>-4.3</v>
      </c>
      <c r="I264" s="209"/>
      <c r="J264" s="205"/>
      <c r="K264" s="205"/>
      <c r="L264" s="210"/>
      <c r="M264" s="211"/>
      <c r="N264" s="212"/>
      <c r="O264" s="212"/>
      <c r="P264" s="212"/>
      <c r="Q264" s="212"/>
      <c r="R264" s="212"/>
      <c r="S264" s="212"/>
      <c r="T264" s="213"/>
      <c r="AT264" s="214" t="s">
        <v>154</v>
      </c>
      <c r="AU264" s="214" t="s">
        <v>85</v>
      </c>
      <c r="AV264" s="14" t="s">
        <v>85</v>
      </c>
      <c r="AW264" s="14" t="s">
        <v>36</v>
      </c>
      <c r="AX264" s="14" t="s">
        <v>75</v>
      </c>
      <c r="AY264" s="214" t="s">
        <v>142</v>
      </c>
    </row>
    <row r="265" spans="1:65" s="15" customFormat="1" ht="11.25">
      <c r="B265" s="215"/>
      <c r="C265" s="216"/>
      <c r="D265" s="195" t="s">
        <v>154</v>
      </c>
      <c r="E265" s="217" t="s">
        <v>21</v>
      </c>
      <c r="F265" s="218" t="s">
        <v>161</v>
      </c>
      <c r="G265" s="216"/>
      <c r="H265" s="219">
        <v>74.12</v>
      </c>
      <c r="I265" s="220"/>
      <c r="J265" s="216"/>
      <c r="K265" s="216"/>
      <c r="L265" s="221"/>
      <c r="M265" s="222"/>
      <c r="N265" s="223"/>
      <c r="O265" s="223"/>
      <c r="P265" s="223"/>
      <c r="Q265" s="223"/>
      <c r="R265" s="223"/>
      <c r="S265" s="223"/>
      <c r="T265" s="224"/>
      <c r="AT265" s="225" t="s">
        <v>154</v>
      </c>
      <c r="AU265" s="225" t="s">
        <v>85</v>
      </c>
      <c r="AV265" s="15" t="s">
        <v>143</v>
      </c>
      <c r="AW265" s="15" t="s">
        <v>36</v>
      </c>
      <c r="AX265" s="15" t="s">
        <v>75</v>
      </c>
      <c r="AY265" s="225" t="s">
        <v>142</v>
      </c>
    </row>
    <row r="266" spans="1:65" s="16" customFormat="1" ht="11.25">
      <c r="B266" s="226"/>
      <c r="C266" s="227"/>
      <c r="D266" s="195" t="s">
        <v>154</v>
      </c>
      <c r="E266" s="228" t="s">
        <v>21</v>
      </c>
      <c r="F266" s="229" t="s">
        <v>164</v>
      </c>
      <c r="G266" s="227"/>
      <c r="H266" s="230">
        <v>151.76499999999999</v>
      </c>
      <c r="I266" s="231"/>
      <c r="J266" s="227"/>
      <c r="K266" s="227"/>
      <c r="L266" s="232"/>
      <c r="M266" s="233"/>
      <c r="N266" s="234"/>
      <c r="O266" s="234"/>
      <c r="P266" s="234"/>
      <c r="Q266" s="234"/>
      <c r="R266" s="234"/>
      <c r="S266" s="234"/>
      <c r="T266" s="235"/>
      <c r="AT266" s="236" t="s">
        <v>154</v>
      </c>
      <c r="AU266" s="236" t="s">
        <v>85</v>
      </c>
      <c r="AV266" s="16" t="s">
        <v>150</v>
      </c>
      <c r="AW266" s="16" t="s">
        <v>36</v>
      </c>
      <c r="AX266" s="16" t="s">
        <v>83</v>
      </c>
      <c r="AY266" s="236" t="s">
        <v>142</v>
      </c>
    </row>
    <row r="267" spans="1:65" s="2" customFormat="1" ht="21.75" customHeight="1">
      <c r="A267" s="36"/>
      <c r="B267" s="37"/>
      <c r="C267" s="175" t="s">
        <v>322</v>
      </c>
      <c r="D267" s="175" t="s">
        <v>145</v>
      </c>
      <c r="E267" s="176" t="s">
        <v>323</v>
      </c>
      <c r="F267" s="177" t="s">
        <v>324</v>
      </c>
      <c r="G267" s="178" t="s">
        <v>174</v>
      </c>
      <c r="H267" s="179">
        <v>2</v>
      </c>
      <c r="I267" s="180"/>
      <c r="J267" s="181">
        <f>ROUND(I267*H267,2)</f>
        <v>0</v>
      </c>
      <c r="K267" s="177" t="s">
        <v>149</v>
      </c>
      <c r="L267" s="41"/>
      <c r="M267" s="182" t="s">
        <v>21</v>
      </c>
      <c r="N267" s="183" t="s">
        <v>46</v>
      </c>
      <c r="O267" s="66"/>
      <c r="P267" s="184">
        <f>O267*H267</f>
        <v>0</v>
      </c>
      <c r="Q267" s="184">
        <v>4.1500000000000002E-2</v>
      </c>
      <c r="R267" s="184">
        <f>Q267*H267</f>
        <v>8.3000000000000004E-2</v>
      </c>
      <c r="S267" s="184">
        <v>0</v>
      </c>
      <c r="T267" s="185">
        <f>S267*H267</f>
        <v>0</v>
      </c>
      <c r="U267" s="36"/>
      <c r="V267" s="36"/>
      <c r="W267" s="36"/>
      <c r="X267" s="36"/>
      <c r="Y267" s="36"/>
      <c r="Z267" s="36"/>
      <c r="AA267" s="36"/>
      <c r="AB267" s="36"/>
      <c r="AC267" s="36"/>
      <c r="AD267" s="36"/>
      <c r="AE267" s="36"/>
      <c r="AR267" s="186" t="s">
        <v>150</v>
      </c>
      <c r="AT267" s="186" t="s">
        <v>145</v>
      </c>
      <c r="AU267" s="186" t="s">
        <v>85</v>
      </c>
      <c r="AY267" s="19" t="s">
        <v>142</v>
      </c>
      <c r="BE267" s="187">
        <f>IF(N267="základní",J267,0)</f>
        <v>0</v>
      </c>
      <c r="BF267" s="187">
        <f>IF(N267="snížená",J267,0)</f>
        <v>0</v>
      </c>
      <c r="BG267" s="187">
        <f>IF(N267="zákl. přenesená",J267,0)</f>
        <v>0</v>
      </c>
      <c r="BH267" s="187">
        <f>IF(N267="sníž. přenesená",J267,0)</f>
        <v>0</v>
      </c>
      <c r="BI267" s="187">
        <f>IF(N267="nulová",J267,0)</f>
        <v>0</v>
      </c>
      <c r="BJ267" s="19" t="s">
        <v>83</v>
      </c>
      <c r="BK267" s="187">
        <f>ROUND(I267*H267,2)</f>
        <v>0</v>
      </c>
      <c r="BL267" s="19" t="s">
        <v>150</v>
      </c>
      <c r="BM267" s="186" t="s">
        <v>325</v>
      </c>
    </row>
    <row r="268" spans="1:65" s="2" customFormat="1" ht="11.25">
      <c r="A268" s="36"/>
      <c r="B268" s="37"/>
      <c r="C268" s="38"/>
      <c r="D268" s="188" t="s">
        <v>152</v>
      </c>
      <c r="E268" s="38"/>
      <c r="F268" s="189" t="s">
        <v>326</v>
      </c>
      <c r="G268" s="38"/>
      <c r="H268" s="38"/>
      <c r="I268" s="190"/>
      <c r="J268" s="38"/>
      <c r="K268" s="38"/>
      <c r="L268" s="41"/>
      <c r="M268" s="191"/>
      <c r="N268" s="192"/>
      <c r="O268" s="66"/>
      <c r="P268" s="66"/>
      <c r="Q268" s="66"/>
      <c r="R268" s="66"/>
      <c r="S268" s="66"/>
      <c r="T268" s="67"/>
      <c r="U268" s="36"/>
      <c r="V268" s="36"/>
      <c r="W268" s="36"/>
      <c r="X268" s="36"/>
      <c r="Y268" s="36"/>
      <c r="Z268" s="36"/>
      <c r="AA268" s="36"/>
      <c r="AB268" s="36"/>
      <c r="AC268" s="36"/>
      <c r="AD268" s="36"/>
      <c r="AE268" s="36"/>
      <c r="AT268" s="19" t="s">
        <v>152</v>
      </c>
      <c r="AU268" s="19" t="s">
        <v>85</v>
      </c>
    </row>
    <row r="269" spans="1:65" s="13" customFormat="1" ht="11.25">
      <c r="B269" s="193"/>
      <c r="C269" s="194"/>
      <c r="D269" s="195" t="s">
        <v>154</v>
      </c>
      <c r="E269" s="196" t="s">
        <v>21</v>
      </c>
      <c r="F269" s="197" t="s">
        <v>192</v>
      </c>
      <c r="G269" s="194"/>
      <c r="H269" s="196" t="s">
        <v>21</v>
      </c>
      <c r="I269" s="198"/>
      <c r="J269" s="194"/>
      <c r="K269" s="194"/>
      <c r="L269" s="199"/>
      <c r="M269" s="200"/>
      <c r="N269" s="201"/>
      <c r="O269" s="201"/>
      <c r="P269" s="201"/>
      <c r="Q269" s="201"/>
      <c r="R269" s="201"/>
      <c r="S269" s="201"/>
      <c r="T269" s="202"/>
      <c r="AT269" s="203" t="s">
        <v>154</v>
      </c>
      <c r="AU269" s="203" t="s">
        <v>85</v>
      </c>
      <c r="AV269" s="13" t="s">
        <v>83</v>
      </c>
      <c r="AW269" s="13" t="s">
        <v>36</v>
      </c>
      <c r="AX269" s="13" t="s">
        <v>75</v>
      </c>
      <c r="AY269" s="203" t="s">
        <v>142</v>
      </c>
    </row>
    <row r="270" spans="1:65" s="13" customFormat="1" ht="11.25">
      <c r="B270" s="193"/>
      <c r="C270" s="194"/>
      <c r="D270" s="195" t="s">
        <v>154</v>
      </c>
      <c r="E270" s="196" t="s">
        <v>21</v>
      </c>
      <c r="F270" s="197" t="s">
        <v>297</v>
      </c>
      <c r="G270" s="194"/>
      <c r="H270" s="196" t="s">
        <v>21</v>
      </c>
      <c r="I270" s="198"/>
      <c r="J270" s="194"/>
      <c r="K270" s="194"/>
      <c r="L270" s="199"/>
      <c r="M270" s="200"/>
      <c r="N270" s="201"/>
      <c r="O270" s="201"/>
      <c r="P270" s="201"/>
      <c r="Q270" s="201"/>
      <c r="R270" s="201"/>
      <c r="S270" s="201"/>
      <c r="T270" s="202"/>
      <c r="AT270" s="203" t="s">
        <v>154</v>
      </c>
      <c r="AU270" s="203" t="s">
        <v>85</v>
      </c>
      <c r="AV270" s="13" t="s">
        <v>83</v>
      </c>
      <c r="AW270" s="13" t="s">
        <v>36</v>
      </c>
      <c r="AX270" s="13" t="s">
        <v>75</v>
      </c>
      <c r="AY270" s="203" t="s">
        <v>142</v>
      </c>
    </row>
    <row r="271" spans="1:65" s="13" customFormat="1" ht="11.25">
      <c r="B271" s="193"/>
      <c r="C271" s="194"/>
      <c r="D271" s="195" t="s">
        <v>154</v>
      </c>
      <c r="E271" s="196" t="s">
        <v>21</v>
      </c>
      <c r="F271" s="197" t="s">
        <v>327</v>
      </c>
      <c r="G271" s="194"/>
      <c r="H271" s="196" t="s">
        <v>21</v>
      </c>
      <c r="I271" s="198"/>
      <c r="J271" s="194"/>
      <c r="K271" s="194"/>
      <c r="L271" s="199"/>
      <c r="M271" s="200"/>
      <c r="N271" s="201"/>
      <c r="O271" s="201"/>
      <c r="P271" s="201"/>
      <c r="Q271" s="201"/>
      <c r="R271" s="201"/>
      <c r="S271" s="201"/>
      <c r="T271" s="202"/>
      <c r="AT271" s="203" t="s">
        <v>154</v>
      </c>
      <c r="AU271" s="203" t="s">
        <v>85</v>
      </c>
      <c r="AV271" s="13" t="s">
        <v>83</v>
      </c>
      <c r="AW271" s="13" t="s">
        <v>36</v>
      </c>
      <c r="AX271" s="13" t="s">
        <v>75</v>
      </c>
      <c r="AY271" s="203" t="s">
        <v>142</v>
      </c>
    </row>
    <row r="272" spans="1:65" s="14" customFormat="1" ht="11.25">
      <c r="B272" s="204"/>
      <c r="C272" s="205"/>
      <c r="D272" s="195" t="s">
        <v>154</v>
      </c>
      <c r="E272" s="206" t="s">
        <v>21</v>
      </c>
      <c r="F272" s="207" t="s">
        <v>184</v>
      </c>
      <c r="G272" s="205"/>
      <c r="H272" s="208">
        <v>2</v>
      </c>
      <c r="I272" s="209"/>
      <c r="J272" s="205"/>
      <c r="K272" s="205"/>
      <c r="L272" s="210"/>
      <c r="M272" s="211"/>
      <c r="N272" s="212"/>
      <c r="O272" s="212"/>
      <c r="P272" s="212"/>
      <c r="Q272" s="212"/>
      <c r="R272" s="212"/>
      <c r="S272" s="212"/>
      <c r="T272" s="213"/>
      <c r="AT272" s="214" t="s">
        <v>154</v>
      </c>
      <c r="AU272" s="214" t="s">
        <v>85</v>
      </c>
      <c r="AV272" s="14" t="s">
        <v>85</v>
      </c>
      <c r="AW272" s="14" t="s">
        <v>36</v>
      </c>
      <c r="AX272" s="14" t="s">
        <v>75</v>
      </c>
      <c r="AY272" s="214" t="s">
        <v>142</v>
      </c>
    </row>
    <row r="273" spans="1:65" s="16" customFormat="1" ht="11.25">
      <c r="B273" s="226"/>
      <c r="C273" s="227"/>
      <c r="D273" s="195" t="s">
        <v>154</v>
      </c>
      <c r="E273" s="228" t="s">
        <v>21</v>
      </c>
      <c r="F273" s="229" t="s">
        <v>164</v>
      </c>
      <c r="G273" s="227"/>
      <c r="H273" s="230">
        <v>2</v>
      </c>
      <c r="I273" s="231"/>
      <c r="J273" s="227"/>
      <c r="K273" s="227"/>
      <c r="L273" s="232"/>
      <c r="M273" s="233"/>
      <c r="N273" s="234"/>
      <c r="O273" s="234"/>
      <c r="P273" s="234"/>
      <c r="Q273" s="234"/>
      <c r="R273" s="234"/>
      <c r="S273" s="234"/>
      <c r="T273" s="235"/>
      <c r="AT273" s="236" t="s">
        <v>154</v>
      </c>
      <c r="AU273" s="236" t="s">
        <v>85</v>
      </c>
      <c r="AV273" s="16" t="s">
        <v>150</v>
      </c>
      <c r="AW273" s="16" t="s">
        <v>36</v>
      </c>
      <c r="AX273" s="16" t="s">
        <v>83</v>
      </c>
      <c r="AY273" s="236" t="s">
        <v>142</v>
      </c>
    </row>
    <row r="274" spans="1:65" s="2" customFormat="1" ht="21.75" customHeight="1">
      <c r="A274" s="36"/>
      <c r="B274" s="37"/>
      <c r="C274" s="175" t="s">
        <v>328</v>
      </c>
      <c r="D274" s="175" t="s">
        <v>145</v>
      </c>
      <c r="E274" s="176" t="s">
        <v>329</v>
      </c>
      <c r="F274" s="177" t="s">
        <v>330</v>
      </c>
      <c r="G274" s="178" t="s">
        <v>174</v>
      </c>
      <c r="H274" s="179">
        <v>4</v>
      </c>
      <c r="I274" s="180"/>
      <c r="J274" s="181">
        <f>ROUND(I274*H274,2)</f>
        <v>0</v>
      </c>
      <c r="K274" s="177" t="s">
        <v>149</v>
      </c>
      <c r="L274" s="41"/>
      <c r="M274" s="182" t="s">
        <v>21</v>
      </c>
      <c r="N274" s="183" t="s">
        <v>46</v>
      </c>
      <c r="O274" s="66"/>
      <c r="P274" s="184">
        <f>O274*H274</f>
        <v>0</v>
      </c>
      <c r="Q274" s="184">
        <v>0.1575</v>
      </c>
      <c r="R274" s="184">
        <f>Q274*H274</f>
        <v>0.63</v>
      </c>
      <c r="S274" s="184">
        <v>0</v>
      </c>
      <c r="T274" s="185">
        <f>S274*H274</f>
        <v>0</v>
      </c>
      <c r="U274" s="36"/>
      <c r="V274" s="36"/>
      <c r="W274" s="36"/>
      <c r="X274" s="36"/>
      <c r="Y274" s="36"/>
      <c r="Z274" s="36"/>
      <c r="AA274" s="36"/>
      <c r="AB274" s="36"/>
      <c r="AC274" s="36"/>
      <c r="AD274" s="36"/>
      <c r="AE274" s="36"/>
      <c r="AR274" s="186" t="s">
        <v>150</v>
      </c>
      <c r="AT274" s="186" t="s">
        <v>145</v>
      </c>
      <c r="AU274" s="186" t="s">
        <v>85</v>
      </c>
      <c r="AY274" s="19" t="s">
        <v>142</v>
      </c>
      <c r="BE274" s="187">
        <f>IF(N274="základní",J274,0)</f>
        <v>0</v>
      </c>
      <c r="BF274" s="187">
        <f>IF(N274="snížená",J274,0)</f>
        <v>0</v>
      </c>
      <c r="BG274" s="187">
        <f>IF(N274="zákl. přenesená",J274,0)</f>
        <v>0</v>
      </c>
      <c r="BH274" s="187">
        <f>IF(N274="sníž. přenesená",J274,0)</f>
        <v>0</v>
      </c>
      <c r="BI274" s="187">
        <f>IF(N274="nulová",J274,0)</f>
        <v>0</v>
      </c>
      <c r="BJ274" s="19" t="s">
        <v>83</v>
      </c>
      <c r="BK274" s="187">
        <f>ROUND(I274*H274,2)</f>
        <v>0</v>
      </c>
      <c r="BL274" s="19" t="s">
        <v>150</v>
      </c>
      <c r="BM274" s="186" t="s">
        <v>331</v>
      </c>
    </row>
    <row r="275" spans="1:65" s="2" customFormat="1" ht="11.25">
      <c r="A275" s="36"/>
      <c r="B275" s="37"/>
      <c r="C275" s="38"/>
      <c r="D275" s="188" t="s">
        <v>152</v>
      </c>
      <c r="E275" s="38"/>
      <c r="F275" s="189" t="s">
        <v>332</v>
      </c>
      <c r="G275" s="38"/>
      <c r="H275" s="38"/>
      <c r="I275" s="190"/>
      <c r="J275" s="38"/>
      <c r="K275" s="38"/>
      <c r="L275" s="41"/>
      <c r="M275" s="191"/>
      <c r="N275" s="192"/>
      <c r="O275" s="66"/>
      <c r="P275" s="66"/>
      <c r="Q275" s="66"/>
      <c r="R275" s="66"/>
      <c r="S275" s="66"/>
      <c r="T275" s="67"/>
      <c r="U275" s="36"/>
      <c r="V275" s="36"/>
      <c r="W275" s="36"/>
      <c r="X275" s="36"/>
      <c r="Y275" s="36"/>
      <c r="Z275" s="36"/>
      <c r="AA275" s="36"/>
      <c r="AB275" s="36"/>
      <c r="AC275" s="36"/>
      <c r="AD275" s="36"/>
      <c r="AE275" s="36"/>
      <c r="AT275" s="19" t="s">
        <v>152</v>
      </c>
      <c r="AU275" s="19" t="s">
        <v>85</v>
      </c>
    </row>
    <row r="276" spans="1:65" s="13" customFormat="1" ht="11.25">
      <c r="B276" s="193"/>
      <c r="C276" s="194"/>
      <c r="D276" s="195" t="s">
        <v>154</v>
      </c>
      <c r="E276" s="196" t="s">
        <v>21</v>
      </c>
      <c r="F276" s="197" t="s">
        <v>192</v>
      </c>
      <c r="G276" s="194"/>
      <c r="H276" s="196" t="s">
        <v>21</v>
      </c>
      <c r="I276" s="198"/>
      <c r="J276" s="194"/>
      <c r="K276" s="194"/>
      <c r="L276" s="199"/>
      <c r="M276" s="200"/>
      <c r="N276" s="201"/>
      <c r="O276" s="201"/>
      <c r="P276" s="201"/>
      <c r="Q276" s="201"/>
      <c r="R276" s="201"/>
      <c r="S276" s="201"/>
      <c r="T276" s="202"/>
      <c r="AT276" s="203" t="s">
        <v>154</v>
      </c>
      <c r="AU276" s="203" t="s">
        <v>85</v>
      </c>
      <c r="AV276" s="13" t="s">
        <v>83</v>
      </c>
      <c r="AW276" s="13" t="s">
        <v>36</v>
      </c>
      <c r="AX276" s="13" t="s">
        <v>75</v>
      </c>
      <c r="AY276" s="203" t="s">
        <v>142</v>
      </c>
    </row>
    <row r="277" spans="1:65" s="13" customFormat="1" ht="11.25">
      <c r="B277" s="193"/>
      <c r="C277" s="194"/>
      <c r="D277" s="195" t="s">
        <v>154</v>
      </c>
      <c r="E277" s="196" t="s">
        <v>21</v>
      </c>
      <c r="F277" s="197" t="s">
        <v>156</v>
      </c>
      <c r="G277" s="194"/>
      <c r="H277" s="196" t="s">
        <v>21</v>
      </c>
      <c r="I277" s="198"/>
      <c r="J277" s="194"/>
      <c r="K277" s="194"/>
      <c r="L277" s="199"/>
      <c r="M277" s="200"/>
      <c r="N277" s="201"/>
      <c r="O277" s="201"/>
      <c r="P277" s="201"/>
      <c r="Q277" s="201"/>
      <c r="R277" s="201"/>
      <c r="S277" s="201"/>
      <c r="T277" s="202"/>
      <c r="AT277" s="203" t="s">
        <v>154</v>
      </c>
      <c r="AU277" s="203" t="s">
        <v>85</v>
      </c>
      <c r="AV277" s="13" t="s">
        <v>83</v>
      </c>
      <c r="AW277" s="13" t="s">
        <v>36</v>
      </c>
      <c r="AX277" s="13" t="s">
        <v>75</v>
      </c>
      <c r="AY277" s="203" t="s">
        <v>142</v>
      </c>
    </row>
    <row r="278" spans="1:65" s="13" customFormat="1" ht="11.25">
      <c r="B278" s="193"/>
      <c r="C278" s="194"/>
      <c r="D278" s="195" t="s">
        <v>154</v>
      </c>
      <c r="E278" s="196" t="s">
        <v>21</v>
      </c>
      <c r="F278" s="197" t="s">
        <v>333</v>
      </c>
      <c r="G278" s="194"/>
      <c r="H278" s="196" t="s">
        <v>21</v>
      </c>
      <c r="I278" s="198"/>
      <c r="J278" s="194"/>
      <c r="K278" s="194"/>
      <c r="L278" s="199"/>
      <c r="M278" s="200"/>
      <c r="N278" s="201"/>
      <c r="O278" s="201"/>
      <c r="P278" s="201"/>
      <c r="Q278" s="201"/>
      <c r="R278" s="201"/>
      <c r="S278" s="201"/>
      <c r="T278" s="202"/>
      <c r="AT278" s="203" t="s">
        <v>154</v>
      </c>
      <c r="AU278" s="203" t="s">
        <v>85</v>
      </c>
      <c r="AV278" s="13" t="s">
        <v>83</v>
      </c>
      <c r="AW278" s="13" t="s">
        <v>36</v>
      </c>
      <c r="AX278" s="13" t="s">
        <v>75</v>
      </c>
      <c r="AY278" s="203" t="s">
        <v>142</v>
      </c>
    </row>
    <row r="279" spans="1:65" s="14" customFormat="1" ht="11.25">
      <c r="B279" s="204"/>
      <c r="C279" s="205"/>
      <c r="D279" s="195" t="s">
        <v>154</v>
      </c>
      <c r="E279" s="206" t="s">
        <v>21</v>
      </c>
      <c r="F279" s="207" t="s">
        <v>334</v>
      </c>
      <c r="G279" s="205"/>
      <c r="H279" s="208">
        <v>4</v>
      </c>
      <c r="I279" s="209"/>
      <c r="J279" s="205"/>
      <c r="K279" s="205"/>
      <c r="L279" s="210"/>
      <c r="M279" s="211"/>
      <c r="N279" s="212"/>
      <c r="O279" s="212"/>
      <c r="P279" s="212"/>
      <c r="Q279" s="212"/>
      <c r="R279" s="212"/>
      <c r="S279" s="212"/>
      <c r="T279" s="213"/>
      <c r="AT279" s="214" t="s">
        <v>154</v>
      </c>
      <c r="AU279" s="214" t="s">
        <v>85</v>
      </c>
      <c r="AV279" s="14" t="s">
        <v>85</v>
      </c>
      <c r="AW279" s="14" t="s">
        <v>36</v>
      </c>
      <c r="AX279" s="14" t="s">
        <v>75</v>
      </c>
      <c r="AY279" s="214" t="s">
        <v>142</v>
      </c>
    </row>
    <row r="280" spans="1:65" s="16" customFormat="1" ht="11.25">
      <c r="B280" s="226"/>
      <c r="C280" s="227"/>
      <c r="D280" s="195" t="s">
        <v>154</v>
      </c>
      <c r="E280" s="228" t="s">
        <v>21</v>
      </c>
      <c r="F280" s="229" t="s">
        <v>164</v>
      </c>
      <c r="G280" s="227"/>
      <c r="H280" s="230">
        <v>4</v>
      </c>
      <c r="I280" s="231"/>
      <c r="J280" s="227"/>
      <c r="K280" s="227"/>
      <c r="L280" s="232"/>
      <c r="M280" s="233"/>
      <c r="N280" s="234"/>
      <c r="O280" s="234"/>
      <c r="P280" s="234"/>
      <c r="Q280" s="234"/>
      <c r="R280" s="234"/>
      <c r="S280" s="234"/>
      <c r="T280" s="235"/>
      <c r="AT280" s="236" t="s">
        <v>154</v>
      </c>
      <c r="AU280" s="236" t="s">
        <v>85</v>
      </c>
      <c r="AV280" s="16" t="s">
        <v>150</v>
      </c>
      <c r="AW280" s="16" t="s">
        <v>36</v>
      </c>
      <c r="AX280" s="16" t="s">
        <v>83</v>
      </c>
      <c r="AY280" s="236" t="s">
        <v>142</v>
      </c>
    </row>
    <row r="281" spans="1:65" s="2" customFormat="1" ht="16.5" customHeight="1">
      <c r="A281" s="36"/>
      <c r="B281" s="37"/>
      <c r="C281" s="175" t="s">
        <v>335</v>
      </c>
      <c r="D281" s="175" t="s">
        <v>145</v>
      </c>
      <c r="E281" s="176" t="s">
        <v>336</v>
      </c>
      <c r="F281" s="177" t="s">
        <v>337</v>
      </c>
      <c r="G281" s="178" t="s">
        <v>148</v>
      </c>
      <c r="H281" s="179">
        <v>16.12</v>
      </c>
      <c r="I281" s="180"/>
      <c r="J281" s="181">
        <f>ROUND(I281*H281,2)</f>
        <v>0</v>
      </c>
      <c r="K281" s="177" t="s">
        <v>149</v>
      </c>
      <c r="L281" s="41"/>
      <c r="M281" s="182" t="s">
        <v>21</v>
      </c>
      <c r="N281" s="183" t="s">
        <v>46</v>
      </c>
      <c r="O281" s="66"/>
      <c r="P281" s="184">
        <f>O281*H281</f>
        <v>0</v>
      </c>
      <c r="Q281" s="184">
        <v>3.3579999999999999E-2</v>
      </c>
      <c r="R281" s="184">
        <f>Q281*H281</f>
        <v>0.54130960000000006</v>
      </c>
      <c r="S281" s="184">
        <v>0</v>
      </c>
      <c r="T281" s="185">
        <f>S281*H281</f>
        <v>0</v>
      </c>
      <c r="U281" s="36"/>
      <c r="V281" s="36"/>
      <c r="W281" s="36"/>
      <c r="X281" s="36"/>
      <c r="Y281" s="36"/>
      <c r="Z281" s="36"/>
      <c r="AA281" s="36"/>
      <c r="AB281" s="36"/>
      <c r="AC281" s="36"/>
      <c r="AD281" s="36"/>
      <c r="AE281" s="36"/>
      <c r="AR281" s="186" t="s">
        <v>150</v>
      </c>
      <c r="AT281" s="186" t="s">
        <v>145</v>
      </c>
      <c r="AU281" s="186" t="s">
        <v>85</v>
      </c>
      <c r="AY281" s="19" t="s">
        <v>142</v>
      </c>
      <c r="BE281" s="187">
        <f>IF(N281="základní",J281,0)</f>
        <v>0</v>
      </c>
      <c r="BF281" s="187">
        <f>IF(N281="snížená",J281,0)</f>
        <v>0</v>
      </c>
      <c r="BG281" s="187">
        <f>IF(N281="zákl. přenesená",J281,0)</f>
        <v>0</v>
      </c>
      <c r="BH281" s="187">
        <f>IF(N281="sníž. přenesená",J281,0)</f>
        <v>0</v>
      </c>
      <c r="BI281" s="187">
        <f>IF(N281="nulová",J281,0)</f>
        <v>0</v>
      </c>
      <c r="BJ281" s="19" t="s">
        <v>83</v>
      </c>
      <c r="BK281" s="187">
        <f>ROUND(I281*H281,2)</f>
        <v>0</v>
      </c>
      <c r="BL281" s="19" t="s">
        <v>150</v>
      </c>
      <c r="BM281" s="186" t="s">
        <v>338</v>
      </c>
    </row>
    <row r="282" spans="1:65" s="2" customFormat="1" ht="11.25">
      <c r="A282" s="36"/>
      <c r="B282" s="37"/>
      <c r="C282" s="38"/>
      <c r="D282" s="188" t="s">
        <v>152</v>
      </c>
      <c r="E282" s="38"/>
      <c r="F282" s="189" t="s">
        <v>339</v>
      </c>
      <c r="G282" s="38"/>
      <c r="H282" s="38"/>
      <c r="I282" s="190"/>
      <c r="J282" s="38"/>
      <c r="K282" s="38"/>
      <c r="L282" s="41"/>
      <c r="M282" s="191"/>
      <c r="N282" s="192"/>
      <c r="O282" s="66"/>
      <c r="P282" s="66"/>
      <c r="Q282" s="66"/>
      <c r="R282" s="66"/>
      <c r="S282" s="66"/>
      <c r="T282" s="67"/>
      <c r="U282" s="36"/>
      <c r="V282" s="36"/>
      <c r="W282" s="36"/>
      <c r="X282" s="36"/>
      <c r="Y282" s="36"/>
      <c r="Z282" s="36"/>
      <c r="AA282" s="36"/>
      <c r="AB282" s="36"/>
      <c r="AC282" s="36"/>
      <c r="AD282" s="36"/>
      <c r="AE282" s="36"/>
      <c r="AT282" s="19" t="s">
        <v>152</v>
      </c>
      <c r="AU282" s="19" t="s">
        <v>85</v>
      </c>
    </row>
    <row r="283" spans="1:65" s="13" customFormat="1" ht="11.25">
      <c r="B283" s="193"/>
      <c r="C283" s="194"/>
      <c r="D283" s="195" t="s">
        <v>154</v>
      </c>
      <c r="E283" s="196" t="s">
        <v>21</v>
      </c>
      <c r="F283" s="197" t="s">
        <v>177</v>
      </c>
      <c r="G283" s="194"/>
      <c r="H283" s="196" t="s">
        <v>21</v>
      </c>
      <c r="I283" s="198"/>
      <c r="J283" s="194"/>
      <c r="K283" s="194"/>
      <c r="L283" s="199"/>
      <c r="M283" s="200"/>
      <c r="N283" s="201"/>
      <c r="O283" s="201"/>
      <c r="P283" s="201"/>
      <c r="Q283" s="201"/>
      <c r="R283" s="201"/>
      <c r="S283" s="201"/>
      <c r="T283" s="202"/>
      <c r="AT283" s="203" t="s">
        <v>154</v>
      </c>
      <c r="AU283" s="203" t="s">
        <v>85</v>
      </c>
      <c r="AV283" s="13" t="s">
        <v>83</v>
      </c>
      <c r="AW283" s="13" t="s">
        <v>36</v>
      </c>
      <c r="AX283" s="13" t="s">
        <v>75</v>
      </c>
      <c r="AY283" s="203" t="s">
        <v>142</v>
      </c>
    </row>
    <row r="284" spans="1:65" s="13" customFormat="1" ht="11.25">
      <c r="B284" s="193"/>
      <c r="C284" s="194"/>
      <c r="D284" s="195" t="s">
        <v>154</v>
      </c>
      <c r="E284" s="196" t="s">
        <v>21</v>
      </c>
      <c r="F284" s="197" t="s">
        <v>340</v>
      </c>
      <c r="G284" s="194"/>
      <c r="H284" s="196" t="s">
        <v>21</v>
      </c>
      <c r="I284" s="198"/>
      <c r="J284" s="194"/>
      <c r="K284" s="194"/>
      <c r="L284" s="199"/>
      <c r="M284" s="200"/>
      <c r="N284" s="201"/>
      <c r="O284" s="201"/>
      <c r="P284" s="201"/>
      <c r="Q284" s="201"/>
      <c r="R284" s="201"/>
      <c r="S284" s="201"/>
      <c r="T284" s="202"/>
      <c r="AT284" s="203" t="s">
        <v>154</v>
      </c>
      <c r="AU284" s="203" t="s">
        <v>85</v>
      </c>
      <c r="AV284" s="13" t="s">
        <v>83</v>
      </c>
      <c r="AW284" s="13" t="s">
        <v>36</v>
      </c>
      <c r="AX284" s="13" t="s">
        <v>75</v>
      </c>
      <c r="AY284" s="203" t="s">
        <v>142</v>
      </c>
    </row>
    <row r="285" spans="1:65" s="14" customFormat="1" ht="11.25">
      <c r="B285" s="204"/>
      <c r="C285" s="205"/>
      <c r="D285" s="195" t="s">
        <v>154</v>
      </c>
      <c r="E285" s="206" t="s">
        <v>21</v>
      </c>
      <c r="F285" s="207" t="s">
        <v>341</v>
      </c>
      <c r="G285" s="205"/>
      <c r="H285" s="208">
        <v>7.1760000000000002</v>
      </c>
      <c r="I285" s="209"/>
      <c r="J285" s="205"/>
      <c r="K285" s="205"/>
      <c r="L285" s="210"/>
      <c r="M285" s="211"/>
      <c r="N285" s="212"/>
      <c r="O285" s="212"/>
      <c r="P285" s="212"/>
      <c r="Q285" s="212"/>
      <c r="R285" s="212"/>
      <c r="S285" s="212"/>
      <c r="T285" s="213"/>
      <c r="AT285" s="214" t="s">
        <v>154</v>
      </c>
      <c r="AU285" s="214" t="s">
        <v>85</v>
      </c>
      <c r="AV285" s="14" t="s">
        <v>85</v>
      </c>
      <c r="AW285" s="14" t="s">
        <v>36</v>
      </c>
      <c r="AX285" s="14" t="s">
        <v>75</v>
      </c>
      <c r="AY285" s="214" t="s">
        <v>142</v>
      </c>
    </row>
    <row r="286" spans="1:65" s="14" customFormat="1" ht="11.25">
      <c r="B286" s="204"/>
      <c r="C286" s="205"/>
      <c r="D286" s="195" t="s">
        <v>154</v>
      </c>
      <c r="E286" s="206" t="s">
        <v>21</v>
      </c>
      <c r="F286" s="207" t="s">
        <v>342</v>
      </c>
      <c r="G286" s="205"/>
      <c r="H286" s="208">
        <v>8.9440000000000008</v>
      </c>
      <c r="I286" s="209"/>
      <c r="J286" s="205"/>
      <c r="K286" s="205"/>
      <c r="L286" s="210"/>
      <c r="M286" s="211"/>
      <c r="N286" s="212"/>
      <c r="O286" s="212"/>
      <c r="P286" s="212"/>
      <c r="Q286" s="212"/>
      <c r="R286" s="212"/>
      <c r="S286" s="212"/>
      <c r="T286" s="213"/>
      <c r="AT286" s="214" t="s">
        <v>154</v>
      </c>
      <c r="AU286" s="214" t="s">
        <v>85</v>
      </c>
      <c r="AV286" s="14" t="s">
        <v>85</v>
      </c>
      <c r="AW286" s="14" t="s">
        <v>36</v>
      </c>
      <c r="AX286" s="14" t="s">
        <v>75</v>
      </c>
      <c r="AY286" s="214" t="s">
        <v>142</v>
      </c>
    </row>
    <row r="287" spans="1:65" s="16" customFormat="1" ht="11.25">
      <c r="B287" s="226"/>
      <c r="C287" s="227"/>
      <c r="D287" s="195" t="s">
        <v>154</v>
      </c>
      <c r="E287" s="228" t="s">
        <v>21</v>
      </c>
      <c r="F287" s="229" t="s">
        <v>164</v>
      </c>
      <c r="G287" s="227"/>
      <c r="H287" s="230">
        <v>16.12</v>
      </c>
      <c r="I287" s="231"/>
      <c r="J287" s="227"/>
      <c r="K287" s="227"/>
      <c r="L287" s="232"/>
      <c r="M287" s="233"/>
      <c r="N287" s="234"/>
      <c r="O287" s="234"/>
      <c r="P287" s="234"/>
      <c r="Q287" s="234"/>
      <c r="R287" s="234"/>
      <c r="S287" s="234"/>
      <c r="T287" s="235"/>
      <c r="AT287" s="236" t="s">
        <v>154</v>
      </c>
      <c r="AU287" s="236" t="s">
        <v>85</v>
      </c>
      <c r="AV287" s="16" t="s">
        <v>150</v>
      </c>
      <c r="AW287" s="16" t="s">
        <v>36</v>
      </c>
      <c r="AX287" s="16" t="s">
        <v>83</v>
      </c>
      <c r="AY287" s="236" t="s">
        <v>142</v>
      </c>
    </row>
    <row r="288" spans="1:65" s="2" customFormat="1" ht="16.5" customHeight="1">
      <c r="A288" s="36"/>
      <c r="B288" s="37"/>
      <c r="C288" s="175" t="s">
        <v>343</v>
      </c>
      <c r="D288" s="175" t="s">
        <v>145</v>
      </c>
      <c r="E288" s="176" t="s">
        <v>344</v>
      </c>
      <c r="F288" s="177" t="s">
        <v>345</v>
      </c>
      <c r="G288" s="178" t="s">
        <v>167</v>
      </c>
      <c r="H288" s="179">
        <v>33.6</v>
      </c>
      <c r="I288" s="180"/>
      <c r="J288" s="181">
        <f>ROUND(I288*H288,2)</f>
        <v>0</v>
      </c>
      <c r="K288" s="177" t="s">
        <v>149</v>
      </c>
      <c r="L288" s="41"/>
      <c r="M288" s="182" t="s">
        <v>21</v>
      </c>
      <c r="N288" s="183" t="s">
        <v>46</v>
      </c>
      <c r="O288" s="66"/>
      <c r="P288" s="184">
        <f>O288*H288</f>
        <v>0</v>
      </c>
      <c r="Q288" s="184">
        <v>1.5E-3</v>
      </c>
      <c r="R288" s="184">
        <f>Q288*H288</f>
        <v>5.04E-2</v>
      </c>
      <c r="S288" s="184">
        <v>0</v>
      </c>
      <c r="T288" s="185">
        <f>S288*H288</f>
        <v>0</v>
      </c>
      <c r="U288" s="36"/>
      <c r="V288" s="36"/>
      <c r="W288" s="36"/>
      <c r="X288" s="36"/>
      <c r="Y288" s="36"/>
      <c r="Z288" s="36"/>
      <c r="AA288" s="36"/>
      <c r="AB288" s="36"/>
      <c r="AC288" s="36"/>
      <c r="AD288" s="36"/>
      <c r="AE288" s="36"/>
      <c r="AR288" s="186" t="s">
        <v>150</v>
      </c>
      <c r="AT288" s="186" t="s">
        <v>145</v>
      </c>
      <c r="AU288" s="186" t="s">
        <v>85</v>
      </c>
      <c r="AY288" s="19" t="s">
        <v>142</v>
      </c>
      <c r="BE288" s="187">
        <f>IF(N288="základní",J288,0)</f>
        <v>0</v>
      </c>
      <c r="BF288" s="187">
        <f>IF(N288="snížená",J288,0)</f>
        <v>0</v>
      </c>
      <c r="BG288" s="187">
        <f>IF(N288="zákl. přenesená",J288,0)</f>
        <v>0</v>
      </c>
      <c r="BH288" s="187">
        <f>IF(N288="sníž. přenesená",J288,0)</f>
        <v>0</v>
      </c>
      <c r="BI288" s="187">
        <f>IF(N288="nulová",J288,0)</f>
        <v>0</v>
      </c>
      <c r="BJ288" s="19" t="s">
        <v>83</v>
      </c>
      <c r="BK288" s="187">
        <f>ROUND(I288*H288,2)</f>
        <v>0</v>
      </c>
      <c r="BL288" s="19" t="s">
        <v>150</v>
      </c>
      <c r="BM288" s="186" t="s">
        <v>346</v>
      </c>
    </row>
    <row r="289" spans="1:65" s="2" customFormat="1" ht="11.25">
      <c r="A289" s="36"/>
      <c r="B289" s="37"/>
      <c r="C289" s="38"/>
      <c r="D289" s="188" t="s">
        <v>152</v>
      </c>
      <c r="E289" s="38"/>
      <c r="F289" s="189" t="s">
        <v>347</v>
      </c>
      <c r="G289" s="38"/>
      <c r="H289" s="38"/>
      <c r="I289" s="190"/>
      <c r="J289" s="38"/>
      <c r="K289" s="38"/>
      <c r="L289" s="41"/>
      <c r="M289" s="191"/>
      <c r="N289" s="192"/>
      <c r="O289" s="66"/>
      <c r="P289" s="66"/>
      <c r="Q289" s="66"/>
      <c r="R289" s="66"/>
      <c r="S289" s="66"/>
      <c r="T289" s="67"/>
      <c r="U289" s="36"/>
      <c r="V289" s="36"/>
      <c r="W289" s="36"/>
      <c r="X289" s="36"/>
      <c r="Y289" s="36"/>
      <c r="Z289" s="36"/>
      <c r="AA289" s="36"/>
      <c r="AB289" s="36"/>
      <c r="AC289" s="36"/>
      <c r="AD289" s="36"/>
      <c r="AE289" s="36"/>
      <c r="AT289" s="19" t="s">
        <v>152</v>
      </c>
      <c r="AU289" s="19" t="s">
        <v>85</v>
      </c>
    </row>
    <row r="290" spans="1:65" s="13" customFormat="1" ht="11.25">
      <c r="B290" s="193"/>
      <c r="C290" s="194"/>
      <c r="D290" s="195" t="s">
        <v>154</v>
      </c>
      <c r="E290" s="196" t="s">
        <v>21</v>
      </c>
      <c r="F290" s="197" t="s">
        <v>177</v>
      </c>
      <c r="G290" s="194"/>
      <c r="H290" s="196" t="s">
        <v>21</v>
      </c>
      <c r="I290" s="198"/>
      <c r="J290" s="194"/>
      <c r="K290" s="194"/>
      <c r="L290" s="199"/>
      <c r="M290" s="200"/>
      <c r="N290" s="201"/>
      <c r="O290" s="201"/>
      <c r="P290" s="201"/>
      <c r="Q290" s="201"/>
      <c r="R290" s="201"/>
      <c r="S290" s="201"/>
      <c r="T290" s="202"/>
      <c r="AT290" s="203" t="s">
        <v>154</v>
      </c>
      <c r="AU290" s="203" t="s">
        <v>85</v>
      </c>
      <c r="AV290" s="13" t="s">
        <v>83</v>
      </c>
      <c r="AW290" s="13" t="s">
        <v>36</v>
      </c>
      <c r="AX290" s="13" t="s">
        <v>75</v>
      </c>
      <c r="AY290" s="203" t="s">
        <v>142</v>
      </c>
    </row>
    <row r="291" spans="1:65" s="13" customFormat="1" ht="11.25">
      <c r="B291" s="193"/>
      <c r="C291" s="194"/>
      <c r="D291" s="195" t="s">
        <v>154</v>
      </c>
      <c r="E291" s="196" t="s">
        <v>21</v>
      </c>
      <c r="F291" s="197" t="s">
        <v>348</v>
      </c>
      <c r="G291" s="194"/>
      <c r="H291" s="196" t="s">
        <v>21</v>
      </c>
      <c r="I291" s="198"/>
      <c r="J291" s="194"/>
      <c r="K291" s="194"/>
      <c r="L291" s="199"/>
      <c r="M291" s="200"/>
      <c r="N291" s="201"/>
      <c r="O291" s="201"/>
      <c r="P291" s="201"/>
      <c r="Q291" s="201"/>
      <c r="R291" s="201"/>
      <c r="S291" s="201"/>
      <c r="T291" s="202"/>
      <c r="AT291" s="203" t="s">
        <v>154</v>
      </c>
      <c r="AU291" s="203" t="s">
        <v>85</v>
      </c>
      <c r="AV291" s="13" t="s">
        <v>83</v>
      </c>
      <c r="AW291" s="13" t="s">
        <v>36</v>
      </c>
      <c r="AX291" s="13" t="s">
        <v>75</v>
      </c>
      <c r="AY291" s="203" t="s">
        <v>142</v>
      </c>
    </row>
    <row r="292" spans="1:65" s="14" customFormat="1" ht="11.25">
      <c r="B292" s="204"/>
      <c r="C292" s="205"/>
      <c r="D292" s="195" t="s">
        <v>154</v>
      </c>
      <c r="E292" s="206" t="s">
        <v>21</v>
      </c>
      <c r="F292" s="207" t="s">
        <v>349</v>
      </c>
      <c r="G292" s="205"/>
      <c r="H292" s="208">
        <v>33.6</v>
      </c>
      <c r="I292" s="209"/>
      <c r="J292" s="205"/>
      <c r="K292" s="205"/>
      <c r="L292" s="210"/>
      <c r="M292" s="211"/>
      <c r="N292" s="212"/>
      <c r="O292" s="212"/>
      <c r="P292" s="212"/>
      <c r="Q292" s="212"/>
      <c r="R292" s="212"/>
      <c r="S292" s="212"/>
      <c r="T292" s="213"/>
      <c r="AT292" s="214" t="s">
        <v>154</v>
      </c>
      <c r="AU292" s="214" t="s">
        <v>85</v>
      </c>
      <c r="AV292" s="14" t="s">
        <v>85</v>
      </c>
      <c r="AW292" s="14" t="s">
        <v>36</v>
      </c>
      <c r="AX292" s="14" t="s">
        <v>75</v>
      </c>
      <c r="AY292" s="214" t="s">
        <v>142</v>
      </c>
    </row>
    <row r="293" spans="1:65" s="16" customFormat="1" ht="11.25">
      <c r="B293" s="226"/>
      <c r="C293" s="227"/>
      <c r="D293" s="195" t="s">
        <v>154</v>
      </c>
      <c r="E293" s="228" t="s">
        <v>21</v>
      </c>
      <c r="F293" s="229" t="s">
        <v>164</v>
      </c>
      <c r="G293" s="227"/>
      <c r="H293" s="230">
        <v>33.6</v>
      </c>
      <c r="I293" s="231"/>
      <c r="J293" s="227"/>
      <c r="K293" s="227"/>
      <c r="L293" s="232"/>
      <c r="M293" s="233"/>
      <c r="N293" s="234"/>
      <c r="O293" s="234"/>
      <c r="P293" s="234"/>
      <c r="Q293" s="234"/>
      <c r="R293" s="234"/>
      <c r="S293" s="234"/>
      <c r="T293" s="235"/>
      <c r="AT293" s="236" t="s">
        <v>154</v>
      </c>
      <c r="AU293" s="236" t="s">
        <v>85</v>
      </c>
      <c r="AV293" s="16" t="s">
        <v>150</v>
      </c>
      <c r="AW293" s="16" t="s">
        <v>36</v>
      </c>
      <c r="AX293" s="16" t="s">
        <v>83</v>
      </c>
      <c r="AY293" s="236" t="s">
        <v>142</v>
      </c>
    </row>
    <row r="294" spans="1:65" s="2" customFormat="1" ht="16.5" customHeight="1">
      <c r="A294" s="36"/>
      <c r="B294" s="37"/>
      <c r="C294" s="175" t="s">
        <v>350</v>
      </c>
      <c r="D294" s="175" t="s">
        <v>145</v>
      </c>
      <c r="E294" s="176" t="s">
        <v>351</v>
      </c>
      <c r="F294" s="177" t="s">
        <v>352</v>
      </c>
      <c r="G294" s="178" t="s">
        <v>148</v>
      </c>
      <c r="H294" s="179">
        <v>282.91699999999997</v>
      </c>
      <c r="I294" s="180"/>
      <c r="J294" s="181">
        <f>ROUND(I294*H294,2)</f>
        <v>0</v>
      </c>
      <c r="K294" s="177" t="s">
        <v>149</v>
      </c>
      <c r="L294" s="41"/>
      <c r="M294" s="182" t="s">
        <v>21</v>
      </c>
      <c r="N294" s="183" t="s">
        <v>46</v>
      </c>
      <c r="O294" s="66"/>
      <c r="P294" s="184">
        <f>O294*H294</f>
        <v>0</v>
      </c>
      <c r="Q294" s="184">
        <v>2.63E-4</v>
      </c>
      <c r="R294" s="184">
        <f>Q294*H294</f>
        <v>7.4407170999999994E-2</v>
      </c>
      <c r="S294" s="184">
        <v>0</v>
      </c>
      <c r="T294" s="185">
        <f>S294*H294</f>
        <v>0</v>
      </c>
      <c r="U294" s="36"/>
      <c r="V294" s="36"/>
      <c r="W294" s="36"/>
      <c r="X294" s="36"/>
      <c r="Y294" s="36"/>
      <c r="Z294" s="36"/>
      <c r="AA294" s="36"/>
      <c r="AB294" s="36"/>
      <c r="AC294" s="36"/>
      <c r="AD294" s="36"/>
      <c r="AE294" s="36"/>
      <c r="AR294" s="186" t="s">
        <v>150</v>
      </c>
      <c r="AT294" s="186" t="s">
        <v>145</v>
      </c>
      <c r="AU294" s="186" t="s">
        <v>85</v>
      </c>
      <c r="AY294" s="19" t="s">
        <v>142</v>
      </c>
      <c r="BE294" s="187">
        <f>IF(N294="základní",J294,0)</f>
        <v>0</v>
      </c>
      <c r="BF294" s="187">
        <f>IF(N294="snížená",J294,0)</f>
        <v>0</v>
      </c>
      <c r="BG294" s="187">
        <f>IF(N294="zákl. přenesená",J294,0)</f>
        <v>0</v>
      </c>
      <c r="BH294" s="187">
        <f>IF(N294="sníž. přenesená",J294,0)</f>
        <v>0</v>
      </c>
      <c r="BI294" s="187">
        <f>IF(N294="nulová",J294,0)</f>
        <v>0</v>
      </c>
      <c r="BJ294" s="19" t="s">
        <v>83</v>
      </c>
      <c r="BK294" s="187">
        <f>ROUND(I294*H294,2)</f>
        <v>0</v>
      </c>
      <c r="BL294" s="19" t="s">
        <v>150</v>
      </c>
      <c r="BM294" s="186" t="s">
        <v>353</v>
      </c>
    </row>
    <row r="295" spans="1:65" s="2" customFormat="1" ht="11.25">
      <c r="A295" s="36"/>
      <c r="B295" s="37"/>
      <c r="C295" s="38"/>
      <c r="D295" s="188" t="s">
        <v>152</v>
      </c>
      <c r="E295" s="38"/>
      <c r="F295" s="189" t="s">
        <v>354</v>
      </c>
      <c r="G295" s="38"/>
      <c r="H295" s="38"/>
      <c r="I295" s="190"/>
      <c r="J295" s="38"/>
      <c r="K295" s="38"/>
      <c r="L295" s="41"/>
      <c r="M295" s="191"/>
      <c r="N295" s="192"/>
      <c r="O295" s="66"/>
      <c r="P295" s="66"/>
      <c r="Q295" s="66"/>
      <c r="R295" s="66"/>
      <c r="S295" s="66"/>
      <c r="T295" s="67"/>
      <c r="U295" s="36"/>
      <c r="V295" s="36"/>
      <c r="W295" s="36"/>
      <c r="X295" s="36"/>
      <c r="Y295" s="36"/>
      <c r="Z295" s="36"/>
      <c r="AA295" s="36"/>
      <c r="AB295" s="36"/>
      <c r="AC295" s="36"/>
      <c r="AD295" s="36"/>
      <c r="AE295" s="36"/>
      <c r="AT295" s="19" t="s">
        <v>152</v>
      </c>
      <c r="AU295" s="19" t="s">
        <v>85</v>
      </c>
    </row>
    <row r="296" spans="1:65" s="13" customFormat="1" ht="11.25">
      <c r="B296" s="193"/>
      <c r="C296" s="194"/>
      <c r="D296" s="195" t="s">
        <v>154</v>
      </c>
      <c r="E296" s="196" t="s">
        <v>21</v>
      </c>
      <c r="F296" s="197" t="s">
        <v>355</v>
      </c>
      <c r="G296" s="194"/>
      <c r="H296" s="196" t="s">
        <v>21</v>
      </c>
      <c r="I296" s="198"/>
      <c r="J296" s="194"/>
      <c r="K296" s="194"/>
      <c r="L296" s="199"/>
      <c r="M296" s="200"/>
      <c r="N296" s="201"/>
      <c r="O296" s="201"/>
      <c r="P296" s="201"/>
      <c r="Q296" s="201"/>
      <c r="R296" s="201"/>
      <c r="S296" s="201"/>
      <c r="T296" s="202"/>
      <c r="AT296" s="203" t="s">
        <v>154</v>
      </c>
      <c r="AU296" s="203" t="s">
        <v>85</v>
      </c>
      <c r="AV296" s="13" t="s">
        <v>83</v>
      </c>
      <c r="AW296" s="13" t="s">
        <v>36</v>
      </c>
      <c r="AX296" s="13" t="s">
        <v>75</v>
      </c>
      <c r="AY296" s="203" t="s">
        <v>142</v>
      </c>
    </row>
    <row r="297" spans="1:65" s="13" customFormat="1" ht="11.25">
      <c r="B297" s="193"/>
      <c r="C297" s="194"/>
      <c r="D297" s="195" t="s">
        <v>154</v>
      </c>
      <c r="E297" s="196" t="s">
        <v>21</v>
      </c>
      <c r="F297" s="197" t="s">
        <v>356</v>
      </c>
      <c r="G297" s="194"/>
      <c r="H297" s="196" t="s">
        <v>21</v>
      </c>
      <c r="I297" s="198"/>
      <c r="J297" s="194"/>
      <c r="K297" s="194"/>
      <c r="L297" s="199"/>
      <c r="M297" s="200"/>
      <c r="N297" s="201"/>
      <c r="O297" s="201"/>
      <c r="P297" s="201"/>
      <c r="Q297" s="201"/>
      <c r="R297" s="201"/>
      <c r="S297" s="201"/>
      <c r="T297" s="202"/>
      <c r="AT297" s="203" t="s">
        <v>154</v>
      </c>
      <c r="AU297" s="203" t="s">
        <v>85</v>
      </c>
      <c r="AV297" s="13" t="s">
        <v>83</v>
      </c>
      <c r="AW297" s="13" t="s">
        <v>36</v>
      </c>
      <c r="AX297" s="13" t="s">
        <v>75</v>
      </c>
      <c r="AY297" s="203" t="s">
        <v>142</v>
      </c>
    </row>
    <row r="298" spans="1:65" s="14" customFormat="1" ht="11.25">
      <c r="B298" s="204"/>
      <c r="C298" s="205"/>
      <c r="D298" s="195" t="s">
        <v>154</v>
      </c>
      <c r="E298" s="206" t="s">
        <v>21</v>
      </c>
      <c r="F298" s="207" t="s">
        <v>357</v>
      </c>
      <c r="G298" s="205"/>
      <c r="H298" s="208">
        <v>107.315</v>
      </c>
      <c r="I298" s="209"/>
      <c r="J298" s="205"/>
      <c r="K298" s="205"/>
      <c r="L298" s="210"/>
      <c r="M298" s="211"/>
      <c r="N298" s="212"/>
      <c r="O298" s="212"/>
      <c r="P298" s="212"/>
      <c r="Q298" s="212"/>
      <c r="R298" s="212"/>
      <c r="S298" s="212"/>
      <c r="T298" s="213"/>
      <c r="AT298" s="214" t="s">
        <v>154</v>
      </c>
      <c r="AU298" s="214" t="s">
        <v>85</v>
      </c>
      <c r="AV298" s="14" t="s">
        <v>85</v>
      </c>
      <c r="AW298" s="14" t="s">
        <v>36</v>
      </c>
      <c r="AX298" s="14" t="s">
        <v>75</v>
      </c>
      <c r="AY298" s="214" t="s">
        <v>142</v>
      </c>
    </row>
    <row r="299" spans="1:65" s="14" customFormat="1" ht="11.25">
      <c r="B299" s="204"/>
      <c r="C299" s="205"/>
      <c r="D299" s="195" t="s">
        <v>154</v>
      </c>
      <c r="E299" s="206" t="s">
        <v>21</v>
      </c>
      <c r="F299" s="207" t="s">
        <v>358</v>
      </c>
      <c r="G299" s="205"/>
      <c r="H299" s="208">
        <v>-46.62</v>
      </c>
      <c r="I299" s="209"/>
      <c r="J299" s="205"/>
      <c r="K299" s="205"/>
      <c r="L299" s="210"/>
      <c r="M299" s="211"/>
      <c r="N299" s="212"/>
      <c r="O299" s="212"/>
      <c r="P299" s="212"/>
      <c r="Q299" s="212"/>
      <c r="R299" s="212"/>
      <c r="S299" s="212"/>
      <c r="T299" s="213"/>
      <c r="AT299" s="214" t="s">
        <v>154</v>
      </c>
      <c r="AU299" s="214" t="s">
        <v>85</v>
      </c>
      <c r="AV299" s="14" t="s">
        <v>85</v>
      </c>
      <c r="AW299" s="14" t="s">
        <v>36</v>
      </c>
      <c r="AX299" s="14" t="s">
        <v>75</v>
      </c>
      <c r="AY299" s="214" t="s">
        <v>142</v>
      </c>
    </row>
    <row r="300" spans="1:65" s="15" customFormat="1" ht="11.25">
      <c r="B300" s="215"/>
      <c r="C300" s="216"/>
      <c r="D300" s="195" t="s">
        <v>154</v>
      </c>
      <c r="E300" s="217" t="s">
        <v>21</v>
      </c>
      <c r="F300" s="218" t="s">
        <v>161</v>
      </c>
      <c r="G300" s="216"/>
      <c r="H300" s="219">
        <v>60.695</v>
      </c>
      <c r="I300" s="220"/>
      <c r="J300" s="216"/>
      <c r="K300" s="216"/>
      <c r="L300" s="221"/>
      <c r="M300" s="222"/>
      <c r="N300" s="223"/>
      <c r="O300" s="223"/>
      <c r="P300" s="223"/>
      <c r="Q300" s="223"/>
      <c r="R300" s="223"/>
      <c r="S300" s="223"/>
      <c r="T300" s="224"/>
      <c r="AT300" s="225" t="s">
        <v>154</v>
      </c>
      <c r="AU300" s="225" t="s">
        <v>85</v>
      </c>
      <c r="AV300" s="15" t="s">
        <v>143</v>
      </c>
      <c r="AW300" s="15" t="s">
        <v>36</v>
      </c>
      <c r="AX300" s="15" t="s">
        <v>75</v>
      </c>
      <c r="AY300" s="225" t="s">
        <v>142</v>
      </c>
    </row>
    <row r="301" spans="1:65" s="13" customFormat="1" ht="11.25">
      <c r="B301" s="193"/>
      <c r="C301" s="194"/>
      <c r="D301" s="195" t="s">
        <v>154</v>
      </c>
      <c r="E301" s="196" t="s">
        <v>21</v>
      </c>
      <c r="F301" s="197" t="s">
        <v>359</v>
      </c>
      <c r="G301" s="194"/>
      <c r="H301" s="196" t="s">
        <v>21</v>
      </c>
      <c r="I301" s="198"/>
      <c r="J301" s="194"/>
      <c r="K301" s="194"/>
      <c r="L301" s="199"/>
      <c r="M301" s="200"/>
      <c r="N301" s="201"/>
      <c r="O301" s="201"/>
      <c r="P301" s="201"/>
      <c r="Q301" s="201"/>
      <c r="R301" s="201"/>
      <c r="S301" s="201"/>
      <c r="T301" s="202"/>
      <c r="AT301" s="203" t="s">
        <v>154</v>
      </c>
      <c r="AU301" s="203" t="s">
        <v>85</v>
      </c>
      <c r="AV301" s="13" t="s">
        <v>83</v>
      </c>
      <c r="AW301" s="13" t="s">
        <v>36</v>
      </c>
      <c r="AX301" s="13" t="s">
        <v>75</v>
      </c>
      <c r="AY301" s="203" t="s">
        <v>142</v>
      </c>
    </row>
    <row r="302" spans="1:65" s="14" customFormat="1" ht="11.25">
      <c r="B302" s="204"/>
      <c r="C302" s="205"/>
      <c r="D302" s="195" t="s">
        <v>154</v>
      </c>
      <c r="E302" s="206" t="s">
        <v>21</v>
      </c>
      <c r="F302" s="207" t="s">
        <v>360</v>
      </c>
      <c r="G302" s="205"/>
      <c r="H302" s="208">
        <v>73.542000000000002</v>
      </c>
      <c r="I302" s="209"/>
      <c r="J302" s="205"/>
      <c r="K302" s="205"/>
      <c r="L302" s="210"/>
      <c r="M302" s="211"/>
      <c r="N302" s="212"/>
      <c r="O302" s="212"/>
      <c r="P302" s="212"/>
      <c r="Q302" s="212"/>
      <c r="R302" s="212"/>
      <c r="S302" s="212"/>
      <c r="T302" s="213"/>
      <c r="AT302" s="214" t="s">
        <v>154</v>
      </c>
      <c r="AU302" s="214" t="s">
        <v>85</v>
      </c>
      <c r="AV302" s="14" t="s">
        <v>85</v>
      </c>
      <c r="AW302" s="14" t="s">
        <v>36</v>
      </c>
      <c r="AX302" s="14" t="s">
        <v>75</v>
      </c>
      <c r="AY302" s="214" t="s">
        <v>142</v>
      </c>
    </row>
    <row r="303" spans="1:65" s="14" customFormat="1" ht="11.25">
      <c r="B303" s="204"/>
      <c r="C303" s="205"/>
      <c r="D303" s="195" t="s">
        <v>154</v>
      </c>
      <c r="E303" s="206" t="s">
        <v>21</v>
      </c>
      <c r="F303" s="207" t="s">
        <v>361</v>
      </c>
      <c r="G303" s="205"/>
      <c r="H303" s="208">
        <v>9.6479999999999997</v>
      </c>
      <c r="I303" s="209"/>
      <c r="J303" s="205"/>
      <c r="K303" s="205"/>
      <c r="L303" s="210"/>
      <c r="M303" s="211"/>
      <c r="N303" s="212"/>
      <c r="O303" s="212"/>
      <c r="P303" s="212"/>
      <c r="Q303" s="212"/>
      <c r="R303" s="212"/>
      <c r="S303" s="212"/>
      <c r="T303" s="213"/>
      <c r="AT303" s="214" t="s">
        <v>154</v>
      </c>
      <c r="AU303" s="214" t="s">
        <v>85</v>
      </c>
      <c r="AV303" s="14" t="s">
        <v>85</v>
      </c>
      <c r="AW303" s="14" t="s">
        <v>36</v>
      </c>
      <c r="AX303" s="14" t="s">
        <v>75</v>
      </c>
      <c r="AY303" s="214" t="s">
        <v>142</v>
      </c>
    </row>
    <row r="304" spans="1:65" s="14" customFormat="1" ht="11.25">
      <c r="B304" s="204"/>
      <c r="C304" s="205"/>
      <c r="D304" s="195" t="s">
        <v>154</v>
      </c>
      <c r="E304" s="206" t="s">
        <v>21</v>
      </c>
      <c r="F304" s="207" t="s">
        <v>362</v>
      </c>
      <c r="G304" s="205"/>
      <c r="H304" s="208">
        <v>-10.827</v>
      </c>
      <c r="I304" s="209"/>
      <c r="J304" s="205"/>
      <c r="K304" s="205"/>
      <c r="L304" s="210"/>
      <c r="M304" s="211"/>
      <c r="N304" s="212"/>
      <c r="O304" s="212"/>
      <c r="P304" s="212"/>
      <c r="Q304" s="212"/>
      <c r="R304" s="212"/>
      <c r="S304" s="212"/>
      <c r="T304" s="213"/>
      <c r="AT304" s="214" t="s">
        <v>154</v>
      </c>
      <c r="AU304" s="214" t="s">
        <v>85</v>
      </c>
      <c r="AV304" s="14" t="s">
        <v>85</v>
      </c>
      <c r="AW304" s="14" t="s">
        <v>36</v>
      </c>
      <c r="AX304" s="14" t="s">
        <v>75</v>
      </c>
      <c r="AY304" s="214" t="s">
        <v>142</v>
      </c>
    </row>
    <row r="305" spans="1:65" s="15" customFormat="1" ht="11.25">
      <c r="B305" s="215"/>
      <c r="C305" s="216"/>
      <c r="D305" s="195" t="s">
        <v>154</v>
      </c>
      <c r="E305" s="217" t="s">
        <v>21</v>
      </c>
      <c r="F305" s="218" t="s">
        <v>161</v>
      </c>
      <c r="G305" s="216"/>
      <c r="H305" s="219">
        <v>72.363</v>
      </c>
      <c r="I305" s="220"/>
      <c r="J305" s="216"/>
      <c r="K305" s="216"/>
      <c r="L305" s="221"/>
      <c r="M305" s="222"/>
      <c r="N305" s="223"/>
      <c r="O305" s="223"/>
      <c r="P305" s="223"/>
      <c r="Q305" s="223"/>
      <c r="R305" s="223"/>
      <c r="S305" s="223"/>
      <c r="T305" s="224"/>
      <c r="AT305" s="225" t="s">
        <v>154</v>
      </c>
      <c r="AU305" s="225" t="s">
        <v>85</v>
      </c>
      <c r="AV305" s="15" t="s">
        <v>143</v>
      </c>
      <c r="AW305" s="15" t="s">
        <v>36</v>
      </c>
      <c r="AX305" s="15" t="s">
        <v>75</v>
      </c>
      <c r="AY305" s="225" t="s">
        <v>142</v>
      </c>
    </row>
    <row r="306" spans="1:65" s="13" customFormat="1" ht="11.25">
      <c r="B306" s="193"/>
      <c r="C306" s="194"/>
      <c r="D306" s="195" t="s">
        <v>154</v>
      </c>
      <c r="E306" s="196" t="s">
        <v>21</v>
      </c>
      <c r="F306" s="197" t="s">
        <v>363</v>
      </c>
      <c r="G306" s="194"/>
      <c r="H306" s="196" t="s">
        <v>21</v>
      </c>
      <c r="I306" s="198"/>
      <c r="J306" s="194"/>
      <c r="K306" s="194"/>
      <c r="L306" s="199"/>
      <c r="M306" s="200"/>
      <c r="N306" s="201"/>
      <c r="O306" s="201"/>
      <c r="P306" s="201"/>
      <c r="Q306" s="201"/>
      <c r="R306" s="201"/>
      <c r="S306" s="201"/>
      <c r="T306" s="202"/>
      <c r="AT306" s="203" t="s">
        <v>154</v>
      </c>
      <c r="AU306" s="203" t="s">
        <v>85</v>
      </c>
      <c r="AV306" s="13" t="s">
        <v>83</v>
      </c>
      <c r="AW306" s="13" t="s">
        <v>36</v>
      </c>
      <c r="AX306" s="13" t="s">
        <v>75</v>
      </c>
      <c r="AY306" s="203" t="s">
        <v>142</v>
      </c>
    </row>
    <row r="307" spans="1:65" s="14" customFormat="1" ht="11.25">
      <c r="B307" s="204"/>
      <c r="C307" s="205"/>
      <c r="D307" s="195" t="s">
        <v>154</v>
      </c>
      <c r="E307" s="206" t="s">
        <v>21</v>
      </c>
      <c r="F307" s="207" t="s">
        <v>364</v>
      </c>
      <c r="G307" s="205"/>
      <c r="H307" s="208">
        <v>95.738</v>
      </c>
      <c r="I307" s="209"/>
      <c r="J307" s="205"/>
      <c r="K307" s="205"/>
      <c r="L307" s="210"/>
      <c r="M307" s="211"/>
      <c r="N307" s="212"/>
      <c r="O307" s="212"/>
      <c r="P307" s="212"/>
      <c r="Q307" s="212"/>
      <c r="R307" s="212"/>
      <c r="S307" s="212"/>
      <c r="T307" s="213"/>
      <c r="AT307" s="214" t="s">
        <v>154</v>
      </c>
      <c r="AU307" s="214" t="s">
        <v>85</v>
      </c>
      <c r="AV307" s="14" t="s">
        <v>85</v>
      </c>
      <c r="AW307" s="14" t="s">
        <v>36</v>
      </c>
      <c r="AX307" s="14" t="s">
        <v>75</v>
      </c>
      <c r="AY307" s="214" t="s">
        <v>142</v>
      </c>
    </row>
    <row r="308" spans="1:65" s="14" customFormat="1" ht="11.25">
      <c r="B308" s="204"/>
      <c r="C308" s="205"/>
      <c r="D308" s="195" t="s">
        <v>154</v>
      </c>
      <c r="E308" s="206" t="s">
        <v>21</v>
      </c>
      <c r="F308" s="207" t="s">
        <v>365</v>
      </c>
      <c r="G308" s="205"/>
      <c r="H308" s="208">
        <v>-59.387999999999998</v>
      </c>
      <c r="I308" s="209"/>
      <c r="J308" s="205"/>
      <c r="K308" s="205"/>
      <c r="L308" s="210"/>
      <c r="M308" s="211"/>
      <c r="N308" s="212"/>
      <c r="O308" s="212"/>
      <c r="P308" s="212"/>
      <c r="Q308" s="212"/>
      <c r="R308" s="212"/>
      <c r="S308" s="212"/>
      <c r="T308" s="213"/>
      <c r="AT308" s="214" t="s">
        <v>154</v>
      </c>
      <c r="AU308" s="214" t="s">
        <v>85</v>
      </c>
      <c r="AV308" s="14" t="s">
        <v>85</v>
      </c>
      <c r="AW308" s="14" t="s">
        <v>36</v>
      </c>
      <c r="AX308" s="14" t="s">
        <v>75</v>
      </c>
      <c r="AY308" s="214" t="s">
        <v>142</v>
      </c>
    </row>
    <row r="309" spans="1:65" s="15" customFormat="1" ht="11.25">
      <c r="B309" s="215"/>
      <c r="C309" s="216"/>
      <c r="D309" s="195" t="s">
        <v>154</v>
      </c>
      <c r="E309" s="217" t="s">
        <v>21</v>
      </c>
      <c r="F309" s="218" t="s">
        <v>161</v>
      </c>
      <c r="G309" s="216"/>
      <c r="H309" s="219">
        <v>36.35</v>
      </c>
      <c r="I309" s="220"/>
      <c r="J309" s="216"/>
      <c r="K309" s="216"/>
      <c r="L309" s="221"/>
      <c r="M309" s="222"/>
      <c r="N309" s="223"/>
      <c r="O309" s="223"/>
      <c r="P309" s="223"/>
      <c r="Q309" s="223"/>
      <c r="R309" s="223"/>
      <c r="S309" s="223"/>
      <c r="T309" s="224"/>
      <c r="AT309" s="225" t="s">
        <v>154</v>
      </c>
      <c r="AU309" s="225" t="s">
        <v>85</v>
      </c>
      <c r="AV309" s="15" t="s">
        <v>143</v>
      </c>
      <c r="AW309" s="15" t="s">
        <v>36</v>
      </c>
      <c r="AX309" s="15" t="s">
        <v>75</v>
      </c>
      <c r="AY309" s="225" t="s">
        <v>142</v>
      </c>
    </row>
    <row r="310" spans="1:65" s="13" customFormat="1" ht="11.25">
      <c r="B310" s="193"/>
      <c r="C310" s="194"/>
      <c r="D310" s="195" t="s">
        <v>154</v>
      </c>
      <c r="E310" s="196" t="s">
        <v>21</v>
      </c>
      <c r="F310" s="197" t="s">
        <v>366</v>
      </c>
      <c r="G310" s="194"/>
      <c r="H310" s="196" t="s">
        <v>21</v>
      </c>
      <c r="I310" s="198"/>
      <c r="J310" s="194"/>
      <c r="K310" s="194"/>
      <c r="L310" s="199"/>
      <c r="M310" s="200"/>
      <c r="N310" s="201"/>
      <c r="O310" s="201"/>
      <c r="P310" s="201"/>
      <c r="Q310" s="201"/>
      <c r="R310" s="201"/>
      <c r="S310" s="201"/>
      <c r="T310" s="202"/>
      <c r="AT310" s="203" t="s">
        <v>154</v>
      </c>
      <c r="AU310" s="203" t="s">
        <v>85</v>
      </c>
      <c r="AV310" s="13" t="s">
        <v>83</v>
      </c>
      <c r="AW310" s="13" t="s">
        <v>36</v>
      </c>
      <c r="AX310" s="13" t="s">
        <v>75</v>
      </c>
      <c r="AY310" s="203" t="s">
        <v>142</v>
      </c>
    </row>
    <row r="311" spans="1:65" s="14" customFormat="1" ht="11.25">
      <c r="B311" s="204"/>
      <c r="C311" s="205"/>
      <c r="D311" s="195" t="s">
        <v>154</v>
      </c>
      <c r="E311" s="206" t="s">
        <v>21</v>
      </c>
      <c r="F311" s="207" t="s">
        <v>367</v>
      </c>
      <c r="G311" s="205"/>
      <c r="H311" s="208">
        <v>186.94200000000001</v>
      </c>
      <c r="I311" s="209"/>
      <c r="J311" s="205"/>
      <c r="K311" s="205"/>
      <c r="L311" s="210"/>
      <c r="M311" s="211"/>
      <c r="N311" s="212"/>
      <c r="O311" s="212"/>
      <c r="P311" s="212"/>
      <c r="Q311" s="212"/>
      <c r="R311" s="212"/>
      <c r="S311" s="212"/>
      <c r="T311" s="213"/>
      <c r="AT311" s="214" t="s">
        <v>154</v>
      </c>
      <c r="AU311" s="214" t="s">
        <v>85</v>
      </c>
      <c r="AV311" s="14" t="s">
        <v>85</v>
      </c>
      <c r="AW311" s="14" t="s">
        <v>36</v>
      </c>
      <c r="AX311" s="14" t="s">
        <v>75</v>
      </c>
      <c r="AY311" s="214" t="s">
        <v>142</v>
      </c>
    </row>
    <row r="312" spans="1:65" s="14" customFormat="1" ht="11.25">
      <c r="B312" s="204"/>
      <c r="C312" s="205"/>
      <c r="D312" s="195" t="s">
        <v>154</v>
      </c>
      <c r="E312" s="206" t="s">
        <v>21</v>
      </c>
      <c r="F312" s="207" t="s">
        <v>368</v>
      </c>
      <c r="G312" s="205"/>
      <c r="H312" s="208">
        <v>-56.613</v>
      </c>
      <c r="I312" s="209"/>
      <c r="J312" s="205"/>
      <c r="K312" s="205"/>
      <c r="L312" s="210"/>
      <c r="M312" s="211"/>
      <c r="N312" s="212"/>
      <c r="O312" s="212"/>
      <c r="P312" s="212"/>
      <c r="Q312" s="212"/>
      <c r="R312" s="212"/>
      <c r="S312" s="212"/>
      <c r="T312" s="213"/>
      <c r="AT312" s="214" t="s">
        <v>154</v>
      </c>
      <c r="AU312" s="214" t="s">
        <v>85</v>
      </c>
      <c r="AV312" s="14" t="s">
        <v>85</v>
      </c>
      <c r="AW312" s="14" t="s">
        <v>36</v>
      </c>
      <c r="AX312" s="14" t="s">
        <v>75</v>
      </c>
      <c r="AY312" s="214" t="s">
        <v>142</v>
      </c>
    </row>
    <row r="313" spans="1:65" s="14" customFormat="1" ht="11.25">
      <c r="B313" s="204"/>
      <c r="C313" s="205"/>
      <c r="D313" s="195" t="s">
        <v>154</v>
      </c>
      <c r="E313" s="206" t="s">
        <v>21</v>
      </c>
      <c r="F313" s="207" t="s">
        <v>369</v>
      </c>
      <c r="G313" s="205"/>
      <c r="H313" s="208">
        <v>8.98</v>
      </c>
      <c r="I313" s="209"/>
      <c r="J313" s="205"/>
      <c r="K313" s="205"/>
      <c r="L313" s="210"/>
      <c r="M313" s="211"/>
      <c r="N313" s="212"/>
      <c r="O313" s="212"/>
      <c r="P313" s="212"/>
      <c r="Q313" s="212"/>
      <c r="R313" s="212"/>
      <c r="S313" s="212"/>
      <c r="T313" s="213"/>
      <c r="AT313" s="214" t="s">
        <v>154</v>
      </c>
      <c r="AU313" s="214" t="s">
        <v>85</v>
      </c>
      <c r="AV313" s="14" t="s">
        <v>85</v>
      </c>
      <c r="AW313" s="14" t="s">
        <v>36</v>
      </c>
      <c r="AX313" s="14" t="s">
        <v>75</v>
      </c>
      <c r="AY313" s="214" t="s">
        <v>142</v>
      </c>
    </row>
    <row r="314" spans="1:65" s="14" customFormat="1" ht="11.25">
      <c r="B314" s="204"/>
      <c r="C314" s="205"/>
      <c r="D314" s="195" t="s">
        <v>154</v>
      </c>
      <c r="E314" s="206" t="s">
        <v>21</v>
      </c>
      <c r="F314" s="207" t="s">
        <v>370</v>
      </c>
      <c r="G314" s="205"/>
      <c r="H314" s="208">
        <v>-25.8</v>
      </c>
      <c r="I314" s="209"/>
      <c r="J314" s="205"/>
      <c r="K314" s="205"/>
      <c r="L314" s="210"/>
      <c r="M314" s="211"/>
      <c r="N314" s="212"/>
      <c r="O314" s="212"/>
      <c r="P314" s="212"/>
      <c r="Q314" s="212"/>
      <c r="R314" s="212"/>
      <c r="S314" s="212"/>
      <c r="T314" s="213"/>
      <c r="AT314" s="214" t="s">
        <v>154</v>
      </c>
      <c r="AU314" s="214" t="s">
        <v>85</v>
      </c>
      <c r="AV314" s="14" t="s">
        <v>85</v>
      </c>
      <c r="AW314" s="14" t="s">
        <v>36</v>
      </c>
      <c r="AX314" s="14" t="s">
        <v>75</v>
      </c>
      <c r="AY314" s="214" t="s">
        <v>142</v>
      </c>
    </row>
    <row r="315" spans="1:65" s="15" customFormat="1" ht="11.25">
      <c r="B315" s="215"/>
      <c r="C315" s="216"/>
      <c r="D315" s="195" t="s">
        <v>154</v>
      </c>
      <c r="E315" s="217" t="s">
        <v>21</v>
      </c>
      <c r="F315" s="218" t="s">
        <v>161</v>
      </c>
      <c r="G315" s="216"/>
      <c r="H315" s="219">
        <v>113.509</v>
      </c>
      <c r="I315" s="220"/>
      <c r="J315" s="216"/>
      <c r="K315" s="216"/>
      <c r="L315" s="221"/>
      <c r="M315" s="222"/>
      <c r="N315" s="223"/>
      <c r="O315" s="223"/>
      <c r="P315" s="223"/>
      <c r="Q315" s="223"/>
      <c r="R315" s="223"/>
      <c r="S315" s="223"/>
      <c r="T315" s="224"/>
      <c r="AT315" s="225" t="s">
        <v>154</v>
      </c>
      <c r="AU315" s="225" t="s">
        <v>85</v>
      </c>
      <c r="AV315" s="15" t="s">
        <v>143</v>
      </c>
      <c r="AW315" s="15" t="s">
        <v>36</v>
      </c>
      <c r="AX315" s="15" t="s">
        <v>75</v>
      </c>
      <c r="AY315" s="225" t="s">
        <v>142</v>
      </c>
    </row>
    <row r="316" spans="1:65" s="16" customFormat="1" ht="11.25">
      <c r="B316" s="226"/>
      <c r="C316" s="227"/>
      <c r="D316" s="195" t="s">
        <v>154</v>
      </c>
      <c r="E316" s="228" t="s">
        <v>21</v>
      </c>
      <c r="F316" s="229" t="s">
        <v>164</v>
      </c>
      <c r="G316" s="227"/>
      <c r="H316" s="230">
        <v>282.91700000000003</v>
      </c>
      <c r="I316" s="231"/>
      <c r="J316" s="227"/>
      <c r="K316" s="227"/>
      <c r="L316" s="232"/>
      <c r="M316" s="233"/>
      <c r="N316" s="234"/>
      <c r="O316" s="234"/>
      <c r="P316" s="234"/>
      <c r="Q316" s="234"/>
      <c r="R316" s="234"/>
      <c r="S316" s="234"/>
      <c r="T316" s="235"/>
      <c r="AT316" s="236" t="s">
        <v>154</v>
      </c>
      <c r="AU316" s="236" t="s">
        <v>85</v>
      </c>
      <c r="AV316" s="16" t="s">
        <v>150</v>
      </c>
      <c r="AW316" s="16" t="s">
        <v>36</v>
      </c>
      <c r="AX316" s="16" t="s">
        <v>83</v>
      </c>
      <c r="AY316" s="236" t="s">
        <v>142</v>
      </c>
    </row>
    <row r="317" spans="1:65" s="2" customFormat="1" ht="24.2" customHeight="1">
      <c r="A317" s="36"/>
      <c r="B317" s="37"/>
      <c r="C317" s="175" t="s">
        <v>371</v>
      </c>
      <c r="D317" s="175" t="s">
        <v>145</v>
      </c>
      <c r="E317" s="176" t="s">
        <v>372</v>
      </c>
      <c r="F317" s="177" t="s">
        <v>373</v>
      </c>
      <c r="G317" s="178" t="s">
        <v>167</v>
      </c>
      <c r="H317" s="179">
        <v>61.2</v>
      </c>
      <c r="I317" s="180"/>
      <c r="J317" s="181">
        <f>ROUND(I317*H317,2)</f>
        <v>0</v>
      </c>
      <c r="K317" s="177" t="s">
        <v>149</v>
      </c>
      <c r="L317" s="41"/>
      <c r="M317" s="182" t="s">
        <v>21</v>
      </c>
      <c r="N317" s="183" t="s">
        <v>46</v>
      </c>
      <c r="O317" s="66"/>
      <c r="P317" s="184">
        <f>O317*H317</f>
        <v>0</v>
      </c>
      <c r="Q317" s="184">
        <v>0</v>
      </c>
      <c r="R317" s="184">
        <f>Q317*H317</f>
        <v>0</v>
      </c>
      <c r="S317" s="184">
        <v>0</v>
      </c>
      <c r="T317" s="185">
        <f>S317*H317</f>
        <v>0</v>
      </c>
      <c r="U317" s="36"/>
      <c r="V317" s="36"/>
      <c r="W317" s="36"/>
      <c r="X317" s="36"/>
      <c r="Y317" s="36"/>
      <c r="Z317" s="36"/>
      <c r="AA317" s="36"/>
      <c r="AB317" s="36"/>
      <c r="AC317" s="36"/>
      <c r="AD317" s="36"/>
      <c r="AE317" s="36"/>
      <c r="AR317" s="186" t="s">
        <v>150</v>
      </c>
      <c r="AT317" s="186" t="s">
        <v>145</v>
      </c>
      <c r="AU317" s="186" t="s">
        <v>85</v>
      </c>
      <c r="AY317" s="19" t="s">
        <v>142</v>
      </c>
      <c r="BE317" s="187">
        <f>IF(N317="základní",J317,0)</f>
        <v>0</v>
      </c>
      <c r="BF317" s="187">
        <f>IF(N317="snížená",J317,0)</f>
        <v>0</v>
      </c>
      <c r="BG317" s="187">
        <f>IF(N317="zákl. přenesená",J317,0)</f>
        <v>0</v>
      </c>
      <c r="BH317" s="187">
        <f>IF(N317="sníž. přenesená",J317,0)</f>
        <v>0</v>
      </c>
      <c r="BI317" s="187">
        <f>IF(N317="nulová",J317,0)</f>
        <v>0</v>
      </c>
      <c r="BJ317" s="19" t="s">
        <v>83</v>
      </c>
      <c r="BK317" s="187">
        <f>ROUND(I317*H317,2)</f>
        <v>0</v>
      </c>
      <c r="BL317" s="19" t="s">
        <v>150</v>
      </c>
      <c r="BM317" s="186" t="s">
        <v>374</v>
      </c>
    </row>
    <row r="318" spans="1:65" s="2" customFormat="1" ht="11.25">
      <c r="A318" s="36"/>
      <c r="B318" s="37"/>
      <c r="C318" s="38"/>
      <c r="D318" s="188" t="s">
        <v>152</v>
      </c>
      <c r="E318" s="38"/>
      <c r="F318" s="189" t="s">
        <v>375</v>
      </c>
      <c r="G318" s="38"/>
      <c r="H318" s="38"/>
      <c r="I318" s="190"/>
      <c r="J318" s="38"/>
      <c r="K318" s="38"/>
      <c r="L318" s="41"/>
      <c r="M318" s="191"/>
      <c r="N318" s="192"/>
      <c r="O318" s="66"/>
      <c r="P318" s="66"/>
      <c r="Q318" s="66"/>
      <c r="R318" s="66"/>
      <c r="S318" s="66"/>
      <c r="T318" s="67"/>
      <c r="U318" s="36"/>
      <c r="V318" s="36"/>
      <c r="W318" s="36"/>
      <c r="X318" s="36"/>
      <c r="Y318" s="36"/>
      <c r="Z318" s="36"/>
      <c r="AA318" s="36"/>
      <c r="AB318" s="36"/>
      <c r="AC318" s="36"/>
      <c r="AD318" s="36"/>
      <c r="AE318" s="36"/>
      <c r="AT318" s="19" t="s">
        <v>152</v>
      </c>
      <c r="AU318" s="19" t="s">
        <v>85</v>
      </c>
    </row>
    <row r="319" spans="1:65" s="13" customFormat="1" ht="11.25">
      <c r="B319" s="193"/>
      <c r="C319" s="194"/>
      <c r="D319" s="195" t="s">
        <v>154</v>
      </c>
      <c r="E319" s="196" t="s">
        <v>21</v>
      </c>
      <c r="F319" s="197" t="s">
        <v>376</v>
      </c>
      <c r="G319" s="194"/>
      <c r="H319" s="196" t="s">
        <v>21</v>
      </c>
      <c r="I319" s="198"/>
      <c r="J319" s="194"/>
      <c r="K319" s="194"/>
      <c r="L319" s="199"/>
      <c r="M319" s="200"/>
      <c r="N319" s="201"/>
      <c r="O319" s="201"/>
      <c r="P319" s="201"/>
      <c r="Q319" s="201"/>
      <c r="R319" s="201"/>
      <c r="S319" s="201"/>
      <c r="T319" s="202"/>
      <c r="AT319" s="203" t="s">
        <v>154</v>
      </c>
      <c r="AU319" s="203" t="s">
        <v>85</v>
      </c>
      <c r="AV319" s="13" t="s">
        <v>83</v>
      </c>
      <c r="AW319" s="13" t="s">
        <v>36</v>
      </c>
      <c r="AX319" s="13" t="s">
        <v>75</v>
      </c>
      <c r="AY319" s="203" t="s">
        <v>142</v>
      </c>
    </row>
    <row r="320" spans="1:65" s="13" customFormat="1" ht="11.25">
      <c r="B320" s="193"/>
      <c r="C320" s="194"/>
      <c r="D320" s="195" t="s">
        <v>154</v>
      </c>
      <c r="E320" s="196" t="s">
        <v>21</v>
      </c>
      <c r="F320" s="197" t="s">
        <v>377</v>
      </c>
      <c r="G320" s="194"/>
      <c r="H320" s="196" t="s">
        <v>21</v>
      </c>
      <c r="I320" s="198"/>
      <c r="J320" s="194"/>
      <c r="K320" s="194"/>
      <c r="L320" s="199"/>
      <c r="M320" s="200"/>
      <c r="N320" s="201"/>
      <c r="O320" s="201"/>
      <c r="P320" s="201"/>
      <c r="Q320" s="201"/>
      <c r="R320" s="201"/>
      <c r="S320" s="201"/>
      <c r="T320" s="202"/>
      <c r="AT320" s="203" t="s">
        <v>154</v>
      </c>
      <c r="AU320" s="203" t="s">
        <v>85</v>
      </c>
      <c r="AV320" s="13" t="s">
        <v>83</v>
      </c>
      <c r="AW320" s="13" t="s">
        <v>36</v>
      </c>
      <c r="AX320" s="13" t="s">
        <v>75</v>
      </c>
      <c r="AY320" s="203" t="s">
        <v>142</v>
      </c>
    </row>
    <row r="321" spans="1:65" s="14" customFormat="1" ht="11.25">
      <c r="B321" s="204"/>
      <c r="C321" s="205"/>
      <c r="D321" s="195" t="s">
        <v>154</v>
      </c>
      <c r="E321" s="206" t="s">
        <v>21</v>
      </c>
      <c r="F321" s="207" t="s">
        <v>378</v>
      </c>
      <c r="G321" s="205"/>
      <c r="H321" s="208">
        <v>32.4</v>
      </c>
      <c r="I321" s="209"/>
      <c r="J321" s="205"/>
      <c r="K321" s="205"/>
      <c r="L321" s="210"/>
      <c r="M321" s="211"/>
      <c r="N321" s="212"/>
      <c r="O321" s="212"/>
      <c r="P321" s="212"/>
      <c r="Q321" s="212"/>
      <c r="R321" s="212"/>
      <c r="S321" s="212"/>
      <c r="T321" s="213"/>
      <c r="AT321" s="214" t="s">
        <v>154</v>
      </c>
      <c r="AU321" s="214" t="s">
        <v>85</v>
      </c>
      <c r="AV321" s="14" t="s">
        <v>85</v>
      </c>
      <c r="AW321" s="14" t="s">
        <v>36</v>
      </c>
      <c r="AX321" s="14" t="s">
        <v>75</v>
      </c>
      <c r="AY321" s="214" t="s">
        <v>142</v>
      </c>
    </row>
    <row r="322" spans="1:65" s="14" customFormat="1" ht="11.25">
      <c r="B322" s="204"/>
      <c r="C322" s="205"/>
      <c r="D322" s="195" t="s">
        <v>154</v>
      </c>
      <c r="E322" s="206" t="s">
        <v>21</v>
      </c>
      <c r="F322" s="207" t="s">
        <v>379</v>
      </c>
      <c r="G322" s="205"/>
      <c r="H322" s="208">
        <v>28.8</v>
      </c>
      <c r="I322" s="209"/>
      <c r="J322" s="205"/>
      <c r="K322" s="205"/>
      <c r="L322" s="210"/>
      <c r="M322" s="211"/>
      <c r="N322" s="212"/>
      <c r="O322" s="212"/>
      <c r="P322" s="212"/>
      <c r="Q322" s="212"/>
      <c r="R322" s="212"/>
      <c r="S322" s="212"/>
      <c r="T322" s="213"/>
      <c r="AT322" s="214" t="s">
        <v>154</v>
      </c>
      <c r="AU322" s="214" t="s">
        <v>85</v>
      </c>
      <c r="AV322" s="14" t="s">
        <v>85</v>
      </c>
      <c r="AW322" s="14" t="s">
        <v>36</v>
      </c>
      <c r="AX322" s="14" t="s">
        <v>75</v>
      </c>
      <c r="AY322" s="214" t="s">
        <v>142</v>
      </c>
    </row>
    <row r="323" spans="1:65" s="16" customFormat="1" ht="11.25">
      <c r="B323" s="226"/>
      <c r="C323" s="227"/>
      <c r="D323" s="195" t="s">
        <v>154</v>
      </c>
      <c r="E323" s="228" t="s">
        <v>21</v>
      </c>
      <c r="F323" s="229" t="s">
        <v>164</v>
      </c>
      <c r="G323" s="227"/>
      <c r="H323" s="230">
        <v>61.2</v>
      </c>
      <c r="I323" s="231"/>
      <c r="J323" s="227"/>
      <c r="K323" s="227"/>
      <c r="L323" s="232"/>
      <c r="M323" s="233"/>
      <c r="N323" s="234"/>
      <c r="O323" s="234"/>
      <c r="P323" s="234"/>
      <c r="Q323" s="234"/>
      <c r="R323" s="234"/>
      <c r="S323" s="234"/>
      <c r="T323" s="235"/>
      <c r="AT323" s="236" t="s">
        <v>154</v>
      </c>
      <c r="AU323" s="236" t="s">
        <v>85</v>
      </c>
      <c r="AV323" s="16" t="s">
        <v>150</v>
      </c>
      <c r="AW323" s="16" t="s">
        <v>36</v>
      </c>
      <c r="AX323" s="16" t="s">
        <v>83</v>
      </c>
      <c r="AY323" s="236" t="s">
        <v>142</v>
      </c>
    </row>
    <row r="324" spans="1:65" s="2" customFormat="1" ht="16.5" customHeight="1">
      <c r="A324" s="36"/>
      <c r="B324" s="37"/>
      <c r="C324" s="238" t="s">
        <v>380</v>
      </c>
      <c r="D324" s="238" t="s">
        <v>381</v>
      </c>
      <c r="E324" s="239" t="s">
        <v>382</v>
      </c>
      <c r="F324" s="240" t="s">
        <v>383</v>
      </c>
      <c r="G324" s="241" t="s">
        <v>167</v>
      </c>
      <c r="H324" s="242">
        <v>64.260000000000005</v>
      </c>
      <c r="I324" s="243"/>
      <c r="J324" s="244">
        <f>ROUND(I324*H324,2)</f>
        <v>0</v>
      </c>
      <c r="K324" s="240" t="s">
        <v>149</v>
      </c>
      <c r="L324" s="245"/>
      <c r="M324" s="246" t="s">
        <v>21</v>
      </c>
      <c r="N324" s="247" t="s">
        <v>46</v>
      </c>
      <c r="O324" s="66"/>
      <c r="P324" s="184">
        <f>O324*H324</f>
        <v>0</v>
      </c>
      <c r="Q324" s="184">
        <v>1E-4</v>
      </c>
      <c r="R324" s="184">
        <f>Q324*H324</f>
        <v>6.4260000000000012E-3</v>
      </c>
      <c r="S324" s="184">
        <v>0</v>
      </c>
      <c r="T324" s="185">
        <f>S324*H324</f>
        <v>0</v>
      </c>
      <c r="U324" s="36"/>
      <c r="V324" s="36"/>
      <c r="W324" s="36"/>
      <c r="X324" s="36"/>
      <c r="Y324" s="36"/>
      <c r="Z324" s="36"/>
      <c r="AA324" s="36"/>
      <c r="AB324" s="36"/>
      <c r="AC324" s="36"/>
      <c r="AD324" s="36"/>
      <c r="AE324" s="36"/>
      <c r="AR324" s="186" t="s">
        <v>216</v>
      </c>
      <c r="AT324" s="186" t="s">
        <v>381</v>
      </c>
      <c r="AU324" s="186" t="s">
        <v>85</v>
      </c>
      <c r="AY324" s="19" t="s">
        <v>142</v>
      </c>
      <c r="BE324" s="187">
        <f>IF(N324="základní",J324,0)</f>
        <v>0</v>
      </c>
      <c r="BF324" s="187">
        <f>IF(N324="snížená",J324,0)</f>
        <v>0</v>
      </c>
      <c r="BG324" s="187">
        <f>IF(N324="zákl. přenesená",J324,0)</f>
        <v>0</v>
      </c>
      <c r="BH324" s="187">
        <f>IF(N324="sníž. přenesená",J324,0)</f>
        <v>0</v>
      </c>
      <c r="BI324" s="187">
        <f>IF(N324="nulová",J324,0)</f>
        <v>0</v>
      </c>
      <c r="BJ324" s="19" t="s">
        <v>83</v>
      </c>
      <c r="BK324" s="187">
        <f>ROUND(I324*H324,2)</f>
        <v>0</v>
      </c>
      <c r="BL324" s="19" t="s">
        <v>150</v>
      </c>
      <c r="BM324" s="186" t="s">
        <v>384</v>
      </c>
    </row>
    <row r="325" spans="1:65" s="14" customFormat="1" ht="11.25">
      <c r="B325" s="204"/>
      <c r="C325" s="205"/>
      <c r="D325" s="195" t="s">
        <v>154</v>
      </c>
      <c r="E325" s="205"/>
      <c r="F325" s="207" t="s">
        <v>385</v>
      </c>
      <c r="G325" s="205"/>
      <c r="H325" s="208">
        <v>64.260000000000005</v>
      </c>
      <c r="I325" s="209"/>
      <c r="J325" s="205"/>
      <c r="K325" s="205"/>
      <c r="L325" s="210"/>
      <c r="M325" s="211"/>
      <c r="N325" s="212"/>
      <c r="O325" s="212"/>
      <c r="P325" s="212"/>
      <c r="Q325" s="212"/>
      <c r="R325" s="212"/>
      <c r="S325" s="212"/>
      <c r="T325" s="213"/>
      <c r="AT325" s="214" t="s">
        <v>154</v>
      </c>
      <c r="AU325" s="214" t="s">
        <v>85</v>
      </c>
      <c r="AV325" s="14" t="s">
        <v>85</v>
      </c>
      <c r="AW325" s="14" t="s">
        <v>4</v>
      </c>
      <c r="AX325" s="14" t="s">
        <v>83</v>
      </c>
      <c r="AY325" s="214" t="s">
        <v>142</v>
      </c>
    </row>
    <row r="326" spans="1:65" s="2" customFormat="1" ht="33" customHeight="1">
      <c r="A326" s="36"/>
      <c r="B326" s="37"/>
      <c r="C326" s="175" t="s">
        <v>386</v>
      </c>
      <c r="D326" s="175" t="s">
        <v>145</v>
      </c>
      <c r="E326" s="176" t="s">
        <v>387</v>
      </c>
      <c r="F326" s="177" t="s">
        <v>388</v>
      </c>
      <c r="G326" s="178" t="s">
        <v>167</v>
      </c>
      <c r="H326" s="179">
        <v>61.2</v>
      </c>
      <c r="I326" s="180"/>
      <c r="J326" s="181">
        <f>ROUND(I326*H326,2)</f>
        <v>0</v>
      </c>
      <c r="K326" s="177" t="s">
        <v>149</v>
      </c>
      <c r="L326" s="41"/>
      <c r="M326" s="182" t="s">
        <v>21</v>
      </c>
      <c r="N326" s="183" t="s">
        <v>46</v>
      </c>
      <c r="O326" s="66"/>
      <c r="P326" s="184">
        <f>O326*H326</f>
        <v>0</v>
      </c>
      <c r="Q326" s="184">
        <v>0</v>
      </c>
      <c r="R326" s="184">
        <f>Q326*H326</f>
        <v>0</v>
      </c>
      <c r="S326" s="184">
        <v>0</v>
      </c>
      <c r="T326" s="185">
        <f>S326*H326</f>
        <v>0</v>
      </c>
      <c r="U326" s="36"/>
      <c r="V326" s="36"/>
      <c r="W326" s="36"/>
      <c r="X326" s="36"/>
      <c r="Y326" s="36"/>
      <c r="Z326" s="36"/>
      <c r="AA326" s="36"/>
      <c r="AB326" s="36"/>
      <c r="AC326" s="36"/>
      <c r="AD326" s="36"/>
      <c r="AE326" s="36"/>
      <c r="AR326" s="186" t="s">
        <v>150</v>
      </c>
      <c r="AT326" s="186" t="s">
        <v>145</v>
      </c>
      <c r="AU326" s="186" t="s">
        <v>85</v>
      </c>
      <c r="AY326" s="19" t="s">
        <v>142</v>
      </c>
      <c r="BE326" s="187">
        <f>IF(N326="základní",J326,0)</f>
        <v>0</v>
      </c>
      <c r="BF326" s="187">
        <f>IF(N326="snížená",J326,0)</f>
        <v>0</v>
      </c>
      <c r="BG326" s="187">
        <f>IF(N326="zákl. přenesená",J326,0)</f>
        <v>0</v>
      </c>
      <c r="BH326" s="187">
        <f>IF(N326="sníž. přenesená",J326,0)</f>
        <v>0</v>
      </c>
      <c r="BI326" s="187">
        <f>IF(N326="nulová",J326,0)</f>
        <v>0</v>
      </c>
      <c r="BJ326" s="19" t="s">
        <v>83</v>
      </c>
      <c r="BK326" s="187">
        <f>ROUND(I326*H326,2)</f>
        <v>0</v>
      </c>
      <c r="BL326" s="19" t="s">
        <v>150</v>
      </c>
      <c r="BM326" s="186" t="s">
        <v>389</v>
      </c>
    </row>
    <row r="327" spans="1:65" s="2" customFormat="1" ht="11.25">
      <c r="A327" s="36"/>
      <c r="B327" s="37"/>
      <c r="C327" s="38"/>
      <c r="D327" s="188" t="s">
        <v>152</v>
      </c>
      <c r="E327" s="38"/>
      <c r="F327" s="189" t="s">
        <v>390</v>
      </c>
      <c r="G327" s="38"/>
      <c r="H327" s="38"/>
      <c r="I327" s="190"/>
      <c r="J327" s="38"/>
      <c r="K327" s="38"/>
      <c r="L327" s="41"/>
      <c r="M327" s="191"/>
      <c r="N327" s="192"/>
      <c r="O327" s="66"/>
      <c r="P327" s="66"/>
      <c r="Q327" s="66"/>
      <c r="R327" s="66"/>
      <c r="S327" s="66"/>
      <c r="T327" s="67"/>
      <c r="U327" s="36"/>
      <c r="V327" s="36"/>
      <c r="W327" s="36"/>
      <c r="X327" s="36"/>
      <c r="Y327" s="36"/>
      <c r="Z327" s="36"/>
      <c r="AA327" s="36"/>
      <c r="AB327" s="36"/>
      <c r="AC327" s="36"/>
      <c r="AD327" s="36"/>
      <c r="AE327" s="36"/>
      <c r="AT327" s="19" t="s">
        <v>152</v>
      </c>
      <c r="AU327" s="19" t="s">
        <v>85</v>
      </c>
    </row>
    <row r="328" spans="1:65" s="13" customFormat="1" ht="11.25">
      <c r="B328" s="193"/>
      <c r="C328" s="194"/>
      <c r="D328" s="195" t="s">
        <v>154</v>
      </c>
      <c r="E328" s="196" t="s">
        <v>21</v>
      </c>
      <c r="F328" s="197" t="s">
        <v>376</v>
      </c>
      <c r="G328" s="194"/>
      <c r="H328" s="196" t="s">
        <v>21</v>
      </c>
      <c r="I328" s="198"/>
      <c r="J328" s="194"/>
      <c r="K328" s="194"/>
      <c r="L328" s="199"/>
      <c r="M328" s="200"/>
      <c r="N328" s="201"/>
      <c r="O328" s="201"/>
      <c r="P328" s="201"/>
      <c r="Q328" s="201"/>
      <c r="R328" s="201"/>
      <c r="S328" s="201"/>
      <c r="T328" s="202"/>
      <c r="AT328" s="203" t="s">
        <v>154</v>
      </c>
      <c r="AU328" s="203" t="s">
        <v>85</v>
      </c>
      <c r="AV328" s="13" t="s">
        <v>83</v>
      </c>
      <c r="AW328" s="13" t="s">
        <v>36</v>
      </c>
      <c r="AX328" s="13" t="s">
        <v>75</v>
      </c>
      <c r="AY328" s="203" t="s">
        <v>142</v>
      </c>
    </row>
    <row r="329" spans="1:65" s="13" customFormat="1" ht="11.25">
      <c r="B329" s="193"/>
      <c r="C329" s="194"/>
      <c r="D329" s="195" t="s">
        <v>154</v>
      </c>
      <c r="E329" s="196" t="s">
        <v>21</v>
      </c>
      <c r="F329" s="197" t="s">
        <v>377</v>
      </c>
      <c r="G329" s="194"/>
      <c r="H329" s="196" t="s">
        <v>21</v>
      </c>
      <c r="I329" s="198"/>
      <c r="J329" s="194"/>
      <c r="K329" s="194"/>
      <c r="L329" s="199"/>
      <c r="M329" s="200"/>
      <c r="N329" s="201"/>
      <c r="O329" s="201"/>
      <c r="P329" s="201"/>
      <c r="Q329" s="201"/>
      <c r="R329" s="201"/>
      <c r="S329" s="201"/>
      <c r="T329" s="202"/>
      <c r="AT329" s="203" t="s">
        <v>154</v>
      </c>
      <c r="AU329" s="203" t="s">
        <v>85</v>
      </c>
      <c r="AV329" s="13" t="s">
        <v>83</v>
      </c>
      <c r="AW329" s="13" t="s">
        <v>36</v>
      </c>
      <c r="AX329" s="13" t="s">
        <v>75</v>
      </c>
      <c r="AY329" s="203" t="s">
        <v>142</v>
      </c>
    </row>
    <row r="330" spans="1:65" s="14" customFormat="1" ht="11.25">
      <c r="B330" s="204"/>
      <c r="C330" s="205"/>
      <c r="D330" s="195" t="s">
        <v>154</v>
      </c>
      <c r="E330" s="206" t="s">
        <v>21</v>
      </c>
      <c r="F330" s="207" t="s">
        <v>378</v>
      </c>
      <c r="G330" s="205"/>
      <c r="H330" s="208">
        <v>32.4</v>
      </c>
      <c r="I330" s="209"/>
      <c r="J330" s="205"/>
      <c r="K330" s="205"/>
      <c r="L330" s="210"/>
      <c r="M330" s="211"/>
      <c r="N330" s="212"/>
      <c r="O330" s="212"/>
      <c r="P330" s="212"/>
      <c r="Q330" s="212"/>
      <c r="R330" s="212"/>
      <c r="S330" s="212"/>
      <c r="T330" s="213"/>
      <c r="AT330" s="214" t="s">
        <v>154</v>
      </c>
      <c r="AU330" s="214" t="s">
        <v>85</v>
      </c>
      <c r="AV330" s="14" t="s">
        <v>85</v>
      </c>
      <c r="AW330" s="14" t="s">
        <v>36</v>
      </c>
      <c r="AX330" s="14" t="s">
        <v>75</v>
      </c>
      <c r="AY330" s="214" t="s">
        <v>142</v>
      </c>
    </row>
    <row r="331" spans="1:65" s="14" customFormat="1" ht="11.25">
      <c r="B331" s="204"/>
      <c r="C331" s="205"/>
      <c r="D331" s="195" t="s">
        <v>154</v>
      </c>
      <c r="E331" s="206" t="s">
        <v>21</v>
      </c>
      <c r="F331" s="207" t="s">
        <v>379</v>
      </c>
      <c r="G331" s="205"/>
      <c r="H331" s="208">
        <v>28.8</v>
      </c>
      <c r="I331" s="209"/>
      <c r="J331" s="205"/>
      <c r="K331" s="205"/>
      <c r="L331" s="210"/>
      <c r="M331" s="211"/>
      <c r="N331" s="212"/>
      <c r="O331" s="212"/>
      <c r="P331" s="212"/>
      <c r="Q331" s="212"/>
      <c r="R331" s="212"/>
      <c r="S331" s="212"/>
      <c r="T331" s="213"/>
      <c r="AT331" s="214" t="s">
        <v>154</v>
      </c>
      <c r="AU331" s="214" t="s">
        <v>85</v>
      </c>
      <c r="AV331" s="14" t="s">
        <v>85</v>
      </c>
      <c r="AW331" s="14" t="s">
        <v>36</v>
      </c>
      <c r="AX331" s="14" t="s">
        <v>75</v>
      </c>
      <c r="AY331" s="214" t="s">
        <v>142</v>
      </c>
    </row>
    <row r="332" spans="1:65" s="16" customFormat="1" ht="11.25">
      <c r="B332" s="226"/>
      <c r="C332" s="227"/>
      <c r="D332" s="195" t="s">
        <v>154</v>
      </c>
      <c r="E332" s="228" t="s">
        <v>21</v>
      </c>
      <c r="F332" s="229" t="s">
        <v>164</v>
      </c>
      <c r="G332" s="227"/>
      <c r="H332" s="230">
        <v>61.2</v>
      </c>
      <c r="I332" s="231"/>
      <c r="J332" s="227"/>
      <c r="K332" s="227"/>
      <c r="L332" s="232"/>
      <c r="M332" s="233"/>
      <c r="N332" s="234"/>
      <c r="O332" s="234"/>
      <c r="P332" s="234"/>
      <c r="Q332" s="234"/>
      <c r="R332" s="234"/>
      <c r="S332" s="234"/>
      <c r="T332" s="235"/>
      <c r="AT332" s="236" t="s">
        <v>154</v>
      </c>
      <c r="AU332" s="236" t="s">
        <v>85</v>
      </c>
      <c r="AV332" s="16" t="s">
        <v>150</v>
      </c>
      <c r="AW332" s="16" t="s">
        <v>36</v>
      </c>
      <c r="AX332" s="16" t="s">
        <v>83</v>
      </c>
      <c r="AY332" s="236" t="s">
        <v>142</v>
      </c>
    </row>
    <row r="333" spans="1:65" s="2" customFormat="1" ht="16.5" customHeight="1">
      <c r="A333" s="36"/>
      <c r="B333" s="37"/>
      <c r="C333" s="238" t="s">
        <v>391</v>
      </c>
      <c r="D333" s="238" t="s">
        <v>381</v>
      </c>
      <c r="E333" s="239" t="s">
        <v>392</v>
      </c>
      <c r="F333" s="240" t="s">
        <v>393</v>
      </c>
      <c r="G333" s="241" t="s">
        <v>167</v>
      </c>
      <c r="H333" s="242">
        <v>64.260000000000005</v>
      </c>
      <c r="I333" s="243"/>
      <c r="J333" s="244">
        <f>ROUND(I333*H333,2)</f>
        <v>0</v>
      </c>
      <c r="K333" s="240" t="s">
        <v>149</v>
      </c>
      <c r="L333" s="245"/>
      <c r="M333" s="246" t="s">
        <v>21</v>
      </c>
      <c r="N333" s="247" t="s">
        <v>46</v>
      </c>
      <c r="O333" s="66"/>
      <c r="P333" s="184">
        <f>O333*H333</f>
        <v>0</v>
      </c>
      <c r="Q333" s="184">
        <v>2.9999999999999997E-4</v>
      </c>
      <c r="R333" s="184">
        <f>Q333*H333</f>
        <v>1.9278E-2</v>
      </c>
      <c r="S333" s="184">
        <v>0</v>
      </c>
      <c r="T333" s="185">
        <f>S333*H333</f>
        <v>0</v>
      </c>
      <c r="U333" s="36"/>
      <c r="V333" s="36"/>
      <c r="W333" s="36"/>
      <c r="X333" s="36"/>
      <c r="Y333" s="36"/>
      <c r="Z333" s="36"/>
      <c r="AA333" s="36"/>
      <c r="AB333" s="36"/>
      <c r="AC333" s="36"/>
      <c r="AD333" s="36"/>
      <c r="AE333" s="36"/>
      <c r="AR333" s="186" t="s">
        <v>216</v>
      </c>
      <c r="AT333" s="186" t="s">
        <v>381</v>
      </c>
      <c r="AU333" s="186" t="s">
        <v>85</v>
      </c>
      <c r="AY333" s="19" t="s">
        <v>142</v>
      </c>
      <c r="BE333" s="187">
        <f>IF(N333="základní",J333,0)</f>
        <v>0</v>
      </c>
      <c r="BF333" s="187">
        <f>IF(N333="snížená",J333,0)</f>
        <v>0</v>
      </c>
      <c r="BG333" s="187">
        <f>IF(N333="zákl. přenesená",J333,0)</f>
        <v>0</v>
      </c>
      <c r="BH333" s="187">
        <f>IF(N333="sníž. přenesená",J333,0)</f>
        <v>0</v>
      </c>
      <c r="BI333" s="187">
        <f>IF(N333="nulová",J333,0)</f>
        <v>0</v>
      </c>
      <c r="BJ333" s="19" t="s">
        <v>83</v>
      </c>
      <c r="BK333" s="187">
        <f>ROUND(I333*H333,2)</f>
        <v>0</v>
      </c>
      <c r="BL333" s="19" t="s">
        <v>150</v>
      </c>
      <c r="BM333" s="186" t="s">
        <v>394</v>
      </c>
    </row>
    <row r="334" spans="1:65" s="14" customFormat="1" ht="11.25">
      <c r="B334" s="204"/>
      <c r="C334" s="205"/>
      <c r="D334" s="195" t="s">
        <v>154</v>
      </c>
      <c r="E334" s="205"/>
      <c r="F334" s="207" t="s">
        <v>385</v>
      </c>
      <c r="G334" s="205"/>
      <c r="H334" s="208">
        <v>64.260000000000005</v>
      </c>
      <c r="I334" s="209"/>
      <c r="J334" s="205"/>
      <c r="K334" s="205"/>
      <c r="L334" s="210"/>
      <c r="M334" s="211"/>
      <c r="N334" s="212"/>
      <c r="O334" s="212"/>
      <c r="P334" s="212"/>
      <c r="Q334" s="212"/>
      <c r="R334" s="212"/>
      <c r="S334" s="212"/>
      <c r="T334" s="213"/>
      <c r="AT334" s="214" t="s">
        <v>154</v>
      </c>
      <c r="AU334" s="214" t="s">
        <v>85</v>
      </c>
      <c r="AV334" s="14" t="s">
        <v>85</v>
      </c>
      <c r="AW334" s="14" t="s">
        <v>4</v>
      </c>
      <c r="AX334" s="14" t="s">
        <v>83</v>
      </c>
      <c r="AY334" s="214" t="s">
        <v>142</v>
      </c>
    </row>
    <row r="335" spans="1:65" s="2" customFormat="1" ht="37.9" customHeight="1">
      <c r="A335" s="36"/>
      <c r="B335" s="37"/>
      <c r="C335" s="175" t="s">
        <v>395</v>
      </c>
      <c r="D335" s="175" t="s">
        <v>145</v>
      </c>
      <c r="E335" s="176" t="s">
        <v>396</v>
      </c>
      <c r="F335" s="177" t="s">
        <v>397</v>
      </c>
      <c r="G335" s="178" t="s">
        <v>148</v>
      </c>
      <c r="H335" s="179">
        <v>62.905999999999999</v>
      </c>
      <c r="I335" s="180"/>
      <c r="J335" s="181">
        <f>ROUND(I335*H335,2)</f>
        <v>0</v>
      </c>
      <c r="K335" s="177" t="s">
        <v>149</v>
      </c>
      <c r="L335" s="41"/>
      <c r="M335" s="182" t="s">
        <v>21</v>
      </c>
      <c r="N335" s="183" t="s">
        <v>46</v>
      </c>
      <c r="O335" s="66"/>
      <c r="P335" s="184">
        <f>O335*H335</f>
        <v>0</v>
      </c>
      <c r="Q335" s="184">
        <v>8.5961600000000003E-3</v>
      </c>
      <c r="R335" s="184">
        <f>Q335*H335</f>
        <v>0.54075004096000001</v>
      </c>
      <c r="S335" s="184">
        <v>0</v>
      </c>
      <c r="T335" s="185">
        <f>S335*H335</f>
        <v>0</v>
      </c>
      <c r="U335" s="36"/>
      <c r="V335" s="36"/>
      <c r="W335" s="36"/>
      <c r="X335" s="36"/>
      <c r="Y335" s="36"/>
      <c r="Z335" s="36"/>
      <c r="AA335" s="36"/>
      <c r="AB335" s="36"/>
      <c r="AC335" s="36"/>
      <c r="AD335" s="36"/>
      <c r="AE335" s="36"/>
      <c r="AR335" s="186" t="s">
        <v>150</v>
      </c>
      <c r="AT335" s="186" t="s">
        <v>145</v>
      </c>
      <c r="AU335" s="186" t="s">
        <v>85</v>
      </c>
      <c r="AY335" s="19" t="s">
        <v>142</v>
      </c>
      <c r="BE335" s="187">
        <f>IF(N335="základní",J335,0)</f>
        <v>0</v>
      </c>
      <c r="BF335" s="187">
        <f>IF(N335="snížená",J335,0)</f>
        <v>0</v>
      </c>
      <c r="BG335" s="187">
        <f>IF(N335="zákl. přenesená",J335,0)</f>
        <v>0</v>
      </c>
      <c r="BH335" s="187">
        <f>IF(N335="sníž. přenesená",J335,0)</f>
        <v>0</v>
      </c>
      <c r="BI335" s="187">
        <f>IF(N335="nulová",J335,0)</f>
        <v>0</v>
      </c>
      <c r="BJ335" s="19" t="s">
        <v>83</v>
      </c>
      <c r="BK335" s="187">
        <f>ROUND(I335*H335,2)</f>
        <v>0</v>
      </c>
      <c r="BL335" s="19" t="s">
        <v>150</v>
      </c>
      <c r="BM335" s="186" t="s">
        <v>398</v>
      </c>
    </row>
    <row r="336" spans="1:65" s="2" customFormat="1" ht="11.25">
      <c r="A336" s="36"/>
      <c r="B336" s="37"/>
      <c r="C336" s="38"/>
      <c r="D336" s="188" t="s">
        <v>152</v>
      </c>
      <c r="E336" s="38"/>
      <c r="F336" s="189" t="s">
        <v>399</v>
      </c>
      <c r="G336" s="38"/>
      <c r="H336" s="38"/>
      <c r="I336" s="190"/>
      <c r="J336" s="38"/>
      <c r="K336" s="38"/>
      <c r="L336" s="41"/>
      <c r="M336" s="191"/>
      <c r="N336" s="192"/>
      <c r="O336" s="66"/>
      <c r="P336" s="66"/>
      <c r="Q336" s="66"/>
      <c r="R336" s="66"/>
      <c r="S336" s="66"/>
      <c r="T336" s="67"/>
      <c r="U336" s="36"/>
      <c r="V336" s="36"/>
      <c r="W336" s="36"/>
      <c r="X336" s="36"/>
      <c r="Y336" s="36"/>
      <c r="Z336" s="36"/>
      <c r="AA336" s="36"/>
      <c r="AB336" s="36"/>
      <c r="AC336" s="36"/>
      <c r="AD336" s="36"/>
      <c r="AE336" s="36"/>
      <c r="AT336" s="19" t="s">
        <v>152</v>
      </c>
      <c r="AU336" s="19" t="s">
        <v>85</v>
      </c>
    </row>
    <row r="337" spans="1:65" s="13" customFormat="1" ht="11.25">
      <c r="B337" s="193"/>
      <c r="C337" s="194"/>
      <c r="D337" s="195" t="s">
        <v>154</v>
      </c>
      <c r="E337" s="196" t="s">
        <v>21</v>
      </c>
      <c r="F337" s="197" t="s">
        <v>400</v>
      </c>
      <c r="G337" s="194"/>
      <c r="H337" s="196" t="s">
        <v>21</v>
      </c>
      <c r="I337" s="198"/>
      <c r="J337" s="194"/>
      <c r="K337" s="194"/>
      <c r="L337" s="199"/>
      <c r="M337" s="200"/>
      <c r="N337" s="201"/>
      <c r="O337" s="201"/>
      <c r="P337" s="201"/>
      <c r="Q337" s="201"/>
      <c r="R337" s="201"/>
      <c r="S337" s="201"/>
      <c r="T337" s="202"/>
      <c r="AT337" s="203" t="s">
        <v>154</v>
      </c>
      <c r="AU337" s="203" t="s">
        <v>85</v>
      </c>
      <c r="AV337" s="13" t="s">
        <v>83</v>
      </c>
      <c r="AW337" s="13" t="s">
        <v>36</v>
      </c>
      <c r="AX337" s="13" t="s">
        <v>75</v>
      </c>
      <c r="AY337" s="203" t="s">
        <v>142</v>
      </c>
    </row>
    <row r="338" spans="1:65" s="14" customFormat="1" ht="11.25">
      <c r="B338" s="204"/>
      <c r="C338" s="205"/>
      <c r="D338" s="195" t="s">
        <v>154</v>
      </c>
      <c r="E338" s="206" t="s">
        <v>21</v>
      </c>
      <c r="F338" s="207" t="s">
        <v>401</v>
      </c>
      <c r="G338" s="205"/>
      <c r="H338" s="208">
        <v>109.526</v>
      </c>
      <c r="I338" s="209"/>
      <c r="J338" s="205"/>
      <c r="K338" s="205"/>
      <c r="L338" s="210"/>
      <c r="M338" s="211"/>
      <c r="N338" s="212"/>
      <c r="O338" s="212"/>
      <c r="P338" s="212"/>
      <c r="Q338" s="212"/>
      <c r="R338" s="212"/>
      <c r="S338" s="212"/>
      <c r="T338" s="213"/>
      <c r="AT338" s="214" t="s">
        <v>154</v>
      </c>
      <c r="AU338" s="214" t="s">
        <v>85</v>
      </c>
      <c r="AV338" s="14" t="s">
        <v>85</v>
      </c>
      <c r="AW338" s="14" t="s">
        <v>36</v>
      </c>
      <c r="AX338" s="14" t="s">
        <v>75</v>
      </c>
      <c r="AY338" s="214" t="s">
        <v>142</v>
      </c>
    </row>
    <row r="339" spans="1:65" s="14" customFormat="1" ht="11.25">
      <c r="B339" s="204"/>
      <c r="C339" s="205"/>
      <c r="D339" s="195" t="s">
        <v>154</v>
      </c>
      <c r="E339" s="206" t="s">
        <v>21</v>
      </c>
      <c r="F339" s="207" t="s">
        <v>402</v>
      </c>
      <c r="G339" s="205"/>
      <c r="H339" s="208">
        <v>-46.62</v>
      </c>
      <c r="I339" s="209"/>
      <c r="J339" s="205"/>
      <c r="K339" s="205"/>
      <c r="L339" s="210"/>
      <c r="M339" s="211"/>
      <c r="N339" s="212"/>
      <c r="O339" s="212"/>
      <c r="P339" s="212"/>
      <c r="Q339" s="212"/>
      <c r="R339" s="212"/>
      <c r="S339" s="212"/>
      <c r="T339" s="213"/>
      <c r="AT339" s="214" t="s">
        <v>154</v>
      </c>
      <c r="AU339" s="214" t="s">
        <v>85</v>
      </c>
      <c r="AV339" s="14" t="s">
        <v>85</v>
      </c>
      <c r="AW339" s="14" t="s">
        <v>36</v>
      </c>
      <c r="AX339" s="14" t="s">
        <v>75</v>
      </c>
      <c r="AY339" s="214" t="s">
        <v>142</v>
      </c>
    </row>
    <row r="340" spans="1:65" s="16" customFormat="1" ht="11.25">
      <c r="B340" s="226"/>
      <c r="C340" s="227"/>
      <c r="D340" s="195" t="s">
        <v>154</v>
      </c>
      <c r="E340" s="228" t="s">
        <v>21</v>
      </c>
      <c r="F340" s="229" t="s">
        <v>164</v>
      </c>
      <c r="G340" s="227"/>
      <c r="H340" s="230">
        <v>62.905999999999999</v>
      </c>
      <c r="I340" s="231"/>
      <c r="J340" s="227"/>
      <c r="K340" s="227"/>
      <c r="L340" s="232"/>
      <c r="M340" s="233"/>
      <c r="N340" s="234"/>
      <c r="O340" s="234"/>
      <c r="P340" s="234"/>
      <c r="Q340" s="234"/>
      <c r="R340" s="234"/>
      <c r="S340" s="234"/>
      <c r="T340" s="235"/>
      <c r="AT340" s="236" t="s">
        <v>154</v>
      </c>
      <c r="AU340" s="236" t="s">
        <v>85</v>
      </c>
      <c r="AV340" s="16" t="s">
        <v>150</v>
      </c>
      <c r="AW340" s="16" t="s">
        <v>36</v>
      </c>
      <c r="AX340" s="16" t="s">
        <v>83</v>
      </c>
      <c r="AY340" s="236" t="s">
        <v>142</v>
      </c>
    </row>
    <row r="341" spans="1:65" s="2" customFormat="1" ht="16.5" customHeight="1">
      <c r="A341" s="36"/>
      <c r="B341" s="37"/>
      <c r="C341" s="238" t="s">
        <v>403</v>
      </c>
      <c r="D341" s="238" t="s">
        <v>381</v>
      </c>
      <c r="E341" s="239" t="s">
        <v>404</v>
      </c>
      <c r="F341" s="240" t="s">
        <v>405</v>
      </c>
      <c r="G341" s="241" t="s">
        <v>148</v>
      </c>
      <c r="H341" s="242">
        <v>64.164000000000001</v>
      </c>
      <c r="I341" s="243"/>
      <c r="J341" s="244">
        <f>ROUND(I341*H341,2)</f>
        <v>0</v>
      </c>
      <c r="K341" s="240" t="s">
        <v>149</v>
      </c>
      <c r="L341" s="245"/>
      <c r="M341" s="246" t="s">
        <v>21</v>
      </c>
      <c r="N341" s="247" t="s">
        <v>46</v>
      </c>
      <c r="O341" s="66"/>
      <c r="P341" s="184">
        <f>O341*H341</f>
        <v>0</v>
      </c>
      <c r="Q341" s="184">
        <v>2.2499999999999998E-3</v>
      </c>
      <c r="R341" s="184">
        <f>Q341*H341</f>
        <v>0.144369</v>
      </c>
      <c r="S341" s="184">
        <v>0</v>
      </c>
      <c r="T341" s="185">
        <f>S341*H341</f>
        <v>0</v>
      </c>
      <c r="U341" s="36"/>
      <c r="V341" s="36"/>
      <c r="W341" s="36"/>
      <c r="X341" s="36"/>
      <c r="Y341" s="36"/>
      <c r="Z341" s="36"/>
      <c r="AA341" s="36"/>
      <c r="AB341" s="36"/>
      <c r="AC341" s="36"/>
      <c r="AD341" s="36"/>
      <c r="AE341" s="36"/>
      <c r="AR341" s="186" t="s">
        <v>216</v>
      </c>
      <c r="AT341" s="186" t="s">
        <v>381</v>
      </c>
      <c r="AU341" s="186" t="s">
        <v>85</v>
      </c>
      <c r="AY341" s="19" t="s">
        <v>142</v>
      </c>
      <c r="BE341" s="187">
        <f>IF(N341="základní",J341,0)</f>
        <v>0</v>
      </c>
      <c r="BF341" s="187">
        <f>IF(N341="snížená",J341,0)</f>
        <v>0</v>
      </c>
      <c r="BG341" s="187">
        <f>IF(N341="zákl. přenesená",J341,0)</f>
        <v>0</v>
      </c>
      <c r="BH341" s="187">
        <f>IF(N341="sníž. přenesená",J341,0)</f>
        <v>0</v>
      </c>
      <c r="BI341" s="187">
        <f>IF(N341="nulová",J341,0)</f>
        <v>0</v>
      </c>
      <c r="BJ341" s="19" t="s">
        <v>83</v>
      </c>
      <c r="BK341" s="187">
        <f>ROUND(I341*H341,2)</f>
        <v>0</v>
      </c>
      <c r="BL341" s="19" t="s">
        <v>150</v>
      </c>
      <c r="BM341" s="186" t="s">
        <v>406</v>
      </c>
    </row>
    <row r="342" spans="1:65" s="14" customFormat="1" ht="11.25">
      <c r="B342" s="204"/>
      <c r="C342" s="205"/>
      <c r="D342" s="195" t="s">
        <v>154</v>
      </c>
      <c r="E342" s="205"/>
      <c r="F342" s="207" t="s">
        <v>407</v>
      </c>
      <c r="G342" s="205"/>
      <c r="H342" s="208">
        <v>64.164000000000001</v>
      </c>
      <c r="I342" s="209"/>
      <c r="J342" s="205"/>
      <c r="K342" s="205"/>
      <c r="L342" s="210"/>
      <c r="M342" s="211"/>
      <c r="N342" s="212"/>
      <c r="O342" s="212"/>
      <c r="P342" s="212"/>
      <c r="Q342" s="212"/>
      <c r="R342" s="212"/>
      <c r="S342" s="212"/>
      <c r="T342" s="213"/>
      <c r="AT342" s="214" t="s">
        <v>154</v>
      </c>
      <c r="AU342" s="214" t="s">
        <v>85</v>
      </c>
      <c r="AV342" s="14" t="s">
        <v>85</v>
      </c>
      <c r="AW342" s="14" t="s">
        <v>4</v>
      </c>
      <c r="AX342" s="14" t="s">
        <v>83</v>
      </c>
      <c r="AY342" s="214" t="s">
        <v>142</v>
      </c>
    </row>
    <row r="343" spans="1:65" s="2" customFormat="1" ht="24.2" customHeight="1">
      <c r="A343" s="36"/>
      <c r="B343" s="37"/>
      <c r="C343" s="175" t="s">
        <v>408</v>
      </c>
      <c r="D343" s="175" t="s">
        <v>145</v>
      </c>
      <c r="E343" s="176" t="s">
        <v>409</v>
      </c>
      <c r="F343" s="177" t="s">
        <v>410</v>
      </c>
      <c r="G343" s="178" t="s">
        <v>167</v>
      </c>
      <c r="H343" s="179">
        <v>78</v>
      </c>
      <c r="I343" s="180"/>
      <c r="J343" s="181">
        <f>ROUND(I343*H343,2)</f>
        <v>0</v>
      </c>
      <c r="K343" s="177" t="s">
        <v>149</v>
      </c>
      <c r="L343" s="41"/>
      <c r="M343" s="182" t="s">
        <v>21</v>
      </c>
      <c r="N343" s="183" t="s">
        <v>46</v>
      </c>
      <c r="O343" s="66"/>
      <c r="P343" s="184">
        <f>O343*H343</f>
        <v>0</v>
      </c>
      <c r="Q343" s="184">
        <v>1.758E-3</v>
      </c>
      <c r="R343" s="184">
        <f>Q343*H343</f>
        <v>0.137124</v>
      </c>
      <c r="S343" s="184">
        <v>0</v>
      </c>
      <c r="T343" s="185">
        <f>S343*H343</f>
        <v>0</v>
      </c>
      <c r="U343" s="36"/>
      <c r="V343" s="36"/>
      <c r="W343" s="36"/>
      <c r="X343" s="36"/>
      <c r="Y343" s="36"/>
      <c r="Z343" s="36"/>
      <c r="AA343" s="36"/>
      <c r="AB343" s="36"/>
      <c r="AC343" s="36"/>
      <c r="AD343" s="36"/>
      <c r="AE343" s="36"/>
      <c r="AR343" s="186" t="s">
        <v>150</v>
      </c>
      <c r="AT343" s="186" t="s">
        <v>145</v>
      </c>
      <c r="AU343" s="186" t="s">
        <v>85</v>
      </c>
      <c r="AY343" s="19" t="s">
        <v>142</v>
      </c>
      <c r="BE343" s="187">
        <f>IF(N343="základní",J343,0)</f>
        <v>0</v>
      </c>
      <c r="BF343" s="187">
        <f>IF(N343="snížená",J343,0)</f>
        <v>0</v>
      </c>
      <c r="BG343" s="187">
        <f>IF(N343="zákl. přenesená",J343,0)</f>
        <v>0</v>
      </c>
      <c r="BH343" s="187">
        <f>IF(N343="sníž. přenesená",J343,0)</f>
        <v>0</v>
      </c>
      <c r="BI343" s="187">
        <f>IF(N343="nulová",J343,0)</f>
        <v>0</v>
      </c>
      <c r="BJ343" s="19" t="s">
        <v>83</v>
      </c>
      <c r="BK343" s="187">
        <f>ROUND(I343*H343,2)</f>
        <v>0</v>
      </c>
      <c r="BL343" s="19" t="s">
        <v>150</v>
      </c>
      <c r="BM343" s="186" t="s">
        <v>411</v>
      </c>
    </row>
    <row r="344" spans="1:65" s="2" customFormat="1" ht="11.25">
      <c r="A344" s="36"/>
      <c r="B344" s="37"/>
      <c r="C344" s="38"/>
      <c r="D344" s="188" t="s">
        <v>152</v>
      </c>
      <c r="E344" s="38"/>
      <c r="F344" s="189" t="s">
        <v>412</v>
      </c>
      <c r="G344" s="38"/>
      <c r="H344" s="38"/>
      <c r="I344" s="190"/>
      <c r="J344" s="38"/>
      <c r="K344" s="38"/>
      <c r="L344" s="41"/>
      <c r="M344" s="191"/>
      <c r="N344" s="192"/>
      <c r="O344" s="66"/>
      <c r="P344" s="66"/>
      <c r="Q344" s="66"/>
      <c r="R344" s="66"/>
      <c r="S344" s="66"/>
      <c r="T344" s="67"/>
      <c r="U344" s="36"/>
      <c r="V344" s="36"/>
      <c r="W344" s="36"/>
      <c r="X344" s="36"/>
      <c r="Y344" s="36"/>
      <c r="Z344" s="36"/>
      <c r="AA344" s="36"/>
      <c r="AB344" s="36"/>
      <c r="AC344" s="36"/>
      <c r="AD344" s="36"/>
      <c r="AE344" s="36"/>
      <c r="AT344" s="19" t="s">
        <v>152</v>
      </c>
      <c r="AU344" s="19" t="s">
        <v>85</v>
      </c>
    </row>
    <row r="345" spans="1:65" s="2" customFormat="1" ht="29.25">
      <c r="A345" s="36"/>
      <c r="B345" s="37"/>
      <c r="C345" s="38"/>
      <c r="D345" s="195" t="s">
        <v>190</v>
      </c>
      <c r="E345" s="38"/>
      <c r="F345" s="237" t="s">
        <v>413</v>
      </c>
      <c r="G345" s="38"/>
      <c r="H345" s="38"/>
      <c r="I345" s="190"/>
      <c r="J345" s="38"/>
      <c r="K345" s="38"/>
      <c r="L345" s="41"/>
      <c r="M345" s="191"/>
      <c r="N345" s="192"/>
      <c r="O345" s="66"/>
      <c r="P345" s="66"/>
      <c r="Q345" s="66"/>
      <c r="R345" s="66"/>
      <c r="S345" s="66"/>
      <c r="T345" s="67"/>
      <c r="U345" s="36"/>
      <c r="V345" s="36"/>
      <c r="W345" s="36"/>
      <c r="X345" s="36"/>
      <c r="Y345" s="36"/>
      <c r="Z345" s="36"/>
      <c r="AA345" s="36"/>
      <c r="AB345" s="36"/>
      <c r="AC345" s="36"/>
      <c r="AD345" s="36"/>
      <c r="AE345" s="36"/>
      <c r="AT345" s="19" t="s">
        <v>190</v>
      </c>
      <c r="AU345" s="19" t="s">
        <v>85</v>
      </c>
    </row>
    <row r="346" spans="1:65" s="13" customFormat="1" ht="11.25">
      <c r="B346" s="193"/>
      <c r="C346" s="194"/>
      <c r="D346" s="195" t="s">
        <v>154</v>
      </c>
      <c r="E346" s="196" t="s">
        <v>21</v>
      </c>
      <c r="F346" s="197" t="s">
        <v>376</v>
      </c>
      <c r="G346" s="194"/>
      <c r="H346" s="196" t="s">
        <v>21</v>
      </c>
      <c r="I346" s="198"/>
      <c r="J346" s="194"/>
      <c r="K346" s="194"/>
      <c r="L346" s="199"/>
      <c r="M346" s="200"/>
      <c r="N346" s="201"/>
      <c r="O346" s="201"/>
      <c r="P346" s="201"/>
      <c r="Q346" s="201"/>
      <c r="R346" s="201"/>
      <c r="S346" s="201"/>
      <c r="T346" s="202"/>
      <c r="AT346" s="203" t="s">
        <v>154</v>
      </c>
      <c r="AU346" s="203" t="s">
        <v>85</v>
      </c>
      <c r="AV346" s="13" t="s">
        <v>83</v>
      </c>
      <c r="AW346" s="13" t="s">
        <v>36</v>
      </c>
      <c r="AX346" s="13" t="s">
        <v>75</v>
      </c>
      <c r="AY346" s="203" t="s">
        <v>142</v>
      </c>
    </row>
    <row r="347" spans="1:65" s="13" customFormat="1" ht="11.25">
      <c r="B347" s="193"/>
      <c r="C347" s="194"/>
      <c r="D347" s="195" t="s">
        <v>154</v>
      </c>
      <c r="E347" s="196" t="s">
        <v>21</v>
      </c>
      <c r="F347" s="197" t="s">
        <v>377</v>
      </c>
      <c r="G347" s="194"/>
      <c r="H347" s="196" t="s">
        <v>21</v>
      </c>
      <c r="I347" s="198"/>
      <c r="J347" s="194"/>
      <c r="K347" s="194"/>
      <c r="L347" s="199"/>
      <c r="M347" s="200"/>
      <c r="N347" s="201"/>
      <c r="O347" s="201"/>
      <c r="P347" s="201"/>
      <c r="Q347" s="201"/>
      <c r="R347" s="201"/>
      <c r="S347" s="201"/>
      <c r="T347" s="202"/>
      <c r="AT347" s="203" t="s">
        <v>154</v>
      </c>
      <c r="AU347" s="203" t="s">
        <v>85</v>
      </c>
      <c r="AV347" s="13" t="s">
        <v>83</v>
      </c>
      <c r="AW347" s="13" t="s">
        <v>36</v>
      </c>
      <c r="AX347" s="13" t="s">
        <v>75</v>
      </c>
      <c r="AY347" s="203" t="s">
        <v>142</v>
      </c>
    </row>
    <row r="348" spans="1:65" s="14" customFormat="1" ht="11.25">
      <c r="B348" s="204"/>
      <c r="C348" s="205"/>
      <c r="D348" s="195" t="s">
        <v>154</v>
      </c>
      <c r="E348" s="206" t="s">
        <v>21</v>
      </c>
      <c r="F348" s="207" t="s">
        <v>378</v>
      </c>
      <c r="G348" s="205"/>
      <c r="H348" s="208">
        <v>32.4</v>
      </c>
      <c r="I348" s="209"/>
      <c r="J348" s="205"/>
      <c r="K348" s="205"/>
      <c r="L348" s="210"/>
      <c r="M348" s="211"/>
      <c r="N348" s="212"/>
      <c r="O348" s="212"/>
      <c r="P348" s="212"/>
      <c r="Q348" s="212"/>
      <c r="R348" s="212"/>
      <c r="S348" s="212"/>
      <c r="T348" s="213"/>
      <c r="AT348" s="214" t="s">
        <v>154</v>
      </c>
      <c r="AU348" s="214" t="s">
        <v>85</v>
      </c>
      <c r="AV348" s="14" t="s">
        <v>85</v>
      </c>
      <c r="AW348" s="14" t="s">
        <v>36</v>
      </c>
      <c r="AX348" s="14" t="s">
        <v>75</v>
      </c>
      <c r="AY348" s="214" t="s">
        <v>142</v>
      </c>
    </row>
    <row r="349" spans="1:65" s="14" customFormat="1" ht="11.25">
      <c r="B349" s="204"/>
      <c r="C349" s="205"/>
      <c r="D349" s="195" t="s">
        <v>154</v>
      </c>
      <c r="E349" s="206" t="s">
        <v>21</v>
      </c>
      <c r="F349" s="207" t="s">
        <v>379</v>
      </c>
      <c r="G349" s="205"/>
      <c r="H349" s="208">
        <v>28.8</v>
      </c>
      <c r="I349" s="209"/>
      <c r="J349" s="205"/>
      <c r="K349" s="205"/>
      <c r="L349" s="210"/>
      <c r="M349" s="211"/>
      <c r="N349" s="212"/>
      <c r="O349" s="212"/>
      <c r="P349" s="212"/>
      <c r="Q349" s="212"/>
      <c r="R349" s="212"/>
      <c r="S349" s="212"/>
      <c r="T349" s="213"/>
      <c r="AT349" s="214" t="s">
        <v>154</v>
      </c>
      <c r="AU349" s="214" t="s">
        <v>85</v>
      </c>
      <c r="AV349" s="14" t="s">
        <v>85</v>
      </c>
      <c r="AW349" s="14" t="s">
        <v>36</v>
      </c>
      <c r="AX349" s="14" t="s">
        <v>75</v>
      </c>
      <c r="AY349" s="214" t="s">
        <v>142</v>
      </c>
    </row>
    <row r="350" spans="1:65" s="15" customFormat="1" ht="11.25">
      <c r="B350" s="215"/>
      <c r="C350" s="216"/>
      <c r="D350" s="195" t="s">
        <v>154</v>
      </c>
      <c r="E350" s="217" t="s">
        <v>21</v>
      </c>
      <c r="F350" s="218" t="s">
        <v>161</v>
      </c>
      <c r="G350" s="216"/>
      <c r="H350" s="219">
        <v>61.2</v>
      </c>
      <c r="I350" s="220"/>
      <c r="J350" s="216"/>
      <c r="K350" s="216"/>
      <c r="L350" s="221"/>
      <c r="M350" s="222"/>
      <c r="N350" s="223"/>
      <c r="O350" s="223"/>
      <c r="P350" s="223"/>
      <c r="Q350" s="223"/>
      <c r="R350" s="223"/>
      <c r="S350" s="223"/>
      <c r="T350" s="224"/>
      <c r="AT350" s="225" t="s">
        <v>154</v>
      </c>
      <c r="AU350" s="225" t="s">
        <v>85</v>
      </c>
      <c r="AV350" s="15" t="s">
        <v>143</v>
      </c>
      <c r="AW350" s="15" t="s">
        <v>36</v>
      </c>
      <c r="AX350" s="15" t="s">
        <v>75</v>
      </c>
      <c r="AY350" s="225" t="s">
        <v>142</v>
      </c>
    </row>
    <row r="351" spans="1:65" s="13" customFormat="1" ht="11.25">
      <c r="B351" s="193"/>
      <c r="C351" s="194"/>
      <c r="D351" s="195" t="s">
        <v>154</v>
      </c>
      <c r="E351" s="196" t="s">
        <v>21</v>
      </c>
      <c r="F351" s="197" t="s">
        <v>414</v>
      </c>
      <c r="G351" s="194"/>
      <c r="H351" s="196" t="s">
        <v>21</v>
      </c>
      <c r="I351" s="198"/>
      <c r="J351" s="194"/>
      <c r="K351" s="194"/>
      <c r="L351" s="199"/>
      <c r="M351" s="200"/>
      <c r="N351" s="201"/>
      <c r="O351" s="201"/>
      <c r="P351" s="201"/>
      <c r="Q351" s="201"/>
      <c r="R351" s="201"/>
      <c r="S351" s="201"/>
      <c r="T351" s="202"/>
      <c r="AT351" s="203" t="s">
        <v>154</v>
      </c>
      <c r="AU351" s="203" t="s">
        <v>85</v>
      </c>
      <c r="AV351" s="13" t="s">
        <v>83</v>
      </c>
      <c r="AW351" s="13" t="s">
        <v>36</v>
      </c>
      <c r="AX351" s="13" t="s">
        <v>75</v>
      </c>
      <c r="AY351" s="203" t="s">
        <v>142</v>
      </c>
    </row>
    <row r="352" spans="1:65" s="14" customFormat="1" ht="11.25">
      <c r="B352" s="204"/>
      <c r="C352" s="205"/>
      <c r="D352" s="195" t="s">
        <v>154</v>
      </c>
      <c r="E352" s="206" t="s">
        <v>21</v>
      </c>
      <c r="F352" s="207" t="s">
        <v>415</v>
      </c>
      <c r="G352" s="205"/>
      <c r="H352" s="208">
        <v>8.4</v>
      </c>
      <c r="I352" s="209"/>
      <c r="J352" s="205"/>
      <c r="K352" s="205"/>
      <c r="L352" s="210"/>
      <c r="M352" s="211"/>
      <c r="N352" s="212"/>
      <c r="O352" s="212"/>
      <c r="P352" s="212"/>
      <c r="Q352" s="212"/>
      <c r="R352" s="212"/>
      <c r="S352" s="212"/>
      <c r="T352" s="213"/>
      <c r="AT352" s="214" t="s">
        <v>154</v>
      </c>
      <c r="AU352" s="214" t="s">
        <v>85</v>
      </c>
      <c r="AV352" s="14" t="s">
        <v>85</v>
      </c>
      <c r="AW352" s="14" t="s">
        <v>36</v>
      </c>
      <c r="AX352" s="14" t="s">
        <v>75</v>
      </c>
      <c r="AY352" s="214" t="s">
        <v>142</v>
      </c>
    </row>
    <row r="353" spans="1:65" s="14" customFormat="1" ht="11.25">
      <c r="B353" s="204"/>
      <c r="C353" s="205"/>
      <c r="D353" s="195" t="s">
        <v>154</v>
      </c>
      <c r="E353" s="206" t="s">
        <v>21</v>
      </c>
      <c r="F353" s="207" t="s">
        <v>416</v>
      </c>
      <c r="G353" s="205"/>
      <c r="H353" s="208">
        <v>8.4</v>
      </c>
      <c r="I353" s="209"/>
      <c r="J353" s="205"/>
      <c r="K353" s="205"/>
      <c r="L353" s="210"/>
      <c r="M353" s="211"/>
      <c r="N353" s="212"/>
      <c r="O353" s="212"/>
      <c r="P353" s="212"/>
      <c r="Q353" s="212"/>
      <c r="R353" s="212"/>
      <c r="S353" s="212"/>
      <c r="T353" s="213"/>
      <c r="AT353" s="214" t="s">
        <v>154</v>
      </c>
      <c r="AU353" s="214" t="s">
        <v>85</v>
      </c>
      <c r="AV353" s="14" t="s">
        <v>85</v>
      </c>
      <c r="AW353" s="14" t="s">
        <v>36</v>
      </c>
      <c r="AX353" s="14" t="s">
        <v>75</v>
      </c>
      <c r="AY353" s="214" t="s">
        <v>142</v>
      </c>
    </row>
    <row r="354" spans="1:65" s="15" customFormat="1" ht="11.25">
      <c r="B354" s="215"/>
      <c r="C354" s="216"/>
      <c r="D354" s="195" t="s">
        <v>154</v>
      </c>
      <c r="E354" s="217" t="s">
        <v>21</v>
      </c>
      <c r="F354" s="218" t="s">
        <v>161</v>
      </c>
      <c r="G354" s="216"/>
      <c r="H354" s="219">
        <v>16.8</v>
      </c>
      <c r="I354" s="220"/>
      <c r="J354" s="216"/>
      <c r="K354" s="216"/>
      <c r="L354" s="221"/>
      <c r="M354" s="222"/>
      <c r="N354" s="223"/>
      <c r="O354" s="223"/>
      <c r="P354" s="223"/>
      <c r="Q354" s="223"/>
      <c r="R354" s="223"/>
      <c r="S354" s="223"/>
      <c r="T354" s="224"/>
      <c r="AT354" s="225" t="s">
        <v>154</v>
      </c>
      <c r="AU354" s="225" t="s">
        <v>85</v>
      </c>
      <c r="AV354" s="15" t="s">
        <v>143</v>
      </c>
      <c r="AW354" s="15" t="s">
        <v>36</v>
      </c>
      <c r="AX354" s="15" t="s">
        <v>75</v>
      </c>
      <c r="AY354" s="225" t="s">
        <v>142</v>
      </c>
    </row>
    <row r="355" spans="1:65" s="16" customFormat="1" ht="11.25">
      <c r="B355" s="226"/>
      <c r="C355" s="227"/>
      <c r="D355" s="195" t="s">
        <v>154</v>
      </c>
      <c r="E355" s="228" t="s">
        <v>21</v>
      </c>
      <c r="F355" s="229" t="s">
        <v>164</v>
      </c>
      <c r="G355" s="227"/>
      <c r="H355" s="230">
        <v>78.000000000000014</v>
      </c>
      <c r="I355" s="231"/>
      <c r="J355" s="227"/>
      <c r="K355" s="227"/>
      <c r="L355" s="232"/>
      <c r="M355" s="233"/>
      <c r="N355" s="234"/>
      <c r="O355" s="234"/>
      <c r="P355" s="234"/>
      <c r="Q355" s="234"/>
      <c r="R355" s="234"/>
      <c r="S355" s="234"/>
      <c r="T355" s="235"/>
      <c r="AT355" s="236" t="s">
        <v>154</v>
      </c>
      <c r="AU355" s="236" t="s">
        <v>85</v>
      </c>
      <c r="AV355" s="16" t="s">
        <v>150</v>
      </c>
      <c r="AW355" s="16" t="s">
        <v>36</v>
      </c>
      <c r="AX355" s="16" t="s">
        <v>83</v>
      </c>
      <c r="AY355" s="236" t="s">
        <v>142</v>
      </c>
    </row>
    <row r="356" spans="1:65" s="2" customFormat="1" ht="16.5" customHeight="1">
      <c r="A356" s="36"/>
      <c r="B356" s="37"/>
      <c r="C356" s="238" t="s">
        <v>417</v>
      </c>
      <c r="D356" s="238" t="s">
        <v>381</v>
      </c>
      <c r="E356" s="239" t="s">
        <v>418</v>
      </c>
      <c r="F356" s="240" t="s">
        <v>419</v>
      </c>
      <c r="G356" s="241" t="s">
        <v>148</v>
      </c>
      <c r="H356" s="242">
        <v>10.098000000000001</v>
      </c>
      <c r="I356" s="243"/>
      <c r="J356" s="244">
        <f>ROUND(I356*H356,2)</f>
        <v>0</v>
      </c>
      <c r="K356" s="240" t="s">
        <v>149</v>
      </c>
      <c r="L356" s="245"/>
      <c r="M356" s="246" t="s">
        <v>21</v>
      </c>
      <c r="N356" s="247" t="s">
        <v>46</v>
      </c>
      <c r="O356" s="66"/>
      <c r="P356" s="184">
        <f>O356*H356</f>
        <v>0</v>
      </c>
      <c r="Q356" s="184">
        <v>5.9999999999999995E-4</v>
      </c>
      <c r="R356" s="184">
        <f>Q356*H356</f>
        <v>6.0587999999999996E-3</v>
      </c>
      <c r="S356" s="184">
        <v>0</v>
      </c>
      <c r="T356" s="185">
        <f>S356*H356</f>
        <v>0</v>
      </c>
      <c r="U356" s="36"/>
      <c r="V356" s="36"/>
      <c r="W356" s="36"/>
      <c r="X356" s="36"/>
      <c r="Y356" s="36"/>
      <c r="Z356" s="36"/>
      <c r="AA356" s="36"/>
      <c r="AB356" s="36"/>
      <c r="AC356" s="36"/>
      <c r="AD356" s="36"/>
      <c r="AE356" s="36"/>
      <c r="AR356" s="186" t="s">
        <v>216</v>
      </c>
      <c r="AT356" s="186" t="s">
        <v>381</v>
      </c>
      <c r="AU356" s="186" t="s">
        <v>85</v>
      </c>
      <c r="AY356" s="19" t="s">
        <v>142</v>
      </c>
      <c r="BE356" s="187">
        <f>IF(N356="základní",J356,0)</f>
        <v>0</v>
      </c>
      <c r="BF356" s="187">
        <f>IF(N356="snížená",J356,0)</f>
        <v>0</v>
      </c>
      <c r="BG356" s="187">
        <f>IF(N356="zákl. přenesená",J356,0)</f>
        <v>0</v>
      </c>
      <c r="BH356" s="187">
        <f>IF(N356="sníž. přenesená",J356,0)</f>
        <v>0</v>
      </c>
      <c r="BI356" s="187">
        <f>IF(N356="nulová",J356,0)</f>
        <v>0</v>
      </c>
      <c r="BJ356" s="19" t="s">
        <v>83</v>
      </c>
      <c r="BK356" s="187">
        <f>ROUND(I356*H356,2)</f>
        <v>0</v>
      </c>
      <c r="BL356" s="19" t="s">
        <v>150</v>
      </c>
      <c r="BM356" s="186" t="s">
        <v>420</v>
      </c>
    </row>
    <row r="357" spans="1:65" s="13" customFormat="1" ht="11.25">
      <c r="B357" s="193"/>
      <c r="C357" s="194"/>
      <c r="D357" s="195" t="s">
        <v>154</v>
      </c>
      <c r="E357" s="196" t="s">
        <v>21</v>
      </c>
      <c r="F357" s="197" t="s">
        <v>376</v>
      </c>
      <c r="G357" s="194"/>
      <c r="H357" s="196" t="s">
        <v>21</v>
      </c>
      <c r="I357" s="198"/>
      <c r="J357" s="194"/>
      <c r="K357" s="194"/>
      <c r="L357" s="199"/>
      <c r="M357" s="200"/>
      <c r="N357" s="201"/>
      <c r="O357" s="201"/>
      <c r="P357" s="201"/>
      <c r="Q357" s="201"/>
      <c r="R357" s="201"/>
      <c r="S357" s="201"/>
      <c r="T357" s="202"/>
      <c r="AT357" s="203" t="s">
        <v>154</v>
      </c>
      <c r="AU357" s="203" t="s">
        <v>85</v>
      </c>
      <c r="AV357" s="13" t="s">
        <v>83</v>
      </c>
      <c r="AW357" s="13" t="s">
        <v>36</v>
      </c>
      <c r="AX357" s="13" t="s">
        <v>75</v>
      </c>
      <c r="AY357" s="203" t="s">
        <v>142</v>
      </c>
    </row>
    <row r="358" spans="1:65" s="13" customFormat="1" ht="11.25">
      <c r="B358" s="193"/>
      <c r="C358" s="194"/>
      <c r="D358" s="195" t="s">
        <v>154</v>
      </c>
      <c r="E358" s="196" t="s">
        <v>21</v>
      </c>
      <c r="F358" s="197" t="s">
        <v>377</v>
      </c>
      <c r="G358" s="194"/>
      <c r="H358" s="196" t="s">
        <v>21</v>
      </c>
      <c r="I358" s="198"/>
      <c r="J358" s="194"/>
      <c r="K358" s="194"/>
      <c r="L358" s="199"/>
      <c r="M358" s="200"/>
      <c r="N358" s="201"/>
      <c r="O358" s="201"/>
      <c r="P358" s="201"/>
      <c r="Q358" s="201"/>
      <c r="R358" s="201"/>
      <c r="S358" s="201"/>
      <c r="T358" s="202"/>
      <c r="AT358" s="203" t="s">
        <v>154</v>
      </c>
      <c r="AU358" s="203" t="s">
        <v>85</v>
      </c>
      <c r="AV358" s="13" t="s">
        <v>83</v>
      </c>
      <c r="AW358" s="13" t="s">
        <v>36</v>
      </c>
      <c r="AX358" s="13" t="s">
        <v>75</v>
      </c>
      <c r="AY358" s="203" t="s">
        <v>142</v>
      </c>
    </row>
    <row r="359" spans="1:65" s="14" customFormat="1" ht="11.25">
      <c r="B359" s="204"/>
      <c r="C359" s="205"/>
      <c r="D359" s="195" t="s">
        <v>154</v>
      </c>
      <c r="E359" s="206" t="s">
        <v>21</v>
      </c>
      <c r="F359" s="207" t="s">
        <v>378</v>
      </c>
      <c r="G359" s="205"/>
      <c r="H359" s="208">
        <v>32.4</v>
      </c>
      <c r="I359" s="209"/>
      <c r="J359" s="205"/>
      <c r="K359" s="205"/>
      <c r="L359" s="210"/>
      <c r="M359" s="211"/>
      <c r="N359" s="212"/>
      <c r="O359" s="212"/>
      <c r="P359" s="212"/>
      <c r="Q359" s="212"/>
      <c r="R359" s="212"/>
      <c r="S359" s="212"/>
      <c r="T359" s="213"/>
      <c r="AT359" s="214" t="s">
        <v>154</v>
      </c>
      <c r="AU359" s="214" t="s">
        <v>85</v>
      </c>
      <c r="AV359" s="14" t="s">
        <v>85</v>
      </c>
      <c r="AW359" s="14" t="s">
        <v>36</v>
      </c>
      <c r="AX359" s="14" t="s">
        <v>75</v>
      </c>
      <c r="AY359" s="214" t="s">
        <v>142</v>
      </c>
    </row>
    <row r="360" spans="1:65" s="14" customFormat="1" ht="11.25">
      <c r="B360" s="204"/>
      <c r="C360" s="205"/>
      <c r="D360" s="195" t="s">
        <v>154</v>
      </c>
      <c r="E360" s="206" t="s">
        <v>21</v>
      </c>
      <c r="F360" s="207" t="s">
        <v>379</v>
      </c>
      <c r="G360" s="205"/>
      <c r="H360" s="208">
        <v>28.8</v>
      </c>
      <c r="I360" s="209"/>
      <c r="J360" s="205"/>
      <c r="K360" s="205"/>
      <c r="L360" s="210"/>
      <c r="M360" s="211"/>
      <c r="N360" s="212"/>
      <c r="O360" s="212"/>
      <c r="P360" s="212"/>
      <c r="Q360" s="212"/>
      <c r="R360" s="212"/>
      <c r="S360" s="212"/>
      <c r="T360" s="213"/>
      <c r="AT360" s="214" t="s">
        <v>154</v>
      </c>
      <c r="AU360" s="214" t="s">
        <v>85</v>
      </c>
      <c r="AV360" s="14" t="s">
        <v>85</v>
      </c>
      <c r="AW360" s="14" t="s">
        <v>36</v>
      </c>
      <c r="AX360" s="14" t="s">
        <v>75</v>
      </c>
      <c r="AY360" s="214" t="s">
        <v>142</v>
      </c>
    </row>
    <row r="361" spans="1:65" s="16" customFormat="1" ht="11.25">
      <c r="B361" s="226"/>
      <c r="C361" s="227"/>
      <c r="D361" s="195" t="s">
        <v>154</v>
      </c>
      <c r="E361" s="228" t="s">
        <v>21</v>
      </c>
      <c r="F361" s="229" t="s">
        <v>164</v>
      </c>
      <c r="G361" s="227"/>
      <c r="H361" s="230">
        <v>61.2</v>
      </c>
      <c r="I361" s="231"/>
      <c r="J361" s="227"/>
      <c r="K361" s="227"/>
      <c r="L361" s="232"/>
      <c r="M361" s="233"/>
      <c r="N361" s="234"/>
      <c r="O361" s="234"/>
      <c r="P361" s="234"/>
      <c r="Q361" s="234"/>
      <c r="R361" s="234"/>
      <c r="S361" s="234"/>
      <c r="T361" s="235"/>
      <c r="AT361" s="236" t="s">
        <v>154</v>
      </c>
      <c r="AU361" s="236" t="s">
        <v>85</v>
      </c>
      <c r="AV361" s="16" t="s">
        <v>150</v>
      </c>
      <c r="AW361" s="16" t="s">
        <v>36</v>
      </c>
      <c r="AX361" s="16" t="s">
        <v>75</v>
      </c>
      <c r="AY361" s="236" t="s">
        <v>142</v>
      </c>
    </row>
    <row r="362" spans="1:65" s="14" customFormat="1" ht="11.25">
      <c r="B362" s="204"/>
      <c r="C362" s="205"/>
      <c r="D362" s="195" t="s">
        <v>154</v>
      </c>
      <c r="E362" s="206" t="s">
        <v>21</v>
      </c>
      <c r="F362" s="207" t="s">
        <v>421</v>
      </c>
      <c r="G362" s="205"/>
      <c r="H362" s="208">
        <v>9.18</v>
      </c>
      <c r="I362" s="209"/>
      <c r="J362" s="205"/>
      <c r="K362" s="205"/>
      <c r="L362" s="210"/>
      <c r="M362" s="211"/>
      <c r="N362" s="212"/>
      <c r="O362" s="212"/>
      <c r="P362" s="212"/>
      <c r="Q362" s="212"/>
      <c r="R362" s="212"/>
      <c r="S362" s="212"/>
      <c r="T362" s="213"/>
      <c r="AT362" s="214" t="s">
        <v>154</v>
      </c>
      <c r="AU362" s="214" t="s">
        <v>85</v>
      </c>
      <c r="AV362" s="14" t="s">
        <v>85</v>
      </c>
      <c r="AW362" s="14" t="s">
        <v>36</v>
      </c>
      <c r="AX362" s="14" t="s">
        <v>83</v>
      </c>
      <c r="AY362" s="214" t="s">
        <v>142</v>
      </c>
    </row>
    <row r="363" spans="1:65" s="14" customFormat="1" ht="11.25">
      <c r="B363" s="204"/>
      <c r="C363" s="205"/>
      <c r="D363" s="195" t="s">
        <v>154</v>
      </c>
      <c r="E363" s="205"/>
      <c r="F363" s="207" t="s">
        <v>422</v>
      </c>
      <c r="G363" s="205"/>
      <c r="H363" s="208">
        <v>10.098000000000001</v>
      </c>
      <c r="I363" s="209"/>
      <c r="J363" s="205"/>
      <c r="K363" s="205"/>
      <c r="L363" s="210"/>
      <c r="M363" s="211"/>
      <c r="N363" s="212"/>
      <c r="O363" s="212"/>
      <c r="P363" s="212"/>
      <c r="Q363" s="212"/>
      <c r="R363" s="212"/>
      <c r="S363" s="212"/>
      <c r="T363" s="213"/>
      <c r="AT363" s="214" t="s">
        <v>154</v>
      </c>
      <c r="AU363" s="214" t="s">
        <v>85</v>
      </c>
      <c r="AV363" s="14" t="s">
        <v>85</v>
      </c>
      <c r="AW363" s="14" t="s">
        <v>4</v>
      </c>
      <c r="AX363" s="14" t="s">
        <v>83</v>
      </c>
      <c r="AY363" s="214" t="s">
        <v>142</v>
      </c>
    </row>
    <row r="364" spans="1:65" s="2" customFormat="1" ht="16.5" customHeight="1">
      <c r="A364" s="36"/>
      <c r="B364" s="37"/>
      <c r="C364" s="238" t="s">
        <v>423</v>
      </c>
      <c r="D364" s="238" t="s">
        <v>381</v>
      </c>
      <c r="E364" s="239" t="s">
        <v>424</v>
      </c>
      <c r="F364" s="240" t="s">
        <v>425</v>
      </c>
      <c r="G364" s="241" t="s">
        <v>148</v>
      </c>
      <c r="H364" s="242">
        <v>2.7719999999999998</v>
      </c>
      <c r="I364" s="243"/>
      <c r="J364" s="244">
        <f>ROUND(I364*H364,2)</f>
        <v>0</v>
      </c>
      <c r="K364" s="240" t="s">
        <v>149</v>
      </c>
      <c r="L364" s="245"/>
      <c r="M364" s="246" t="s">
        <v>21</v>
      </c>
      <c r="N364" s="247" t="s">
        <v>46</v>
      </c>
      <c r="O364" s="66"/>
      <c r="P364" s="184">
        <f>O364*H364</f>
        <v>0</v>
      </c>
      <c r="Q364" s="184">
        <v>8.9999999999999998E-4</v>
      </c>
      <c r="R364" s="184">
        <f>Q364*H364</f>
        <v>2.4947999999999997E-3</v>
      </c>
      <c r="S364" s="184">
        <v>0</v>
      </c>
      <c r="T364" s="185">
        <f>S364*H364</f>
        <v>0</v>
      </c>
      <c r="U364" s="36"/>
      <c r="V364" s="36"/>
      <c r="W364" s="36"/>
      <c r="X364" s="36"/>
      <c r="Y364" s="36"/>
      <c r="Z364" s="36"/>
      <c r="AA364" s="36"/>
      <c r="AB364" s="36"/>
      <c r="AC364" s="36"/>
      <c r="AD364" s="36"/>
      <c r="AE364" s="36"/>
      <c r="AR364" s="186" t="s">
        <v>216</v>
      </c>
      <c r="AT364" s="186" t="s">
        <v>381</v>
      </c>
      <c r="AU364" s="186" t="s">
        <v>85</v>
      </c>
      <c r="AY364" s="19" t="s">
        <v>142</v>
      </c>
      <c r="BE364" s="187">
        <f>IF(N364="základní",J364,0)</f>
        <v>0</v>
      </c>
      <c r="BF364" s="187">
        <f>IF(N364="snížená",J364,0)</f>
        <v>0</v>
      </c>
      <c r="BG364" s="187">
        <f>IF(N364="zákl. přenesená",J364,0)</f>
        <v>0</v>
      </c>
      <c r="BH364" s="187">
        <f>IF(N364="sníž. přenesená",J364,0)</f>
        <v>0</v>
      </c>
      <c r="BI364" s="187">
        <f>IF(N364="nulová",J364,0)</f>
        <v>0</v>
      </c>
      <c r="BJ364" s="19" t="s">
        <v>83</v>
      </c>
      <c r="BK364" s="187">
        <f>ROUND(I364*H364,2)</f>
        <v>0</v>
      </c>
      <c r="BL364" s="19" t="s">
        <v>150</v>
      </c>
      <c r="BM364" s="186" t="s">
        <v>426</v>
      </c>
    </row>
    <row r="365" spans="1:65" s="13" customFormat="1" ht="11.25">
      <c r="B365" s="193"/>
      <c r="C365" s="194"/>
      <c r="D365" s="195" t="s">
        <v>154</v>
      </c>
      <c r="E365" s="196" t="s">
        <v>21</v>
      </c>
      <c r="F365" s="197" t="s">
        <v>376</v>
      </c>
      <c r="G365" s="194"/>
      <c r="H365" s="196" t="s">
        <v>21</v>
      </c>
      <c r="I365" s="198"/>
      <c r="J365" s="194"/>
      <c r="K365" s="194"/>
      <c r="L365" s="199"/>
      <c r="M365" s="200"/>
      <c r="N365" s="201"/>
      <c r="O365" s="201"/>
      <c r="P365" s="201"/>
      <c r="Q365" s="201"/>
      <c r="R365" s="201"/>
      <c r="S365" s="201"/>
      <c r="T365" s="202"/>
      <c r="AT365" s="203" t="s">
        <v>154</v>
      </c>
      <c r="AU365" s="203" t="s">
        <v>85</v>
      </c>
      <c r="AV365" s="13" t="s">
        <v>83</v>
      </c>
      <c r="AW365" s="13" t="s">
        <v>36</v>
      </c>
      <c r="AX365" s="13" t="s">
        <v>75</v>
      </c>
      <c r="AY365" s="203" t="s">
        <v>142</v>
      </c>
    </row>
    <row r="366" spans="1:65" s="13" customFormat="1" ht="11.25">
      <c r="B366" s="193"/>
      <c r="C366" s="194"/>
      <c r="D366" s="195" t="s">
        <v>154</v>
      </c>
      <c r="E366" s="196" t="s">
        <v>21</v>
      </c>
      <c r="F366" s="197" t="s">
        <v>414</v>
      </c>
      <c r="G366" s="194"/>
      <c r="H366" s="196" t="s">
        <v>21</v>
      </c>
      <c r="I366" s="198"/>
      <c r="J366" s="194"/>
      <c r="K366" s="194"/>
      <c r="L366" s="199"/>
      <c r="M366" s="200"/>
      <c r="N366" s="201"/>
      <c r="O366" s="201"/>
      <c r="P366" s="201"/>
      <c r="Q366" s="201"/>
      <c r="R366" s="201"/>
      <c r="S366" s="201"/>
      <c r="T366" s="202"/>
      <c r="AT366" s="203" t="s">
        <v>154</v>
      </c>
      <c r="AU366" s="203" t="s">
        <v>85</v>
      </c>
      <c r="AV366" s="13" t="s">
        <v>83</v>
      </c>
      <c r="AW366" s="13" t="s">
        <v>36</v>
      </c>
      <c r="AX366" s="13" t="s">
        <v>75</v>
      </c>
      <c r="AY366" s="203" t="s">
        <v>142</v>
      </c>
    </row>
    <row r="367" spans="1:65" s="14" customFormat="1" ht="11.25">
      <c r="B367" s="204"/>
      <c r="C367" s="205"/>
      <c r="D367" s="195" t="s">
        <v>154</v>
      </c>
      <c r="E367" s="206" t="s">
        <v>21</v>
      </c>
      <c r="F367" s="207" t="s">
        <v>415</v>
      </c>
      <c r="G367" s="205"/>
      <c r="H367" s="208">
        <v>8.4</v>
      </c>
      <c r="I367" s="209"/>
      <c r="J367" s="205"/>
      <c r="K367" s="205"/>
      <c r="L367" s="210"/>
      <c r="M367" s="211"/>
      <c r="N367" s="212"/>
      <c r="O367" s="212"/>
      <c r="P367" s="212"/>
      <c r="Q367" s="212"/>
      <c r="R367" s="212"/>
      <c r="S367" s="212"/>
      <c r="T367" s="213"/>
      <c r="AT367" s="214" t="s">
        <v>154</v>
      </c>
      <c r="AU367" s="214" t="s">
        <v>85</v>
      </c>
      <c r="AV367" s="14" t="s">
        <v>85</v>
      </c>
      <c r="AW367" s="14" t="s">
        <v>36</v>
      </c>
      <c r="AX367" s="14" t="s">
        <v>75</v>
      </c>
      <c r="AY367" s="214" t="s">
        <v>142</v>
      </c>
    </row>
    <row r="368" spans="1:65" s="14" customFormat="1" ht="11.25">
      <c r="B368" s="204"/>
      <c r="C368" s="205"/>
      <c r="D368" s="195" t="s">
        <v>154</v>
      </c>
      <c r="E368" s="206" t="s">
        <v>21</v>
      </c>
      <c r="F368" s="207" t="s">
        <v>416</v>
      </c>
      <c r="G368" s="205"/>
      <c r="H368" s="208">
        <v>8.4</v>
      </c>
      <c r="I368" s="209"/>
      <c r="J368" s="205"/>
      <c r="K368" s="205"/>
      <c r="L368" s="210"/>
      <c r="M368" s="211"/>
      <c r="N368" s="212"/>
      <c r="O368" s="212"/>
      <c r="P368" s="212"/>
      <c r="Q368" s="212"/>
      <c r="R368" s="212"/>
      <c r="S368" s="212"/>
      <c r="T368" s="213"/>
      <c r="AT368" s="214" t="s">
        <v>154</v>
      </c>
      <c r="AU368" s="214" t="s">
        <v>85</v>
      </c>
      <c r="AV368" s="14" t="s">
        <v>85</v>
      </c>
      <c r="AW368" s="14" t="s">
        <v>36</v>
      </c>
      <c r="AX368" s="14" t="s">
        <v>75</v>
      </c>
      <c r="AY368" s="214" t="s">
        <v>142</v>
      </c>
    </row>
    <row r="369" spans="1:65" s="16" customFormat="1" ht="11.25">
      <c r="B369" s="226"/>
      <c r="C369" s="227"/>
      <c r="D369" s="195" t="s">
        <v>154</v>
      </c>
      <c r="E369" s="228" t="s">
        <v>21</v>
      </c>
      <c r="F369" s="229" t="s">
        <v>164</v>
      </c>
      <c r="G369" s="227"/>
      <c r="H369" s="230">
        <v>16.8</v>
      </c>
      <c r="I369" s="231"/>
      <c r="J369" s="227"/>
      <c r="K369" s="227"/>
      <c r="L369" s="232"/>
      <c r="M369" s="233"/>
      <c r="N369" s="234"/>
      <c r="O369" s="234"/>
      <c r="P369" s="234"/>
      <c r="Q369" s="234"/>
      <c r="R369" s="234"/>
      <c r="S369" s="234"/>
      <c r="T369" s="235"/>
      <c r="AT369" s="236" t="s">
        <v>154</v>
      </c>
      <c r="AU369" s="236" t="s">
        <v>85</v>
      </c>
      <c r="AV369" s="16" t="s">
        <v>150</v>
      </c>
      <c r="AW369" s="16" t="s">
        <v>36</v>
      </c>
      <c r="AX369" s="16" t="s">
        <v>75</v>
      </c>
      <c r="AY369" s="236" t="s">
        <v>142</v>
      </c>
    </row>
    <row r="370" spans="1:65" s="14" customFormat="1" ht="11.25">
      <c r="B370" s="204"/>
      <c r="C370" s="205"/>
      <c r="D370" s="195" t="s">
        <v>154</v>
      </c>
      <c r="E370" s="206" t="s">
        <v>21</v>
      </c>
      <c r="F370" s="207" t="s">
        <v>427</v>
      </c>
      <c r="G370" s="205"/>
      <c r="H370" s="208">
        <v>2.52</v>
      </c>
      <c r="I370" s="209"/>
      <c r="J370" s="205"/>
      <c r="K370" s="205"/>
      <c r="L370" s="210"/>
      <c r="M370" s="211"/>
      <c r="N370" s="212"/>
      <c r="O370" s="212"/>
      <c r="P370" s="212"/>
      <c r="Q370" s="212"/>
      <c r="R370" s="212"/>
      <c r="S370" s="212"/>
      <c r="T370" s="213"/>
      <c r="AT370" s="214" t="s">
        <v>154</v>
      </c>
      <c r="AU370" s="214" t="s">
        <v>85</v>
      </c>
      <c r="AV370" s="14" t="s">
        <v>85</v>
      </c>
      <c r="AW370" s="14" t="s">
        <v>36</v>
      </c>
      <c r="AX370" s="14" t="s">
        <v>83</v>
      </c>
      <c r="AY370" s="214" t="s">
        <v>142</v>
      </c>
    </row>
    <row r="371" spans="1:65" s="14" customFormat="1" ht="11.25">
      <c r="B371" s="204"/>
      <c r="C371" s="205"/>
      <c r="D371" s="195" t="s">
        <v>154</v>
      </c>
      <c r="E371" s="205"/>
      <c r="F371" s="207" t="s">
        <v>428</v>
      </c>
      <c r="G371" s="205"/>
      <c r="H371" s="208">
        <v>2.7719999999999998</v>
      </c>
      <c r="I371" s="209"/>
      <c r="J371" s="205"/>
      <c r="K371" s="205"/>
      <c r="L371" s="210"/>
      <c r="M371" s="211"/>
      <c r="N371" s="212"/>
      <c r="O371" s="212"/>
      <c r="P371" s="212"/>
      <c r="Q371" s="212"/>
      <c r="R371" s="212"/>
      <c r="S371" s="212"/>
      <c r="T371" s="213"/>
      <c r="AT371" s="214" t="s">
        <v>154</v>
      </c>
      <c r="AU371" s="214" t="s">
        <v>85</v>
      </c>
      <c r="AV371" s="14" t="s">
        <v>85</v>
      </c>
      <c r="AW371" s="14" t="s">
        <v>4</v>
      </c>
      <c r="AX371" s="14" t="s">
        <v>83</v>
      </c>
      <c r="AY371" s="214" t="s">
        <v>142</v>
      </c>
    </row>
    <row r="372" spans="1:65" s="2" customFormat="1" ht="16.5" customHeight="1">
      <c r="A372" s="36"/>
      <c r="B372" s="37"/>
      <c r="C372" s="175" t="s">
        <v>429</v>
      </c>
      <c r="D372" s="175" t="s">
        <v>145</v>
      </c>
      <c r="E372" s="176" t="s">
        <v>430</v>
      </c>
      <c r="F372" s="177" t="s">
        <v>431</v>
      </c>
      <c r="G372" s="178" t="s">
        <v>167</v>
      </c>
      <c r="H372" s="179">
        <v>10.911</v>
      </c>
      <c r="I372" s="180"/>
      <c r="J372" s="181">
        <f>ROUND(I372*H372,2)</f>
        <v>0</v>
      </c>
      <c r="K372" s="177" t="s">
        <v>149</v>
      </c>
      <c r="L372" s="41"/>
      <c r="M372" s="182" t="s">
        <v>21</v>
      </c>
      <c r="N372" s="183" t="s">
        <v>46</v>
      </c>
      <c r="O372" s="66"/>
      <c r="P372" s="184">
        <f>O372*H372</f>
        <v>0</v>
      </c>
      <c r="Q372" s="184">
        <v>3.0000000000000001E-5</v>
      </c>
      <c r="R372" s="184">
        <f>Q372*H372</f>
        <v>3.2732999999999997E-4</v>
      </c>
      <c r="S372" s="184">
        <v>0</v>
      </c>
      <c r="T372" s="185">
        <f>S372*H372</f>
        <v>0</v>
      </c>
      <c r="U372" s="36"/>
      <c r="V372" s="36"/>
      <c r="W372" s="36"/>
      <c r="X372" s="36"/>
      <c r="Y372" s="36"/>
      <c r="Z372" s="36"/>
      <c r="AA372" s="36"/>
      <c r="AB372" s="36"/>
      <c r="AC372" s="36"/>
      <c r="AD372" s="36"/>
      <c r="AE372" s="36"/>
      <c r="AR372" s="186" t="s">
        <v>150</v>
      </c>
      <c r="AT372" s="186" t="s">
        <v>145</v>
      </c>
      <c r="AU372" s="186" t="s">
        <v>85</v>
      </c>
      <c r="AY372" s="19" t="s">
        <v>142</v>
      </c>
      <c r="BE372" s="187">
        <f>IF(N372="základní",J372,0)</f>
        <v>0</v>
      </c>
      <c r="BF372" s="187">
        <f>IF(N372="snížená",J372,0)</f>
        <v>0</v>
      </c>
      <c r="BG372" s="187">
        <f>IF(N372="zákl. přenesená",J372,0)</f>
        <v>0</v>
      </c>
      <c r="BH372" s="187">
        <f>IF(N372="sníž. přenesená",J372,0)</f>
        <v>0</v>
      </c>
      <c r="BI372" s="187">
        <f>IF(N372="nulová",J372,0)</f>
        <v>0</v>
      </c>
      <c r="BJ372" s="19" t="s">
        <v>83</v>
      </c>
      <c r="BK372" s="187">
        <f>ROUND(I372*H372,2)</f>
        <v>0</v>
      </c>
      <c r="BL372" s="19" t="s">
        <v>150</v>
      </c>
      <c r="BM372" s="186" t="s">
        <v>432</v>
      </c>
    </row>
    <row r="373" spans="1:65" s="2" customFormat="1" ht="11.25">
      <c r="A373" s="36"/>
      <c r="B373" s="37"/>
      <c r="C373" s="38"/>
      <c r="D373" s="188" t="s">
        <v>152</v>
      </c>
      <c r="E373" s="38"/>
      <c r="F373" s="189" t="s">
        <v>433</v>
      </c>
      <c r="G373" s="38"/>
      <c r="H373" s="38"/>
      <c r="I373" s="190"/>
      <c r="J373" s="38"/>
      <c r="K373" s="38"/>
      <c r="L373" s="41"/>
      <c r="M373" s="191"/>
      <c r="N373" s="192"/>
      <c r="O373" s="66"/>
      <c r="P373" s="66"/>
      <c r="Q373" s="66"/>
      <c r="R373" s="66"/>
      <c r="S373" s="66"/>
      <c r="T373" s="67"/>
      <c r="U373" s="36"/>
      <c r="V373" s="36"/>
      <c r="W373" s="36"/>
      <c r="X373" s="36"/>
      <c r="Y373" s="36"/>
      <c r="Z373" s="36"/>
      <c r="AA373" s="36"/>
      <c r="AB373" s="36"/>
      <c r="AC373" s="36"/>
      <c r="AD373" s="36"/>
      <c r="AE373" s="36"/>
      <c r="AT373" s="19" t="s">
        <v>152</v>
      </c>
      <c r="AU373" s="19" t="s">
        <v>85</v>
      </c>
    </row>
    <row r="374" spans="1:65" s="13" customFormat="1" ht="11.25">
      <c r="B374" s="193"/>
      <c r="C374" s="194"/>
      <c r="D374" s="195" t="s">
        <v>154</v>
      </c>
      <c r="E374" s="196" t="s">
        <v>21</v>
      </c>
      <c r="F374" s="197" t="s">
        <v>192</v>
      </c>
      <c r="G374" s="194"/>
      <c r="H374" s="196" t="s">
        <v>21</v>
      </c>
      <c r="I374" s="198"/>
      <c r="J374" s="194"/>
      <c r="K374" s="194"/>
      <c r="L374" s="199"/>
      <c r="M374" s="200"/>
      <c r="N374" s="201"/>
      <c r="O374" s="201"/>
      <c r="P374" s="201"/>
      <c r="Q374" s="201"/>
      <c r="R374" s="201"/>
      <c r="S374" s="201"/>
      <c r="T374" s="202"/>
      <c r="AT374" s="203" t="s">
        <v>154</v>
      </c>
      <c r="AU374" s="203" t="s">
        <v>85</v>
      </c>
      <c r="AV374" s="13" t="s">
        <v>83</v>
      </c>
      <c r="AW374" s="13" t="s">
        <v>36</v>
      </c>
      <c r="AX374" s="13" t="s">
        <v>75</v>
      </c>
      <c r="AY374" s="203" t="s">
        <v>142</v>
      </c>
    </row>
    <row r="375" spans="1:65" s="14" customFormat="1" ht="11.25">
      <c r="B375" s="204"/>
      <c r="C375" s="205"/>
      <c r="D375" s="195" t="s">
        <v>154</v>
      </c>
      <c r="E375" s="206" t="s">
        <v>21</v>
      </c>
      <c r="F375" s="207" t="s">
        <v>434</v>
      </c>
      <c r="G375" s="205"/>
      <c r="H375" s="208">
        <v>10.911</v>
      </c>
      <c r="I375" s="209"/>
      <c r="J375" s="205"/>
      <c r="K375" s="205"/>
      <c r="L375" s="210"/>
      <c r="M375" s="211"/>
      <c r="N375" s="212"/>
      <c r="O375" s="212"/>
      <c r="P375" s="212"/>
      <c r="Q375" s="212"/>
      <c r="R375" s="212"/>
      <c r="S375" s="212"/>
      <c r="T375" s="213"/>
      <c r="AT375" s="214" t="s">
        <v>154</v>
      </c>
      <c r="AU375" s="214" t="s">
        <v>85</v>
      </c>
      <c r="AV375" s="14" t="s">
        <v>85</v>
      </c>
      <c r="AW375" s="14" t="s">
        <v>36</v>
      </c>
      <c r="AX375" s="14" t="s">
        <v>75</v>
      </c>
      <c r="AY375" s="214" t="s">
        <v>142</v>
      </c>
    </row>
    <row r="376" spans="1:65" s="16" customFormat="1" ht="11.25">
      <c r="B376" s="226"/>
      <c r="C376" s="227"/>
      <c r="D376" s="195" t="s">
        <v>154</v>
      </c>
      <c r="E376" s="228" t="s">
        <v>21</v>
      </c>
      <c r="F376" s="229" t="s">
        <v>164</v>
      </c>
      <c r="G376" s="227"/>
      <c r="H376" s="230">
        <v>10.911</v>
      </c>
      <c r="I376" s="231"/>
      <c r="J376" s="227"/>
      <c r="K376" s="227"/>
      <c r="L376" s="232"/>
      <c r="M376" s="233"/>
      <c r="N376" s="234"/>
      <c r="O376" s="234"/>
      <c r="P376" s="234"/>
      <c r="Q376" s="234"/>
      <c r="R376" s="234"/>
      <c r="S376" s="234"/>
      <c r="T376" s="235"/>
      <c r="AT376" s="236" t="s">
        <v>154</v>
      </c>
      <c r="AU376" s="236" t="s">
        <v>85</v>
      </c>
      <c r="AV376" s="16" t="s">
        <v>150</v>
      </c>
      <c r="AW376" s="16" t="s">
        <v>36</v>
      </c>
      <c r="AX376" s="16" t="s">
        <v>83</v>
      </c>
      <c r="AY376" s="236" t="s">
        <v>142</v>
      </c>
    </row>
    <row r="377" spans="1:65" s="2" customFormat="1" ht="16.5" customHeight="1">
      <c r="A377" s="36"/>
      <c r="B377" s="37"/>
      <c r="C377" s="238" t="s">
        <v>435</v>
      </c>
      <c r="D377" s="238" t="s">
        <v>381</v>
      </c>
      <c r="E377" s="239" t="s">
        <v>436</v>
      </c>
      <c r="F377" s="240" t="s">
        <v>437</v>
      </c>
      <c r="G377" s="241" t="s">
        <v>167</v>
      </c>
      <c r="H377" s="242">
        <v>11.457000000000001</v>
      </c>
      <c r="I377" s="243"/>
      <c r="J377" s="244">
        <f>ROUND(I377*H377,2)</f>
        <v>0</v>
      </c>
      <c r="K377" s="240" t="s">
        <v>149</v>
      </c>
      <c r="L377" s="245"/>
      <c r="M377" s="246" t="s">
        <v>21</v>
      </c>
      <c r="N377" s="247" t="s">
        <v>46</v>
      </c>
      <c r="O377" s="66"/>
      <c r="P377" s="184">
        <f>O377*H377</f>
        <v>0</v>
      </c>
      <c r="Q377" s="184">
        <v>5.5999999999999995E-4</v>
      </c>
      <c r="R377" s="184">
        <f>Q377*H377</f>
        <v>6.4159199999999994E-3</v>
      </c>
      <c r="S377" s="184">
        <v>0</v>
      </c>
      <c r="T377" s="185">
        <f>S377*H377</f>
        <v>0</v>
      </c>
      <c r="U377" s="36"/>
      <c r="V377" s="36"/>
      <c r="W377" s="36"/>
      <c r="X377" s="36"/>
      <c r="Y377" s="36"/>
      <c r="Z377" s="36"/>
      <c r="AA377" s="36"/>
      <c r="AB377" s="36"/>
      <c r="AC377" s="36"/>
      <c r="AD377" s="36"/>
      <c r="AE377" s="36"/>
      <c r="AR377" s="186" t="s">
        <v>216</v>
      </c>
      <c r="AT377" s="186" t="s">
        <v>381</v>
      </c>
      <c r="AU377" s="186" t="s">
        <v>85</v>
      </c>
      <c r="AY377" s="19" t="s">
        <v>142</v>
      </c>
      <c r="BE377" s="187">
        <f>IF(N377="základní",J377,0)</f>
        <v>0</v>
      </c>
      <c r="BF377" s="187">
        <f>IF(N377="snížená",J377,0)</f>
        <v>0</v>
      </c>
      <c r="BG377" s="187">
        <f>IF(N377="zákl. přenesená",J377,0)</f>
        <v>0</v>
      </c>
      <c r="BH377" s="187">
        <f>IF(N377="sníž. přenesená",J377,0)</f>
        <v>0</v>
      </c>
      <c r="BI377" s="187">
        <f>IF(N377="nulová",J377,0)</f>
        <v>0</v>
      </c>
      <c r="BJ377" s="19" t="s">
        <v>83</v>
      </c>
      <c r="BK377" s="187">
        <f>ROUND(I377*H377,2)</f>
        <v>0</v>
      </c>
      <c r="BL377" s="19" t="s">
        <v>150</v>
      </c>
      <c r="BM377" s="186" t="s">
        <v>438</v>
      </c>
    </row>
    <row r="378" spans="1:65" s="14" customFormat="1" ht="11.25">
      <c r="B378" s="204"/>
      <c r="C378" s="205"/>
      <c r="D378" s="195" t="s">
        <v>154</v>
      </c>
      <c r="E378" s="205"/>
      <c r="F378" s="207" t="s">
        <v>439</v>
      </c>
      <c r="G378" s="205"/>
      <c r="H378" s="208">
        <v>11.457000000000001</v>
      </c>
      <c r="I378" s="209"/>
      <c r="J378" s="205"/>
      <c r="K378" s="205"/>
      <c r="L378" s="210"/>
      <c r="M378" s="211"/>
      <c r="N378" s="212"/>
      <c r="O378" s="212"/>
      <c r="P378" s="212"/>
      <c r="Q378" s="212"/>
      <c r="R378" s="212"/>
      <c r="S378" s="212"/>
      <c r="T378" s="213"/>
      <c r="AT378" s="214" t="s">
        <v>154</v>
      </c>
      <c r="AU378" s="214" t="s">
        <v>85</v>
      </c>
      <c r="AV378" s="14" t="s">
        <v>85</v>
      </c>
      <c r="AW378" s="14" t="s">
        <v>4</v>
      </c>
      <c r="AX378" s="14" t="s">
        <v>83</v>
      </c>
      <c r="AY378" s="214" t="s">
        <v>142</v>
      </c>
    </row>
    <row r="379" spans="1:65" s="2" customFormat="1" ht="16.5" customHeight="1">
      <c r="A379" s="36"/>
      <c r="B379" s="37"/>
      <c r="C379" s="175" t="s">
        <v>440</v>
      </c>
      <c r="D379" s="175" t="s">
        <v>145</v>
      </c>
      <c r="E379" s="176" t="s">
        <v>441</v>
      </c>
      <c r="F379" s="177" t="s">
        <v>442</v>
      </c>
      <c r="G379" s="178" t="s">
        <v>167</v>
      </c>
      <c r="H379" s="179">
        <v>105.63500000000001</v>
      </c>
      <c r="I379" s="180"/>
      <c r="J379" s="181">
        <f>ROUND(I379*H379,2)</f>
        <v>0</v>
      </c>
      <c r="K379" s="177" t="s">
        <v>149</v>
      </c>
      <c r="L379" s="41"/>
      <c r="M379" s="182" t="s">
        <v>21</v>
      </c>
      <c r="N379" s="183" t="s">
        <v>46</v>
      </c>
      <c r="O379" s="66"/>
      <c r="P379" s="184">
        <f>O379*H379</f>
        <v>0</v>
      </c>
      <c r="Q379" s="184">
        <v>0</v>
      </c>
      <c r="R379" s="184">
        <f>Q379*H379</f>
        <v>0</v>
      </c>
      <c r="S379" s="184">
        <v>0</v>
      </c>
      <c r="T379" s="185">
        <f>S379*H379</f>
        <v>0</v>
      </c>
      <c r="U379" s="36"/>
      <c r="V379" s="36"/>
      <c r="W379" s="36"/>
      <c r="X379" s="36"/>
      <c r="Y379" s="36"/>
      <c r="Z379" s="36"/>
      <c r="AA379" s="36"/>
      <c r="AB379" s="36"/>
      <c r="AC379" s="36"/>
      <c r="AD379" s="36"/>
      <c r="AE379" s="36"/>
      <c r="AR379" s="186" t="s">
        <v>150</v>
      </c>
      <c r="AT379" s="186" t="s">
        <v>145</v>
      </c>
      <c r="AU379" s="186" t="s">
        <v>85</v>
      </c>
      <c r="AY379" s="19" t="s">
        <v>142</v>
      </c>
      <c r="BE379" s="187">
        <f>IF(N379="základní",J379,0)</f>
        <v>0</v>
      </c>
      <c r="BF379" s="187">
        <f>IF(N379="snížená",J379,0)</f>
        <v>0</v>
      </c>
      <c r="BG379" s="187">
        <f>IF(N379="zákl. přenesená",J379,0)</f>
        <v>0</v>
      </c>
      <c r="BH379" s="187">
        <f>IF(N379="sníž. přenesená",J379,0)</f>
        <v>0</v>
      </c>
      <c r="BI379" s="187">
        <f>IF(N379="nulová",J379,0)</f>
        <v>0</v>
      </c>
      <c r="BJ379" s="19" t="s">
        <v>83</v>
      </c>
      <c r="BK379" s="187">
        <f>ROUND(I379*H379,2)</f>
        <v>0</v>
      </c>
      <c r="BL379" s="19" t="s">
        <v>150</v>
      </c>
      <c r="BM379" s="186" t="s">
        <v>443</v>
      </c>
    </row>
    <row r="380" spans="1:65" s="2" customFormat="1" ht="11.25">
      <c r="A380" s="36"/>
      <c r="B380" s="37"/>
      <c r="C380" s="38"/>
      <c r="D380" s="188" t="s">
        <v>152</v>
      </c>
      <c r="E380" s="38"/>
      <c r="F380" s="189" t="s">
        <v>444</v>
      </c>
      <c r="G380" s="38"/>
      <c r="H380" s="38"/>
      <c r="I380" s="190"/>
      <c r="J380" s="38"/>
      <c r="K380" s="38"/>
      <c r="L380" s="41"/>
      <c r="M380" s="191"/>
      <c r="N380" s="192"/>
      <c r="O380" s="66"/>
      <c r="P380" s="66"/>
      <c r="Q380" s="66"/>
      <c r="R380" s="66"/>
      <c r="S380" s="66"/>
      <c r="T380" s="67"/>
      <c r="U380" s="36"/>
      <c r="V380" s="36"/>
      <c r="W380" s="36"/>
      <c r="X380" s="36"/>
      <c r="Y380" s="36"/>
      <c r="Z380" s="36"/>
      <c r="AA380" s="36"/>
      <c r="AB380" s="36"/>
      <c r="AC380" s="36"/>
      <c r="AD380" s="36"/>
      <c r="AE380" s="36"/>
      <c r="AT380" s="19" t="s">
        <v>152</v>
      </c>
      <c r="AU380" s="19" t="s">
        <v>85</v>
      </c>
    </row>
    <row r="381" spans="1:65" s="2" customFormat="1" ht="16.5" customHeight="1">
      <c r="A381" s="36"/>
      <c r="B381" s="37"/>
      <c r="C381" s="238" t="s">
        <v>445</v>
      </c>
      <c r="D381" s="238" t="s">
        <v>381</v>
      </c>
      <c r="E381" s="239" t="s">
        <v>446</v>
      </c>
      <c r="F381" s="240" t="s">
        <v>447</v>
      </c>
      <c r="G381" s="241" t="s">
        <v>167</v>
      </c>
      <c r="H381" s="242">
        <v>64.260000000000005</v>
      </c>
      <c r="I381" s="243"/>
      <c r="J381" s="244">
        <f>ROUND(I381*H381,2)</f>
        <v>0</v>
      </c>
      <c r="K381" s="240" t="s">
        <v>149</v>
      </c>
      <c r="L381" s="245"/>
      <c r="M381" s="246" t="s">
        <v>21</v>
      </c>
      <c r="N381" s="247" t="s">
        <v>46</v>
      </c>
      <c r="O381" s="66"/>
      <c r="P381" s="184">
        <f>O381*H381</f>
        <v>0</v>
      </c>
      <c r="Q381" s="184">
        <v>4.0000000000000003E-5</v>
      </c>
      <c r="R381" s="184">
        <f>Q381*H381</f>
        <v>2.5704000000000005E-3</v>
      </c>
      <c r="S381" s="184">
        <v>0</v>
      </c>
      <c r="T381" s="185">
        <f>S381*H381</f>
        <v>0</v>
      </c>
      <c r="U381" s="36"/>
      <c r="V381" s="36"/>
      <c r="W381" s="36"/>
      <c r="X381" s="36"/>
      <c r="Y381" s="36"/>
      <c r="Z381" s="36"/>
      <c r="AA381" s="36"/>
      <c r="AB381" s="36"/>
      <c r="AC381" s="36"/>
      <c r="AD381" s="36"/>
      <c r="AE381" s="36"/>
      <c r="AR381" s="186" t="s">
        <v>216</v>
      </c>
      <c r="AT381" s="186" t="s">
        <v>381</v>
      </c>
      <c r="AU381" s="186" t="s">
        <v>85</v>
      </c>
      <c r="AY381" s="19" t="s">
        <v>142</v>
      </c>
      <c r="BE381" s="187">
        <f>IF(N381="základní",J381,0)</f>
        <v>0</v>
      </c>
      <c r="BF381" s="187">
        <f>IF(N381="snížená",J381,0)</f>
        <v>0</v>
      </c>
      <c r="BG381" s="187">
        <f>IF(N381="zákl. přenesená",J381,0)</f>
        <v>0</v>
      </c>
      <c r="BH381" s="187">
        <f>IF(N381="sníž. přenesená",J381,0)</f>
        <v>0</v>
      </c>
      <c r="BI381" s="187">
        <f>IF(N381="nulová",J381,0)</f>
        <v>0</v>
      </c>
      <c r="BJ381" s="19" t="s">
        <v>83</v>
      </c>
      <c r="BK381" s="187">
        <f>ROUND(I381*H381,2)</f>
        <v>0</v>
      </c>
      <c r="BL381" s="19" t="s">
        <v>150</v>
      </c>
      <c r="BM381" s="186" t="s">
        <v>448</v>
      </c>
    </row>
    <row r="382" spans="1:65" s="13" customFormat="1" ht="11.25">
      <c r="B382" s="193"/>
      <c r="C382" s="194"/>
      <c r="D382" s="195" t="s">
        <v>154</v>
      </c>
      <c r="E382" s="196" t="s">
        <v>21</v>
      </c>
      <c r="F382" s="197" t="s">
        <v>376</v>
      </c>
      <c r="G382" s="194"/>
      <c r="H382" s="196" t="s">
        <v>21</v>
      </c>
      <c r="I382" s="198"/>
      <c r="J382" s="194"/>
      <c r="K382" s="194"/>
      <c r="L382" s="199"/>
      <c r="M382" s="200"/>
      <c r="N382" s="201"/>
      <c r="O382" s="201"/>
      <c r="P382" s="201"/>
      <c r="Q382" s="201"/>
      <c r="R382" s="201"/>
      <c r="S382" s="201"/>
      <c r="T382" s="202"/>
      <c r="AT382" s="203" t="s">
        <v>154</v>
      </c>
      <c r="AU382" s="203" t="s">
        <v>85</v>
      </c>
      <c r="AV382" s="13" t="s">
        <v>83</v>
      </c>
      <c r="AW382" s="13" t="s">
        <v>36</v>
      </c>
      <c r="AX382" s="13" t="s">
        <v>75</v>
      </c>
      <c r="AY382" s="203" t="s">
        <v>142</v>
      </c>
    </row>
    <row r="383" spans="1:65" s="13" customFormat="1" ht="11.25">
      <c r="B383" s="193"/>
      <c r="C383" s="194"/>
      <c r="D383" s="195" t="s">
        <v>154</v>
      </c>
      <c r="E383" s="196" t="s">
        <v>21</v>
      </c>
      <c r="F383" s="197" t="s">
        <v>377</v>
      </c>
      <c r="G383" s="194"/>
      <c r="H383" s="196" t="s">
        <v>21</v>
      </c>
      <c r="I383" s="198"/>
      <c r="J383" s="194"/>
      <c r="K383" s="194"/>
      <c r="L383" s="199"/>
      <c r="M383" s="200"/>
      <c r="N383" s="201"/>
      <c r="O383" s="201"/>
      <c r="P383" s="201"/>
      <c r="Q383" s="201"/>
      <c r="R383" s="201"/>
      <c r="S383" s="201"/>
      <c r="T383" s="202"/>
      <c r="AT383" s="203" t="s">
        <v>154</v>
      </c>
      <c r="AU383" s="203" t="s">
        <v>85</v>
      </c>
      <c r="AV383" s="13" t="s">
        <v>83</v>
      </c>
      <c r="AW383" s="13" t="s">
        <v>36</v>
      </c>
      <c r="AX383" s="13" t="s">
        <v>75</v>
      </c>
      <c r="AY383" s="203" t="s">
        <v>142</v>
      </c>
    </row>
    <row r="384" spans="1:65" s="14" customFormat="1" ht="11.25">
      <c r="B384" s="204"/>
      <c r="C384" s="205"/>
      <c r="D384" s="195" t="s">
        <v>154</v>
      </c>
      <c r="E384" s="206" t="s">
        <v>21</v>
      </c>
      <c r="F384" s="207" t="s">
        <v>378</v>
      </c>
      <c r="G384" s="205"/>
      <c r="H384" s="208">
        <v>32.4</v>
      </c>
      <c r="I384" s="209"/>
      <c r="J384" s="205"/>
      <c r="K384" s="205"/>
      <c r="L384" s="210"/>
      <c r="M384" s="211"/>
      <c r="N384" s="212"/>
      <c r="O384" s="212"/>
      <c r="P384" s="212"/>
      <c r="Q384" s="212"/>
      <c r="R384" s="212"/>
      <c r="S384" s="212"/>
      <c r="T384" s="213"/>
      <c r="AT384" s="214" t="s">
        <v>154</v>
      </c>
      <c r="AU384" s="214" t="s">
        <v>85</v>
      </c>
      <c r="AV384" s="14" t="s">
        <v>85</v>
      </c>
      <c r="AW384" s="14" t="s">
        <v>36</v>
      </c>
      <c r="AX384" s="14" t="s">
        <v>75</v>
      </c>
      <c r="AY384" s="214" t="s">
        <v>142</v>
      </c>
    </row>
    <row r="385" spans="1:65" s="14" customFormat="1" ht="11.25">
      <c r="B385" s="204"/>
      <c r="C385" s="205"/>
      <c r="D385" s="195" t="s">
        <v>154</v>
      </c>
      <c r="E385" s="206" t="s">
        <v>21</v>
      </c>
      <c r="F385" s="207" t="s">
        <v>379</v>
      </c>
      <c r="G385" s="205"/>
      <c r="H385" s="208">
        <v>28.8</v>
      </c>
      <c r="I385" s="209"/>
      <c r="J385" s="205"/>
      <c r="K385" s="205"/>
      <c r="L385" s="210"/>
      <c r="M385" s="211"/>
      <c r="N385" s="212"/>
      <c r="O385" s="212"/>
      <c r="P385" s="212"/>
      <c r="Q385" s="212"/>
      <c r="R385" s="212"/>
      <c r="S385" s="212"/>
      <c r="T385" s="213"/>
      <c r="AT385" s="214" t="s">
        <v>154</v>
      </c>
      <c r="AU385" s="214" t="s">
        <v>85</v>
      </c>
      <c r="AV385" s="14" t="s">
        <v>85</v>
      </c>
      <c r="AW385" s="14" t="s">
        <v>36</v>
      </c>
      <c r="AX385" s="14" t="s">
        <v>75</v>
      </c>
      <c r="AY385" s="214" t="s">
        <v>142</v>
      </c>
    </row>
    <row r="386" spans="1:65" s="16" customFormat="1" ht="11.25">
      <c r="B386" s="226"/>
      <c r="C386" s="227"/>
      <c r="D386" s="195" t="s">
        <v>154</v>
      </c>
      <c r="E386" s="228" t="s">
        <v>21</v>
      </c>
      <c r="F386" s="229" t="s">
        <v>164</v>
      </c>
      <c r="G386" s="227"/>
      <c r="H386" s="230">
        <v>61.2</v>
      </c>
      <c r="I386" s="231"/>
      <c r="J386" s="227"/>
      <c r="K386" s="227"/>
      <c r="L386" s="232"/>
      <c r="M386" s="233"/>
      <c r="N386" s="234"/>
      <c r="O386" s="234"/>
      <c r="P386" s="234"/>
      <c r="Q386" s="234"/>
      <c r="R386" s="234"/>
      <c r="S386" s="234"/>
      <c r="T386" s="235"/>
      <c r="AT386" s="236" t="s">
        <v>154</v>
      </c>
      <c r="AU386" s="236" t="s">
        <v>85</v>
      </c>
      <c r="AV386" s="16" t="s">
        <v>150</v>
      </c>
      <c r="AW386" s="16" t="s">
        <v>36</v>
      </c>
      <c r="AX386" s="16" t="s">
        <v>83</v>
      </c>
      <c r="AY386" s="236" t="s">
        <v>142</v>
      </c>
    </row>
    <row r="387" spans="1:65" s="14" customFormat="1" ht="11.25">
      <c r="B387" s="204"/>
      <c r="C387" s="205"/>
      <c r="D387" s="195" t="s">
        <v>154</v>
      </c>
      <c r="E387" s="205"/>
      <c r="F387" s="207" t="s">
        <v>385</v>
      </c>
      <c r="G387" s="205"/>
      <c r="H387" s="208">
        <v>64.260000000000005</v>
      </c>
      <c r="I387" s="209"/>
      <c r="J387" s="205"/>
      <c r="K387" s="205"/>
      <c r="L387" s="210"/>
      <c r="M387" s="211"/>
      <c r="N387" s="212"/>
      <c r="O387" s="212"/>
      <c r="P387" s="212"/>
      <c r="Q387" s="212"/>
      <c r="R387" s="212"/>
      <c r="S387" s="212"/>
      <c r="T387" s="213"/>
      <c r="AT387" s="214" t="s">
        <v>154</v>
      </c>
      <c r="AU387" s="214" t="s">
        <v>85</v>
      </c>
      <c r="AV387" s="14" t="s">
        <v>85</v>
      </c>
      <c r="AW387" s="14" t="s">
        <v>4</v>
      </c>
      <c r="AX387" s="14" t="s">
        <v>83</v>
      </c>
      <c r="AY387" s="214" t="s">
        <v>142</v>
      </c>
    </row>
    <row r="388" spans="1:65" s="2" customFormat="1" ht="16.5" customHeight="1">
      <c r="A388" s="36"/>
      <c r="B388" s="37"/>
      <c r="C388" s="238" t="s">
        <v>449</v>
      </c>
      <c r="D388" s="238" t="s">
        <v>381</v>
      </c>
      <c r="E388" s="239" t="s">
        <v>450</v>
      </c>
      <c r="F388" s="240" t="s">
        <v>451</v>
      </c>
      <c r="G388" s="241" t="s">
        <v>167</v>
      </c>
      <c r="H388" s="242">
        <v>17.64</v>
      </c>
      <c r="I388" s="243"/>
      <c r="J388" s="244">
        <f>ROUND(I388*H388,2)</f>
        <v>0</v>
      </c>
      <c r="K388" s="240" t="s">
        <v>149</v>
      </c>
      <c r="L388" s="245"/>
      <c r="M388" s="246" t="s">
        <v>21</v>
      </c>
      <c r="N388" s="247" t="s">
        <v>46</v>
      </c>
      <c r="O388" s="66"/>
      <c r="P388" s="184">
        <f>O388*H388</f>
        <v>0</v>
      </c>
      <c r="Q388" s="184">
        <v>2.9999999999999997E-4</v>
      </c>
      <c r="R388" s="184">
        <f>Q388*H388</f>
        <v>5.2919999999999998E-3</v>
      </c>
      <c r="S388" s="184">
        <v>0</v>
      </c>
      <c r="T388" s="185">
        <f>S388*H388</f>
        <v>0</v>
      </c>
      <c r="U388" s="36"/>
      <c r="V388" s="36"/>
      <c r="W388" s="36"/>
      <c r="X388" s="36"/>
      <c r="Y388" s="36"/>
      <c r="Z388" s="36"/>
      <c r="AA388" s="36"/>
      <c r="AB388" s="36"/>
      <c r="AC388" s="36"/>
      <c r="AD388" s="36"/>
      <c r="AE388" s="36"/>
      <c r="AR388" s="186" t="s">
        <v>216</v>
      </c>
      <c r="AT388" s="186" t="s">
        <v>381</v>
      </c>
      <c r="AU388" s="186" t="s">
        <v>85</v>
      </c>
      <c r="AY388" s="19" t="s">
        <v>142</v>
      </c>
      <c r="BE388" s="187">
        <f>IF(N388="základní",J388,0)</f>
        <v>0</v>
      </c>
      <c r="BF388" s="187">
        <f>IF(N388="snížená",J388,0)</f>
        <v>0</v>
      </c>
      <c r="BG388" s="187">
        <f>IF(N388="zákl. přenesená",J388,0)</f>
        <v>0</v>
      </c>
      <c r="BH388" s="187">
        <f>IF(N388="sníž. přenesená",J388,0)</f>
        <v>0</v>
      </c>
      <c r="BI388" s="187">
        <f>IF(N388="nulová",J388,0)</f>
        <v>0</v>
      </c>
      <c r="BJ388" s="19" t="s">
        <v>83</v>
      </c>
      <c r="BK388" s="187">
        <f>ROUND(I388*H388,2)</f>
        <v>0</v>
      </c>
      <c r="BL388" s="19" t="s">
        <v>150</v>
      </c>
      <c r="BM388" s="186" t="s">
        <v>452</v>
      </c>
    </row>
    <row r="389" spans="1:65" s="13" customFormat="1" ht="11.25">
      <c r="B389" s="193"/>
      <c r="C389" s="194"/>
      <c r="D389" s="195" t="s">
        <v>154</v>
      </c>
      <c r="E389" s="196" t="s">
        <v>21</v>
      </c>
      <c r="F389" s="197" t="s">
        <v>376</v>
      </c>
      <c r="G389" s="194"/>
      <c r="H389" s="196" t="s">
        <v>21</v>
      </c>
      <c r="I389" s="198"/>
      <c r="J389" s="194"/>
      <c r="K389" s="194"/>
      <c r="L389" s="199"/>
      <c r="M389" s="200"/>
      <c r="N389" s="201"/>
      <c r="O389" s="201"/>
      <c r="P389" s="201"/>
      <c r="Q389" s="201"/>
      <c r="R389" s="201"/>
      <c r="S389" s="201"/>
      <c r="T389" s="202"/>
      <c r="AT389" s="203" t="s">
        <v>154</v>
      </c>
      <c r="AU389" s="203" t="s">
        <v>85</v>
      </c>
      <c r="AV389" s="13" t="s">
        <v>83</v>
      </c>
      <c r="AW389" s="13" t="s">
        <v>36</v>
      </c>
      <c r="AX389" s="13" t="s">
        <v>75</v>
      </c>
      <c r="AY389" s="203" t="s">
        <v>142</v>
      </c>
    </row>
    <row r="390" spans="1:65" s="13" customFormat="1" ht="11.25">
      <c r="B390" s="193"/>
      <c r="C390" s="194"/>
      <c r="D390" s="195" t="s">
        <v>154</v>
      </c>
      <c r="E390" s="196" t="s">
        <v>21</v>
      </c>
      <c r="F390" s="197" t="s">
        <v>453</v>
      </c>
      <c r="G390" s="194"/>
      <c r="H390" s="196" t="s">
        <v>21</v>
      </c>
      <c r="I390" s="198"/>
      <c r="J390" s="194"/>
      <c r="K390" s="194"/>
      <c r="L390" s="199"/>
      <c r="M390" s="200"/>
      <c r="N390" s="201"/>
      <c r="O390" s="201"/>
      <c r="P390" s="201"/>
      <c r="Q390" s="201"/>
      <c r="R390" s="201"/>
      <c r="S390" s="201"/>
      <c r="T390" s="202"/>
      <c r="AT390" s="203" t="s">
        <v>154</v>
      </c>
      <c r="AU390" s="203" t="s">
        <v>85</v>
      </c>
      <c r="AV390" s="13" t="s">
        <v>83</v>
      </c>
      <c r="AW390" s="13" t="s">
        <v>36</v>
      </c>
      <c r="AX390" s="13" t="s">
        <v>75</v>
      </c>
      <c r="AY390" s="203" t="s">
        <v>142</v>
      </c>
    </row>
    <row r="391" spans="1:65" s="14" customFormat="1" ht="11.25">
      <c r="B391" s="204"/>
      <c r="C391" s="205"/>
      <c r="D391" s="195" t="s">
        <v>154</v>
      </c>
      <c r="E391" s="206" t="s">
        <v>21</v>
      </c>
      <c r="F391" s="207" t="s">
        <v>415</v>
      </c>
      <c r="G391" s="205"/>
      <c r="H391" s="208">
        <v>8.4</v>
      </c>
      <c r="I391" s="209"/>
      <c r="J391" s="205"/>
      <c r="K391" s="205"/>
      <c r="L391" s="210"/>
      <c r="M391" s="211"/>
      <c r="N391" s="212"/>
      <c r="O391" s="212"/>
      <c r="P391" s="212"/>
      <c r="Q391" s="212"/>
      <c r="R391" s="212"/>
      <c r="S391" s="212"/>
      <c r="T391" s="213"/>
      <c r="AT391" s="214" t="s">
        <v>154</v>
      </c>
      <c r="AU391" s="214" t="s">
        <v>85</v>
      </c>
      <c r="AV391" s="14" t="s">
        <v>85</v>
      </c>
      <c r="AW391" s="14" t="s">
        <v>36</v>
      </c>
      <c r="AX391" s="14" t="s">
        <v>75</v>
      </c>
      <c r="AY391" s="214" t="s">
        <v>142</v>
      </c>
    </row>
    <row r="392" spans="1:65" s="14" customFormat="1" ht="11.25">
      <c r="B392" s="204"/>
      <c r="C392" s="205"/>
      <c r="D392" s="195" t="s">
        <v>154</v>
      </c>
      <c r="E392" s="206" t="s">
        <v>21</v>
      </c>
      <c r="F392" s="207" t="s">
        <v>416</v>
      </c>
      <c r="G392" s="205"/>
      <c r="H392" s="208">
        <v>8.4</v>
      </c>
      <c r="I392" s="209"/>
      <c r="J392" s="205"/>
      <c r="K392" s="205"/>
      <c r="L392" s="210"/>
      <c r="M392" s="211"/>
      <c r="N392" s="212"/>
      <c r="O392" s="212"/>
      <c r="P392" s="212"/>
      <c r="Q392" s="212"/>
      <c r="R392" s="212"/>
      <c r="S392" s="212"/>
      <c r="T392" s="213"/>
      <c r="AT392" s="214" t="s">
        <v>154</v>
      </c>
      <c r="AU392" s="214" t="s">
        <v>85</v>
      </c>
      <c r="AV392" s="14" t="s">
        <v>85</v>
      </c>
      <c r="AW392" s="14" t="s">
        <v>36</v>
      </c>
      <c r="AX392" s="14" t="s">
        <v>75</v>
      </c>
      <c r="AY392" s="214" t="s">
        <v>142</v>
      </c>
    </row>
    <row r="393" spans="1:65" s="16" customFormat="1" ht="11.25">
      <c r="B393" s="226"/>
      <c r="C393" s="227"/>
      <c r="D393" s="195" t="s">
        <v>154</v>
      </c>
      <c r="E393" s="228" t="s">
        <v>21</v>
      </c>
      <c r="F393" s="229" t="s">
        <v>164</v>
      </c>
      <c r="G393" s="227"/>
      <c r="H393" s="230">
        <v>16.8</v>
      </c>
      <c r="I393" s="231"/>
      <c r="J393" s="227"/>
      <c r="K393" s="227"/>
      <c r="L393" s="232"/>
      <c r="M393" s="233"/>
      <c r="N393" s="234"/>
      <c r="O393" s="234"/>
      <c r="P393" s="234"/>
      <c r="Q393" s="234"/>
      <c r="R393" s="234"/>
      <c r="S393" s="234"/>
      <c r="T393" s="235"/>
      <c r="AT393" s="236" t="s">
        <v>154</v>
      </c>
      <c r="AU393" s="236" t="s">
        <v>85</v>
      </c>
      <c r="AV393" s="16" t="s">
        <v>150</v>
      </c>
      <c r="AW393" s="16" t="s">
        <v>36</v>
      </c>
      <c r="AX393" s="16" t="s">
        <v>83</v>
      </c>
      <c r="AY393" s="236" t="s">
        <v>142</v>
      </c>
    </row>
    <row r="394" spans="1:65" s="14" customFormat="1" ht="11.25">
      <c r="B394" s="204"/>
      <c r="C394" s="205"/>
      <c r="D394" s="195" t="s">
        <v>154</v>
      </c>
      <c r="E394" s="205"/>
      <c r="F394" s="207" t="s">
        <v>454</v>
      </c>
      <c r="G394" s="205"/>
      <c r="H394" s="208">
        <v>17.64</v>
      </c>
      <c r="I394" s="209"/>
      <c r="J394" s="205"/>
      <c r="K394" s="205"/>
      <c r="L394" s="210"/>
      <c r="M394" s="211"/>
      <c r="N394" s="212"/>
      <c r="O394" s="212"/>
      <c r="P394" s="212"/>
      <c r="Q394" s="212"/>
      <c r="R394" s="212"/>
      <c r="S394" s="212"/>
      <c r="T394" s="213"/>
      <c r="AT394" s="214" t="s">
        <v>154</v>
      </c>
      <c r="AU394" s="214" t="s">
        <v>85</v>
      </c>
      <c r="AV394" s="14" t="s">
        <v>85</v>
      </c>
      <c r="AW394" s="14" t="s">
        <v>4</v>
      </c>
      <c r="AX394" s="14" t="s">
        <v>83</v>
      </c>
      <c r="AY394" s="214" t="s">
        <v>142</v>
      </c>
    </row>
    <row r="395" spans="1:65" s="2" customFormat="1" ht="16.5" customHeight="1">
      <c r="A395" s="36"/>
      <c r="B395" s="37"/>
      <c r="C395" s="238" t="s">
        <v>455</v>
      </c>
      <c r="D395" s="238" t="s">
        <v>381</v>
      </c>
      <c r="E395" s="239" t="s">
        <v>456</v>
      </c>
      <c r="F395" s="240" t="s">
        <v>457</v>
      </c>
      <c r="G395" s="241" t="s">
        <v>167</v>
      </c>
      <c r="H395" s="242">
        <v>17.64</v>
      </c>
      <c r="I395" s="243"/>
      <c r="J395" s="244">
        <f>ROUND(I395*H395,2)</f>
        <v>0</v>
      </c>
      <c r="K395" s="240" t="s">
        <v>149</v>
      </c>
      <c r="L395" s="245"/>
      <c r="M395" s="246" t="s">
        <v>21</v>
      </c>
      <c r="N395" s="247" t="s">
        <v>46</v>
      </c>
      <c r="O395" s="66"/>
      <c r="P395" s="184">
        <f>O395*H395</f>
        <v>0</v>
      </c>
      <c r="Q395" s="184">
        <v>2.0000000000000001E-4</v>
      </c>
      <c r="R395" s="184">
        <f>Q395*H395</f>
        <v>3.5280000000000003E-3</v>
      </c>
      <c r="S395" s="184">
        <v>0</v>
      </c>
      <c r="T395" s="185">
        <f>S395*H395</f>
        <v>0</v>
      </c>
      <c r="U395" s="36"/>
      <c r="V395" s="36"/>
      <c r="W395" s="36"/>
      <c r="X395" s="36"/>
      <c r="Y395" s="36"/>
      <c r="Z395" s="36"/>
      <c r="AA395" s="36"/>
      <c r="AB395" s="36"/>
      <c r="AC395" s="36"/>
      <c r="AD395" s="36"/>
      <c r="AE395" s="36"/>
      <c r="AR395" s="186" t="s">
        <v>216</v>
      </c>
      <c r="AT395" s="186" t="s">
        <v>381</v>
      </c>
      <c r="AU395" s="186" t="s">
        <v>85</v>
      </c>
      <c r="AY395" s="19" t="s">
        <v>142</v>
      </c>
      <c r="BE395" s="187">
        <f>IF(N395="základní",J395,0)</f>
        <v>0</v>
      </c>
      <c r="BF395" s="187">
        <f>IF(N395="snížená",J395,0)</f>
        <v>0</v>
      </c>
      <c r="BG395" s="187">
        <f>IF(N395="zákl. přenesená",J395,0)</f>
        <v>0</v>
      </c>
      <c r="BH395" s="187">
        <f>IF(N395="sníž. přenesená",J395,0)</f>
        <v>0</v>
      </c>
      <c r="BI395" s="187">
        <f>IF(N395="nulová",J395,0)</f>
        <v>0</v>
      </c>
      <c r="BJ395" s="19" t="s">
        <v>83</v>
      </c>
      <c r="BK395" s="187">
        <f>ROUND(I395*H395,2)</f>
        <v>0</v>
      </c>
      <c r="BL395" s="19" t="s">
        <v>150</v>
      </c>
      <c r="BM395" s="186" t="s">
        <v>458</v>
      </c>
    </row>
    <row r="396" spans="1:65" s="13" customFormat="1" ht="11.25">
      <c r="B396" s="193"/>
      <c r="C396" s="194"/>
      <c r="D396" s="195" t="s">
        <v>154</v>
      </c>
      <c r="E396" s="196" t="s">
        <v>21</v>
      </c>
      <c r="F396" s="197" t="s">
        <v>376</v>
      </c>
      <c r="G396" s="194"/>
      <c r="H396" s="196" t="s">
        <v>21</v>
      </c>
      <c r="I396" s="198"/>
      <c r="J396" s="194"/>
      <c r="K396" s="194"/>
      <c r="L396" s="199"/>
      <c r="M396" s="200"/>
      <c r="N396" s="201"/>
      <c r="O396" s="201"/>
      <c r="P396" s="201"/>
      <c r="Q396" s="201"/>
      <c r="R396" s="201"/>
      <c r="S396" s="201"/>
      <c r="T396" s="202"/>
      <c r="AT396" s="203" t="s">
        <v>154</v>
      </c>
      <c r="AU396" s="203" t="s">
        <v>85</v>
      </c>
      <c r="AV396" s="13" t="s">
        <v>83</v>
      </c>
      <c r="AW396" s="13" t="s">
        <v>36</v>
      </c>
      <c r="AX396" s="13" t="s">
        <v>75</v>
      </c>
      <c r="AY396" s="203" t="s">
        <v>142</v>
      </c>
    </row>
    <row r="397" spans="1:65" s="13" customFormat="1" ht="11.25">
      <c r="B397" s="193"/>
      <c r="C397" s="194"/>
      <c r="D397" s="195" t="s">
        <v>154</v>
      </c>
      <c r="E397" s="196" t="s">
        <v>21</v>
      </c>
      <c r="F397" s="197" t="s">
        <v>414</v>
      </c>
      <c r="G397" s="194"/>
      <c r="H397" s="196" t="s">
        <v>21</v>
      </c>
      <c r="I397" s="198"/>
      <c r="J397" s="194"/>
      <c r="K397" s="194"/>
      <c r="L397" s="199"/>
      <c r="M397" s="200"/>
      <c r="N397" s="201"/>
      <c r="O397" s="201"/>
      <c r="P397" s="201"/>
      <c r="Q397" s="201"/>
      <c r="R397" s="201"/>
      <c r="S397" s="201"/>
      <c r="T397" s="202"/>
      <c r="AT397" s="203" t="s">
        <v>154</v>
      </c>
      <c r="AU397" s="203" t="s">
        <v>85</v>
      </c>
      <c r="AV397" s="13" t="s">
        <v>83</v>
      </c>
      <c r="AW397" s="13" t="s">
        <v>36</v>
      </c>
      <c r="AX397" s="13" t="s">
        <v>75</v>
      </c>
      <c r="AY397" s="203" t="s">
        <v>142</v>
      </c>
    </row>
    <row r="398" spans="1:65" s="14" customFormat="1" ht="11.25">
      <c r="B398" s="204"/>
      <c r="C398" s="205"/>
      <c r="D398" s="195" t="s">
        <v>154</v>
      </c>
      <c r="E398" s="206" t="s">
        <v>21</v>
      </c>
      <c r="F398" s="207" t="s">
        <v>415</v>
      </c>
      <c r="G398" s="205"/>
      <c r="H398" s="208">
        <v>8.4</v>
      </c>
      <c r="I398" s="209"/>
      <c r="J398" s="205"/>
      <c r="K398" s="205"/>
      <c r="L398" s="210"/>
      <c r="M398" s="211"/>
      <c r="N398" s="212"/>
      <c r="O398" s="212"/>
      <c r="P398" s="212"/>
      <c r="Q398" s="212"/>
      <c r="R398" s="212"/>
      <c r="S398" s="212"/>
      <c r="T398" s="213"/>
      <c r="AT398" s="214" t="s">
        <v>154</v>
      </c>
      <c r="AU398" s="214" t="s">
        <v>85</v>
      </c>
      <c r="AV398" s="14" t="s">
        <v>85</v>
      </c>
      <c r="AW398" s="14" t="s">
        <v>36</v>
      </c>
      <c r="AX398" s="14" t="s">
        <v>75</v>
      </c>
      <c r="AY398" s="214" t="s">
        <v>142</v>
      </c>
    </row>
    <row r="399" spans="1:65" s="14" customFormat="1" ht="11.25">
      <c r="B399" s="204"/>
      <c r="C399" s="205"/>
      <c r="D399" s="195" t="s">
        <v>154</v>
      </c>
      <c r="E399" s="206" t="s">
        <v>21</v>
      </c>
      <c r="F399" s="207" t="s">
        <v>416</v>
      </c>
      <c r="G399" s="205"/>
      <c r="H399" s="208">
        <v>8.4</v>
      </c>
      <c r="I399" s="209"/>
      <c r="J399" s="205"/>
      <c r="K399" s="205"/>
      <c r="L399" s="210"/>
      <c r="M399" s="211"/>
      <c r="N399" s="212"/>
      <c r="O399" s="212"/>
      <c r="P399" s="212"/>
      <c r="Q399" s="212"/>
      <c r="R399" s="212"/>
      <c r="S399" s="212"/>
      <c r="T399" s="213"/>
      <c r="AT399" s="214" t="s">
        <v>154</v>
      </c>
      <c r="AU399" s="214" t="s">
        <v>85</v>
      </c>
      <c r="AV399" s="14" t="s">
        <v>85</v>
      </c>
      <c r="AW399" s="14" t="s">
        <v>36</v>
      </c>
      <c r="AX399" s="14" t="s">
        <v>75</v>
      </c>
      <c r="AY399" s="214" t="s">
        <v>142</v>
      </c>
    </row>
    <row r="400" spans="1:65" s="16" customFormat="1" ht="11.25">
      <c r="B400" s="226"/>
      <c r="C400" s="227"/>
      <c r="D400" s="195" t="s">
        <v>154</v>
      </c>
      <c r="E400" s="228" t="s">
        <v>21</v>
      </c>
      <c r="F400" s="229" t="s">
        <v>164</v>
      </c>
      <c r="G400" s="227"/>
      <c r="H400" s="230">
        <v>16.8</v>
      </c>
      <c r="I400" s="231"/>
      <c r="J400" s="227"/>
      <c r="K400" s="227"/>
      <c r="L400" s="232"/>
      <c r="M400" s="233"/>
      <c r="N400" s="234"/>
      <c r="O400" s="234"/>
      <c r="P400" s="234"/>
      <c r="Q400" s="234"/>
      <c r="R400" s="234"/>
      <c r="S400" s="234"/>
      <c r="T400" s="235"/>
      <c r="AT400" s="236" t="s">
        <v>154</v>
      </c>
      <c r="AU400" s="236" t="s">
        <v>85</v>
      </c>
      <c r="AV400" s="16" t="s">
        <v>150</v>
      </c>
      <c r="AW400" s="16" t="s">
        <v>36</v>
      </c>
      <c r="AX400" s="16" t="s">
        <v>83</v>
      </c>
      <c r="AY400" s="236" t="s">
        <v>142</v>
      </c>
    </row>
    <row r="401" spans="1:65" s="14" customFormat="1" ht="11.25">
      <c r="B401" s="204"/>
      <c r="C401" s="205"/>
      <c r="D401" s="195" t="s">
        <v>154</v>
      </c>
      <c r="E401" s="205"/>
      <c r="F401" s="207" t="s">
        <v>454</v>
      </c>
      <c r="G401" s="205"/>
      <c r="H401" s="208">
        <v>17.64</v>
      </c>
      <c r="I401" s="209"/>
      <c r="J401" s="205"/>
      <c r="K401" s="205"/>
      <c r="L401" s="210"/>
      <c r="M401" s="211"/>
      <c r="N401" s="212"/>
      <c r="O401" s="212"/>
      <c r="P401" s="212"/>
      <c r="Q401" s="212"/>
      <c r="R401" s="212"/>
      <c r="S401" s="212"/>
      <c r="T401" s="213"/>
      <c r="AT401" s="214" t="s">
        <v>154</v>
      </c>
      <c r="AU401" s="214" t="s">
        <v>85</v>
      </c>
      <c r="AV401" s="14" t="s">
        <v>85</v>
      </c>
      <c r="AW401" s="14" t="s">
        <v>4</v>
      </c>
      <c r="AX401" s="14" t="s">
        <v>83</v>
      </c>
      <c r="AY401" s="214" t="s">
        <v>142</v>
      </c>
    </row>
    <row r="402" spans="1:65" s="2" customFormat="1" ht="16.5" customHeight="1">
      <c r="A402" s="36"/>
      <c r="B402" s="37"/>
      <c r="C402" s="238" t="s">
        <v>459</v>
      </c>
      <c r="D402" s="238" t="s">
        <v>381</v>
      </c>
      <c r="E402" s="239" t="s">
        <v>460</v>
      </c>
      <c r="F402" s="240" t="s">
        <v>461</v>
      </c>
      <c r="G402" s="241" t="s">
        <v>167</v>
      </c>
      <c r="H402" s="242">
        <v>11.377000000000001</v>
      </c>
      <c r="I402" s="243"/>
      <c r="J402" s="244">
        <f>ROUND(I402*H402,2)</f>
        <v>0</v>
      </c>
      <c r="K402" s="240" t="s">
        <v>149</v>
      </c>
      <c r="L402" s="245"/>
      <c r="M402" s="246" t="s">
        <v>21</v>
      </c>
      <c r="N402" s="247" t="s">
        <v>46</v>
      </c>
      <c r="O402" s="66"/>
      <c r="P402" s="184">
        <f>O402*H402</f>
        <v>0</v>
      </c>
      <c r="Q402" s="184">
        <v>2.0000000000000001E-4</v>
      </c>
      <c r="R402" s="184">
        <f>Q402*H402</f>
        <v>2.2754000000000003E-3</v>
      </c>
      <c r="S402" s="184">
        <v>0</v>
      </c>
      <c r="T402" s="185">
        <f>S402*H402</f>
        <v>0</v>
      </c>
      <c r="U402" s="36"/>
      <c r="V402" s="36"/>
      <c r="W402" s="36"/>
      <c r="X402" s="36"/>
      <c r="Y402" s="36"/>
      <c r="Z402" s="36"/>
      <c r="AA402" s="36"/>
      <c r="AB402" s="36"/>
      <c r="AC402" s="36"/>
      <c r="AD402" s="36"/>
      <c r="AE402" s="36"/>
      <c r="AR402" s="186" t="s">
        <v>216</v>
      </c>
      <c r="AT402" s="186" t="s">
        <v>381</v>
      </c>
      <c r="AU402" s="186" t="s">
        <v>85</v>
      </c>
      <c r="AY402" s="19" t="s">
        <v>142</v>
      </c>
      <c r="BE402" s="187">
        <f>IF(N402="základní",J402,0)</f>
        <v>0</v>
      </c>
      <c r="BF402" s="187">
        <f>IF(N402="snížená",J402,0)</f>
        <v>0</v>
      </c>
      <c r="BG402" s="187">
        <f>IF(N402="zákl. přenesená",J402,0)</f>
        <v>0</v>
      </c>
      <c r="BH402" s="187">
        <f>IF(N402="sníž. přenesená",J402,0)</f>
        <v>0</v>
      </c>
      <c r="BI402" s="187">
        <f>IF(N402="nulová",J402,0)</f>
        <v>0</v>
      </c>
      <c r="BJ402" s="19" t="s">
        <v>83</v>
      </c>
      <c r="BK402" s="187">
        <f>ROUND(I402*H402,2)</f>
        <v>0</v>
      </c>
      <c r="BL402" s="19" t="s">
        <v>150</v>
      </c>
      <c r="BM402" s="186" t="s">
        <v>462</v>
      </c>
    </row>
    <row r="403" spans="1:65" s="13" customFormat="1" ht="11.25">
      <c r="B403" s="193"/>
      <c r="C403" s="194"/>
      <c r="D403" s="195" t="s">
        <v>154</v>
      </c>
      <c r="E403" s="196" t="s">
        <v>21</v>
      </c>
      <c r="F403" s="197" t="s">
        <v>463</v>
      </c>
      <c r="G403" s="194"/>
      <c r="H403" s="196" t="s">
        <v>21</v>
      </c>
      <c r="I403" s="198"/>
      <c r="J403" s="194"/>
      <c r="K403" s="194"/>
      <c r="L403" s="199"/>
      <c r="M403" s="200"/>
      <c r="N403" s="201"/>
      <c r="O403" s="201"/>
      <c r="P403" s="201"/>
      <c r="Q403" s="201"/>
      <c r="R403" s="201"/>
      <c r="S403" s="201"/>
      <c r="T403" s="202"/>
      <c r="AT403" s="203" t="s">
        <v>154</v>
      </c>
      <c r="AU403" s="203" t="s">
        <v>85</v>
      </c>
      <c r="AV403" s="13" t="s">
        <v>83</v>
      </c>
      <c r="AW403" s="13" t="s">
        <v>36</v>
      </c>
      <c r="AX403" s="13" t="s">
        <v>75</v>
      </c>
      <c r="AY403" s="203" t="s">
        <v>142</v>
      </c>
    </row>
    <row r="404" spans="1:65" s="14" customFormat="1" ht="11.25">
      <c r="B404" s="204"/>
      <c r="C404" s="205"/>
      <c r="D404" s="195" t="s">
        <v>154</v>
      </c>
      <c r="E404" s="206" t="s">
        <v>21</v>
      </c>
      <c r="F404" s="207" t="s">
        <v>464</v>
      </c>
      <c r="G404" s="205"/>
      <c r="H404" s="208">
        <v>10.835000000000001</v>
      </c>
      <c r="I404" s="209"/>
      <c r="J404" s="205"/>
      <c r="K404" s="205"/>
      <c r="L404" s="210"/>
      <c r="M404" s="211"/>
      <c r="N404" s="212"/>
      <c r="O404" s="212"/>
      <c r="P404" s="212"/>
      <c r="Q404" s="212"/>
      <c r="R404" s="212"/>
      <c r="S404" s="212"/>
      <c r="T404" s="213"/>
      <c r="AT404" s="214" t="s">
        <v>154</v>
      </c>
      <c r="AU404" s="214" t="s">
        <v>85</v>
      </c>
      <c r="AV404" s="14" t="s">
        <v>85</v>
      </c>
      <c r="AW404" s="14" t="s">
        <v>36</v>
      </c>
      <c r="AX404" s="14" t="s">
        <v>75</v>
      </c>
      <c r="AY404" s="214" t="s">
        <v>142</v>
      </c>
    </row>
    <row r="405" spans="1:65" s="16" customFormat="1" ht="11.25">
      <c r="B405" s="226"/>
      <c r="C405" s="227"/>
      <c r="D405" s="195" t="s">
        <v>154</v>
      </c>
      <c r="E405" s="228" t="s">
        <v>21</v>
      </c>
      <c r="F405" s="229" t="s">
        <v>164</v>
      </c>
      <c r="G405" s="227"/>
      <c r="H405" s="230">
        <v>10.835000000000001</v>
      </c>
      <c r="I405" s="231"/>
      <c r="J405" s="227"/>
      <c r="K405" s="227"/>
      <c r="L405" s="232"/>
      <c r="M405" s="233"/>
      <c r="N405" s="234"/>
      <c r="O405" s="234"/>
      <c r="P405" s="234"/>
      <c r="Q405" s="234"/>
      <c r="R405" s="234"/>
      <c r="S405" s="234"/>
      <c r="T405" s="235"/>
      <c r="AT405" s="236" t="s">
        <v>154</v>
      </c>
      <c r="AU405" s="236" t="s">
        <v>85</v>
      </c>
      <c r="AV405" s="16" t="s">
        <v>150</v>
      </c>
      <c r="AW405" s="16" t="s">
        <v>36</v>
      </c>
      <c r="AX405" s="16" t="s">
        <v>83</v>
      </c>
      <c r="AY405" s="236" t="s">
        <v>142</v>
      </c>
    </row>
    <row r="406" spans="1:65" s="14" customFormat="1" ht="11.25">
      <c r="B406" s="204"/>
      <c r="C406" s="205"/>
      <c r="D406" s="195" t="s">
        <v>154</v>
      </c>
      <c r="E406" s="205"/>
      <c r="F406" s="207" t="s">
        <v>465</v>
      </c>
      <c r="G406" s="205"/>
      <c r="H406" s="208">
        <v>11.377000000000001</v>
      </c>
      <c r="I406" s="209"/>
      <c r="J406" s="205"/>
      <c r="K406" s="205"/>
      <c r="L406" s="210"/>
      <c r="M406" s="211"/>
      <c r="N406" s="212"/>
      <c r="O406" s="212"/>
      <c r="P406" s="212"/>
      <c r="Q406" s="212"/>
      <c r="R406" s="212"/>
      <c r="S406" s="212"/>
      <c r="T406" s="213"/>
      <c r="AT406" s="214" t="s">
        <v>154</v>
      </c>
      <c r="AU406" s="214" t="s">
        <v>85</v>
      </c>
      <c r="AV406" s="14" t="s">
        <v>85</v>
      </c>
      <c r="AW406" s="14" t="s">
        <v>4</v>
      </c>
      <c r="AX406" s="14" t="s">
        <v>83</v>
      </c>
      <c r="AY406" s="214" t="s">
        <v>142</v>
      </c>
    </row>
    <row r="407" spans="1:65" s="2" customFormat="1" ht="24.2" customHeight="1">
      <c r="A407" s="36"/>
      <c r="B407" s="37"/>
      <c r="C407" s="175" t="s">
        <v>466</v>
      </c>
      <c r="D407" s="175" t="s">
        <v>145</v>
      </c>
      <c r="E407" s="176" t="s">
        <v>467</v>
      </c>
      <c r="F407" s="177" t="s">
        <v>468</v>
      </c>
      <c r="G407" s="178" t="s">
        <v>148</v>
      </c>
      <c r="H407" s="179">
        <v>222.22200000000001</v>
      </c>
      <c r="I407" s="180"/>
      <c r="J407" s="181">
        <f>ROUND(I407*H407,2)</f>
        <v>0</v>
      </c>
      <c r="K407" s="177" t="s">
        <v>469</v>
      </c>
      <c r="L407" s="41"/>
      <c r="M407" s="182" t="s">
        <v>21</v>
      </c>
      <c r="N407" s="183" t="s">
        <v>46</v>
      </c>
      <c r="O407" s="66"/>
      <c r="P407" s="184">
        <f>O407*H407</f>
        <v>0</v>
      </c>
      <c r="Q407" s="184">
        <v>2.6800000000000001E-3</v>
      </c>
      <c r="R407" s="184">
        <f>Q407*H407</f>
        <v>0.59555496000000008</v>
      </c>
      <c r="S407" s="184">
        <v>0</v>
      </c>
      <c r="T407" s="185">
        <f>S407*H407</f>
        <v>0</v>
      </c>
      <c r="U407" s="36"/>
      <c r="V407" s="36"/>
      <c r="W407" s="36"/>
      <c r="X407" s="36"/>
      <c r="Y407" s="36"/>
      <c r="Z407" s="36"/>
      <c r="AA407" s="36"/>
      <c r="AB407" s="36"/>
      <c r="AC407" s="36"/>
      <c r="AD407" s="36"/>
      <c r="AE407" s="36"/>
      <c r="AR407" s="186" t="s">
        <v>150</v>
      </c>
      <c r="AT407" s="186" t="s">
        <v>145</v>
      </c>
      <c r="AU407" s="186" t="s">
        <v>85</v>
      </c>
      <c r="AY407" s="19" t="s">
        <v>142</v>
      </c>
      <c r="BE407" s="187">
        <f>IF(N407="základní",J407,0)</f>
        <v>0</v>
      </c>
      <c r="BF407" s="187">
        <f>IF(N407="snížená",J407,0)</f>
        <v>0</v>
      </c>
      <c r="BG407" s="187">
        <f>IF(N407="zákl. přenesená",J407,0)</f>
        <v>0</v>
      </c>
      <c r="BH407" s="187">
        <f>IF(N407="sníž. přenesená",J407,0)</f>
        <v>0</v>
      </c>
      <c r="BI407" s="187">
        <f>IF(N407="nulová",J407,0)</f>
        <v>0</v>
      </c>
      <c r="BJ407" s="19" t="s">
        <v>83</v>
      </c>
      <c r="BK407" s="187">
        <f>ROUND(I407*H407,2)</f>
        <v>0</v>
      </c>
      <c r="BL407" s="19" t="s">
        <v>150</v>
      </c>
      <c r="BM407" s="186" t="s">
        <v>470</v>
      </c>
    </row>
    <row r="408" spans="1:65" s="2" customFormat="1" ht="11.25">
      <c r="A408" s="36"/>
      <c r="B408" s="37"/>
      <c r="C408" s="38"/>
      <c r="D408" s="188" t="s">
        <v>152</v>
      </c>
      <c r="E408" s="38"/>
      <c r="F408" s="189" t="s">
        <v>471</v>
      </c>
      <c r="G408" s="38"/>
      <c r="H408" s="38"/>
      <c r="I408" s="190"/>
      <c r="J408" s="38"/>
      <c r="K408" s="38"/>
      <c r="L408" s="41"/>
      <c r="M408" s="191"/>
      <c r="N408" s="192"/>
      <c r="O408" s="66"/>
      <c r="P408" s="66"/>
      <c r="Q408" s="66"/>
      <c r="R408" s="66"/>
      <c r="S408" s="66"/>
      <c r="T408" s="67"/>
      <c r="U408" s="36"/>
      <c r="V408" s="36"/>
      <c r="W408" s="36"/>
      <c r="X408" s="36"/>
      <c r="Y408" s="36"/>
      <c r="Z408" s="36"/>
      <c r="AA408" s="36"/>
      <c r="AB408" s="36"/>
      <c r="AC408" s="36"/>
      <c r="AD408" s="36"/>
      <c r="AE408" s="36"/>
      <c r="AT408" s="19" t="s">
        <v>152</v>
      </c>
      <c r="AU408" s="19" t="s">
        <v>85</v>
      </c>
    </row>
    <row r="409" spans="1:65" s="13" customFormat="1" ht="11.25">
      <c r="B409" s="193"/>
      <c r="C409" s="194"/>
      <c r="D409" s="195" t="s">
        <v>154</v>
      </c>
      <c r="E409" s="196" t="s">
        <v>21</v>
      </c>
      <c r="F409" s="197" t="s">
        <v>355</v>
      </c>
      <c r="G409" s="194"/>
      <c r="H409" s="196" t="s">
        <v>21</v>
      </c>
      <c r="I409" s="198"/>
      <c r="J409" s="194"/>
      <c r="K409" s="194"/>
      <c r="L409" s="199"/>
      <c r="M409" s="200"/>
      <c r="N409" s="201"/>
      <c r="O409" s="201"/>
      <c r="P409" s="201"/>
      <c r="Q409" s="201"/>
      <c r="R409" s="201"/>
      <c r="S409" s="201"/>
      <c r="T409" s="202"/>
      <c r="AT409" s="203" t="s">
        <v>154</v>
      </c>
      <c r="AU409" s="203" t="s">
        <v>85</v>
      </c>
      <c r="AV409" s="13" t="s">
        <v>83</v>
      </c>
      <c r="AW409" s="13" t="s">
        <v>36</v>
      </c>
      <c r="AX409" s="13" t="s">
        <v>75</v>
      </c>
      <c r="AY409" s="203" t="s">
        <v>142</v>
      </c>
    </row>
    <row r="410" spans="1:65" s="13" customFormat="1" ht="11.25">
      <c r="B410" s="193"/>
      <c r="C410" s="194"/>
      <c r="D410" s="195" t="s">
        <v>154</v>
      </c>
      <c r="E410" s="196" t="s">
        <v>21</v>
      </c>
      <c r="F410" s="197" t="s">
        <v>359</v>
      </c>
      <c r="G410" s="194"/>
      <c r="H410" s="196" t="s">
        <v>21</v>
      </c>
      <c r="I410" s="198"/>
      <c r="J410" s="194"/>
      <c r="K410" s="194"/>
      <c r="L410" s="199"/>
      <c r="M410" s="200"/>
      <c r="N410" s="201"/>
      <c r="O410" s="201"/>
      <c r="P410" s="201"/>
      <c r="Q410" s="201"/>
      <c r="R410" s="201"/>
      <c r="S410" s="201"/>
      <c r="T410" s="202"/>
      <c r="AT410" s="203" t="s">
        <v>154</v>
      </c>
      <c r="AU410" s="203" t="s">
        <v>85</v>
      </c>
      <c r="AV410" s="13" t="s">
        <v>83</v>
      </c>
      <c r="AW410" s="13" t="s">
        <v>36</v>
      </c>
      <c r="AX410" s="13" t="s">
        <v>75</v>
      </c>
      <c r="AY410" s="203" t="s">
        <v>142</v>
      </c>
    </row>
    <row r="411" spans="1:65" s="14" customFormat="1" ht="11.25">
      <c r="B411" s="204"/>
      <c r="C411" s="205"/>
      <c r="D411" s="195" t="s">
        <v>154</v>
      </c>
      <c r="E411" s="206" t="s">
        <v>21</v>
      </c>
      <c r="F411" s="207" t="s">
        <v>360</v>
      </c>
      <c r="G411" s="205"/>
      <c r="H411" s="208">
        <v>73.542000000000002</v>
      </c>
      <c r="I411" s="209"/>
      <c r="J411" s="205"/>
      <c r="K411" s="205"/>
      <c r="L411" s="210"/>
      <c r="M411" s="211"/>
      <c r="N411" s="212"/>
      <c r="O411" s="212"/>
      <c r="P411" s="212"/>
      <c r="Q411" s="212"/>
      <c r="R411" s="212"/>
      <c r="S411" s="212"/>
      <c r="T411" s="213"/>
      <c r="AT411" s="214" t="s">
        <v>154</v>
      </c>
      <c r="AU411" s="214" t="s">
        <v>85</v>
      </c>
      <c r="AV411" s="14" t="s">
        <v>85</v>
      </c>
      <c r="AW411" s="14" t="s">
        <v>36</v>
      </c>
      <c r="AX411" s="14" t="s">
        <v>75</v>
      </c>
      <c r="AY411" s="214" t="s">
        <v>142</v>
      </c>
    </row>
    <row r="412" spans="1:65" s="14" customFormat="1" ht="11.25">
      <c r="B412" s="204"/>
      <c r="C412" s="205"/>
      <c r="D412" s="195" t="s">
        <v>154</v>
      </c>
      <c r="E412" s="206" t="s">
        <v>21</v>
      </c>
      <c r="F412" s="207" t="s">
        <v>361</v>
      </c>
      <c r="G412" s="205"/>
      <c r="H412" s="208">
        <v>9.6479999999999997</v>
      </c>
      <c r="I412" s="209"/>
      <c r="J412" s="205"/>
      <c r="K412" s="205"/>
      <c r="L412" s="210"/>
      <c r="M412" s="211"/>
      <c r="N412" s="212"/>
      <c r="O412" s="212"/>
      <c r="P412" s="212"/>
      <c r="Q412" s="212"/>
      <c r="R412" s="212"/>
      <c r="S412" s="212"/>
      <c r="T412" s="213"/>
      <c r="AT412" s="214" t="s">
        <v>154</v>
      </c>
      <c r="AU412" s="214" t="s">
        <v>85</v>
      </c>
      <c r="AV412" s="14" t="s">
        <v>85</v>
      </c>
      <c r="AW412" s="14" t="s">
        <v>36</v>
      </c>
      <c r="AX412" s="14" t="s">
        <v>75</v>
      </c>
      <c r="AY412" s="214" t="s">
        <v>142</v>
      </c>
    </row>
    <row r="413" spans="1:65" s="14" customFormat="1" ht="11.25">
      <c r="B413" s="204"/>
      <c r="C413" s="205"/>
      <c r="D413" s="195" t="s">
        <v>154</v>
      </c>
      <c r="E413" s="206" t="s">
        <v>21</v>
      </c>
      <c r="F413" s="207" t="s">
        <v>362</v>
      </c>
      <c r="G413" s="205"/>
      <c r="H413" s="208">
        <v>-10.827</v>
      </c>
      <c r="I413" s="209"/>
      <c r="J413" s="205"/>
      <c r="K413" s="205"/>
      <c r="L413" s="210"/>
      <c r="M413" s="211"/>
      <c r="N413" s="212"/>
      <c r="O413" s="212"/>
      <c r="P413" s="212"/>
      <c r="Q413" s="212"/>
      <c r="R413" s="212"/>
      <c r="S413" s="212"/>
      <c r="T413" s="213"/>
      <c r="AT413" s="214" t="s">
        <v>154</v>
      </c>
      <c r="AU413" s="214" t="s">
        <v>85</v>
      </c>
      <c r="AV413" s="14" t="s">
        <v>85</v>
      </c>
      <c r="AW413" s="14" t="s">
        <v>36</v>
      </c>
      <c r="AX413" s="14" t="s">
        <v>75</v>
      </c>
      <c r="AY413" s="214" t="s">
        <v>142</v>
      </c>
    </row>
    <row r="414" spans="1:65" s="15" customFormat="1" ht="11.25">
      <c r="B414" s="215"/>
      <c r="C414" s="216"/>
      <c r="D414" s="195" t="s">
        <v>154</v>
      </c>
      <c r="E414" s="217" t="s">
        <v>21</v>
      </c>
      <c r="F414" s="218" t="s">
        <v>161</v>
      </c>
      <c r="G414" s="216"/>
      <c r="H414" s="219">
        <v>72.363</v>
      </c>
      <c r="I414" s="220"/>
      <c r="J414" s="216"/>
      <c r="K414" s="216"/>
      <c r="L414" s="221"/>
      <c r="M414" s="222"/>
      <c r="N414" s="223"/>
      <c r="O414" s="223"/>
      <c r="P414" s="223"/>
      <c r="Q414" s="223"/>
      <c r="R414" s="223"/>
      <c r="S414" s="223"/>
      <c r="T414" s="224"/>
      <c r="AT414" s="225" t="s">
        <v>154</v>
      </c>
      <c r="AU414" s="225" t="s">
        <v>85</v>
      </c>
      <c r="AV414" s="15" t="s">
        <v>143</v>
      </c>
      <c r="AW414" s="15" t="s">
        <v>36</v>
      </c>
      <c r="AX414" s="15" t="s">
        <v>75</v>
      </c>
      <c r="AY414" s="225" t="s">
        <v>142</v>
      </c>
    </row>
    <row r="415" spans="1:65" s="13" customFormat="1" ht="11.25">
      <c r="B415" s="193"/>
      <c r="C415" s="194"/>
      <c r="D415" s="195" t="s">
        <v>154</v>
      </c>
      <c r="E415" s="196" t="s">
        <v>21</v>
      </c>
      <c r="F415" s="197" t="s">
        <v>363</v>
      </c>
      <c r="G415" s="194"/>
      <c r="H415" s="196" t="s">
        <v>21</v>
      </c>
      <c r="I415" s="198"/>
      <c r="J415" s="194"/>
      <c r="K415" s="194"/>
      <c r="L415" s="199"/>
      <c r="M415" s="200"/>
      <c r="N415" s="201"/>
      <c r="O415" s="201"/>
      <c r="P415" s="201"/>
      <c r="Q415" s="201"/>
      <c r="R415" s="201"/>
      <c r="S415" s="201"/>
      <c r="T415" s="202"/>
      <c r="AT415" s="203" t="s">
        <v>154</v>
      </c>
      <c r="AU415" s="203" t="s">
        <v>85</v>
      </c>
      <c r="AV415" s="13" t="s">
        <v>83</v>
      </c>
      <c r="AW415" s="13" t="s">
        <v>36</v>
      </c>
      <c r="AX415" s="13" t="s">
        <v>75</v>
      </c>
      <c r="AY415" s="203" t="s">
        <v>142</v>
      </c>
    </row>
    <row r="416" spans="1:65" s="14" customFormat="1" ht="11.25">
      <c r="B416" s="204"/>
      <c r="C416" s="205"/>
      <c r="D416" s="195" t="s">
        <v>154</v>
      </c>
      <c r="E416" s="206" t="s">
        <v>21</v>
      </c>
      <c r="F416" s="207" t="s">
        <v>364</v>
      </c>
      <c r="G416" s="205"/>
      <c r="H416" s="208">
        <v>95.738</v>
      </c>
      <c r="I416" s="209"/>
      <c r="J416" s="205"/>
      <c r="K416" s="205"/>
      <c r="L416" s="210"/>
      <c r="M416" s="211"/>
      <c r="N416" s="212"/>
      <c r="O416" s="212"/>
      <c r="P416" s="212"/>
      <c r="Q416" s="212"/>
      <c r="R416" s="212"/>
      <c r="S416" s="212"/>
      <c r="T416" s="213"/>
      <c r="AT416" s="214" t="s">
        <v>154</v>
      </c>
      <c r="AU416" s="214" t="s">
        <v>85</v>
      </c>
      <c r="AV416" s="14" t="s">
        <v>85</v>
      </c>
      <c r="AW416" s="14" t="s">
        <v>36</v>
      </c>
      <c r="AX416" s="14" t="s">
        <v>75</v>
      </c>
      <c r="AY416" s="214" t="s">
        <v>142</v>
      </c>
    </row>
    <row r="417" spans="1:65" s="14" customFormat="1" ht="11.25">
      <c r="B417" s="204"/>
      <c r="C417" s="205"/>
      <c r="D417" s="195" t="s">
        <v>154</v>
      </c>
      <c r="E417" s="206" t="s">
        <v>21</v>
      </c>
      <c r="F417" s="207" t="s">
        <v>365</v>
      </c>
      <c r="G417" s="205"/>
      <c r="H417" s="208">
        <v>-59.387999999999998</v>
      </c>
      <c r="I417" s="209"/>
      <c r="J417" s="205"/>
      <c r="K417" s="205"/>
      <c r="L417" s="210"/>
      <c r="M417" s="211"/>
      <c r="N417" s="212"/>
      <c r="O417" s="212"/>
      <c r="P417" s="212"/>
      <c r="Q417" s="212"/>
      <c r="R417" s="212"/>
      <c r="S417" s="212"/>
      <c r="T417" s="213"/>
      <c r="AT417" s="214" t="s">
        <v>154</v>
      </c>
      <c r="AU417" s="214" t="s">
        <v>85</v>
      </c>
      <c r="AV417" s="14" t="s">
        <v>85</v>
      </c>
      <c r="AW417" s="14" t="s">
        <v>36</v>
      </c>
      <c r="AX417" s="14" t="s">
        <v>75</v>
      </c>
      <c r="AY417" s="214" t="s">
        <v>142</v>
      </c>
    </row>
    <row r="418" spans="1:65" s="15" customFormat="1" ht="11.25">
      <c r="B418" s="215"/>
      <c r="C418" s="216"/>
      <c r="D418" s="195" t="s">
        <v>154</v>
      </c>
      <c r="E418" s="217" t="s">
        <v>21</v>
      </c>
      <c r="F418" s="218" t="s">
        <v>161</v>
      </c>
      <c r="G418" s="216"/>
      <c r="H418" s="219">
        <v>36.35</v>
      </c>
      <c r="I418" s="220"/>
      <c r="J418" s="216"/>
      <c r="K418" s="216"/>
      <c r="L418" s="221"/>
      <c r="M418" s="222"/>
      <c r="N418" s="223"/>
      <c r="O418" s="223"/>
      <c r="P418" s="223"/>
      <c r="Q418" s="223"/>
      <c r="R418" s="223"/>
      <c r="S418" s="223"/>
      <c r="T418" s="224"/>
      <c r="AT418" s="225" t="s">
        <v>154</v>
      </c>
      <c r="AU418" s="225" t="s">
        <v>85</v>
      </c>
      <c r="AV418" s="15" t="s">
        <v>143</v>
      </c>
      <c r="AW418" s="15" t="s">
        <v>36</v>
      </c>
      <c r="AX418" s="15" t="s">
        <v>75</v>
      </c>
      <c r="AY418" s="225" t="s">
        <v>142</v>
      </c>
    </row>
    <row r="419" spans="1:65" s="13" customFormat="1" ht="11.25">
      <c r="B419" s="193"/>
      <c r="C419" s="194"/>
      <c r="D419" s="195" t="s">
        <v>154</v>
      </c>
      <c r="E419" s="196" t="s">
        <v>21</v>
      </c>
      <c r="F419" s="197" t="s">
        <v>366</v>
      </c>
      <c r="G419" s="194"/>
      <c r="H419" s="196" t="s">
        <v>21</v>
      </c>
      <c r="I419" s="198"/>
      <c r="J419" s="194"/>
      <c r="K419" s="194"/>
      <c r="L419" s="199"/>
      <c r="M419" s="200"/>
      <c r="N419" s="201"/>
      <c r="O419" s="201"/>
      <c r="P419" s="201"/>
      <c r="Q419" s="201"/>
      <c r="R419" s="201"/>
      <c r="S419" s="201"/>
      <c r="T419" s="202"/>
      <c r="AT419" s="203" t="s">
        <v>154</v>
      </c>
      <c r="AU419" s="203" t="s">
        <v>85</v>
      </c>
      <c r="AV419" s="13" t="s">
        <v>83</v>
      </c>
      <c r="AW419" s="13" t="s">
        <v>36</v>
      </c>
      <c r="AX419" s="13" t="s">
        <v>75</v>
      </c>
      <c r="AY419" s="203" t="s">
        <v>142</v>
      </c>
    </row>
    <row r="420" spans="1:65" s="14" customFormat="1" ht="11.25">
      <c r="B420" s="204"/>
      <c r="C420" s="205"/>
      <c r="D420" s="195" t="s">
        <v>154</v>
      </c>
      <c r="E420" s="206" t="s">
        <v>21</v>
      </c>
      <c r="F420" s="207" t="s">
        <v>367</v>
      </c>
      <c r="G420" s="205"/>
      <c r="H420" s="208">
        <v>186.94200000000001</v>
      </c>
      <c r="I420" s="209"/>
      <c r="J420" s="205"/>
      <c r="K420" s="205"/>
      <c r="L420" s="210"/>
      <c r="M420" s="211"/>
      <c r="N420" s="212"/>
      <c r="O420" s="212"/>
      <c r="P420" s="212"/>
      <c r="Q420" s="212"/>
      <c r="R420" s="212"/>
      <c r="S420" s="212"/>
      <c r="T420" s="213"/>
      <c r="AT420" s="214" t="s">
        <v>154</v>
      </c>
      <c r="AU420" s="214" t="s">
        <v>85</v>
      </c>
      <c r="AV420" s="14" t="s">
        <v>85</v>
      </c>
      <c r="AW420" s="14" t="s">
        <v>36</v>
      </c>
      <c r="AX420" s="14" t="s">
        <v>75</v>
      </c>
      <c r="AY420" s="214" t="s">
        <v>142</v>
      </c>
    </row>
    <row r="421" spans="1:65" s="14" customFormat="1" ht="11.25">
      <c r="B421" s="204"/>
      <c r="C421" s="205"/>
      <c r="D421" s="195" t="s">
        <v>154</v>
      </c>
      <c r="E421" s="206" t="s">
        <v>21</v>
      </c>
      <c r="F421" s="207" t="s">
        <v>368</v>
      </c>
      <c r="G421" s="205"/>
      <c r="H421" s="208">
        <v>-56.613</v>
      </c>
      <c r="I421" s="209"/>
      <c r="J421" s="205"/>
      <c r="K421" s="205"/>
      <c r="L421" s="210"/>
      <c r="M421" s="211"/>
      <c r="N421" s="212"/>
      <c r="O421" s="212"/>
      <c r="P421" s="212"/>
      <c r="Q421" s="212"/>
      <c r="R421" s="212"/>
      <c r="S421" s="212"/>
      <c r="T421" s="213"/>
      <c r="AT421" s="214" t="s">
        <v>154</v>
      </c>
      <c r="AU421" s="214" t="s">
        <v>85</v>
      </c>
      <c r="AV421" s="14" t="s">
        <v>85</v>
      </c>
      <c r="AW421" s="14" t="s">
        <v>36</v>
      </c>
      <c r="AX421" s="14" t="s">
        <v>75</v>
      </c>
      <c r="AY421" s="214" t="s">
        <v>142</v>
      </c>
    </row>
    <row r="422" spans="1:65" s="14" customFormat="1" ht="11.25">
      <c r="B422" s="204"/>
      <c r="C422" s="205"/>
      <c r="D422" s="195" t="s">
        <v>154</v>
      </c>
      <c r="E422" s="206" t="s">
        <v>21</v>
      </c>
      <c r="F422" s="207" t="s">
        <v>369</v>
      </c>
      <c r="G422" s="205"/>
      <c r="H422" s="208">
        <v>8.98</v>
      </c>
      <c r="I422" s="209"/>
      <c r="J422" s="205"/>
      <c r="K422" s="205"/>
      <c r="L422" s="210"/>
      <c r="M422" s="211"/>
      <c r="N422" s="212"/>
      <c r="O422" s="212"/>
      <c r="P422" s="212"/>
      <c r="Q422" s="212"/>
      <c r="R422" s="212"/>
      <c r="S422" s="212"/>
      <c r="T422" s="213"/>
      <c r="AT422" s="214" t="s">
        <v>154</v>
      </c>
      <c r="AU422" s="214" t="s">
        <v>85</v>
      </c>
      <c r="AV422" s="14" t="s">
        <v>85</v>
      </c>
      <c r="AW422" s="14" t="s">
        <v>36</v>
      </c>
      <c r="AX422" s="14" t="s">
        <v>75</v>
      </c>
      <c r="AY422" s="214" t="s">
        <v>142</v>
      </c>
    </row>
    <row r="423" spans="1:65" s="14" customFormat="1" ht="11.25">
      <c r="B423" s="204"/>
      <c r="C423" s="205"/>
      <c r="D423" s="195" t="s">
        <v>154</v>
      </c>
      <c r="E423" s="206" t="s">
        <v>21</v>
      </c>
      <c r="F423" s="207" t="s">
        <v>370</v>
      </c>
      <c r="G423" s="205"/>
      <c r="H423" s="208">
        <v>-25.8</v>
      </c>
      <c r="I423" s="209"/>
      <c r="J423" s="205"/>
      <c r="K423" s="205"/>
      <c r="L423" s="210"/>
      <c r="M423" s="211"/>
      <c r="N423" s="212"/>
      <c r="O423" s="212"/>
      <c r="P423" s="212"/>
      <c r="Q423" s="212"/>
      <c r="R423" s="212"/>
      <c r="S423" s="212"/>
      <c r="T423" s="213"/>
      <c r="AT423" s="214" t="s">
        <v>154</v>
      </c>
      <c r="AU423" s="214" t="s">
        <v>85</v>
      </c>
      <c r="AV423" s="14" t="s">
        <v>85</v>
      </c>
      <c r="AW423" s="14" t="s">
        <v>36</v>
      </c>
      <c r="AX423" s="14" t="s">
        <v>75</v>
      </c>
      <c r="AY423" s="214" t="s">
        <v>142</v>
      </c>
    </row>
    <row r="424" spans="1:65" s="15" customFormat="1" ht="11.25">
      <c r="B424" s="215"/>
      <c r="C424" s="216"/>
      <c r="D424" s="195" t="s">
        <v>154</v>
      </c>
      <c r="E424" s="217" t="s">
        <v>21</v>
      </c>
      <c r="F424" s="218" t="s">
        <v>161</v>
      </c>
      <c r="G424" s="216"/>
      <c r="H424" s="219">
        <v>113.509</v>
      </c>
      <c r="I424" s="220"/>
      <c r="J424" s="216"/>
      <c r="K424" s="216"/>
      <c r="L424" s="221"/>
      <c r="M424" s="222"/>
      <c r="N424" s="223"/>
      <c r="O424" s="223"/>
      <c r="P424" s="223"/>
      <c r="Q424" s="223"/>
      <c r="R424" s="223"/>
      <c r="S424" s="223"/>
      <c r="T424" s="224"/>
      <c r="AT424" s="225" t="s">
        <v>154</v>
      </c>
      <c r="AU424" s="225" t="s">
        <v>85</v>
      </c>
      <c r="AV424" s="15" t="s">
        <v>143</v>
      </c>
      <c r="AW424" s="15" t="s">
        <v>36</v>
      </c>
      <c r="AX424" s="15" t="s">
        <v>75</v>
      </c>
      <c r="AY424" s="225" t="s">
        <v>142</v>
      </c>
    </row>
    <row r="425" spans="1:65" s="16" customFormat="1" ht="11.25">
      <c r="B425" s="226"/>
      <c r="C425" s="227"/>
      <c r="D425" s="195" t="s">
        <v>154</v>
      </c>
      <c r="E425" s="228" t="s">
        <v>21</v>
      </c>
      <c r="F425" s="229" t="s">
        <v>164</v>
      </c>
      <c r="G425" s="227"/>
      <c r="H425" s="230">
        <v>222.22199999999995</v>
      </c>
      <c r="I425" s="231"/>
      <c r="J425" s="227"/>
      <c r="K425" s="227"/>
      <c r="L425" s="232"/>
      <c r="M425" s="233"/>
      <c r="N425" s="234"/>
      <c r="O425" s="234"/>
      <c r="P425" s="234"/>
      <c r="Q425" s="234"/>
      <c r="R425" s="234"/>
      <c r="S425" s="234"/>
      <c r="T425" s="235"/>
      <c r="AT425" s="236" t="s">
        <v>154</v>
      </c>
      <c r="AU425" s="236" t="s">
        <v>85</v>
      </c>
      <c r="AV425" s="16" t="s">
        <v>150</v>
      </c>
      <c r="AW425" s="16" t="s">
        <v>36</v>
      </c>
      <c r="AX425" s="16" t="s">
        <v>83</v>
      </c>
      <c r="AY425" s="236" t="s">
        <v>142</v>
      </c>
    </row>
    <row r="426" spans="1:65" s="2" customFormat="1" ht="16.5" customHeight="1">
      <c r="A426" s="36"/>
      <c r="B426" s="37"/>
      <c r="C426" s="175" t="s">
        <v>472</v>
      </c>
      <c r="D426" s="175" t="s">
        <v>145</v>
      </c>
      <c r="E426" s="176" t="s">
        <v>473</v>
      </c>
      <c r="F426" s="177" t="s">
        <v>474</v>
      </c>
      <c r="G426" s="178" t="s">
        <v>148</v>
      </c>
      <c r="H426" s="179">
        <v>241.554</v>
      </c>
      <c r="I426" s="180"/>
      <c r="J426" s="181">
        <f>ROUND(I426*H426,2)</f>
        <v>0</v>
      </c>
      <c r="K426" s="177" t="s">
        <v>149</v>
      </c>
      <c r="L426" s="41"/>
      <c r="M426" s="182" t="s">
        <v>21</v>
      </c>
      <c r="N426" s="183" t="s">
        <v>46</v>
      </c>
      <c r="O426" s="66"/>
      <c r="P426" s="184">
        <f>O426*H426</f>
        <v>0</v>
      </c>
      <c r="Q426" s="184">
        <v>0</v>
      </c>
      <c r="R426" s="184">
        <f>Q426*H426</f>
        <v>0</v>
      </c>
      <c r="S426" s="184">
        <v>0</v>
      </c>
      <c r="T426" s="185">
        <f>S426*H426</f>
        <v>0</v>
      </c>
      <c r="U426" s="36"/>
      <c r="V426" s="36"/>
      <c r="W426" s="36"/>
      <c r="X426" s="36"/>
      <c r="Y426" s="36"/>
      <c r="Z426" s="36"/>
      <c r="AA426" s="36"/>
      <c r="AB426" s="36"/>
      <c r="AC426" s="36"/>
      <c r="AD426" s="36"/>
      <c r="AE426" s="36"/>
      <c r="AR426" s="186" t="s">
        <v>150</v>
      </c>
      <c r="AT426" s="186" t="s">
        <v>145</v>
      </c>
      <c r="AU426" s="186" t="s">
        <v>85</v>
      </c>
      <c r="AY426" s="19" t="s">
        <v>142</v>
      </c>
      <c r="BE426" s="187">
        <f>IF(N426="základní",J426,0)</f>
        <v>0</v>
      </c>
      <c r="BF426" s="187">
        <f>IF(N426="snížená",J426,0)</f>
        <v>0</v>
      </c>
      <c r="BG426" s="187">
        <f>IF(N426="zákl. přenesená",J426,0)</f>
        <v>0</v>
      </c>
      <c r="BH426" s="187">
        <f>IF(N426="sníž. přenesená",J426,0)</f>
        <v>0</v>
      </c>
      <c r="BI426" s="187">
        <f>IF(N426="nulová",J426,0)</f>
        <v>0</v>
      </c>
      <c r="BJ426" s="19" t="s">
        <v>83</v>
      </c>
      <c r="BK426" s="187">
        <f>ROUND(I426*H426,2)</f>
        <v>0</v>
      </c>
      <c r="BL426" s="19" t="s">
        <v>150</v>
      </c>
      <c r="BM426" s="186" t="s">
        <v>475</v>
      </c>
    </row>
    <row r="427" spans="1:65" s="2" customFormat="1" ht="11.25">
      <c r="A427" s="36"/>
      <c r="B427" s="37"/>
      <c r="C427" s="38"/>
      <c r="D427" s="188" t="s">
        <v>152</v>
      </c>
      <c r="E427" s="38"/>
      <c r="F427" s="189" t="s">
        <v>476</v>
      </c>
      <c r="G427" s="38"/>
      <c r="H427" s="38"/>
      <c r="I427" s="190"/>
      <c r="J427" s="38"/>
      <c r="K427" s="38"/>
      <c r="L427" s="41"/>
      <c r="M427" s="191"/>
      <c r="N427" s="192"/>
      <c r="O427" s="66"/>
      <c r="P427" s="66"/>
      <c r="Q427" s="66"/>
      <c r="R427" s="66"/>
      <c r="S427" s="66"/>
      <c r="T427" s="67"/>
      <c r="U427" s="36"/>
      <c r="V427" s="36"/>
      <c r="W427" s="36"/>
      <c r="X427" s="36"/>
      <c r="Y427" s="36"/>
      <c r="Z427" s="36"/>
      <c r="AA427" s="36"/>
      <c r="AB427" s="36"/>
      <c r="AC427" s="36"/>
      <c r="AD427" s="36"/>
      <c r="AE427" s="36"/>
      <c r="AT427" s="19" t="s">
        <v>152</v>
      </c>
      <c r="AU427" s="19" t="s">
        <v>85</v>
      </c>
    </row>
    <row r="428" spans="1:65" s="13" customFormat="1" ht="11.25">
      <c r="B428" s="193"/>
      <c r="C428" s="194"/>
      <c r="D428" s="195" t="s">
        <v>154</v>
      </c>
      <c r="E428" s="196" t="s">
        <v>21</v>
      </c>
      <c r="F428" s="197" t="s">
        <v>355</v>
      </c>
      <c r="G428" s="194"/>
      <c r="H428" s="196" t="s">
        <v>21</v>
      </c>
      <c r="I428" s="198"/>
      <c r="J428" s="194"/>
      <c r="K428" s="194"/>
      <c r="L428" s="199"/>
      <c r="M428" s="200"/>
      <c r="N428" s="201"/>
      <c r="O428" s="201"/>
      <c r="P428" s="201"/>
      <c r="Q428" s="201"/>
      <c r="R428" s="201"/>
      <c r="S428" s="201"/>
      <c r="T428" s="202"/>
      <c r="AT428" s="203" t="s">
        <v>154</v>
      </c>
      <c r="AU428" s="203" t="s">
        <v>85</v>
      </c>
      <c r="AV428" s="13" t="s">
        <v>83</v>
      </c>
      <c r="AW428" s="13" t="s">
        <v>36</v>
      </c>
      <c r="AX428" s="13" t="s">
        <v>75</v>
      </c>
      <c r="AY428" s="203" t="s">
        <v>142</v>
      </c>
    </row>
    <row r="429" spans="1:65" s="13" customFormat="1" ht="11.25">
      <c r="B429" s="193"/>
      <c r="C429" s="194"/>
      <c r="D429" s="195" t="s">
        <v>154</v>
      </c>
      <c r="E429" s="196" t="s">
        <v>21</v>
      </c>
      <c r="F429" s="197" t="s">
        <v>356</v>
      </c>
      <c r="G429" s="194"/>
      <c r="H429" s="196" t="s">
        <v>21</v>
      </c>
      <c r="I429" s="198"/>
      <c r="J429" s="194"/>
      <c r="K429" s="194"/>
      <c r="L429" s="199"/>
      <c r="M429" s="200"/>
      <c r="N429" s="201"/>
      <c r="O429" s="201"/>
      <c r="P429" s="201"/>
      <c r="Q429" s="201"/>
      <c r="R429" s="201"/>
      <c r="S429" s="201"/>
      <c r="T429" s="202"/>
      <c r="AT429" s="203" t="s">
        <v>154</v>
      </c>
      <c r="AU429" s="203" t="s">
        <v>85</v>
      </c>
      <c r="AV429" s="13" t="s">
        <v>83</v>
      </c>
      <c r="AW429" s="13" t="s">
        <v>36</v>
      </c>
      <c r="AX429" s="13" t="s">
        <v>75</v>
      </c>
      <c r="AY429" s="203" t="s">
        <v>142</v>
      </c>
    </row>
    <row r="430" spans="1:65" s="14" customFormat="1" ht="11.25">
      <c r="B430" s="204"/>
      <c r="C430" s="205"/>
      <c r="D430" s="195" t="s">
        <v>154</v>
      </c>
      <c r="E430" s="206" t="s">
        <v>21</v>
      </c>
      <c r="F430" s="207" t="s">
        <v>477</v>
      </c>
      <c r="G430" s="205"/>
      <c r="H430" s="208">
        <v>19.332000000000001</v>
      </c>
      <c r="I430" s="209"/>
      <c r="J430" s="205"/>
      <c r="K430" s="205"/>
      <c r="L430" s="210"/>
      <c r="M430" s="211"/>
      <c r="N430" s="212"/>
      <c r="O430" s="212"/>
      <c r="P430" s="212"/>
      <c r="Q430" s="212"/>
      <c r="R430" s="212"/>
      <c r="S430" s="212"/>
      <c r="T430" s="213"/>
      <c r="AT430" s="214" t="s">
        <v>154</v>
      </c>
      <c r="AU430" s="214" t="s">
        <v>85</v>
      </c>
      <c r="AV430" s="14" t="s">
        <v>85</v>
      </c>
      <c r="AW430" s="14" t="s">
        <v>36</v>
      </c>
      <c r="AX430" s="14" t="s">
        <v>75</v>
      </c>
      <c r="AY430" s="214" t="s">
        <v>142</v>
      </c>
    </row>
    <row r="431" spans="1:65" s="15" customFormat="1" ht="11.25">
      <c r="B431" s="215"/>
      <c r="C431" s="216"/>
      <c r="D431" s="195" t="s">
        <v>154</v>
      </c>
      <c r="E431" s="217" t="s">
        <v>21</v>
      </c>
      <c r="F431" s="218" t="s">
        <v>161</v>
      </c>
      <c r="G431" s="216"/>
      <c r="H431" s="219">
        <v>19.332000000000001</v>
      </c>
      <c r="I431" s="220"/>
      <c r="J431" s="216"/>
      <c r="K431" s="216"/>
      <c r="L431" s="221"/>
      <c r="M431" s="222"/>
      <c r="N431" s="223"/>
      <c r="O431" s="223"/>
      <c r="P431" s="223"/>
      <c r="Q431" s="223"/>
      <c r="R431" s="223"/>
      <c r="S431" s="223"/>
      <c r="T431" s="224"/>
      <c r="AT431" s="225" t="s">
        <v>154</v>
      </c>
      <c r="AU431" s="225" t="s">
        <v>85</v>
      </c>
      <c r="AV431" s="15" t="s">
        <v>143</v>
      </c>
      <c r="AW431" s="15" t="s">
        <v>36</v>
      </c>
      <c r="AX431" s="15" t="s">
        <v>75</v>
      </c>
      <c r="AY431" s="225" t="s">
        <v>142</v>
      </c>
    </row>
    <row r="432" spans="1:65" s="13" customFormat="1" ht="11.25">
      <c r="B432" s="193"/>
      <c r="C432" s="194"/>
      <c r="D432" s="195" t="s">
        <v>154</v>
      </c>
      <c r="E432" s="196" t="s">
        <v>21</v>
      </c>
      <c r="F432" s="197" t="s">
        <v>359</v>
      </c>
      <c r="G432" s="194"/>
      <c r="H432" s="196" t="s">
        <v>21</v>
      </c>
      <c r="I432" s="198"/>
      <c r="J432" s="194"/>
      <c r="K432" s="194"/>
      <c r="L432" s="199"/>
      <c r="M432" s="200"/>
      <c r="N432" s="201"/>
      <c r="O432" s="201"/>
      <c r="P432" s="201"/>
      <c r="Q432" s="201"/>
      <c r="R432" s="201"/>
      <c r="S432" s="201"/>
      <c r="T432" s="202"/>
      <c r="AT432" s="203" t="s">
        <v>154</v>
      </c>
      <c r="AU432" s="203" t="s">
        <v>85</v>
      </c>
      <c r="AV432" s="13" t="s">
        <v>83</v>
      </c>
      <c r="AW432" s="13" t="s">
        <v>36</v>
      </c>
      <c r="AX432" s="13" t="s">
        <v>75</v>
      </c>
      <c r="AY432" s="203" t="s">
        <v>142</v>
      </c>
    </row>
    <row r="433" spans="1:65" s="14" customFormat="1" ht="11.25">
      <c r="B433" s="204"/>
      <c r="C433" s="205"/>
      <c r="D433" s="195" t="s">
        <v>154</v>
      </c>
      <c r="E433" s="206" t="s">
        <v>21</v>
      </c>
      <c r="F433" s="207" t="s">
        <v>360</v>
      </c>
      <c r="G433" s="205"/>
      <c r="H433" s="208">
        <v>73.542000000000002</v>
      </c>
      <c r="I433" s="209"/>
      <c r="J433" s="205"/>
      <c r="K433" s="205"/>
      <c r="L433" s="210"/>
      <c r="M433" s="211"/>
      <c r="N433" s="212"/>
      <c r="O433" s="212"/>
      <c r="P433" s="212"/>
      <c r="Q433" s="212"/>
      <c r="R433" s="212"/>
      <c r="S433" s="212"/>
      <c r="T433" s="213"/>
      <c r="AT433" s="214" t="s">
        <v>154</v>
      </c>
      <c r="AU433" s="214" t="s">
        <v>85</v>
      </c>
      <c r="AV433" s="14" t="s">
        <v>85</v>
      </c>
      <c r="AW433" s="14" t="s">
        <v>36</v>
      </c>
      <c r="AX433" s="14" t="s">
        <v>75</v>
      </c>
      <c r="AY433" s="214" t="s">
        <v>142</v>
      </c>
    </row>
    <row r="434" spans="1:65" s="14" customFormat="1" ht="11.25">
      <c r="B434" s="204"/>
      <c r="C434" s="205"/>
      <c r="D434" s="195" t="s">
        <v>154</v>
      </c>
      <c r="E434" s="206" t="s">
        <v>21</v>
      </c>
      <c r="F434" s="207" t="s">
        <v>361</v>
      </c>
      <c r="G434" s="205"/>
      <c r="H434" s="208">
        <v>9.6479999999999997</v>
      </c>
      <c r="I434" s="209"/>
      <c r="J434" s="205"/>
      <c r="K434" s="205"/>
      <c r="L434" s="210"/>
      <c r="M434" s="211"/>
      <c r="N434" s="212"/>
      <c r="O434" s="212"/>
      <c r="P434" s="212"/>
      <c r="Q434" s="212"/>
      <c r="R434" s="212"/>
      <c r="S434" s="212"/>
      <c r="T434" s="213"/>
      <c r="AT434" s="214" t="s">
        <v>154</v>
      </c>
      <c r="AU434" s="214" t="s">
        <v>85</v>
      </c>
      <c r="AV434" s="14" t="s">
        <v>85</v>
      </c>
      <c r="AW434" s="14" t="s">
        <v>36</v>
      </c>
      <c r="AX434" s="14" t="s">
        <v>75</v>
      </c>
      <c r="AY434" s="214" t="s">
        <v>142</v>
      </c>
    </row>
    <row r="435" spans="1:65" s="14" customFormat="1" ht="11.25">
      <c r="B435" s="204"/>
      <c r="C435" s="205"/>
      <c r="D435" s="195" t="s">
        <v>154</v>
      </c>
      <c r="E435" s="206" t="s">
        <v>21</v>
      </c>
      <c r="F435" s="207" t="s">
        <v>362</v>
      </c>
      <c r="G435" s="205"/>
      <c r="H435" s="208">
        <v>-10.827</v>
      </c>
      <c r="I435" s="209"/>
      <c r="J435" s="205"/>
      <c r="K435" s="205"/>
      <c r="L435" s="210"/>
      <c r="M435" s="211"/>
      <c r="N435" s="212"/>
      <c r="O435" s="212"/>
      <c r="P435" s="212"/>
      <c r="Q435" s="212"/>
      <c r="R435" s="212"/>
      <c r="S435" s="212"/>
      <c r="T435" s="213"/>
      <c r="AT435" s="214" t="s">
        <v>154</v>
      </c>
      <c r="AU435" s="214" t="s">
        <v>85</v>
      </c>
      <c r="AV435" s="14" t="s">
        <v>85</v>
      </c>
      <c r="AW435" s="14" t="s">
        <v>36</v>
      </c>
      <c r="AX435" s="14" t="s">
        <v>75</v>
      </c>
      <c r="AY435" s="214" t="s">
        <v>142</v>
      </c>
    </row>
    <row r="436" spans="1:65" s="15" customFormat="1" ht="11.25">
      <c r="B436" s="215"/>
      <c r="C436" s="216"/>
      <c r="D436" s="195" t="s">
        <v>154</v>
      </c>
      <c r="E436" s="217" t="s">
        <v>21</v>
      </c>
      <c r="F436" s="218" t="s">
        <v>161</v>
      </c>
      <c r="G436" s="216"/>
      <c r="H436" s="219">
        <v>72.363</v>
      </c>
      <c r="I436" s="220"/>
      <c r="J436" s="216"/>
      <c r="K436" s="216"/>
      <c r="L436" s="221"/>
      <c r="M436" s="222"/>
      <c r="N436" s="223"/>
      <c r="O436" s="223"/>
      <c r="P436" s="223"/>
      <c r="Q436" s="223"/>
      <c r="R436" s="223"/>
      <c r="S436" s="223"/>
      <c r="T436" s="224"/>
      <c r="AT436" s="225" t="s">
        <v>154</v>
      </c>
      <c r="AU436" s="225" t="s">
        <v>85</v>
      </c>
      <c r="AV436" s="15" t="s">
        <v>143</v>
      </c>
      <c r="AW436" s="15" t="s">
        <v>36</v>
      </c>
      <c r="AX436" s="15" t="s">
        <v>75</v>
      </c>
      <c r="AY436" s="225" t="s">
        <v>142</v>
      </c>
    </row>
    <row r="437" spans="1:65" s="13" customFormat="1" ht="11.25">
      <c r="B437" s="193"/>
      <c r="C437" s="194"/>
      <c r="D437" s="195" t="s">
        <v>154</v>
      </c>
      <c r="E437" s="196" t="s">
        <v>21</v>
      </c>
      <c r="F437" s="197" t="s">
        <v>363</v>
      </c>
      <c r="G437" s="194"/>
      <c r="H437" s="196" t="s">
        <v>21</v>
      </c>
      <c r="I437" s="198"/>
      <c r="J437" s="194"/>
      <c r="K437" s="194"/>
      <c r="L437" s="199"/>
      <c r="M437" s="200"/>
      <c r="N437" s="201"/>
      <c r="O437" s="201"/>
      <c r="P437" s="201"/>
      <c r="Q437" s="201"/>
      <c r="R437" s="201"/>
      <c r="S437" s="201"/>
      <c r="T437" s="202"/>
      <c r="AT437" s="203" t="s">
        <v>154</v>
      </c>
      <c r="AU437" s="203" t="s">
        <v>85</v>
      </c>
      <c r="AV437" s="13" t="s">
        <v>83</v>
      </c>
      <c r="AW437" s="13" t="s">
        <v>36</v>
      </c>
      <c r="AX437" s="13" t="s">
        <v>75</v>
      </c>
      <c r="AY437" s="203" t="s">
        <v>142</v>
      </c>
    </row>
    <row r="438" spans="1:65" s="14" customFormat="1" ht="11.25">
      <c r="B438" s="204"/>
      <c r="C438" s="205"/>
      <c r="D438" s="195" t="s">
        <v>154</v>
      </c>
      <c r="E438" s="206" t="s">
        <v>21</v>
      </c>
      <c r="F438" s="207" t="s">
        <v>364</v>
      </c>
      <c r="G438" s="205"/>
      <c r="H438" s="208">
        <v>95.738</v>
      </c>
      <c r="I438" s="209"/>
      <c r="J438" s="205"/>
      <c r="K438" s="205"/>
      <c r="L438" s="210"/>
      <c r="M438" s="211"/>
      <c r="N438" s="212"/>
      <c r="O438" s="212"/>
      <c r="P438" s="212"/>
      <c r="Q438" s="212"/>
      <c r="R438" s="212"/>
      <c r="S438" s="212"/>
      <c r="T438" s="213"/>
      <c r="AT438" s="214" t="s">
        <v>154</v>
      </c>
      <c r="AU438" s="214" t="s">
        <v>85</v>
      </c>
      <c r="AV438" s="14" t="s">
        <v>85</v>
      </c>
      <c r="AW438" s="14" t="s">
        <v>36</v>
      </c>
      <c r="AX438" s="14" t="s">
        <v>75</v>
      </c>
      <c r="AY438" s="214" t="s">
        <v>142</v>
      </c>
    </row>
    <row r="439" spans="1:65" s="14" customFormat="1" ht="11.25">
      <c r="B439" s="204"/>
      <c r="C439" s="205"/>
      <c r="D439" s="195" t="s">
        <v>154</v>
      </c>
      <c r="E439" s="206" t="s">
        <v>21</v>
      </c>
      <c r="F439" s="207" t="s">
        <v>365</v>
      </c>
      <c r="G439" s="205"/>
      <c r="H439" s="208">
        <v>-59.387999999999998</v>
      </c>
      <c r="I439" s="209"/>
      <c r="J439" s="205"/>
      <c r="K439" s="205"/>
      <c r="L439" s="210"/>
      <c r="M439" s="211"/>
      <c r="N439" s="212"/>
      <c r="O439" s="212"/>
      <c r="P439" s="212"/>
      <c r="Q439" s="212"/>
      <c r="R439" s="212"/>
      <c r="S439" s="212"/>
      <c r="T439" s="213"/>
      <c r="AT439" s="214" t="s">
        <v>154</v>
      </c>
      <c r="AU439" s="214" t="s">
        <v>85</v>
      </c>
      <c r="AV439" s="14" t="s">
        <v>85</v>
      </c>
      <c r="AW439" s="14" t="s">
        <v>36</v>
      </c>
      <c r="AX439" s="14" t="s">
        <v>75</v>
      </c>
      <c r="AY439" s="214" t="s">
        <v>142</v>
      </c>
    </row>
    <row r="440" spans="1:65" s="15" customFormat="1" ht="11.25">
      <c r="B440" s="215"/>
      <c r="C440" s="216"/>
      <c r="D440" s="195" t="s">
        <v>154</v>
      </c>
      <c r="E440" s="217" t="s">
        <v>21</v>
      </c>
      <c r="F440" s="218" t="s">
        <v>161</v>
      </c>
      <c r="G440" s="216"/>
      <c r="H440" s="219">
        <v>36.35</v>
      </c>
      <c r="I440" s="220"/>
      <c r="J440" s="216"/>
      <c r="K440" s="216"/>
      <c r="L440" s="221"/>
      <c r="M440" s="222"/>
      <c r="N440" s="223"/>
      <c r="O440" s="223"/>
      <c r="P440" s="223"/>
      <c r="Q440" s="223"/>
      <c r="R440" s="223"/>
      <c r="S440" s="223"/>
      <c r="T440" s="224"/>
      <c r="AT440" s="225" t="s">
        <v>154</v>
      </c>
      <c r="AU440" s="225" t="s">
        <v>85</v>
      </c>
      <c r="AV440" s="15" t="s">
        <v>143</v>
      </c>
      <c r="AW440" s="15" t="s">
        <v>36</v>
      </c>
      <c r="AX440" s="15" t="s">
        <v>75</v>
      </c>
      <c r="AY440" s="225" t="s">
        <v>142</v>
      </c>
    </row>
    <row r="441" spans="1:65" s="13" customFormat="1" ht="11.25">
      <c r="B441" s="193"/>
      <c r="C441" s="194"/>
      <c r="D441" s="195" t="s">
        <v>154</v>
      </c>
      <c r="E441" s="196" t="s">
        <v>21</v>
      </c>
      <c r="F441" s="197" t="s">
        <v>366</v>
      </c>
      <c r="G441" s="194"/>
      <c r="H441" s="196" t="s">
        <v>21</v>
      </c>
      <c r="I441" s="198"/>
      <c r="J441" s="194"/>
      <c r="K441" s="194"/>
      <c r="L441" s="199"/>
      <c r="M441" s="200"/>
      <c r="N441" s="201"/>
      <c r="O441" s="201"/>
      <c r="P441" s="201"/>
      <c r="Q441" s="201"/>
      <c r="R441" s="201"/>
      <c r="S441" s="201"/>
      <c r="T441" s="202"/>
      <c r="AT441" s="203" t="s">
        <v>154</v>
      </c>
      <c r="AU441" s="203" t="s">
        <v>85</v>
      </c>
      <c r="AV441" s="13" t="s">
        <v>83</v>
      </c>
      <c r="AW441" s="13" t="s">
        <v>36</v>
      </c>
      <c r="AX441" s="13" t="s">
        <v>75</v>
      </c>
      <c r="AY441" s="203" t="s">
        <v>142</v>
      </c>
    </row>
    <row r="442" spans="1:65" s="14" customFormat="1" ht="11.25">
      <c r="B442" s="204"/>
      <c r="C442" s="205"/>
      <c r="D442" s="195" t="s">
        <v>154</v>
      </c>
      <c r="E442" s="206" t="s">
        <v>21</v>
      </c>
      <c r="F442" s="207" t="s">
        <v>367</v>
      </c>
      <c r="G442" s="205"/>
      <c r="H442" s="208">
        <v>186.94200000000001</v>
      </c>
      <c r="I442" s="209"/>
      <c r="J442" s="205"/>
      <c r="K442" s="205"/>
      <c r="L442" s="210"/>
      <c r="M442" s="211"/>
      <c r="N442" s="212"/>
      <c r="O442" s="212"/>
      <c r="P442" s="212"/>
      <c r="Q442" s="212"/>
      <c r="R442" s="212"/>
      <c r="S442" s="212"/>
      <c r="T442" s="213"/>
      <c r="AT442" s="214" t="s">
        <v>154</v>
      </c>
      <c r="AU442" s="214" t="s">
        <v>85</v>
      </c>
      <c r="AV442" s="14" t="s">
        <v>85</v>
      </c>
      <c r="AW442" s="14" t="s">
        <v>36</v>
      </c>
      <c r="AX442" s="14" t="s">
        <v>75</v>
      </c>
      <c r="AY442" s="214" t="s">
        <v>142</v>
      </c>
    </row>
    <row r="443" spans="1:65" s="14" customFormat="1" ht="11.25">
      <c r="B443" s="204"/>
      <c r="C443" s="205"/>
      <c r="D443" s="195" t="s">
        <v>154</v>
      </c>
      <c r="E443" s="206" t="s">
        <v>21</v>
      </c>
      <c r="F443" s="207" t="s">
        <v>368</v>
      </c>
      <c r="G443" s="205"/>
      <c r="H443" s="208">
        <v>-56.613</v>
      </c>
      <c r="I443" s="209"/>
      <c r="J443" s="205"/>
      <c r="K443" s="205"/>
      <c r="L443" s="210"/>
      <c r="M443" s="211"/>
      <c r="N443" s="212"/>
      <c r="O443" s="212"/>
      <c r="P443" s="212"/>
      <c r="Q443" s="212"/>
      <c r="R443" s="212"/>
      <c r="S443" s="212"/>
      <c r="T443" s="213"/>
      <c r="AT443" s="214" t="s">
        <v>154</v>
      </c>
      <c r="AU443" s="214" t="s">
        <v>85</v>
      </c>
      <c r="AV443" s="14" t="s">
        <v>85</v>
      </c>
      <c r="AW443" s="14" t="s">
        <v>36</v>
      </c>
      <c r="AX443" s="14" t="s">
        <v>75</v>
      </c>
      <c r="AY443" s="214" t="s">
        <v>142</v>
      </c>
    </row>
    <row r="444" spans="1:65" s="14" customFormat="1" ht="11.25">
      <c r="B444" s="204"/>
      <c r="C444" s="205"/>
      <c r="D444" s="195" t="s">
        <v>154</v>
      </c>
      <c r="E444" s="206" t="s">
        <v>21</v>
      </c>
      <c r="F444" s="207" t="s">
        <v>369</v>
      </c>
      <c r="G444" s="205"/>
      <c r="H444" s="208">
        <v>8.98</v>
      </c>
      <c r="I444" s="209"/>
      <c r="J444" s="205"/>
      <c r="K444" s="205"/>
      <c r="L444" s="210"/>
      <c r="M444" s="211"/>
      <c r="N444" s="212"/>
      <c r="O444" s="212"/>
      <c r="P444" s="212"/>
      <c r="Q444" s="212"/>
      <c r="R444" s="212"/>
      <c r="S444" s="212"/>
      <c r="T444" s="213"/>
      <c r="AT444" s="214" t="s">
        <v>154</v>
      </c>
      <c r="AU444" s="214" t="s">
        <v>85</v>
      </c>
      <c r="AV444" s="14" t="s">
        <v>85</v>
      </c>
      <c r="AW444" s="14" t="s">
        <v>36</v>
      </c>
      <c r="AX444" s="14" t="s">
        <v>75</v>
      </c>
      <c r="AY444" s="214" t="s">
        <v>142</v>
      </c>
    </row>
    <row r="445" spans="1:65" s="14" customFormat="1" ht="11.25">
      <c r="B445" s="204"/>
      <c r="C445" s="205"/>
      <c r="D445" s="195" t="s">
        <v>154</v>
      </c>
      <c r="E445" s="206" t="s">
        <v>21</v>
      </c>
      <c r="F445" s="207" t="s">
        <v>370</v>
      </c>
      <c r="G445" s="205"/>
      <c r="H445" s="208">
        <v>-25.8</v>
      </c>
      <c r="I445" s="209"/>
      <c r="J445" s="205"/>
      <c r="K445" s="205"/>
      <c r="L445" s="210"/>
      <c r="M445" s="211"/>
      <c r="N445" s="212"/>
      <c r="O445" s="212"/>
      <c r="P445" s="212"/>
      <c r="Q445" s="212"/>
      <c r="R445" s="212"/>
      <c r="S445" s="212"/>
      <c r="T445" s="213"/>
      <c r="AT445" s="214" t="s">
        <v>154</v>
      </c>
      <c r="AU445" s="214" t="s">
        <v>85</v>
      </c>
      <c r="AV445" s="14" t="s">
        <v>85</v>
      </c>
      <c r="AW445" s="14" t="s">
        <v>36</v>
      </c>
      <c r="AX445" s="14" t="s">
        <v>75</v>
      </c>
      <c r="AY445" s="214" t="s">
        <v>142</v>
      </c>
    </row>
    <row r="446" spans="1:65" s="15" customFormat="1" ht="11.25">
      <c r="B446" s="215"/>
      <c r="C446" s="216"/>
      <c r="D446" s="195" t="s">
        <v>154</v>
      </c>
      <c r="E446" s="217" t="s">
        <v>21</v>
      </c>
      <c r="F446" s="218" t="s">
        <v>161</v>
      </c>
      <c r="G446" s="216"/>
      <c r="H446" s="219">
        <v>113.509</v>
      </c>
      <c r="I446" s="220"/>
      <c r="J446" s="216"/>
      <c r="K446" s="216"/>
      <c r="L446" s="221"/>
      <c r="M446" s="222"/>
      <c r="N446" s="223"/>
      <c r="O446" s="223"/>
      <c r="P446" s="223"/>
      <c r="Q446" s="223"/>
      <c r="R446" s="223"/>
      <c r="S446" s="223"/>
      <c r="T446" s="224"/>
      <c r="AT446" s="225" t="s">
        <v>154</v>
      </c>
      <c r="AU446" s="225" t="s">
        <v>85</v>
      </c>
      <c r="AV446" s="15" t="s">
        <v>143</v>
      </c>
      <c r="AW446" s="15" t="s">
        <v>36</v>
      </c>
      <c r="AX446" s="15" t="s">
        <v>75</v>
      </c>
      <c r="AY446" s="225" t="s">
        <v>142</v>
      </c>
    </row>
    <row r="447" spans="1:65" s="16" customFormat="1" ht="11.25">
      <c r="B447" s="226"/>
      <c r="C447" s="227"/>
      <c r="D447" s="195" t="s">
        <v>154</v>
      </c>
      <c r="E447" s="228" t="s">
        <v>21</v>
      </c>
      <c r="F447" s="229" t="s">
        <v>164</v>
      </c>
      <c r="G447" s="227"/>
      <c r="H447" s="230">
        <v>241.55399999999997</v>
      </c>
      <c r="I447" s="231"/>
      <c r="J447" s="227"/>
      <c r="K447" s="227"/>
      <c r="L447" s="232"/>
      <c r="M447" s="233"/>
      <c r="N447" s="234"/>
      <c r="O447" s="234"/>
      <c r="P447" s="234"/>
      <c r="Q447" s="234"/>
      <c r="R447" s="234"/>
      <c r="S447" s="234"/>
      <c r="T447" s="235"/>
      <c r="AT447" s="236" t="s">
        <v>154</v>
      </c>
      <c r="AU447" s="236" t="s">
        <v>85</v>
      </c>
      <c r="AV447" s="16" t="s">
        <v>150</v>
      </c>
      <c r="AW447" s="16" t="s">
        <v>36</v>
      </c>
      <c r="AX447" s="16" t="s">
        <v>83</v>
      </c>
      <c r="AY447" s="236" t="s">
        <v>142</v>
      </c>
    </row>
    <row r="448" spans="1:65" s="2" customFormat="1" ht="24.2" customHeight="1">
      <c r="A448" s="36"/>
      <c r="B448" s="37"/>
      <c r="C448" s="175" t="s">
        <v>478</v>
      </c>
      <c r="D448" s="175" t="s">
        <v>145</v>
      </c>
      <c r="E448" s="176" t="s">
        <v>479</v>
      </c>
      <c r="F448" s="177" t="s">
        <v>480</v>
      </c>
      <c r="G448" s="178" t="s">
        <v>208</v>
      </c>
      <c r="H448" s="179">
        <v>0.19600000000000001</v>
      </c>
      <c r="I448" s="180"/>
      <c r="J448" s="181">
        <f>ROUND(I448*H448,2)</f>
        <v>0</v>
      </c>
      <c r="K448" s="177" t="s">
        <v>149</v>
      </c>
      <c r="L448" s="41"/>
      <c r="M448" s="182" t="s">
        <v>21</v>
      </c>
      <c r="N448" s="183" t="s">
        <v>46</v>
      </c>
      <c r="O448" s="66"/>
      <c r="P448" s="184">
        <f>O448*H448</f>
        <v>0</v>
      </c>
      <c r="Q448" s="184">
        <v>2.3010199999999998</v>
      </c>
      <c r="R448" s="184">
        <f>Q448*H448</f>
        <v>0.45099992</v>
      </c>
      <c r="S448" s="184">
        <v>0</v>
      </c>
      <c r="T448" s="185">
        <f>S448*H448</f>
        <v>0</v>
      </c>
      <c r="U448" s="36"/>
      <c r="V448" s="36"/>
      <c r="W448" s="36"/>
      <c r="X448" s="36"/>
      <c r="Y448" s="36"/>
      <c r="Z448" s="36"/>
      <c r="AA448" s="36"/>
      <c r="AB448" s="36"/>
      <c r="AC448" s="36"/>
      <c r="AD448" s="36"/>
      <c r="AE448" s="36"/>
      <c r="AR448" s="186" t="s">
        <v>150</v>
      </c>
      <c r="AT448" s="186" t="s">
        <v>145</v>
      </c>
      <c r="AU448" s="186" t="s">
        <v>85</v>
      </c>
      <c r="AY448" s="19" t="s">
        <v>142</v>
      </c>
      <c r="BE448" s="187">
        <f>IF(N448="základní",J448,0)</f>
        <v>0</v>
      </c>
      <c r="BF448" s="187">
        <f>IF(N448="snížená",J448,0)</f>
        <v>0</v>
      </c>
      <c r="BG448" s="187">
        <f>IF(N448="zákl. přenesená",J448,0)</f>
        <v>0</v>
      </c>
      <c r="BH448" s="187">
        <f>IF(N448="sníž. přenesená",J448,0)</f>
        <v>0</v>
      </c>
      <c r="BI448" s="187">
        <f>IF(N448="nulová",J448,0)</f>
        <v>0</v>
      </c>
      <c r="BJ448" s="19" t="s">
        <v>83</v>
      </c>
      <c r="BK448" s="187">
        <f>ROUND(I448*H448,2)</f>
        <v>0</v>
      </c>
      <c r="BL448" s="19" t="s">
        <v>150</v>
      </c>
      <c r="BM448" s="186" t="s">
        <v>481</v>
      </c>
    </row>
    <row r="449" spans="1:65" s="2" customFormat="1" ht="11.25">
      <c r="A449" s="36"/>
      <c r="B449" s="37"/>
      <c r="C449" s="38"/>
      <c r="D449" s="188" t="s">
        <v>152</v>
      </c>
      <c r="E449" s="38"/>
      <c r="F449" s="189" t="s">
        <v>482</v>
      </c>
      <c r="G449" s="38"/>
      <c r="H449" s="38"/>
      <c r="I449" s="190"/>
      <c r="J449" s="38"/>
      <c r="K449" s="38"/>
      <c r="L449" s="41"/>
      <c r="M449" s="191"/>
      <c r="N449" s="192"/>
      <c r="O449" s="66"/>
      <c r="P449" s="66"/>
      <c r="Q449" s="66"/>
      <c r="R449" s="66"/>
      <c r="S449" s="66"/>
      <c r="T449" s="67"/>
      <c r="U449" s="36"/>
      <c r="V449" s="36"/>
      <c r="W449" s="36"/>
      <c r="X449" s="36"/>
      <c r="Y449" s="36"/>
      <c r="Z449" s="36"/>
      <c r="AA449" s="36"/>
      <c r="AB449" s="36"/>
      <c r="AC449" s="36"/>
      <c r="AD449" s="36"/>
      <c r="AE449" s="36"/>
      <c r="AT449" s="19" t="s">
        <v>152</v>
      </c>
      <c r="AU449" s="19" t="s">
        <v>85</v>
      </c>
    </row>
    <row r="450" spans="1:65" s="13" customFormat="1" ht="11.25">
      <c r="B450" s="193"/>
      <c r="C450" s="194"/>
      <c r="D450" s="195" t="s">
        <v>154</v>
      </c>
      <c r="E450" s="196" t="s">
        <v>21</v>
      </c>
      <c r="F450" s="197" t="s">
        <v>483</v>
      </c>
      <c r="G450" s="194"/>
      <c r="H450" s="196" t="s">
        <v>21</v>
      </c>
      <c r="I450" s="198"/>
      <c r="J450" s="194"/>
      <c r="K450" s="194"/>
      <c r="L450" s="199"/>
      <c r="M450" s="200"/>
      <c r="N450" s="201"/>
      <c r="O450" s="201"/>
      <c r="P450" s="201"/>
      <c r="Q450" s="201"/>
      <c r="R450" s="201"/>
      <c r="S450" s="201"/>
      <c r="T450" s="202"/>
      <c r="AT450" s="203" t="s">
        <v>154</v>
      </c>
      <c r="AU450" s="203" t="s">
        <v>85</v>
      </c>
      <c r="AV450" s="13" t="s">
        <v>83</v>
      </c>
      <c r="AW450" s="13" t="s">
        <v>36</v>
      </c>
      <c r="AX450" s="13" t="s">
        <v>75</v>
      </c>
      <c r="AY450" s="203" t="s">
        <v>142</v>
      </c>
    </row>
    <row r="451" spans="1:65" s="13" customFormat="1" ht="11.25">
      <c r="B451" s="193"/>
      <c r="C451" s="194"/>
      <c r="D451" s="195" t="s">
        <v>154</v>
      </c>
      <c r="E451" s="196" t="s">
        <v>21</v>
      </c>
      <c r="F451" s="197" t="s">
        <v>484</v>
      </c>
      <c r="G451" s="194"/>
      <c r="H451" s="196" t="s">
        <v>21</v>
      </c>
      <c r="I451" s="198"/>
      <c r="J451" s="194"/>
      <c r="K451" s="194"/>
      <c r="L451" s="199"/>
      <c r="M451" s="200"/>
      <c r="N451" s="201"/>
      <c r="O451" s="201"/>
      <c r="P451" s="201"/>
      <c r="Q451" s="201"/>
      <c r="R451" s="201"/>
      <c r="S451" s="201"/>
      <c r="T451" s="202"/>
      <c r="AT451" s="203" t="s">
        <v>154</v>
      </c>
      <c r="AU451" s="203" t="s">
        <v>85</v>
      </c>
      <c r="AV451" s="13" t="s">
        <v>83</v>
      </c>
      <c r="AW451" s="13" t="s">
        <v>36</v>
      </c>
      <c r="AX451" s="13" t="s">
        <v>75</v>
      </c>
      <c r="AY451" s="203" t="s">
        <v>142</v>
      </c>
    </row>
    <row r="452" spans="1:65" s="13" customFormat="1" ht="11.25">
      <c r="B452" s="193"/>
      <c r="C452" s="194"/>
      <c r="D452" s="195" t="s">
        <v>154</v>
      </c>
      <c r="E452" s="196" t="s">
        <v>21</v>
      </c>
      <c r="F452" s="197" t="s">
        <v>485</v>
      </c>
      <c r="G452" s="194"/>
      <c r="H452" s="196" t="s">
        <v>21</v>
      </c>
      <c r="I452" s="198"/>
      <c r="J452" s="194"/>
      <c r="K452" s="194"/>
      <c r="L452" s="199"/>
      <c r="M452" s="200"/>
      <c r="N452" s="201"/>
      <c r="O452" s="201"/>
      <c r="P452" s="201"/>
      <c r="Q452" s="201"/>
      <c r="R452" s="201"/>
      <c r="S452" s="201"/>
      <c r="T452" s="202"/>
      <c r="AT452" s="203" t="s">
        <v>154</v>
      </c>
      <c r="AU452" s="203" t="s">
        <v>85</v>
      </c>
      <c r="AV452" s="13" t="s">
        <v>83</v>
      </c>
      <c r="AW452" s="13" t="s">
        <v>36</v>
      </c>
      <c r="AX452" s="13" t="s">
        <v>75</v>
      </c>
      <c r="AY452" s="203" t="s">
        <v>142</v>
      </c>
    </row>
    <row r="453" spans="1:65" s="14" customFormat="1" ht="11.25">
      <c r="B453" s="204"/>
      <c r="C453" s="205"/>
      <c r="D453" s="195" t="s">
        <v>154</v>
      </c>
      <c r="E453" s="206" t="s">
        <v>21</v>
      </c>
      <c r="F453" s="207" t="s">
        <v>486</v>
      </c>
      <c r="G453" s="205"/>
      <c r="H453" s="208">
        <v>9.8000000000000004E-2</v>
      </c>
      <c r="I453" s="209"/>
      <c r="J453" s="205"/>
      <c r="K453" s="205"/>
      <c r="L453" s="210"/>
      <c r="M453" s="211"/>
      <c r="N453" s="212"/>
      <c r="O453" s="212"/>
      <c r="P453" s="212"/>
      <c r="Q453" s="212"/>
      <c r="R453" s="212"/>
      <c r="S453" s="212"/>
      <c r="T453" s="213"/>
      <c r="AT453" s="214" t="s">
        <v>154</v>
      </c>
      <c r="AU453" s="214" t="s">
        <v>85</v>
      </c>
      <c r="AV453" s="14" t="s">
        <v>85</v>
      </c>
      <c r="AW453" s="14" t="s">
        <v>36</v>
      </c>
      <c r="AX453" s="14" t="s">
        <v>75</v>
      </c>
      <c r="AY453" s="214" t="s">
        <v>142</v>
      </c>
    </row>
    <row r="454" spans="1:65" s="13" customFormat="1" ht="11.25">
      <c r="B454" s="193"/>
      <c r="C454" s="194"/>
      <c r="D454" s="195" t="s">
        <v>154</v>
      </c>
      <c r="E454" s="196" t="s">
        <v>21</v>
      </c>
      <c r="F454" s="197" t="s">
        <v>162</v>
      </c>
      <c r="G454" s="194"/>
      <c r="H454" s="196" t="s">
        <v>21</v>
      </c>
      <c r="I454" s="198"/>
      <c r="J454" s="194"/>
      <c r="K454" s="194"/>
      <c r="L454" s="199"/>
      <c r="M454" s="200"/>
      <c r="N454" s="201"/>
      <c r="O454" s="201"/>
      <c r="P454" s="201"/>
      <c r="Q454" s="201"/>
      <c r="R454" s="201"/>
      <c r="S454" s="201"/>
      <c r="T454" s="202"/>
      <c r="AT454" s="203" t="s">
        <v>154</v>
      </c>
      <c r="AU454" s="203" t="s">
        <v>85</v>
      </c>
      <c r="AV454" s="13" t="s">
        <v>83</v>
      </c>
      <c r="AW454" s="13" t="s">
        <v>36</v>
      </c>
      <c r="AX454" s="13" t="s">
        <v>75</v>
      </c>
      <c r="AY454" s="203" t="s">
        <v>142</v>
      </c>
    </row>
    <row r="455" spans="1:65" s="14" customFormat="1" ht="11.25">
      <c r="B455" s="204"/>
      <c r="C455" s="205"/>
      <c r="D455" s="195" t="s">
        <v>154</v>
      </c>
      <c r="E455" s="206" t="s">
        <v>21</v>
      </c>
      <c r="F455" s="207" t="s">
        <v>487</v>
      </c>
      <c r="G455" s="205"/>
      <c r="H455" s="208">
        <v>9.8000000000000004E-2</v>
      </c>
      <c r="I455" s="209"/>
      <c r="J455" s="205"/>
      <c r="K455" s="205"/>
      <c r="L455" s="210"/>
      <c r="M455" s="211"/>
      <c r="N455" s="212"/>
      <c r="O455" s="212"/>
      <c r="P455" s="212"/>
      <c r="Q455" s="212"/>
      <c r="R455" s="212"/>
      <c r="S455" s="212"/>
      <c r="T455" s="213"/>
      <c r="AT455" s="214" t="s">
        <v>154</v>
      </c>
      <c r="AU455" s="214" t="s">
        <v>85</v>
      </c>
      <c r="AV455" s="14" t="s">
        <v>85</v>
      </c>
      <c r="AW455" s="14" t="s">
        <v>36</v>
      </c>
      <c r="AX455" s="14" t="s">
        <v>75</v>
      </c>
      <c r="AY455" s="214" t="s">
        <v>142</v>
      </c>
    </row>
    <row r="456" spans="1:65" s="16" customFormat="1" ht="11.25">
      <c r="B456" s="226"/>
      <c r="C456" s="227"/>
      <c r="D456" s="195" t="s">
        <v>154</v>
      </c>
      <c r="E456" s="228" t="s">
        <v>21</v>
      </c>
      <c r="F456" s="229" t="s">
        <v>164</v>
      </c>
      <c r="G456" s="227"/>
      <c r="H456" s="230">
        <v>0.19600000000000001</v>
      </c>
      <c r="I456" s="231"/>
      <c r="J456" s="227"/>
      <c r="K456" s="227"/>
      <c r="L456" s="232"/>
      <c r="M456" s="233"/>
      <c r="N456" s="234"/>
      <c r="O456" s="234"/>
      <c r="P456" s="234"/>
      <c r="Q456" s="234"/>
      <c r="R456" s="234"/>
      <c r="S456" s="234"/>
      <c r="T456" s="235"/>
      <c r="AT456" s="236" t="s">
        <v>154</v>
      </c>
      <c r="AU456" s="236" t="s">
        <v>85</v>
      </c>
      <c r="AV456" s="16" t="s">
        <v>150</v>
      </c>
      <c r="AW456" s="16" t="s">
        <v>36</v>
      </c>
      <c r="AX456" s="16" t="s">
        <v>83</v>
      </c>
      <c r="AY456" s="236" t="s">
        <v>142</v>
      </c>
    </row>
    <row r="457" spans="1:65" s="2" customFormat="1" ht="21.75" customHeight="1">
      <c r="A457" s="36"/>
      <c r="B457" s="37"/>
      <c r="C457" s="175" t="s">
        <v>488</v>
      </c>
      <c r="D457" s="175" t="s">
        <v>145</v>
      </c>
      <c r="E457" s="176" t="s">
        <v>489</v>
      </c>
      <c r="F457" s="177" t="s">
        <v>490</v>
      </c>
      <c r="G457" s="178" t="s">
        <v>208</v>
      </c>
      <c r="H457" s="179">
        <v>4.7359999999999998</v>
      </c>
      <c r="I457" s="180"/>
      <c r="J457" s="181">
        <f>ROUND(I457*H457,2)</f>
        <v>0</v>
      </c>
      <c r="K457" s="177" t="s">
        <v>149</v>
      </c>
      <c r="L457" s="41"/>
      <c r="M457" s="182" t="s">
        <v>21</v>
      </c>
      <c r="N457" s="183" t="s">
        <v>46</v>
      </c>
      <c r="O457" s="66"/>
      <c r="P457" s="184">
        <f>O457*H457</f>
        <v>0</v>
      </c>
      <c r="Q457" s="184">
        <v>2.5018699999999998</v>
      </c>
      <c r="R457" s="184">
        <f>Q457*H457</f>
        <v>11.848856319999998</v>
      </c>
      <c r="S457" s="184">
        <v>0</v>
      </c>
      <c r="T457" s="185">
        <f>S457*H457</f>
        <v>0</v>
      </c>
      <c r="U457" s="36"/>
      <c r="V457" s="36"/>
      <c r="W457" s="36"/>
      <c r="X457" s="36"/>
      <c r="Y457" s="36"/>
      <c r="Z457" s="36"/>
      <c r="AA457" s="36"/>
      <c r="AB457" s="36"/>
      <c r="AC457" s="36"/>
      <c r="AD457" s="36"/>
      <c r="AE457" s="36"/>
      <c r="AR457" s="186" t="s">
        <v>150</v>
      </c>
      <c r="AT457" s="186" t="s">
        <v>145</v>
      </c>
      <c r="AU457" s="186" t="s">
        <v>85</v>
      </c>
      <c r="AY457" s="19" t="s">
        <v>142</v>
      </c>
      <c r="BE457" s="187">
        <f>IF(N457="základní",J457,0)</f>
        <v>0</v>
      </c>
      <c r="BF457" s="187">
        <f>IF(N457="snížená",J457,0)</f>
        <v>0</v>
      </c>
      <c r="BG457" s="187">
        <f>IF(N457="zákl. přenesená",J457,0)</f>
        <v>0</v>
      </c>
      <c r="BH457" s="187">
        <f>IF(N457="sníž. přenesená",J457,0)</f>
        <v>0</v>
      </c>
      <c r="BI457" s="187">
        <f>IF(N457="nulová",J457,0)</f>
        <v>0</v>
      </c>
      <c r="BJ457" s="19" t="s">
        <v>83</v>
      </c>
      <c r="BK457" s="187">
        <f>ROUND(I457*H457,2)</f>
        <v>0</v>
      </c>
      <c r="BL457" s="19" t="s">
        <v>150</v>
      </c>
      <c r="BM457" s="186" t="s">
        <v>491</v>
      </c>
    </row>
    <row r="458" spans="1:65" s="2" customFormat="1" ht="11.25">
      <c r="A458" s="36"/>
      <c r="B458" s="37"/>
      <c r="C458" s="38"/>
      <c r="D458" s="188" t="s">
        <v>152</v>
      </c>
      <c r="E458" s="38"/>
      <c r="F458" s="189" t="s">
        <v>492</v>
      </c>
      <c r="G458" s="38"/>
      <c r="H458" s="38"/>
      <c r="I458" s="190"/>
      <c r="J458" s="38"/>
      <c r="K458" s="38"/>
      <c r="L458" s="41"/>
      <c r="M458" s="191"/>
      <c r="N458" s="192"/>
      <c r="O458" s="66"/>
      <c r="P458" s="66"/>
      <c r="Q458" s="66"/>
      <c r="R458" s="66"/>
      <c r="S458" s="66"/>
      <c r="T458" s="67"/>
      <c r="U458" s="36"/>
      <c r="V458" s="36"/>
      <c r="W458" s="36"/>
      <c r="X458" s="36"/>
      <c r="Y458" s="36"/>
      <c r="Z458" s="36"/>
      <c r="AA458" s="36"/>
      <c r="AB458" s="36"/>
      <c r="AC458" s="36"/>
      <c r="AD458" s="36"/>
      <c r="AE458" s="36"/>
      <c r="AT458" s="19" t="s">
        <v>152</v>
      </c>
      <c r="AU458" s="19" t="s">
        <v>85</v>
      </c>
    </row>
    <row r="459" spans="1:65" s="13" customFormat="1" ht="11.25">
      <c r="B459" s="193"/>
      <c r="C459" s="194"/>
      <c r="D459" s="195" t="s">
        <v>154</v>
      </c>
      <c r="E459" s="196" t="s">
        <v>21</v>
      </c>
      <c r="F459" s="197" t="s">
        <v>493</v>
      </c>
      <c r="G459" s="194"/>
      <c r="H459" s="196" t="s">
        <v>21</v>
      </c>
      <c r="I459" s="198"/>
      <c r="J459" s="194"/>
      <c r="K459" s="194"/>
      <c r="L459" s="199"/>
      <c r="M459" s="200"/>
      <c r="N459" s="201"/>
      <c r="O459" s="201"/>
      <c r="P459" s="201"/>
      <c r="Q459" s="201"/>
      <c r="R459" s="201"/>
      <c r="S459" s="201"/>
      <c r="T459" s="202"/>
      <c r="AT459" s="203" t="s">
        <v>154</v>
      </c>
      <c r="AU459" s="203" t="s">
        <v>85</v>
      </c>
      <c r="AV459" s="13" t="s">
        <v>83</v>
      </c>
      <c r="AW459" s="13" t="s">
        <v>36</v>
      </c>
      <c r="AX459" s="13" t="s">
        <v>75</v>
      </c>
      <c r="AY459" s="203" t="s">
        <v>142</v>
      </c>
    </row>
    <row r="460" spans="1:65" s="13" customFormat="1" ht="11.25">
      <c r="B460" s="193"/>
      <c r="C460" s="194"/>
      <c r="D460" s="195" t="s">
        <v>154</v>
      </c>
      <c r="E460" s="196" t="s">
        <v>21</v>
      </c>
      <c r="F460" s="197" t="s">
        <v>494</v>
      </c>
      <c r="G460" s="194"/>
      <c r="H460" s="196" t="s">
        <v>21</v>
      </c>
      <c r="I460" s="198"/>
      <c r="J460" s="194"/>
      <c r="K460" s="194"/>
      <c r="L460" s="199"/>
      <c r="M460" s="200"/>
      <c r="N460" s="201"/>
      <c r="O460" s="201"/>
      <c r="P460" s="201"/>
      <c r="Q460" s="201"/>
      <c r="R460" s="201"/>
      <c r="S460" s="201"/>
      <c r="T460" s="202"/>
      <c r="AT460" s="203" t="s">
        <v>154</v>
      </c>
      <c r="AU460" s="203" t="s">
        <v>85</v>
      </c>
      <c r="AV460" s="13" t="s">
        <v>83</v>
      </c>
      <c r="AW460" s="13" t="s">
        <v>36</v>
      </c>
      <c r="AX460" s="13" t="s">
        <v>75</v>
      </c>
      <c r="AY460" s="203" t="s">
        <v>142</v>
      </c>
    </row>
    <row r="461" spans="1:65" s="14" customFormat="1" ht="11.25">
      <c r="B461" s="204"/>
      <c r="C461" s="205"/>
      <c r="D461" s="195" t="s">
        <v>154</v>
      </c>
      <c r="E461" s="206" t="s">
        <v>21</v>
      </c>
      <c r="F461" s="207" t="s">
        <v>495</v>
      </c>
      <c r="G461" s="205"/>
      <c r="H461" s="208">
        <v>4.71</v>
      </c>
      <c r="I461" s="209"/>
      <c r="J461" s="205"/>
      <c r="K461" s="205"/>
      <c r="L461" s="210"/>
      <c r="M461" s="211"/>
      <c r="N461" s="212"/>
      <c r="O461" s="212"/>
      <c r="P461" s="212"/>
      <c r="Q461" s="212"/>
      <c r="R461" s="212"/>
      <c r="S461" s="212"/>
      <c r="T461" s="213"/>
      <c r="AT461" s="214" t="s">
        <v>154</v>
      </c>
      <c r="AU461" s="214" t="s">
        <v>85</v>
      </c>
      <c r="AV461" s="14" t="s">
        <v>85</v>
      </c>
      <c r="AW461" s="14" t="s">
        <v>36</v>
      </c>
      <c r="AX461" s="14" t="s">
        <v>75</v>
      </c>
      <c r="AY461" s="214" t="s">
        <v>142</v>
      </c>
    </row>
    <row r="462" spans="1:65" s="14" customFormat="1" ht="11.25">
      <c r="B462" s="204"/>
      <c r="C462" s="205"/>
      <c r="D462" s="195" t="s">
        <v>154</v>
      </c>
      <c r="E462" s="206" t="s">
        <v>21</v>
      </c>
      <c r="F462" s="207" t="s">
        <v>496</v>
      </c>
      <c r="G462" s="205"/>
      <c r="H462" s="208">
        <v>2.5999999999999999E-2</v>
      </c>
      <c r="I462" s="209"/>
      <c r="J462" s="205"/>
      <c r="K462" s="205"/>
      <c r="L462" s="210"/>
      <c r="M462" s="211"/>
      <c r="N462" s="212"/>
      <c r="O462" s="212"/>
      <c r="P462" s="212"/>
      <c r="Q462" s="212"/>
      <c r="R462" s="212"/>
      <c r="S462" s="212"/>
      <c r="T462" s="213"/>
      <c r="AT462" s="214" t="s">
        <v>154</v>
      </c>
      <c r="AU462" s="214" t="s">
        <v>85</v>
      </c>
      <c r="AV462" s="14" t="s">
        <v>85</v>
      </c>
      <c r="AW462" s="14" t="s">
        <v>36</v>
      </c>
      <c r="AX462" s="14" t="s">
        <v>75</v>
      </c>
      <c r="AY462" s="214" t="s">
        <v>142</v>
      </c>
    </row>
    <row r="463" spans="1:65" s="16" customFormat="1" ht="11.25">
      <c r="B463" s="226"/>
      <c r="C463" s="227"/>
      <c r="D463" s="195" t="s">
        <v>154</v>
      </c>
      <c r="E463" s="228" t="s">
        <v>21</v>
      </c>
      <c r="F463" s="229" t="s">
        <v>164</v>
      </c>
      <c r="G463" s="227"/>
      <c r="H463" s="230">
        <v>4.7359999999999998</v>
      </c>
      <c r="I463" s="231"/>
      <c r="J463" s="227"/>
      <c r="K463" s="227"/>
      <c r="L463" s="232"/>
      <c r="M463" s="233"/>
      <c r="N463" s="234"/>
      <c r="O463" s="234"/>
      <c r="P463" s="234"/>
      <c r="Q463" s="234"/>
      <c r="R463" s="234"/>
      <c r="S463" s="234"/>
      <c r="T463" s="235"/>
      <c r="AT463" s="236" t="s">
        <v>154</v>
      </c>
      <c r="AU463" s="236" t="s">
        <v>85</v>
      </c>
      <c r="AV463" s="16" t="s">
        <v>150</v>
      </c>
      <c r="AW463" s="16" t="s">
        <v>36</v>
      </c>
      <c r="AX463" s="16" t="s">
        <v>83</v>
      </c>
      <c r="AY463" s="236" t="s">
        <v>142</v>
      </c>
    </row>
    <row r="464" spans="1:65" s="2" customFormat="1" ht="16.5" customHeight="1">
      <c r="A464" s="36"/>
      <c r="B464" s="37"/>
      <c r="C464" s="175" t="s">
        <v>497</v>
      </c>
      <c r="D464" s="175" t="s">
        <v>145</v>
      </c>
      <c r="E464" s="176" t="s">
        <v>498</v>
      </c>
      <c r="F464" s="177" t="s">
        <v>499</v>
      </c>
      <c r="G464" s="178" t="s">
        <v>148</v>
      </c>
      <c r="H464" s="179">
        <v>55.707999999999998</v>
      </c>
      <c r="I464" s="180"/>
      <c r="J464" s="181">
        <f>ROUND(I464*H464,2)</f>
        <v>0</v>
      </c>
      <c r="K464" s="177" t="s">
        <v>149</v>
      </c>
      <c r="L464" s="41"/>
      <c r="M464" s="182" t="s">
        <v>21</v>
      </c>
      <c r="N464" s="183" t="s">
        <v>46</v>
      </c>
      <c r="O464" s="66"/>
      <c r="P464" s="184">
        <f>O464*H464</f>
        <v>0</v>
      </c>
      <c r="Q464" s="184">
        <v>1.3200000000000001E-4</v>
      </c>
      <c r="R464" s="184">
        <f>Q464*H464</f>
        <v>7.3534560000000004E-3</v>
      </c>
      <c r="S464" s="184">
        <v>0</v>
      </c>
      <c r="T464" s="185">
        <f>S464*H464</f>
        <v>0</v>
      </c>
      <c r="U464" s="36"/>
      <c r="V464" s="36"/>
      <c r="W464" s="36"/>
      <c r="X464" s="36"/>
      <c r="Y464" s="36"/>
      <c r="Z464" s="36"/>
      <c r="AA464" s="36"/>
      <c r="AB464" s="36"/>
      <c r="AC464" s="36"/>
      <c r="AD464" s="36"/>
      <c r="AE464" s="36"/>
      <c r="AR464" s="186" t="s">
        <v>150</v>
      </c>
      <c r="AT464" s="186" t="s">
        <v>145</v>
      </c>
      <c r="AU464" s="186" t="s">
        <v>85</v>
      </c>
      <c r="AY464" s="19" t="s">
        <v>142</v>
      </c>
      <c r="BE464" s="187">
        <f>IF(N464="základní",J464,0)</f>
        <v>0</v>
      </c>
      <c r="BF464" s="187">
        <f>IF(N464="snížená",J464,0)</f>
        <v>0</v>
      </c>
      <c r="BG464" s="187">
        <f>IF(N464="zákl. přenesená",J464,0)</f>
        <v>0</v>
      </c>
      <c r="BH464" s="187">
        <f>IF(N464="sníž. přenesená",J464,0)</f>
        <v>0</v>
      </c>
      <c r="BI464" s="187">
        <f>IF(N464="nulová",J464,0)</f>
        <v>0</v>
      </c>
      <c r="BJ464" s="19" t="s">
        <v>83</v>
      </c>
      <c r="BK464" s="187">
        <f>ROUND(I464*H464,2)</f>
        <v>0</v>
      </c>
      <c r="BL464" s="19" t="s">
        <v>150</v>
      </c>
      <c r="BM464" s="186" t="s">
        <v>500</v>
      </c>
    </row>
    <row r="465" spans="1:65" s="2" customFormat="1" ht="11.25">
      <c r="A465" s="36"/>
      <c r="B465" s="37"/>
      <c r="C465" s="38"/>
      <c r="D465" s="188" t="s">
        <v>152</v>
      </c>
      <c r="E465" s="38"/>
      <c r="F465" s="189" t="s">
        <v>501</v>
      </c>
      <c r="G465" s="38"/>
      <c r="H465" s="38"/>
      <c r="I465" s="190"/>
      <c r="J465" s="38"/>
      <c r="K465" s="38"/>
      <c r="L465" s="41"/>
      <c r="M465" s="191"/>
      <c r="N465" s="192"/>
      <c r="O465" s="66"/>
      <c r="P465" s="66"/>
      <c r="Q465" s="66"/>
      <c r="R465" s="66"/>
      <c r="S465" s="66"/>
      <c r="T465" s="67"/>
      <c r="U465" s="36"/>
      <c r="V465" s="36"/>
      <c r="W465" s="36"/>
      <c r="X465" s="36"/>
      <c r="Y465" s="36"/>
      <c r="Z465" s="36"/>
      <c r="AA465" s="36"/>
      <c r="AB465" s="36"/>
      <c r="AC465" s="36"/>
      <c r="AD465" s="36"/>
      <c r="AE465" s="36"/>
      <c r="AT465" s="19" t="s">
        <v>152</v>
      </c>
      <c r="AU465" s="19" t="s">
        <v>85</v>
      </c>
    </row>
    <row r="466" spans="1:65" s="13" customFormat="1" ht="11.25">
      <c r="B466" s="193"/>
      <c r="C466" s="194"/>
      <c r="D466" s="195" t="s">
        <v>154</v>
      </c>
      <c r="E466" s="196" t="s">
        <v>21</v>
      </c>
      <c r="F466" s="197" t="s">
        <v>493</v>
      </c>
      <c r="G466" s="194"/>
      <c r="H466" s="196" t="s">
        <v>21</v>
      </c>
      <c r="I466" s="198"/>
      <c r="J466" s="194"/>
      <c r="K466" s="194"/>
      <c r="L466" s="199"/>
      <c r="M466" s="200"/>
      <c r="N466" s="201"/>
      <c r="O466" s="201"/>
      <c r="P466" s="201"/>
      <c r="Q466" s="201"/>
      <c r="R466" s="201"/>
      <c r="S466" s="201"/>
      <c r="T466" s="202"/>
      <c r="AT466" s="203" t="s">
        <v>154</v>
      </c>
      <c r="AU466" s="203" t="s">
        <v>85</v>
      </c>
      <c r="AV466" s="13" t="s">
        <v>83</v>
      </c>
      <c r="AW466" s="13" t="s">
        <v>36</v>
      </c>
      <c r="AX466" s="13" t="s">
        <v>75</v>
      </c>
      <c r="AY466" s="203" t="s">
        <v>142</v>
      </c>
    </row>
    <row r="467" spans="1:65" s="13" customFormat="1" ht="11.25">
      <c r="B467" s="193"/>
      <c r="C467" s="194"/>
      <c r="D467" s="195" t="s">
        <v>154</v>
      </c>
      <c r="E467" s="196" t="s">
        <v>21</v>
      </c>
      <c r="F467" s="197" t="s">
        <v>494</v>
      </c>
      <c r="G467" s="194"/>
      <c r="H467" s="196" t="s">
        <v>21</v>
      </c>
      <c r="I467" s="198"/>
      <c r="J467" s="194"/>
      <c r="K467" s="194"/>
      <c r="L467" s="199"/>
      <c r="M467" s="200"/>
      <c r="N467" s="201"/>
      <c r="O467" s="201"/>
      <c r="P467" s="201"/>
      <c r="Q467" s="201"/>
      <c r="R467" s="201"/>
      <c r="S467" s="201"/>
      <c r="T467" s="202"/>
      <c r="AT467" s="203" t="s">
        <v>154</v>
      </c>
      <c r="AU467" s="203" t="s">
        <v>85</v>
      </c>
      <c r="AV467" s="13" t="s">
        <v>83</v>
      </c>
      <c r="AW467" s="13" t="s">
        <v>36</v>
      </c>
      <c r="AX467" s="13" t="s">
        <v>75</v>
      </c>
      <c r="AY467" s="203" t="s">
        <v>142</v>
      </c>
    </row>
    <row r="468" spans="1:65" s="14" customFormat="1" ht="11.25">
      <c r="B468" s="204"/>
      <c r="C468" s="205"/>
      <c r="D468" s="195" t="s">
        <v>154</v>
      </c>
      <c r="E468" s="206" t="s">
        <v>21</v>
      </c>
      <c r="F468" s="207" t="s">
        <v>502</v>
      </c>
      <c r="G468" s="205"/>
      <c r="H468" s="208">
        <v>55.408000000000001</v>
      </c>
      <c r="I468" s="209"/>
      <c r="J468" s="205"/>
      <c r="K468" s="205"/>
      <c r="L468" s="210"/>
      <c r="M468" s="211"/>
      <c r="N468" s="212"/>
      <c r="O468" s="212"/>
      <c r="P468" s="212"/>
      <c r="Q468" s="212"/>
      <c r="R468" s="212"/>
      <c r="S468" s="212"/>
      <c r="T468" s="213"/>
      <c r="AT468" s="214" t="s">
        <v>154</v>
      </c>
      <c r="AU468" s="214" t="s">
        <v>85</v>
      </c>
      <c r="AV468" s="14" t="s">
        <v>85</v>
      </c>
      <c r="AW468" s="14" t="s">
        <v>36</v>
      </c>
      <c r="AX468" s="14" t="s">
        <v>75</v>
      </c>
      <c r="AY468" s="214" t="s">
        <v>142</v>
      </c>
    </row>
    <row r="469" spans="1:65" s="14" customFormat="1" ht="11.25">
      <c r="B469" s="204"/>
      <c r="C469" s="205"/>
      <c r="D469" s="195" t="s">
        <v>154</v>
      </c>
      <c r="E469" s="206" t="s">
        <v>21</v>
      </c>
      <c r="F469" s="207" t="s">
        <v>503</v>
      </c>
      <c r="G469" s="205"/>
      <c r="H469" s="208">
        <v>0.3</v>
      </c>
      <c r="I469" s="209"/>
      <c r="J469" s="205"/>
      <c r="K469" s="205"/>
      <c r="L469" s="210"/>
      <c r="M469" s="211"/>
      <c r="N469" s="212"/>
      <c r="O469" s="212"/>
      <c r="P469" s="212"/>
      <c r="Q469" s="212"/>
      <c r="R469" s="212"/>
      <c r="S469" s="212"/>
      <c r="T469" s="213"/>
      <c r="AT469" s="214" t="s">
        <v>154</v>
      </c>
      <c r="AU469" s="214" t="s">
        <v>85</v>
      </c>
      <c r="AV469" s="14" t="s">
        <v>85</v>
      </c>
      <c r="AW469" s="14" t="s">
        <v>36</v>
      </c>
      <c r="AX469" s="14" t="s">
        <v>75</v>
      </c>
      <c r="AY469" s="214" t="s">
        <v>142</v>
      </c>
    </row>
    <row r="470" spans="1:65" s="16" customFormat="1" ht="11.25">
      <c r="B470" s="226"/>
      <c r="C470" s="227"/>
      <c r="D470" s="195" t="s">
        <v>154</v>
      </c>
      <c r="E470" s="228" t="s">
        <v>21</v>
      </c>
      <c r="F470" s="229" t="s">
        <v>164</v>
      </c>
      <c r="G470" s="227"/>
      <c r="H470" s="230">
        <v>55.707999999999998</v>
      </c>
      <c r="I470" s="231"/>
      <c r="J470" s="227"/>
      <c r="K470" s="227"/>
      <c r="L470" s="232"/>
      <c r="M470" s="233"/>
      <c r="N470" s="234"/>
      <c r="O470" s="234"/>
      <c r="P470" s="234"/>
      <c r="Q470" s="234"/>
      <c r="R470" s="234"/>
      <c r="S470" s="234"/>
      <c r="T470" s="235"/>
      <c r="AT470" s="236" t="s">
        <v>154</v>
      </c>
      <c r="AU470" s="236" t="s">
        <v>85</v>
      </c>
      <c r="AV470" s="16" t="s">
        <v>150</v>
      </c>
      <c r="AW470" s="16" t="s">
        <v>36</v>
      </c>
      <c r="AX470" s="16" t="s">
        <v>83</v>
      </c>
      <c r="AY470" s="236" t="s">
        <v>142</v>
      </c>
    </row>
    <row r="471" spans="1:65" s="2" customFormat="1" ht="24.2" customHeight="1">
      <c r="A471" s="36"/>
      <c r="B471" s="37"/>
      <c r="C471" s="175" t="s">
        <v>504</v>
      </c>
      <c r="D471" s="175" t="s">
        <v>145</v>
      </c>
      <c r="E471" s="176" t="s">
        <v>505</v>
      </c>
      <c r="F471" s="177" t="s">
        <v>506</v>
      </c>
      <c r="G471" s="178" t="s">
        <v>167</v>
      </c>
      <c r="H471" s="179">
        <v>40.700000000000003</v>
      </c>
      <c r="I471" s="180"/>
      <c r="J471" s="181">
        <f>ROUND(I471*H471,2)</f>
        <v>0</v>
      </c>
      <c r="K471" s="177" t="s">
        <v>149</v>
      </c>
      <c r="L471" s="41"/>
      <c r="M471" s="182" t="s">
        <v>21</v>
      </c>
      <c r="N471" s="183" t="s">
        <v>46</v>
      </c>
      <c r="O471" s="66"/>
      <c r="P471" s="184">
        <f>O471*H471</f>
        <v>0</v>
      </c>
      <c r="Q471" s="184">
        <v>2.0999999999999999E-5</v>
      </c>
      <c r="R471" s="184">
        <f>Q471*H471</f>
        <v>8.5470000000000001E-4</v>
      </c>
      <c r="S471" s="184">
        <v>0</v>
      </c>
      <c r="T471" s="185">
        <f>S471*H471</f>
        <v>0</v>
      </c>
      <c r="U471" s="36"/>
      <c r="V471" s="36"/>
      <c r="W471" s="36"/>
      <c r="X471" s="36"/>
      <c r="Y471" s="36"/>
      <c r="Z471" s="36"/>
      <c r="AA471" s="36"/>
      <c r="AB471" s="36"/>
      <c r="AC471" s="36"/>
      <c r="AD471" s="36"/>
      <c r="AE471" s="36"/>
      <c r="AR471" s="186" t="s">
        <v>150</v>
      </c>
      <c r="AT471" s="186" t="s">
        <v>145</v>
      </c>
      <c r="AU471" s="186" t="s">
        <v>85</v>
      </c>
      <c r="AY471" s="19" t="s">
        <v>142</v>
      </c>
      <c r="BE471" s="187">
        <f>IF(N471="základní",J471,0)</f>
        <v>0</v>
      </c>
      <c r="BF471" s="187">
        <f>IF(N471="snížená",J471,0)</f>
        <v>0</v>
      </c>
      <c r="BG471" s="187">
        <f>IF(N471="zákl. přenesená",J471,0)</f>
        <v>0</v>
      </c>
      <c r="BH471" s="187">
        <f>IF(N471="sníž. přenesená",J471,0)</f>
        <v>0</v>
      </c>
      <c r="BI471" s="187">
        <f>IF(N471="nulová",J471,0)</f>
        <v>0</v>
      </c>
      <c r="BJ471" s="19" t="s">
        <v>83</v>
      </c>
      <c r="BK471" s="187">
        <f>ROUND(I471*H471,2)</f>
        <v>0</v>
      </c>
      <c r="BL471" s="19" t="s">
        <v>150</v>
      </c>
      <c r="BM471" s="186" t="s">
        <v>507</v>
      </c>
    </row>
    <row r="472" spans="1:65" s="2" customFormat="1" ht="11.25">
      <c r="A472" s="36"/>
      <c r="B472" s="37"/>
      <c r="C472" s="38"/>
      <c r="D472" s="188" t="s">
        <v>152</v>
      </c>
      <c r="E472" s="38"/>
      <c r="F472" s="189" t="s">
        <v>508</v>
      </c>
      <c r="G472" s="38"/>
      <c r="H472" s="38"/>
      <c r="I472" s="190"/>
      <c r="J472" s="38"/>
      <c r="K472" s="38"/>
      <c r="L472" s="41"/>
      <c r="M472" s="191"/>
      <c r="N472" s="192"/>
      <c r="O472" s="66"/>
      <c r="P472" s="66"/>
      <c r="Q472" s="66"/>
      <c r="R472" s="66"/>
      <c r="S472" s="66"/>
      <c r="T472" s="67"/>
      <c r="U472" s="36"/>
      <c r="V472" s="36"/>
      <c r="W472" s="36"/>
      <c r="X472" s="36"/>
      <c r="Y472" s="36"/>
      <c r="Z472" s="36"/>
      <c r="AA472" s="36"/>
      <c r="AB472" s="36"/>
      <c r="AC472" s="36"/>
      <c r="AD472" s="36"/>
      <c r="AE472" s="36"/>
      <c r="AT472" s="19" t="s">
        <v>152</v>
      </c>
      <c r="AU472" s="19" t="s">
        <v>85</v>
      </c>
    </row>
    <row r="473" spans="1:65" s="13" customFormat="1" ht="11.25">
      <c r="B473" s="193"/>
      <c r="C473" s="194"/>
      <c r="D473" s="195" t="s">
        <v>154</v>
      </c>
      <c r="E473" s="196" t="s">
        <v>21</v>
      </c>
      <c r="F473" s="197" t="s">
        <v>493</v>
      </c>
      <c r="G473" s="194"/>
      <c r="H473" s="196" t="s">
        <v>21</v>
      </c>
      <c r="I473" s="198"/>
      <c r="J473" s="194"/>
      <c r="K473" s="194"/>
      <c r="L473" s="199"/>
      <c r="M473" s="200"/>
      <c r="N473" s="201"/>
      <c r="O473" s="201"/>
      <c r="P473" s="201"/>
      <c r="Q473" s="201"/>
      <c r="R473" s="201"/>
      <c r="S473" s="201"/>
      <c r="T473" s="202"/>
      <c r="AT473" s="203" t="s">
        <v>154</v>
      </c>
      <c r="AU473" s="203" t="s">
        <v>85</v>
      </c>
      <c r="AV473" s="13" t="s">
        <v>83</v>
      </c>
      <c r="AW473" s="13" t="s">
        <v>36</v>
      </c>
      <c r="AX473" s="13" t="s">
        <v>75</v>
      </c>
      <c r="AY473" s="203" t="s">
        <v>142</v>
      </c>
    </row>
    <row r="474" spans="1:65" s="13" customFormat="1" ht="11.25">
      <c r="B474" s="193"/>
      <c r="C474" s="194"/>
      <c r="D474" s="195" t="s">
        <v>154</v>
      </c>
      <c r="E474" s="196" t="s">
        <v>21</v>
      </c>
      <c r="F474" s="197" t="s">
        <v>494</v>
      </c>
      <c r="G474" s="194"/>
      <c r="H474" s="196" t="s">
        <v>21</v>
      </c>
      <c r="I474" s="198"/>
      <c r="J474" s="194"/>
      <c r="K474" s="194"/>
      <c r="L474" s="199"/>
      <c r="M474" s="200"/>
      <c r="N474" s="201"/>
      <c r="O474" s="201"/>
      <c r="P474" s="201"/>
      <c r="Q474" s="201"/>
      <c r="R474" s="201"/>
      <c r="S474" s="201"/>
      <c r="T474" s="202"/>
      <c r="AT474" s="203" t="s">
        <v>154</v>
      </c>
      <c r="AU474" s="203" t="s">
        <v>85</v>
      </c>
      <c r="AV474" s="13" t="s">
        <v>83</v>
      </c>
      <c r="AW474" s="13" t="s">
        <v>36</v>
      </c>
      <c r="AX474" s="13" t="s">
        <v>75</v>
      </c>
      <c r="AY474" s="203" t="s">
        <v>142</v>
      </c>
    </row>
    <row r="475" spans="1:65" s="14" customFormat="1" ht="11.25">
      <c r="B475" s="204"/>
      <c r="C475" s="205"/>
      <c r="D475" s="195" t="s">
        <v>154</v>
      </c>
      <c r="E475" s="206" t="s">
        <v>21</v>
      </c>
      <c r="F475" s="207" t="s">
        <v>509</v>
      </c>
      <c r="G475" s="205"/>
      <c r="H475" s="208">
        <v>42.7</v>
      </c>
      <c r="I475" s="209"/>
      <c r="J475" s="205"/>
      <c r="K475" s="205"/>
      <c r="L475" s="210"/>
      <c r="M475" s="211"/>
      <c r="N475" s="212"/>
      <c r="O475" s="212"/>
      <c r="P475" s="212"/>
      <c r="Q475" s="212"/>
      <c r="R475" s="212"/>
      <c r="S475" s="212"/>
      <c r="T475" s="213"/>
      <c r="AT475" s="214" t="s">
        <v>154</v>
      </c>
      <c r="AU475" s="214" t="s">
        <v>85</v>
      </c>
      <c r="AV475" s="14" t="s">
        <v>85</v>
      </c>
      <c r="AW475" s="14" t="s">
        <v>36</v>
      </c>
      <c r="AX475" s="14" t="s">
        <v>75</v>
      </c>
      <c r="AY475" s="214" t="s">
        <v>142</v>
      </c>
    </row>
    <row r="476" spans="1:65" s="14" customFormat="1" ht="11.25">
      <c r="B476" s="204"/>
      <c r="C476" s="205"/>
      <c r="D476" s="195" t="s">
        <v>154</v>
      </c>
      <c r="E476" s="206" t="s">
        <v>21</v>
      </c>
      <c r="F476" s="207" t="s">
        <v>510</v>
      </c>
      <c r="G476" s="205"/>
      <c r="H476" s="208">
        <v>-2</v>
      </c>
      <c r="I476" s="209"/>
      <c r="J476" s="205"/>
      <c r="K476" s="205"/>
      <c r="L476" s="210"/>
      <c r="M476" s="211"/>
      <c r="N476" s="212"/>
      <c r="O476" s="212"/>
      <c r="P476" s="212"/>
      <c r="Q476" s="212"/>
      <c r="R476" s="212"/>
      <c r="S476" s="212"/>
      <c r="T476" s="213"/>
      <c r="AT476" s="214" t="s">
        <v>154</v>
      </c>
      <c r="AU476" s="214" t="s">
        <v>85</v>
      </c>
      <c r="AV476" s="14" t="s">
        <v>85</v>
      </c>
      <c r="AW476" s="14" t="s">
        <v>36</v>
      </c>
      <c r="AX476" s="14" t="s">
        <v>75</v>
      </c>
      <c r="AY476" s="214" t="s">
        <v>142</v>
      </c>
    </row>
    <row r="477" spans="1:65" s="16" customFormat="1" ht="11.25">
      <c r="B477" s="226"/>
      <c r="C477" s="227"/>
      <c r="D477" s="195" t="s">
        <v>154</v>
      </c>
      <c r="E477" s="228" t="s">
        <v>21</v>
      </c>
      <c r="F477" s="229" t="s">
        <v>164</v>
      </c>
      <c r="G477" s="227"/>
      <c r="H477" s="230">
        <v>40.700000000000003</v>
      </c>
      <c r="I477" s="231"/>
      <c r="J477" s="227"/>
      <c r="K477" s="227"/>
      <c r="L477" s="232"/>
      <c r="M477" s="233"/>
      <c r="N477" s="234"/>
      <c r="O477" s="234"/>
      <c r="P477" s="234"/>
      <c r="Q477" s="234"/>
      <c r="R477" s="234"/>
      <c r="S477" s="234"/>
      <c r="T477" s="235"/>
      <c r="AT477" s="236" t="s">
        <v>154</v>
      </c>
      <c r="AU477" s="236" t="s">
        <v>85</v>
      </c>
      <c r="AV477" s="16" t="s">
        <v>150</v>
      </c>
      <c r="AW477" s="16" t="s">
        <v>36</v>
      </c>
      <c r="AX477" s="16" t="s">
        <v>83</v>
      </c>
      <c r="AY477" s="236" t="s">
        <v>142</v>
      </c>
    </row>
    <row r="478" spans="1:65" s="2" customFormat="1" ht="24.2" customHeight="1">
      <c r="A478" s="36"/>
      <c r="B478" s="37"/>
      <c r="C478" s="175" t="s">
        <v>511</v>
      </c>
      <c r="D478" s="175" t="s">
        <v>145</v>
      </c>
      <c r="E478" s="176" t="s">
        <v>512</v>
      </c>
      <c r="F478" s="177" t="s">
        <v>513</v>
      </c>
      <c r="G478" s="178" t="s">
        <v>174</v>
      </c>
      <c r="H478" s="179">
        <v>2</v>
      </c>
      <c r="I478" s="180"/>
      <c r="J478" s="181">
        <f>ROUND(I478*H478,2)</f>
        <v>0</v>
      </c>
      <c r="K478" s="177" t="s">
        <v>149</v>
      </c>
      <c r="L478" s="41"/>
      <c r="M478" s="182" t="s">
        <v>21</v>
      </c>
      <c r="N478" s="183" t="s">
        <v>46</v>
      </c>
      <c r="O478" s="66"/>
      <c r="P478" s="184">
        <f>O478*H478</f>
        <v>0</v>
      </c>
      <c r="Q478" s="184">
        <v>4.684E-2</v>
      </c>
      <c r="R478" s="184">
        <f>Q478*H478</f>
        <v>9.3679999999999999E-2</v>
      </c>
      <c r="S478" s="184">
        <v>0</v>
      </c>
      <c r="T478" s="185">
        <f>S478*H478</f>
        <v>0</v>
      </c>
      <c r="U478" s="36"/>
      <c r="V478" s="36"/>
      <c r="W478" s="36"/>
      <c r="X478" s="36"/>
      <c r="Y478" s="36"/>
      <c r="Z478" s="36"/>
      <c r="AA478" s="36"/>
      <c r="AB478" s="36"/>
      <c r="AC478" s="36"/>
      <c r="AD478" s="36"/>
      <c r="AE478" s="36"/>
      <c r="AR478" s="186" t="s">
        <v>150</v>
      </c>
      <c r="AT478" s="186" t="s">
        <v>145</v>
      </c>
      <c r="AU478" s="186" t="s">
        <v>85</v>
      </c>
      <c r="AY478" s="19" t="s">
        <v>142</v>
      </c>
      <c r="BE478" s="187">
        <f>IF(N478="základní",J478,0)</f>
        <v>0</v>
      </c>
      <c r="BF478" s="187">
        <f>IF(N478="snížená",J478,0)</f>
        <v>0</v>
      </c>
      <c r="BG478" s="187">
        <f>IF(N478="zákl. přenesená",J478,0)</f>
        <v>0</v>
      </c>
      <c r="BH478" s="187">
        <f>IF(N478="sníž. přenesená",J478,0)</f>
        <v>0</v>
      </c>
      <c r="BI478" s="187">
        <f>IF(N478="nulová",J478,0)</f>
        <v>0</v>
      </c>
      <c r="BJ478" s="19" t="s">
        <v>83</v>
      </c>
      <c r="BK478" s="187">
        <f>ROUND(I478*H478,2)</f>
        <v>0</v>
      </c>
      <c r="BL478" s="19" t="s">
        <v>150</v>
      </c>
      <c r="BM478" s="186" t="s">
        <v>514</v>
      </c>
    </row>
    <row r="479" spans="1:65" s="2" customFormat="1" ht="11.25">
      <c r="A479" s="36"/>
      <c r="B479" s="37"/>
      <c r="C479" s="38"/>
      <c r="D479" s="188" t="s">
        <v>152</v>
      </c>
      <c r="E479" s="38"/>
      <c r="F479" s="189" t="s">
        <v>515</v>
      </c>
      <c r="G479" s="38"/>
      <c r="H479" s="38"/>
      <c r="I479" s="190"/>
      <c r="J479" s="38"/>
      <c r="K479" s="38"/>
      <c r="L479" s="41"/>
      <c r="M479" s="191"/>
      <c r="N479" s="192"/>
      <c r="O479" s="66"/>
      <c r="P479" s="66"/>
      <c r="Q479" s="66"/>
      <c r="R479" s="66"/>
      <c r="S479" s="66"/>
      <c r="T479" s="67"/>
      <c r="U479" s="36"/>
      <c r="V479" s="36"/>
      <c r="W479" s="36"/>
      <c r="X479" s="36"/>
      <c r="Y479" s="36"/>
      <c r="Z479" s="36"/>
      <c r="AA479" s="36"/>
      <c r="AB479" s="36"/>
      <c r="AC479" s="36"/>
      <c r="AD479" s="36"/>
      <c r="AE479" s="36"/>
      <c r="AT479" s="19" t="s">
        <v>152</v>
      </c>
      <c r="AU479" s="19" t="s">
        <v>85</v>
      </c>
    </row>
    <row r="480" spans="1:65" s="13" customFormat="1" ht="11.25">
      <c r="B480" s="193"/>
      <c r="C480" s="194"/>
      <c r="D480" s="195" t="s">
        <v>154</v>
      </c>
      <c r="E480" s="196" t="s">
        <v>21</v>
      </c>
      <c r="F480" s="197" t="s">
        <v>376</v>
      </c>
      <c r="G480" s="194"/>
      <c r="H480" s="196" t="s">
        <v>21</v>
      </c>
      <c r="I480" s="198"/>
      <c r="J480" s="194"/>
      <c r="K480" s="194"/>
      <c r="L480" s="199"/>
      <c r="M480" s="200"/>
      <c r="N480" s="201"/>
      <c r="O480" s="201"/>
      <c r="P480" s="201"/>
      <c r="Q480" s="201"/>
      <c r="R480" s="201"/>
      <c r="S480" s="201"/>
      <c r="T480" s="202"/>
      <c r="AT480" s="203" t="s">
        <v>154</v>
      </c>
      <c r="AU480" s="203" t="s">
        <v>85</v>
      </c>
      <c r="AV480" s="13" t="s">
        <v>83</v>
      </c>
      <c r="AW480" s="13" t="s">
        <v>36</v>
      </c>
      <c r="AX480" s="13" t="s">
        <v>75</v>
      </c>
      <c r="AY480" s="203" t="s">
        <v>142</v>
      </c>
    </row>
    <row r="481" spans="1:65" s="14" customFormat="1" ht="11.25">
      <c r="B481" s="204"/>
      <c r="C481" s="205"/>
      <c r="D481" s="195" t="s">
        <v>154</v>
      </c>
      <c r="E481" s="206" t="s">
        <v>21</v>
      </c>
      <c r="F481" s="207" t="s">
        <v>516</v>
      </c>
      <c r="G481" s="205"/>
      <c r="H481" s="208">
        <v>2</v>
      </c>
      <c r="I481" s="209"/>
      <c r="J481" s="205"/>
      <c r="K481" s="205"/>
      <c r="L481" s="210"/>
      <c r="M481" s="211"/>
      <c r="N481" s="212"/>
      <c r="O481" s="212"/>
      <c r="P481" s="212"/>
      <c r="Q481" s="212"/>
      <c r="R481" s="212"/>
      <c r="S481" s="212"/>
      <c r="T481" s="213"/>
      <c r="AT481" s="214" t="s">
        <v>154</v>
      </c>
      <c r="AU481" s="214" t="s">
        <v>85</v>
      </c>
      <c r="AV481" s="14" t="s">
        <v>85</v>
      </c>
      <c r="AW481" s="14" t="s">
        <v>36</v>
      </c>
      <c r="AX481" s="14" t="s">
        <v>75</v>
      </c>
      <c r="AY481" s="214" t="s">
        <v>142</v>
      </c>
    </row>
    <row r="482" spans="1:65" s="16" customFormat="1" ht="11.25">
      <c r="B482" s="226"/>
      <c r="C482" s="227"/>
      <c r="D482" s="195" t="s">
        <v>154</v>
      </c>
      <c r="E482" s="228" t="s">
        <v>21</v>
      </c>
      <c r="F482" s="229" t="s">
        <v>164</v>
      </c>
      <c r="G482" s="227"/>
      <c r="H482" s="230">
        <v>2</v>
      </c>
      <c r="I482" s="231"/>
      <c r="J482" s="227"/>
      <c r="K482" s="227"/>
      <c r="L482" s="232"/>
      <c r="M482" s="233"/>
      <c r="N482" s="234"/>
      <c r="O482" s="234"/>
      <c r="P482" s="234"/>
      <c r="Q482" s="234"/>
      <c r="R482" s="234"/>
      <c r="S482" s="234"/>
      <c r="T482" s="235"/>
      <c r="AT482" s="236" t="s">
        <v>154</v>
      </c>
      <c r="AU482" s="236" t="s">
        <v>85</v>
      </c>
      <c r="AV482" s="16" t="s">
        <v>150</v>
      </c>
      <c r="AW482" s="16" t="s">
        <v>36</v>
      </c>
      <c r="AX482" s="16" t="s">
        <v>83</v>
      </c>
      <c r="AY482" s="236" t="s">
        <v>142</v>
      </c>
    </row>
    <row r="483" spans="1:65" s="2" customFormat="1" ht="21.75" customHeight="1">
      <c r="A483" s="36"/>
      <c r="B483" s="37"/>
      <c r="C483" s="238" t="s">
        <v>517</v>
      </c>
      <c r="D483" s="238" t="s">
        <v>381</v>
      </c>
      <c r="E483" s="239" t="s">
        <v>518</v>
      </c>
      <c r="F483" s="240" t="s">
        <v>519</v>
      </c>
      <c r="G483" s="241" t="s">
        <v>174</v>
      </c>
      <c r="H483" s="242">
        <v>2</v>
      </c>
      <c r="I483" s="243"/>
      <c r="J483" s="244">
        <f>ROUND(I483*H483,2)</f>
        <v>0</v>
      </c>
      <c r="K483" s="240" t="s">
        <v>149</v>
      </c>
      <c r="L483" s="245"/>
      <c r="M483" s="246" t="s">
        <v>21</v>
      </c>
      <c r="N483" s="247" t="s">
        <v>46</v>
      </c>
      <c r="O483" s="66"/>
      <c r="P483" s="184">
        <f>O483*H483</f>
        <v>0</v>
      </c>
      <c r="Q483" s="184">
        <v>1.553E-2</v>
      </c>
      <c r="R483" s="184">
        <f>Q483*H483</f>
        <v>3.1060000000000001E-2</v>
      </c>
      <c r="S483" s="184">
        <v>0</v>
      </c>
      <c r="T483" s="185">
        <f>S483*H483</f>
        <v>0</v>
      </c>
      <c r="U483" s="36"/>
      <c r="V483" s="36"/>
      <c r="W483" s="36"/>
      <c r="X483" s="36"/>
      <c r="Y483" s="36"/>
      <c r="Z483" s="36"/>
      <c r="AA483" s="36"/>
      <c r="AB483" s="36"/>
      <c r="AC483" s="36"/>
      <c r="AD483" s="36"/>
      <c r="AE483" s="36"/>
      <c r="AR483" s="186" t="s">
        <v>216</v>
      </c>
      <c r="AT483" s="186" t="s">
        <v>381</v>
      </c>
      <c r="AU483" s="186" t="s">
        <v>85</v>
      </c>
      <c r="AY483" s="19" t="s">
        <v>142</v>
      </c>
      <c r="BE483" s="187">
        <f>IF(N483="základní",J483,0)</f>
        <v>0</v>
      </c>
      <c r="BF483" s="187">
        <f>IF(N483="snížená",J483,0)</f>
        <v>0</v>
      </c>
      <c r="BG483" s="187">
        <f>IF(N483="zákl. přenesená",J483,0)</f>
        <v>0</v>
      </c>
      <c r="BH483" s="187">
        <f>IF(N483="sníž. přenesená",J483,0)</f>
        <v>0</v>
      </c>
      <c r="BI483" s="187">
        <f>IF(N483="nulová",J483,0)</f>
        <v>0</v>
      </c>
      <c r="BJ483" s="19" t="s">
        <v>83</v>
      </c>
      <c r="BK483" s="187">
        <f>ROUND(I483*H483,2)</f>
        <v>0</v>
      </c>
      <c r="BL483" s="19" t="s">
        <v>150</v>
      </c>
      <c r="BM483" s="186" t="s">
        <v>520</v>
      </c>
    </row>
    <row r="484" spans="1:65" s="12" customFormat="1" ht="22.9" customHeight="1">
      <c r="B484" s="159"/>
      <c r="C484" s="160"/>
      <c r="D484" s="161" t="s">
        <v>74</v>
      </c>
      <c r="E484" s="173" t="s">
        <v>223</v>
      </c>
      <c r="F484" s="173" t="s">
        <v>521</v>
      </c>
      <c r="G484" s="160"/>
      <c r="H484" s="160"/>
      <c r="I484" s="163"/>
      <c r="J484" s="174">
        <f>BK484</f>
        <v>0</v>
      </c>
      <c r="K484" s="160"/>
      <c r="L484" s="165"/>
      <c r="M484" s="166"/>
      <c r="N484" s="167"/>
      <c r="O484" s="167"/>
      <c r="P484" s="168">
        <f>SUM(P485:P594)</f>
        <v>0</v>
      </c>
      <c r="Q484" s="167"/>
      <c r="R484" s="168">
        <f>SUM(R485:R594)</f>
        <v>3.3712199999999998E-2</v>
      </c>
      <c r="S484" s="167"/>
      <c r="T484" s="169">
        <f>SUM(T485:T594)</f>
        <v>9.2970430000000004</v>
      </c>
      <c r="AR484" s="170" t="s">
        <v>83</v>
      </c>
      <c r="AT484" s="171" t="s">
        <v>74</v>
      </c>
      <c r="AU484" s="171" t="s">
        <v>83</v>
      </c>
      <c r="AY484" s="170" t="s">
        <v>142</v>
      </c>
      <c r="BK484" s="172">
        <f>SUM(BK485:BK594)</f>
        <v>0</v>
      </c>
    </row>
    <row r="485" spans="1:65" s="2" customFormat="1" ht="24.2" customHeight="1">
      <c r="A485" s="36"/>
      <c r="B485" s="37"/>
      <c r="C485" s="175" t="s">
        <v>522</v>
      </c>
      <c r="D485" s="175" t="s">
        <v>145</v>
      </c>
      <c r="E485" s="176" t="s">
        <v>523</v>
      </c>
      <c r="F485" s="177" t="s">
        <v>524</v>
      </c>
      <c r="G485" s="178" t="s">
        <v>148</v>
      </c>
      <c r="H485" s="179">
        <v>367.06599999999997</v>
      </c>
      <c r="I485" s="180"/>
      <c r="J485" s="181">
        <f>ROUND(I485*H485,2)</f>
        <v>0</v>
      </c>
      <c r="K485" s="177" t="s">
        <v>149</v>
      </c>
      <c r="L485" s="41"/>
      <c r="M485" s="182" t="s">
        <v>21</v>
      </c>
      <c r="N485" s="183" t="s">
        <v>46</v>
      </c>
      <c r="O485" s="66"/>
      <c r="P485" s="184">
        <f>O485*H485</f>
        <v>0</v>
      </c>
      <c r="Q485" s="184">
        <v>0</v>
      </c>
      <c r="R485" s="184">
        <f>Q485*H485</f>
        <v>0</v>
      </c>
      <c r="S485" s="184">
        <v>0</v>
      </c>
      <c r="T485" s="185">
        <f>S485*H485</f>
        <v>0</v>
      </c>
      <c r="U485" s="36"/>
      <c r="V485" s="36"/>
      <c r="W485" s="36"/>
      <c r="X485" s="36"/>
      <c r="Y485" s="36"/>
      <c r="Z485" s="36"/>
      <c r="AA485" s="36"/>
      <c r="AB485" s="36"/>
      <c r="AC485" s="36"/>
      <c r="AD485" s="36"/>
      <c r="AE485" s="36"/>
      <c r="AR485" s="186" t="s">
        <v>150</v>
      </c>
      <c r="AT485" s="186" t="s">
        <v>145</v>
      </c>
      <c r="AU485" s="186" t="s">
        <v>85</v>
      </c>
      <c r="AY485" s="19" t="s">
        <v>142</v>
      </c>
      <c r="BE485" s="187">
        <f>IF(N485="základní",J485,0)</f>
        <v>0</v>
      </c>
      <c r="BF485" s="187">
        <f>IF(N485="snížená",J485,0)</f>
        <v>0</v>
      </c>
      <c r="BG485" s="187">
        <f>IF(N485="zákl. přenesená",J485,0)</f>
        <v>0</v>
      </c>
      <c r="BH485" s="187">
        <f>IF(N485="sníž. přenesená",J485,0)</f>
        <v>0</v>
      </c>
      <c r="BI485" s="187">
        <f>IF(N485="nulová",J485,0)</f>
        <v>0</v>
      </c>
      <c r="BJ485" s="19" t="s">
        <v>83</v>
      </c>
      <c r="BK485" s="187">
        <f>ROUND(I485*H485,2)</f>
        <v>0</v>
      </c>
      <c r="BL485" s="19" t="s">
        <v>150</v>
      </c>
      <c r="BM485" s="186" t="s">
        <v>525</v>
      </c>
    </row>
    <row r="486" spans="1:65" s="2" customFormat="1" ht="11.25">
      <c r="A486" s="36"/>
      <c r="B486" s="37"/>
      <c r="C486" s="38"/>
      <c r="D486" s="188" t="s">
        <v>152</v>
      </c>
      <c r="E486" s="38"/>
      <c r="F486" s="189" t="s">
        <v>526</v>
      </c>
      <c r="G486" s="38"/>
      <c r="H486" s="38"/>
      <c r="I486" s="190"/>
      <c r="J486" s="38"/>
      <c r="K486" s="38"/>
      <c r="L486" s="41"/>
      <c r="M486" s="191"/>
      <c r="N486" s="192"/>
      <c r="O486" s="66"/>
      <c r="P486" s="66"/>
      <c r="Q486" s="66"/>
      <c r="R486" s="66"/>
      <c r="S486" s="66"/>
      <c r="T486" s="67"/>
      <c r="U486" s="36"/>
      <c r="V486" s="36"/>
      <c r="W486" s="36"/>
      <c r="X486" s="36"/>
      <c r="Y486" s="36"/>
      <c r="Z486" s="36"/>
      <c r="AA486" s="36"/>
      <c r="AB486" s="36"/>
      <c r="AC486" s="36"/>
      <c r="AD486" s="36"/>
      <c r="AE486" s="36"/>
      <c r="AT486" s="19" t="s">
        <v>152</v>
      </c>
      <c r="AU486" s="19" t="s">
        <v>85</v>
      </c>
    </row>
    <row r="487" spans="1:65" s="13" customFormat="1" ht="11.25">
      <c r="B487" s="193"/>
      <c r="C487" s="194"/>
      <c r="D487" s="195" t="s">
        <v>154</v>
      </c>
      <c r="E487" s="196" t="s">
        <v>21</v>
      </c>
      <c r="F487" s="197" t="s">
        <v>355</v>
      </c>
      <c r="G487" s="194"/>
      <c r="H487" s="196" t="s">
        <v>21</v>
      </c>
      <c r="I487" s="198"/>
      <c r="J487" s="194"/>
      <c r="K487" s="194"/>
      <c r="L487" s="199"/>
      <c r="M487" s="200"/>
      <c r="N487" s="201"/>
      <c r="O487" s="201"/>
      <c r="P487" s="201"/>
      <c r="Q487" s="201"/>
      <c r="R487" s="201"/>
      <c r="S487" s="201"/>
      <c r="T487" s="202"/>
      <c r="AT487" s="203" t="s">
        <v>154</v>
      </c>
      <c r="AU487" s="203" t="s">
        <v>85</v>
      </c>
      <c r="AV487" s="13" t="s">
        <v>83</v>
      </c>
      <c r="AW487" s="13" t="s">
        <v>36</v>
      </c>
      <c r="AX487" s="13" t="s">
        <v>75</v>
      </c>
      <c r="AY487" s="203" t="s">
        <v>142</v>
      </c>
    </row>
    <row r="488" spans="1:65" s="13" customFormat="1" ht="11.25">
      <c r="B488" s="193"/>
      <c r="C488" s="194"/>
      <c r="D488" s="195" t="s">
        <v>154</v>
      </c>
      <c r="E488" s="196" t="s">
        <v>21</v>
      </c>
      <c r="F488" s="197" t="s">
        <v>356</v>
      </c>
      <c r="G488" s="194"/>
      <c r="H488" s="196" t="s">
        <v>21</v>
      </c>
      <c r="I488" s="198"/>
      <c r="J488" s="194"/>
      <c r="K488" s="194"/>
      <c r="L488" s="199"/>
      <c r="M488" s="200"/>
      <c r="N488" s="201"/>
      <c r="O488" s="201"/>
      <c r="P488" s="201"/>
      <c r="Q488" s="201"/>
      <c r="R488" s="201"/>
      <c r="S488" s="201"/>
      <c r="T488" s="202"/>
      <c r="AT488" s="203" t="s">
        <v>154</v>
      </c>
      <c r="AU488" s="203" t="s">
        <v>85</v>
      </c>
      <c r="AV488" s="13" t="s">
        <v>83</v>
      </c>
      <c r="AW488" s="13" t="s">
        <v>36</v>
      </c>
      <c r="AX488" s="13" t="s">
        <v>75</v>
      </c>
      <c r="AY488" s="203" t="s">
        <v>142</v>
      </c>
    </row>
    <row r="489" spans="1:65" s="14" customFormat="1" ht="11.25">
      <c r="B489" s="204"/>
      <c r="C489" s="205"/>
      <c r="D489" s="195" t="s">
        <v>154</v>
      </c>
      <c r="E489" s="206" t="s">
        <v>21</v>
      </c>
      <c r="F489" s="207" t="s">
        <v>527</v>
      </c>
      <c r="G489" s="205"/>
      <c r="H489" s="208">
        <v>126.845</v>
      </c>
      <c r="I489" s="209"/>
      <c r="J489" s="205"/>
      <c r="K489" s="205"/>
      <c r="L489" s="210"/>
      <c r="M489" s="211"/>
      <c r="N489" s="212"/>
      <c r="O489" s="212"/>
      <c r="P489" s="212"/>
      <c r="Q489" s="212"/>
      <c r="R489" s="212"/>
      <c r="S489" s="212"/>
      <c r="T489" s="213"/>
      <c r="AT489" s="214" t="s">
        <v>154</v>
      </c>
      <c r="AU489" s="214" t="s">
        <v>85</v>
      </c>
      <c r="AV489" s="14" t="s">
        <v>85</v>
      </c>
      <c r="AW489" s="14" t="s">
        <v>36</v>
      </c>
      <c r="AX489" s="14" t="s">
        <v>75</v>
      </c>
      <c r="AY489" s="214" t="s">
        <v>142</v>
      </c>
    </row>
    <row r="490" spans="1:65" s="15" customFormat="1" ht="11.25">
      <c r="B490" s="215"/>
      <c r="C490" s="216"/>
      <c r="D490" s="195" t="s">
        <v>154</v>
      </c>
      <c r="E490" s="217" t="s">
        <v>21</v>
      </c>
      <c r="F490" s="218" t="s">
        <v>161</v>
      </c>
      <c r="G490" s="216"/>
      <c r="H490" s="219">
        <v>126.845</v>
      </c>
      <c r="I490" s="220"/>
      <c r="J490" s="216"/>
      <c r="K490" s="216"/>
      <c r="L490" s="221"/>
      <c r="M490" s="222"/>
      <c r="N490" s="223"/>
      <c r="O490" s="223"/>
      <c r="P490" s="223"/>
      <c r="Q490" s="223"/>
      <c r="R490" s="223"/>
      <c r="S490" s="223"/>
      <c r="T490" s="224"/>
      <c r="AT490" s="225" t="s">
        <v>154</v>
      </c>
      <c r="AU490" s="225" t="s">
        <v>85</v>
      </c>
      <c r="AV490" s="15" t="s">
        <v>143</v>
      </c>
      <c r="AW490" s="15" t="s">
        <v>36</v>
      </c>
      <c r="AX490" s="15" t="s">
        <v>75</v>
      </c>
      <c r="AY490" s="225" t="s">
        <v>142</v>
      </c>
    </row>
    <row r="491" spans="1:65" s="13" customFormat="1" ht="11.25">
      <c r="B491" s="193"/>
      <c r="C491" s="194"/>
      <c r="D491" s="195" t="s">
        <v>154</v>
      </c>
      <c r="E491" s="196" t="s">
        <v>21</v>
      </c>
      <c r="F491" s="197" t="s">
        <v>359</v>
      </c>
      <c r="G491" s="194"/>
      <c r="H491" s="196" t="s">
        <v>21</v>
      </c>
      <c r="I491" s="198"/>
      <c r="J491" s="194"/>
      <c r="K491" s="194"/>
      <c r="L491" s="199"/>
      <c r="M491" s="200"/>
      <c r="N491" s="201"/>
      <c r="O491" s="201"/>
      <c r="P491" s="201"/>
      <c r="Q491" s="201"/>
      <c r="R491" s="201"/>
      <c r="S491" s="201"/>
      <c r="T491" s="202"/>
      <c r="AT491" s="203" t="s">
        <v>154</v>
      </c>
      <c r="AU491" s="203" t="s">
        <v>85</v>
      </c>
      <c r="AV491" s="13" t="s">
        <v>83</v>
      </c>
      <c r="AW491" s="13" t="s">
        <v>36</v>
      </c>
      <c r="AX491" s="13" t="s">
        <v>75</v>
      </c>
      <c r="AY491" s="203" t="s">
        <v>142</v>
      </c>
    </row>
    <row r="492" spans="1:65" s="14" customFormat="1" ht="11.25">
      <c r="B492" s="204"/>
      <c r="C492" s="205"/>
      <c r="D492" s="195" t="s">
        <v>154</v>
      </c>
      <c r="E492" s="206" t="s">
        <v>21</v>
      </c>
      <c r="F492" s="207" t="s">
        <v>360</v>
      </c>
      <c r="G492" s="205"/>
      <c r="H492" s="208">
        <v>73.542000000000002</v>
      </c>
      <c r="I492" s="209"/>
      <c r="J492" s="205"/>
      <c r="K492" s="205"/>
      <c r="L492" s="210"/>
      <c r="M492" s="211"/>
      <c r="N492" s="212"/>
      <c r="O492" s="212"/>
      <c r="P492" s="212"/>
      <c r="Q492" s="212"/>
      <c r="R492" s="212"/>
      <c r="S492" s="212"/>
      <c r="T492" s="213"/>
      <c r="AT492" s="214" t="s">
        <v>154</v>
      </c>
      <c r="AU492" s="214" t="s">
        <v>85</v>
      </c>
      <c r="AV492" s="14" t="s">
        <v>85</v>
      </c>
      <c r="AW492" s="14" t="s">
        <v>36</v>
      </c>
      <c r="AX492" s="14" t="s">
        <v>75</v>
      </c>
      <c r="AY492" s="214" t="s">
        <v>142</v>
      </c>
    </row>
    <row r="493" spans="1:65" s="15" customFormat="1" ht="11.25">
      <c r="B493" s="215"/>
      <c r="C493" s="216"/>
      <c r="D493" s="195" t="s">
        <v>154</v>
      </c>
      <c r="E493" s="217" t="s">
        <v>21</v>
      </c>
      <c r="F493" s="218" t="s">
        <v>161</v>
      </c>
      <c r="G493" s="216"/>
      <c r="H493" s="219">
        <v>73.542000000000002</v>
      </c>
      <c r="I493" s="220"/>
      <c r="J493" s="216"/>
      <c r="K493" s="216"/>
      <c r="L493" s="221"/>
      <c r="M493" s="222"/>
      <c r="N493" s="223"/>
      <c r="O493" s="223"/>
      <c r="P493" s="223"/>
      <c r="Q493" s="223"/>
      <c r="R493" s="223"/>
      <c r="S493" s="223"/>
      <c r="T493" s="224"/>
      <c r="AT493" s="225" t="s">
        <v>154</v>
      </c>
      <c r="AU493" s="225" t="s">
        <v>85</v>
      </c>
      <c r="AV493" s="15" t="s">
        <v>143</v>
      </c>
      <c r="AW493" s="15" t="s">
        <v>36</v>
      </c>
      <c r="AX493" s="15" t="s">
        <v>75</v>
      </c>
      <c r="AY493" s="225" t="s">
        <v>142</v>
      </c>
    </row>
    <row r="494" spans="1:65" s="13" customFormat="1" ht="11.25">
      <c r="B494" s="193"/>
      <c r="C494" s="194"/>
      <c r="D494" s="195" t="s">
        <v>154</v>
      </c>
      <c r="E494" s="196" t="s">
        <v>21</v>
      </c>
      <c r="F494" s="197" t="s">
        <v>363</v>
      </c>
      <c r="G494" s="194"/>
      <c r="H494" s="196" t="s">
        <v>21</v>
      </c>
      <c r="I494" s="198"/>
      <c r="J494" s="194"/>
      <c r="K494" s="194"/>
      <c r="L494" s="199"/>
      <c r="M494" s="200"/>
      <c r="N494" s="201"/>
      <c r="O494" s="201"/>
      <c r="P494" s="201"/>
      <c r="Q494" s="201"/>
      <c r="R494" s="201"/>
      <c r="S494" s="201"/>
      <c r="T494" s="202"/>
      <c r="AT494" s="203" t="s">
        <v>154</v>
      </c>
      <c r="AU494" s="203" t="s">
        <v>85</v>
      </c>
      <c r="AV494" s="13" t="s">
        <v>83</v>
      </c>
      <c r="AW494" s="13" t="s">
        <v>36</v>
      </c>
      <c r="AX494" s="13" t="s">
        <v>75</v>
      </c>
      <c r="AY494" s="203" t="s">
        <v>142</v>
      </c>
    </row>
    <row r="495" spans="1:65" s="14" customFormat="1" ht="11.25">
      <c r="B495" s="204"/>
      <c r="C495" s="205"/>
      <c r="D495" s="195" t="s">
        <v>154</v>
      </c>
      <c r="E495" s="206" t="s">
        <v>21</v>
      </c>
      <c r="F495" s="207" t="s">
        <v>364</v>
      </c>
      <c r="G495" s="205"/>
      <c r="H495" s="208">
        <v>95.738</v>
      </c>
      <c r="I495" s="209"/>
      <c r="J495" s="205"/>
      <c r="K495" s="205"/>
      <c r="L495" s="210"/>
      <c r="M495" s="211"/>
      <c r="N495" s="212"/>
      <c r="O495" s="212"/>
      <c r="P495" s="212"/>
      <c r="Q495" s="212"/>
      <c r="R495" s="212"/>
      <c r="S495" s="212"/>
      <c r="T495" s="213"/>
      <c r="AT495" s="214" t="s">
        <v>154</v>
      </c>
      <c r="AU495" s="214" t="s">
        <v>85</v>
      </c>
      <c r="AV495" s="14" t="s">
        <v>85</v>
      </c>
      <c r="AW495" s="14" t="s">
        <v>36</v>
      </c>
      <c r="AX495" s="14" t="s">
        <v>75</v>
      </c>
      <c r="AY495" s="214" t="s">
        <v>142</v>
      </c>
    </row>
    <row r="496" spans="1:65" s="14" customFormat="1" ht="11.25">
      <c r="B496" s="204"/>
      <c r="C496" s="205"/>
      <c r="D496" s="195" t="s">
        <v>154</v>
      </c>
      <c r="E496" s="206" t="s">
        <v>21</v>
      </c>
      <c r="F496" s="207" t="s">
        <v>365</v>
      </c>
      <c r="G496" s="205"/>
      <c r="H496" s="208">
        <v>-59.387999999999998</v>
      </c>
      <c r="I496" s="209"/>
      <c r="J496" s="205"/>
      <c r="K496" s="205"/>
      <c r="L496" s="210"/>
      <c r="M496" s="211"/>
      <c r="N496" s="212"/>
      <c r="O496" s="212"/>
      <c r="P496" s="212"/>
      <c r="Q496" s="212"/>
      <c r="R496" s="212"/>
      <c r="S496" s="212"/>
      <c r="T496" s="213"/>
      <c r="AT496" s="214" t="s">
        <v>154</v>
      </c>
      <c r="AU496" s="214" t="s">
        <v>85</v>
      </c>
      <c r="AV496" s="14" t="s">
        <v>85</v>
      </c>
      <c r="AW496" s="14" t="s">
        <v>36</v>
      </c>
      <c r="AX496" s="14" t="s">
        <v>75</v>
      </c>
      <c r="AY496" s="214" t="s">
        <v>142</v>
      </c>
    </row>
    <row r="497" spans="1:65" s="15" customFormat="1" ht="11.25">
      <c r="B497" s="215"/>
      <c r="C497" s="216"/>
      <c r="D497" s="195" t="s">
        <v>154</v>
      </c>
      <c r="E497" s="217" t="s">
        <v>21</v>
      </c>
      <c r="F497" s="218" t="s">
        <v>161</v>
      </c>
      <c r="G497" s="216"/>
      <c r="H497" s="219">
        <v>36.35</v>
      </c>
      <c r="I497" s="220"/>
      <c r="J497" s="216"/>
      <c r="K497" s="216"/>
      <c r="L497" s="221"/>
      <c r="M497" s="222"/>
      <c r="N497" s="223"/>
      <c r="O497" s="223"/>
      <c r="P497" s="223"/>
      <c r="Q497" s="223"/>
      <c r="R497" s="223"/>
      <c r="S497" s="223"/>
      <c r="T497" s="224"/>
      <c r="AT497" s="225" t="s">
        <v>154</v>
      </c>
      <c r="AU497" s="225" t="s">
        <v>85</v>
      </c>
      <c r="AV497" s="15" t="s">
        <v>143</v>
      </c>
      <c r="AW497" s="15" t="s">
        <v>36</v>
      </c>
      <c r="AX497" s="15" t="s">
        <v>75</v>
      </c>
      <c r="AY497" s="225" t="s">
        <v>142</v>
      </c>
    </row>
    <row r="498" spans="1:65" s="13" customFormat="1" ht="11.25">
      <c r="B498" s="193"/>
      <c r="C498" s="194"/>
      <c r="D498" s="195" t="s">
        <v>154</v>
      </c>
      <c r="E498" s="196" t="s">
        <v>21</v>
      </c>
      <c r="F498" s="197" t="s">
        <v>366</v>
      </c>
      <c r="G498" s="194"/>
      <c r="H498" s="196" t="s">
        <v>21</v>
      </c>
      <c r="I498" s="198"/>
      <c r="J498" s="194"/>
      <c r="K498" s="194"/>
      <c r="L498" s="199"/>
      <c r="M498" s="200"/>
      <c r="N498" s="201"/>
      <c r="O498" s="201"/>
      <c r="P498" s="201"/>
      <c r="Q498" s="201"/>
      <c r="R498" s="201"/>
      <c r="S498" s="201"/>
      <c r="T498" s="202"/>
      <c r="AT498" s="203" t="s">
        <v>154</v>
      </c>
      <c r="AU498" s="203" t="s">
        <v>85</v>
      </c>
      <c r="AV498" s="13" t="s">
        <v>83</v>
      </c>
      <c r="AW498" s="13" t="s">
        <v>36</v>
      </c>
      <c r="AX498" s="13" t="s">
        <v>75</v>
      </c>
      <c r="AY498" s="203" t="s">
        <v>142</v>
      </c>
    </row>
    <row r="499" spans="1:65" s="14" customFormat="1" ht="11.25">
      <c r="B499" s="204"/>
      <c r="C499" s="205"/>
      <c r="D499" s="195" t="s">
        <v>154</v>
      </c>
      <c r="E499" s="206" t="s">
        <v>21</v>
      </c>
      <c r="F499" s="207" t="s">
        <v>367</v>
      </c>
      <c r="G499" s="205"/>
      <c r="H499" s="208">
        <v>186.94200000000001</v>
      </c>
      <c r="I499" s="209"/>
      <c r="J499" s="205"/>
      <c r="K499" s="205"/>
      <c r="L499" s="210"/>
      <c r="M499" s="211"/>
      <c r="N499" s="212"/>
      <c r="O499" s="212"/>
      <c r="P499" s="212"/>
      <c r="Q499" s="212"/>
      <c r="R499" s="212"/>
      <c r="S499" s="212"/>
      <c r="T499" s="213"/>
      <c r="AT499" s="214" t="s">
        <v>154</v>
      </c>
      <c r="AU499" s="214" t="s">
        <v>85</v>
      </c>
      <c r="AV499" s="14" t="s">
        <v>85</v>
      </c>
      <c r="AW499" s="14" t="s">
        <v>36</v>
      </c>
      <c r="AX499" s="14" t="s">
        <v>75</v>
      </c>
      <c r="AY499" s="214" t="s">
        <v>142</v>
      </c>
    </row>
    <row r="500" spans="1:65" s="14" customFormat="1" ht="11.25">
      <c r="B500" s="204"/>
      <c r="C500" s="205"/>
      <c r="D500" s="195" t="s">
        <v>154</v>
      </c>
      <c r="E500" s="206" t="s">
        <v>21</v>
      </c>
      <c r="F500" s="207" t="s">
        <v>368</v>
      </c>
      <c r="G500" s="205"/>
      <c r="H500" s="208">
        <v>-56.613</v>
      </c>
      <c r="I500" s="209"/>
      <c r="J500" s="205"/>
      <c r="K500" s="205"/>
      <c r="L500" s="210"/>
      <c r="M500" s="211"/>
      <c r="N500" s="212"/>
      <c r="O500" s="212"/>
      <c r="P500" s="212"/>
      <c r="Q500" s="212"/>
      <c r="R500" s="212"/>
      <c r="S500" s="212"/>
      <c r="T500" s="213"/>
      <c r="AT500" s="214" t="s">
        <v>154</v>
      </c>
      <c r="AU500" s="214" t="s">
        <v>85</v>
      </c>
      <c r="AV500" s="14" t="s">
        <v>85</v>
      </c>
      <c r="AW500" s="14" t="s">
        <v>36</v>
      </c>
      <c r="AX500" s="14" t="s">
        <v>75</v>
      </c>
      <c r="AY500" s="214" t="s">
        <v>142</v>
      </c>
    </row>
    <row r="501" spans="1:65" s="15" customFormat="1" ht="11.25">
      <c r="B501" s="215"/>
      <c r="C501" s="216"/>
      <c r="D501" s="195" t="s">
        <v>154</v>
      </c>
      <c r="E501" s="217" t="s">
        <v>21</v>
      </c>
      <c r="F501" s="218" t="s">
        <v>161</v>
      </c>
      <c r="G501" s="216"/>
      <c r="H501" s="219">
        <v>130.32900000000001</v>
      </c>
      <c r="I501" s="220"/>
      <c r="J501" s="216"/>
      <c r="K501" s="216"/>
      <c r="L501" s="221"/>
      <c r="M501" s="222"/>
      <c r="N501" s="223"/>
      <c r="O501" s="223"/>
      <c r="P501" s="223"/>
      <c r="Q501" s="223"/>
      <c r="R501" s="223"/>
      <c r="S501" s="223"/>
      <c r="T501" s="224"/>
      <c r="AT501" s="225" t="s">
        <v>154</v>
      </c>
      <c r="AU501" s="225" t="s">
        <v>85</v>
      </c>
      <c r="AV501" s="15" t="s">
        <v>143</v>
      </c>
      <c r="AW501" s="15" t="s">
        <v>36</v>
      </c>
      <c r="AX501" s="15" t="s">
        <v>75</v>
      </c>
      <c r="AY501" s="225" t="s">
        <v>142</v>
      </c>
    </row>
    <row r="502" spans="1:65" s="16" customFormat="1" ht="11.25">
      <c r="B502" s="226"/>
      <c r="C502" s="227"/>
      <c r="D502" s="195" t="s">
        <v>154</v>
      </c>
      <c r="E502" s="228" t="s">
        <v>21</v>
      </c>
      <c r="F502" s="229" t="s">
        <v>164</v>
      </c>
      <c r="G502" s="227"/>
      <c r="H502" s="230">
        <v>367.06599999999997</v>
      </c>
      <c r="I502" s="231"/>
      <c r="J502" s="227"/>
      <c r="K502" s="227"/>
      <c r="L502" s="232"/>
      <c r="M502" s="233"/>
      <c r="N502" s="234"/>
      <c r="O502" s="234"/>
      <c r="P502" s="234"/>
      <c r="Q502" s="234"/>
      <c r="R502" s="234"/>
      <c r="S502" s="234"/>
      <c r="T502" s="235"/>
      <c r="AT502" s="236" t="s">
        <v>154</v>
      </c>
      <c r="AU502" s="236" t="s">
        <v>85</v>
      </c>
      <c r="AV502" s="16" t="s">
        <v>150</v>
      </c>
      <c r="AW502" s="16" t="s">
        <v>36</v>
      </c>
      <c r="AX502" s="16" t="s">
        <v>83</v>
      </c>
      <c r="AY502" s="236" t="s">
        <v>142</v>
      </c>
    </row>
    <row r="503" spans="1:65" s="2" customFormat="1" ht="24.2" customHeight="1">
      <c r="A503" s="36"/>
      <c r="B503" s="37"/>
      <c r="C503" s="175" t="s">
        <v>528</v>
      </c>
      <c r="D503" s="175" t="s">
        <v>145</v>
      </c>
      <c r="E503" s="176" t="s">
        <v>529</v>
      </c>
      <c r="F503" s="177" t="s">
        <v>530</v>
      </c>
      <c r="G503" s="178" t="s">
        <v>148</v>
      </c>
      <c r="H503" s="179">
        <v>5138.924</v>
      </c>
      <c r="I503" s="180"/>
      <c r="J503" s="181">
        <f>ROUND(I503*H503,2)</f>
        <v>0</v>
      </c>
      <c r="K503" s="177" t="s">
        <v>149</v>
      </c>
      <c r="L503" s="41"/>
      <c r="M503" s="182" t="s">
        <v>21</v>
      </c>
      <c r="N503" s="183" t="s">
        <v>46</v>
      </c>
      <c r="O503" s="66"/>
      <c r="P503" s="184">
        <f>O503*H503</f>
        <v>0</v>
      </c>
      <c r="Q503" s="184">
        <v>0</v>
      </c>
      <c r="R503" s="184">
        <f>Q503*H503</f>
        <v>0</v>
      </c>
      <c r="S503" s="184">
        <v>0</v>
      </c>
      <c r="T503" s="185">
        <f>S503*H503</f>
        <v>0</v>
      </c>
      <c r="U503" s="36"/>
      <c r="V503" s="36"/>
      <c r="W503" s="36"/>
      <c r="X503" s="36"/>
      <c r="Y503" s="36"/>
      <c r="Z503" s="36"/>
      <c r="AA503" s="36"/>
      <c r="AB503" s="36"/>
      <c r="AC503" s="36"/>
      <c r="AD503" s="36"/>
      <c r="AE503" s="36"/>
      <c r="AR503" s="186" t="s">
        <v>150</v>
      </c>
      <c r="AT503" s="186" t="s">
        <v>145</v>
      </c>
      <c r="AU503" s="186" t="s">
        <v>85</v>
      </c>
      <c r="AY503" s="19" t="s">
        <v>142</v>
      </c>
      <c r="BE503" s="187">
        <f>IF(N503="základní",J503,0)</f>
        <v>0</v>
      </c>
      <c r="BF503" s="187">
        <f>IF(N503="snížená",J503,0)</f>
        <v>0</v>
      </c>
      <c r="BG503" s="187">
        <f>IF(N503="zákl. přenesená",J503,0)</f>
        <v>0</v>
      </c>
      <c r="BH503" s="187">
        <f>IF(N503="sníž. přenesená",J503,0)</f>
        <v>0</v>
      </c>
      <c r="BI503" s="187">
        <f>IF(N503="nulová",J503,0)</f>
        <v>0</v>
      </c>
      <c r="BJ503" s="19" t="s">
        <v>83</v>
      </c>
      <c r="BK503" s="187">
        <f>ROUND(I503*H503,2)</f>
        <v>0</v>
      </c>
      <c r="BL503" s="19" t="s">
        <v>150</v>
      </c>
      <c r="BM503" s="186" t="s">
        <v>531</v>
      </c>
    </row>
    <row r="504" spans="1:65" s="2" customFormat="1" ht="11.25">
      <c r="A504" s="36"/>
      <c r="B504" s="37"/>
      <c r="C504" s="38"/>
      <c r="D504" s="188" t="s">
        <v>152</v>
      </c>
      <c r="E504" s="38"/>
      <c r="F504" s="189" t="s">
        <v>532</v>
      </c>
      <c r="G504" s="38"/>
      <c r="H504" s="38"/>
      <c r="I504" s="190"/>
      <c r="J504" s="38"/>
      <c r="K504" s="38"/>
      <c r="L504" s="41"/>
      <c r="M504" s="191"/>
      <c r="N504" s="192"/>
      <c r="O504" s="66"/>
      <c r="P504" s="66"/>
      <c r="Q504" s="66"/>
      <c r="R504" s="66"/>
      <c r="S504" s="66"/>
      <c r="T504" s="67"/>
      <c r="U504" s="36"/>
      <c r="V504" s="36"/>
      <c r="W504" s="36"/>
      <c r="X504" s="36"/>
      <c r="Y504" s="36"/>
      <c r="Z504" s="36"/>
      <c r="AA504" s="36"/>
      <c r="AB504" s="36"/>
      <c r="AC504" s="36"/>
      <c r="AD504" s="36"/>
      <c r="AE504" s="36"/>
      <c r="AT504" s="19" t="s">
        <v>152</v>
      </c>
      <c r="AU504" s="19" t="s">
        <v>85</v>
      </c>
    </row>
    <row r="505" spans="1:65" s="14" customFormat="1" ht="11.25">
      <c r="B505" s="204"/>
      <c r="C505" s="205"/>
      <c r="D505" s="195" t="s">
        <v>154</v>
      </c>
      <c r="E505" s="206" t="s">
        <v>21</v>
      </c>
      <c r="F505" s="207" t="s">
        <v>533</v>
      </c>
      <c r="G505" s="205"/>
      <c r="H505" s="208">
        <v>5138.924</v>
      </c>
      <c r="I505" s="209"/>
      <c r="J505" s="205"/>
      <c r="K505" s="205"/>
      <c r="L505" s="210"/>
      <c r="M505" s="211"/>
      <c r="N505" s="212"/>
      <c r="O505" s="212"/>
      <c r="P505" s="212"/>
      <c r="Q505" s="212"/>
      <c r="R505" s="212"/>
      <c r="S505" s="212"/>
      <c r="T505" s="213"/>
      <c r="AT505" s="214" t="s">
        <v>154</v>
      </c>
      <c r="AU505" s="214" t="s">
        <v>85</v>
      </c>
      <c r="AV505" s="14" t="s">
        <v>85</v>
      </c>
      <c r="AW505" s="14" t="s">
        <v>36</v>
      </c>
      <c r="AX505" s="14" t="s">
        <v>75</v>
      </c>
      <c r="AY505" s="214" t="s">
        <v>142</v>
      </c>
    </row>
    <row r="506" spans="1:65" s="16" customFormat="1" ht="11.25">
      <c r="B506" s="226"/>
      <c r="C506" s="227"/>
      <c r="D506" s="195" t="s">
        <v>154</v>
      </c>
      <c r="E506" s="228" t="s">
        <v>21</v>
      </c>
      <c r="F506" s="229" t="s">
        <v>164</v>
      </c>
      <c r="G506" s="227"/>
      <c r="H506" s="230">
        <v>5138.924</v>
      </c>
      <c r="I506" s="231"/>
      <c r="J506" s="227"/>
      <c r="K506" s="227"/>
      <c r="L506" s="232"/>
      <c r="M506" s="233"/>
      <c r="N506" s="234"/>
      <c r="O506" s="234"/>
      <c r="P506" s="234"/>
      <c r="Q506" s="234"/>
      <c r="R506" s="234"/>
      <c r="S506" s="234"/>
      <c r="T506" s="235"/>
      <c r="AT506" s="236" t="s">
        <v>154</v>
      </c>
      <c r="AU506" s="236" t="s">
        <v>85</v>
      </c>
      <c r="AV506" s="16" t="s">
        <v>150</v>
      </c>
      <c r="AW506" s="16" t="s">
        <v>36</v>
      </c>
      <c r="AX506" s="16" t="s">
        <v>83</v>
      </c>
      <c r="AY506" s="236" t="s">
        <v>142</v>
      </c>
    </row>
    <row r="507" spans="1:65" s="2" customFormat="1" ht="24.2" customHeight="1">
      <c r="A507" s="36"/>
      <c r="B507" s="37"/>
      <c r="C507" s="175" t="s">
        <v>534</v>
      </c>
      <c r="D507" s="175" t="s">
        <v>145</v>
      </c>
      <c r="E507" s="176" t="s">
        <v>535</v>
      </c>
      <c r="F507" s="177" t="s">
        <v>536</v>
      </c>
      <c r="G507" s="178" t="s">
        <v>148</v>
      </c>
      <c r="H507" s="179">
        <v>367.06599999999997</v>
      </c>
      <c r="I507" s="180"/>
      <c r="J507" s="181">
        <f>ROUND(I507*H507,2)</f>
        <v>0</v>
      </c>
      <c r="K507" s="177" t="s">
        <v>149</v>
      </c>
      <c r="L507" s="41"/>
      <c r="M507" s="182" t="s">
        <v>21</v>
      </c>
      <c r="N507" s="183" t="s">
        <v>46</v>
      </c>
      <c r="O507" s="66"/>
      <c r="P507" s="184">
        <f>O507*H507</f>
        <v>0</v>
      </c>
      <c r="Q507" s="184">
        <v>0</v>
      </c>
      <c r="R507" s="184">
        <f>Q507*H507</f>
        <v>0</v>
      </c>
      <c r="S507" s="184">
        <v>0</v>
      </c>
      <c r="T507" s="185">
        <f>S507*H507</f>
        <v>0</v>
      </c>
      <c r="U507" s="36"/>
      <c r="V507" s="36"/>
      <c r="W507" s="36"/>
      <c r="X507" s="36"/>
      <c r="Y507" s="36"/>
      <c r="Z507" s="36"/>
      <c r="AA507" s="36"/>
      <c r="AB507" s="36"/>
      <c r="AC507" s="36"/>
      <c r="AD507" s="36"/>
      <c r="AE507" s="36"/>
      <c r="AR507" s="186" t="s">
        <v>150</v>
      </c>
      <c r="AT507" s="186" t="s">
        <v>145</v>
      </c>
      <c r="AU507" s="186" t="s">
        <v>85</v>
      </c>
      <c r="AY507" s="19" t="s">
        <v>142</v>
      </c>
      <c r="BE507" s="187">
        <f>IF(N507="základní",J507,0)</f>
        <v>0</v>
      </c>
      <c r="BF507" s="187">
        <f>IF(N507="snížená",J507,0)</f>
        <v>0</v>
      </c>
      <c r="BG507" s="187">
        <f>IF(N507="zákl. přenesená",J507,0)</f>
        <v>0</v>
      </c>
      <c r="BH507" s="187">
        <f>IF(N507="sníž. přenesená",J507,0)</f>
        <v>0</v>
      </c>
      <c r="BI507" s="187">
        <f>IF(N507="nulová",J507,0)</f>
        <v>0</v>
      </c>
      <c r="BJ507" s="19" t="s">
        <v>83</v>
      </c>
      <c r="BK507" s="187">
        <f>ROUND(I507*H507,2)</f>
        <v>0</v>
      </c>
      <c r="BL507" s="19" t="s">
        <v>150</v>
      </c>
      <c r="BM507" s="186" t="s">
        <v>537</v>
      </c>
    </row>
    <row r="508" spans="1:65" s="2" customFormat="1" ht="11.25">
      <c r="A508" s="36"/>
      <c r="B508" s="37"/>
      <c r="C508" s="38"/>
      <c r="D508" s="188" t="s">
        <v>152</v>
      </c>
      <c r="E508" s="38"/>
      <c r="F508" s="189" t="s">
        <v>538</v>
      </c>
      <c r="G508" s="38"/>
      <c r="H508" s="38"/>
      <c r="I508" s="190"/>
      <c r="J508" s="38"/>
      <c r="K508" s="38"/>
      <c r="L508" s="41"/>
      <c r="M508" s="191"/>
      <c r="N508" s="192"/>
      <c r="O508" s="66"/>
      <c r="P508" s="66"/>
      <c r="Q508" s="66"/>
      <c r="R508" s="66"/>
      <c r="S508" s="66"/>
      <c r="T508" s="67"/>
      <c r="U508" s="36"/>
      <c r="V508" s="36"/>
      <c r="W508" s="36"/>
      <c r="X508" s="36"/>
      <c r="Y508" s="36"/>
      <c r="Z508" s="36"/>
      <c r="AA508" s="36"/>
      <c r="AB508" s="36"/>
      <c r="AC508" s="36"/>
      <c r="AD508" s="36"/>
      <c r="AE508" s="36"/>
      <c r="AT508" s="19" t="s">
        <v>152</v>
      </c>
      <c r="AU508" s="19" t="s">
        <v>85</v>
      </c>
    </row>
    <row r="509" spans="1:65" s="2" customFormat="1" ht="16.5" customHeight="1">
      <c r="A509" s="36"/>
      <c r="B509" s="37"/>
      <c r="C509" s="175" t="s">
        <v>539</v>
      </c>
      <c r="D509" s="175" t="s">
        <v>145</v>
      </c>
      <c r="E509" s="176" t="s">
        <v>540</v>
      </c>
      <c r="F509" s="177" t="s">
        <v>541</v>
      </c>
      <c r="G509" s="178" t="s">
        <v>148</v>
      </c>
      <c r="H509" s="179">
        <v>367.06599999999997</v>
      </c>
      <c r="I509" s="180"/>
      <c r="J509" s="181">
        <f>ROUND(I509*H509,2)</f>
        <v>0</v>
      </c>
      <c r="K509" s="177" t="s">
        <v>149</v>
      </c>
      <c r="L509" s="41"/>
      <c r="M509" s="182" t="s">
        <v>21</v>
      </c>
      <c r="N509" s="183" t="s">
        <v>46</v>
      </c>
      <c r="O509" s="66"/>
      <c r="P509" s="184">
        <f>O509*H509</f>
        <v>0</v>
      </c>
      <c r="Q509" s="184">
        <v>0</v>
      </c>
      <c r="R509" s="184">
        <f>Q509*H509</f>
        <v>0</v>
      </c>
      <c r="S509" s="184">
        <v>0</v>
      </c>
      <c r="T509" s="185">
        <f>S509*H509</f>
        <v>0</v>
      </c>
      <c r="U509" s="36"/>
      <c r="V509" s="36"/>
      <c r="W509" s="36"/>
      <c r="X509" s="36"/>
      <c r="Y509" s="36"/>
      <c r="Z509" s="36"/>
      <c r="AA509" s="36"/>
      <c r="AB509" s="36"/>
      <c r="AC509" s="36"/>
      <c r="AD509" s="36"/>
      <c r="AE509" s="36"/>
      <c r="AR509" s="186" t="s">
        <v>150</v>
      </c>
      <c r="AT509" s="186" t="s">
        <v>145</v>
      </c>
      <c r="AU509" s="186" t="s">
        <v>85</v>
      </c>
      <c r="AY509" s="19" t="s">
        <v>142</v>
      </c>
      <c r="BE509" s="187">
        <f>IF(N509="základní",J509,0)</f>
        <v>0</v>
      </c>
      <c r="BF509" s="187">
        <f>IF(N509="snížená",J509,0)</f>
        <v>0</v>
      </c>
      <c r="BG509" s="187">
        <f>IF(N509="zákl. přenesená",J509,0)</f>
        <v>0</v>
      </c>
      <c r="BH509" s="187">
        <f>IF(N509="sníž. přenesená",J509,0)</f>
        <v>0</v>
      </c>
      <c r="BI509" s="187">
        <f>IF(N509="nulová",J509,0)</f>
        <v>0</v>
      </c>
      <c r="BJ509" s="19" t="s">
        <v>83</v>
      </c>
      <c r="BK509" s="187">
        <f>ROUND(I509*H509,2)</f>
        <v>0</v>
      </c>
      <c r="BL509" s="19" t="s">
        <v>150</v>
      </c>
      <c r="BM509" s="186" t="s">
        <v>542</v>
      </c>
    </row>
    <row r="510" spans="1:65" s="2" customFormat="1" ht="11.25">
      <c r="A510" s="36"/>
      <c r="B510" s="37"/>
      <c r="C510" s="38"/>
      <c r="D510" s="188" t="s">
        <v>152</v>
      </c>
      <c r="E510" s="38"/>
      <c r="F510" s="189" t="s">
        <v>543</v>
      </c>
      <c r="G510" s="38"/>
      <c r="H510" s="38"/>
      <c r="I510" s="190"/>
      <c r="J510" s="38"/>
      <c r="K510" s="38"/>
      <c r="L510" s="41"/>
      <c r="M510" s="191"/>
      <c r="N510" s="192"/>
      <c r="O510" s="66"/>
      <c r="P510" s="66"/>
      <c r="Q510" s="66"/>
      <c r="R510" s="66"/>
      <c r="S510" s="66"/>
      <c r="T510" s="67"/>
      <c r="U510" s="36"/>
      <c r="V510" s="36"/>
      <c r="W510" s="36"/>
      <c r="X510" s="36"/>
      <c r="Y510" s="36"/>
      <c r="Z510" s="36"/>
      <c r="AA510" s="36"/>
      <c r="AB510" s="36"/>
      <c r="AC510" s="36"/>
      <c r="AD510" s="36"/>
      <c r="AE510" s="36"/>
      <c r="AT510" s="19" t="s">
        <v>152</v>
      </c>
      <c r="AU510" s="19" t="s">
        <v>85</v>
      </c>
    </row>
    <row r="511" spans="1:65" s="2" customFormat="1" ht="16.5" customHeight="1">
      <c r="A511" s="36"/>
      <c r="B511" s="37"/>
      <c r="C511" s="175" t="s">
        <v>544</v>
      </c>
      <c r="D511" s="175" t="s">
        <v>145</v>
      </c>
      <c r="E511" s="176" t="s">
        <v>545</v>
      </c>
      <c r="F511" s="177" t="s">
        <v>546</v>
      </c>
      <c r="G511" s="178" t="s">
        <v>148</v>
      </c>
      <c r="H511" s="179">
        <v>5138.924</v>
      </c>
      <c r="I511" s="180"/>
      <c r="J511" s="181">
        <f>ROUND(I511*H511,2)</f>
        <v>0</v>
      </c>
      <c r="K511" s="177" t="s">
        <v>149</v>
      </c>
      <c r="L511" s="41"/>
      <c r="M511" s="182" t="s">
        <v>21</v>
      </c>
      <c r="N511" s="183" t="s">
        <v>46</v>
      </c>
      <c r="O511" s="66"/>
      <c r="P511" s="184">
        <f>O511*H511</f>
        <v>0</v>
      </c>
      <c r="Q511" s="184">
        <v>0</v>
      </c>
      <c r="R511" s="184">
        <f>Q511*H511</f>
        <v>0</v>
      </c>
      <c r="S511" s="184">
        <v>0</v>
      </c>
      <c r="T511" s="185">
        <f>S511*H511</f>
        <v>0</v>
      </c>
      <c r="U511" s="36"/>
      <c r="V511" s="36"/>
      <c r="W511" s="36"/>
      <c r="X511" s="36"/>
      <c r="Y511" s="36"/>
      <c r="Z511" s="36"/>
      <c r="AA511" s="36"/>
      <c r="AB511" s="36"/>
      <c r="AC511" s="36"/>
      <c r="AD511" s="36"/>
      <c r="AE511" s="36"/>
      <c r="AR511" s="186" t="s">
        <v>150</v>
      </c>
      <c r="AT511" s="186" t="s">
        <v>145</v>
      </c>
      <c r="AU511" s="186" t="s">
        <v>85</v>
      </c>
      <c r="AY511" s="19" t="s">
        <v>142</v>
      </c>
      <c r="BE511" s="187">
        <f>IF(N511="základní",J511,0)</f>
        <v>0</v>
      </c>
      <c r="BF511" s="187">
        <f>IF(N511="snížená",J511,0)</f>
        <v>0</v>
      </c>
      <c r="BG511" s="187">
        <f>IF(N511="zákl. přenesená",J511,0)</f>
        <v>0</v>
      </c>
      <c r="BH511" s="187">
        <f>IF(N511="sníž. přenesená",J511,0)</f>
        <v>0</v>
      </c>
      <c r="BI511" s="187">
        <f>IF(N511="nulová",J511,0)</f>
        <v>0</v>
      </c>
      <c r="BJ511" s="19" t="s">
        <v>83</v>
      </c>
      <c r="BK511" s="187">
        <f>ROUND(I511*H511,2)</f>
        <v>0</v>
      </c>
      <c r="BL511" s="19" t="s">
        <v>150</v>
      </c>
      <c r="BM511" s="186" t="s">
        <v>547</v>
      </c>
    </row>
    <row r="512" spans="1:65" s="2" customFormat="1" ht="11.25">
      <c r="A512" s="36"/>
      <c r="B512" s="37"/>
      <c r="C512" s="38"/>
      <c r="D512" s="188" t="s">
        <v>152</v>
      </c>
      <c r="E512" s="38"/>
      <c r="F512" s="189" t="s">
        <v>548</v>
      </c>
      <c r="G512" s="38"/>
      <c r="H512" s="38"/>
      <c r="I512" s="190"/>
      <c r="J512" s="38"/>
      <c r="K512" s="38"/>
      <c r="L512" s="41"/>
      <c r="M512" s="191"/>
      <c r="N512" s="192"/>
      <c r="O512" s="66"/>
      <c r="P512" s="66"/>
      <c r="Q512" s="66"/>
      <c r="R512" s="66"/>
      <c r="S512" s="66"/>
      <c r="T512" s="67"/>
      <c r="U512" s="36"/>
      <c r="V512" s="36"/>
      <c r="W512" s="36"/>
      <c r="X512" s="36"/>
      <c r="Y512" s="36"/>
      <c r="Z512" s="36"/>
      <c r="AA512" s="36"/>
      <c r="AB512" s="36"/>
      <c r="AC512" s="36"/>
      <c r="AD512" s="36"/>
      <c r="AE512" s="36"/>
      <c r="AT512" s="19" t="s">
        <v>152</v>
      </c>
      <c r="AU512" s="19" t="s">
        <v>85</v>
      </c>
    </row>
    <row r="513" spans="1:65" s="2" customFormat="1" ht="16.5" customHeight="1">
      <c r="A513" s="36"/>
      <c r="B513" s="37"/>
      <c r="C513" s="175" t="s">
        <v>549</v>
      </c>
      <c r="D513" s="175" t="s">
        <v>145</v>
      </c>
      <c r="E513" s="176" t="s">
        <v>550</v>
      </c>
      <c r="F513" s="177" t="s">
        <v>551</v>
      </c>
      <c r="G513" s="178" t="s">
        <v>148</v>
      </c>
      <c r="H513" s="179">
        <v>367.06599999999997</v>
      </c>
      <c r="I513" s="180"/>
      <c r="J513" s="181">
        <f>ROUND(I513*H513,2)</f>
        <v>0</v>
      </c>
      <c r="K513" s="177" t="s">
        <v>149</v>
      </c>
      <c r="L513" s="41"/>
      <c r="M513" s="182" t="s">
        <v>21</v>
      </c>
      <c r="N513" s="183" t="s">
        <v>46</v>
      </c>
      <c r="O513" s="66"/>
      <c r="P513" s="184">
        <f>O513*H513</f>
        <v>0</v>
      </c>
      <c r="Q513" s="184">
        <v>0</v>
      </c>
      <c r="R513" s="184">
        <f>Q513*H513</f>
        <v>0</v>
      </c>
      <c r="S513" s="184">
        <v>0</v>
      </c>
      <c r="T513" s="185">
        <f>S513*H513</f>
        <v>0</v>
      </c>
      <c r="U513" s="36"/>
      <c r="V513" s="36"/>
      <c r="W513" s="36"/>
      <c r="X513" s="36"/>
      <c r="Y513" s="36"/>
      <c r="Z513" s="36"/>
      <c r="AA513" s="36"/>
      <c r="AB513" s="36"/>
      <c r="AC513" s="36"/>
      <c r="AD513" s="36"/>
      <c r="AE513" s="36"/>
      <c r="AR513" s="186" t="s">
        <v>150</v>
      </c>
      <c r="AT513" s="186" t="s">
        <v>145</v>
      </c>
      <c r="AU513" s="186" t="s">
        <v>85</v>
      </c>
      <c r="AY513" s="19" t="s">
        <v>142</v>
      </c>
      <c r="BE513" s="187">
        <f>IF(N513="základní",J513,0)</f>
        <v>0</v>
      </c>
      <c r="BF513" s="187">
        <f>IF(N513="snížená",J513,0)</f>
        <v>0</v>
      </c>
      <c r="BG513" s="187">
        <f>IF(N513="zákl. přenesená",J513,0)</f>
        <v>0</v>
      </c>
      <c r="BH513" s="187">
        <f>IF(N513="sníž. přenesená",J513,0)</f>
        <v>0</v>
      </c>
      <c r="BI513" s="187">
        <f>IF(N513="nulová",J513,0)</f>
        <v>0</v>
      </c>
      <c r="BJ513" s="19" t="s">
        <v>83</v>
      </c>
      <c r="BK513" s="187">
        <f>ROUND(I513*H513,2)</f>
        <v>0</v>
      </c>
      <c r="BL513" s="19" t="s">
        <v>150</v>
      </c>
      <c r="BM513" s="186" t="s">
        <v>552</v>
      </c>
    </row>
    <row r="514" spans="1:65" s="2" customFormat="1" ht="11.25">
      <c r="A514" s="36"/>
      <c r="B514" s="37"/>
      <c r="C514" s="38"/>
      <c r="D514" s="188" t="s">
        <v>152</v>
      </c>
      <c r="E514" s="38"/>
      <c r="F514" s="189" t="s">
        <v>553</v>
      </c>
      <c r="G514" s="38"/>
      <c r="H514" s="38"/>
      <c r="I514" s="190"/>
      <c r="J514" s="38"/>
      <c r="K514" s="38"/>
      <c r="L514" s="41"/>
      <c r="M514" s="191"/>
      <c r="N514" s="192"/>
      <c r="O514" s="66"/>
      <c r="P514" s="66"/>
      <c r="Q514" s="66"/>
      <c r="R514" s="66"/>
      <c r="S514" s="66"/>
      <c r="T514" s="67"/>
      <c r="U514" s="36"/>
      <c r="V514" s="36"/>
      <c r="W514" s="36"/>
      <c r="X514" s="36"/>
      <c r="Y514" s="36"/>
      <c r="Z514" s="36"/>
      <c r="AA514" s="36"/>
      <c r="AB514" s="36"/>
      <c r="AC514" s="36"/>
      <c r="AD514" s="36"/>
      <c r="AE514" s="36"/>
      <c r="AT514" s="19" t="s">
        <v>152</v>
      </c>
      <c r="AU514" s="19" t="s">
        <v>85</v>
      </c>
    </row>
    <row r="515" spans="1:65" s="2" customFormat="1" ht="24.2" customHeight="1">
      <c r="A515" s="36"/>
      <c r="B515" s="37"/>
      <c r="C515" s="175" t="s">
        <v>554</v>
      </c>
      <c r="D515" s="175" t="s">
        <v>145</v>
      </c>
      <c r="E515" s="176" t="s">
        <v>555</v>
      </c>
      <c r="F515" s="177" t="s">
        <v>556</v>
      </c>
      <c r="G515" s="178" t="s">
        <v>148</v>
      </c>
      <c r="H515" s="179">
        <v>56.68</v>
      </c>
      <c r="I515" s="180"/>
      <c r="J515" s="181">
        <f>ROUND(I515*H515,2)</f>
        <v>0</v>
      </c>
      <c r="K515" s="177" t="s">
        <v>149</v>
      </c>
      <c r="L515" s="41"/>
      <c r="M515" s="182" t="s">
        <v>21</v>
      </c>
      <c r="N515" s="183" t="s">
        <v>46</v>
      </c>
      <c r="O515" s="66"/>
      <c r="P515" s="184">
        <f>O515*H515</f>
        <v>0</v>
      </c>
      <c r="Q515" s="184">
        <v>1.2999999999999999E-4</v>
      </c>
      <c r="R515" s="184">
        <f>Q515*H515</f>
        <v>7.3683999999999989E-3</v>
      </c>
      <c r="S515" s="184">
        <v>0</v>
      </c>
      <c r="T515" s="185">
        <f>S515*H515</f>
        <v>0</v>
      </c>
      <c r="U515" s="36"/>
      <c r="V515" s="36"/>
      <c r="W515" s="36"/>
      <c r="X515" s="36"/>
      <c r="Y515" s="36"/>
      <c r="Z515" s="36"/>
      <c r="AA515" s="36"/>
      <c r="AB515" s="36"/>
      <c r="AC515" s="36"/>
      <c r="AD515" s="36"/>
      <c r="AE515" s="36"/>
      <c r="AR515" s="186" t="s">
        <v>150</v>
      </c>
      <c r="AT515" s="186" t="s">
        <v>145</v>
      </c>
      <c r="AU515" s="186" t="s">
        <v>85</v>
      </c>
      <c r="AY515" s="19" t="s">
        <v>142</v>
      </c>
      <c r="BE515" s="187">
        <f>IF(N515="základní",J515,0)</f>
        <v>0</v>
      </c>
      <c r="BF515" s="187">
        <f>IF(N515="snížená",J515,0)</f>
        <v>0</v>
      </c>
      <c r="BG515" s="187">
        <f>IF(N515="zákl. přenesená",J515,0)</f>
        <v>0</v>
      </c>
      <c r="BH515" s="187">
        <f>IF(N515="sníž. přenesená",J515,0)</f>
        <v>0</v>
      </c>
      <c r="BI515" s="187">
        <f>IF(N515="nulová",J515,0)</f>
        <v>0</v>
      </c>
      <c r="BJ515" s="19" t="s">
        <v>83</v>
      </c>
      <c r="BK515" s="187">
        <f>ROUND(I515*H515,2)</f>
        <v>0</v>
      </c>
      <c r="BL515" s="19" t="s">
        <v>150</v>
      </c>
      <c r="BM515" s="186" t="s">
        <v>557</v>
      </c>
    </row>
    <row r="516" spans="1:65" s="2" customFormat="1" ht="11.25">
      <c r="A516" s="36"/>
      <c r="B516" s="37"/>
      <c r="C516" s="38"/>
      <c r="D516" s="188" t="s">
        <v>152</v>
      </c>
      <c r="E516" s="38"/>
      <c r="F516" s="189" t="s">
        <v>558</v>
      </c>
      <c r="G516" s="38"/>
      <c r="H516" s="38"/>
      <c r="I516" s="190"/>
      <c r="J516" s="38"/>
      <c r="K516" s="38"/>
      <c r="L516" s="41"/>
      <c r="M516" s="191"/>
      <c r="N516" s="192"/>
      <c r="O516" s="66"/>
      <c r="P516" s="66"/>
      <c r="Q516" s="66"/>
      <c r="R516" s="66"/>
      <c r="S516" s="66"/>
      <c r="T516" s="67"/>
      <c r="U516" s="36"/>
      <c r="V516" s="36"/>
      <c r="W516" s="36"/>
      <c r="X516" s="36"/>
      <c r="Y516" s="36"/>
      <c r="Z516" s="36"/>
      <c r="AA516" s="36"/>
      <c r="AB516" s="36"/>
      <c r="AC516" s="36"/>
      <c r="AD516" s="36"/>
      <c r="AE516" s="36"/>
      <c r="AT516" s="19" t="s">
        <v>152</v>
      </c>
      <c r="AU516" s="19" t="s">
        <v>85</v>
      </c>
    </row>
    <row r="517" spans="1:65" s="13" customFormat="1" ht="11.25">
      <c r="B517" s="193"/>
      <c r="C517" s="194"/>
      <c r="D517" s="195" t="s">
        <v>154</v>
      </c>
      <c r="E517" s="196" t="s">
        <v>21</v>
      </c>
      <c r="F517" s="197" t="s">
        <v>376</v>
      </c>
      <c r="G517" s="194"/>
      <c r="H517" s="196" t="s">
        <v>21</v>
      </c>
      <c r="I517" s="198"/>
      <c r="J517" s="194"/>
      <c r="K517" s="194"/>
      <c r="L517" s="199"/>
      <c r="M517" s="200"/>
      <c r="N517" s="201"/>
      <c r="O517" s="201"/>
      <c r="P517" s="201"/>
      <c r="Q517" s="201"/>
      <c r="R517" s="201"/>
      <c r="S517" s="201"/>
      <c r="T517" s="202"/>
      <c r="AT517" s="203" t="s">
        <v>154</v>
      </c>
      <c r="AU517" s="203" t="s">
        <v>85</v>
      </c>
      <c r="AV517" s="13" t="s">
        <v>83</v>
      </c>
      <c r="AW517" s="13" t="s">
        <v>36</v>
      </c>
      <c r="AX517" s="13" t="s">
        <v>75</v>
      </c>
      <c r="AY517" s="203" t="s">
        <v>142</v>
      </c>
    </row>
    <row r="518" spans="1:65" s="13" customFormat="1" ht="11.25">
      <c r="B518" s="193"/>
      <c r="C518" s="194"/>
      <c r="D518" s="195" t="s">
        <v>154</v>
      </c>
      <c r="E518" s="196" t="s">
        <v>21</v>
      </c>
      <c r="F518" s="197" t="s">
        <v>559</v>
      </c>
      <c r="G518" s="194"/>
      <c r="H518" s="196" t="s">
        <v>21</v>
      </c>
      <c r="I518" s="198"/>
      <c r="J518" s="194"/>
      <c r="K518" s="194"/>
      <c r="L518" s="199"/>
      <c r="M518" s="200"/>
      <c r="N518" s="201"/>
      <c r="O518" s="201"/>
      <c r="P518" s="201"/>
      <c r="Q518" s="201"/>
      <c r="R518" s="201"/>
      <c r="S518" s="201"/>
      <c r="T518" s="202"/>
      <c r="AT518" s="203" t="s">
        <v>154</v>
      </c>
      <c r="AU518" s="203" t="s">
        <v>85</v>
      </c>
      <c r="AV518" s="13" t="s">
        <v>83</v>
      </c>
      <c r="AW518" s="13" t="s">
        <v>36</v>
      </c>
      <c r="AX518" s="13" t="s">
        <v>75</v>
      </c>
      <c r="AY518" s="203" t="s">
        <v>142</v>
      </c>
    </row>
    <row r="519" spans="1:65" s="14" customFormat="1" ht="11.25">
      <c r="B519" s="204"/>
      <c r="C519" s="205"/>
      <c r="D519" s="195" t="s">
        <v>154</v>
      </c>
      <c r="E519" s="206" t="s">
        <v>21</v>
      </c>
      <c r="F519" s="207" t="s">
        <v>560</v>
      </c>
      <c r="G519" s="205"/>
      <c r="H519" s="208">
        <v>56.68</v>
      </c>
      <c r="I519" s="209"/>
      <c r="J519" s="205"/>
      <c r="K519" s="205"/>
      <c r="L519" s="210"/>
      <c r="M519" s="211"/>
      <c r="N519" s="212"/>
      <c r="O519" s="212"/>
      <c r="P519" s="212"/>
      <c r="Q519" s="212"/>
      <c r="R519" s="212"/>
      <c r="S519" s="212"/>
      <c r="T519" s="213"/>
      <c r="AT519" s="214" t="s">
        <v>154</v>
      </c>
      <c r="AU519" s="214" t="s">
        <v>85</v>
      </c>
      <c r="AV519" s="14" t="s">
        <v>85</v>
      </c>
      <c r="AW519" s="14" t="s">
        <v>36</v>
      </c>
      <c r="AX519" s="14" t="s">
        <v>75</v>
      </c>
      <c r="AY519" s="214" t="s">
        <v>142</v>
      </c>
    </row>
    <row r="520" spans="1:65" s="16" customFormat="1" ht="11.25">
      <c r="B520" s="226"/>
      <c r="C520" s="227"/>
      <c r="D520" s="195" t="s">
        <v>154</v>
      </c>
      <c r="E520" s="228" t="s">
        <v>21</v>
      </c>
      <c r="F520" s="229" t="s">
        <v>164</v>
      </c>
      <c r="G520" s="227"/>
      <c r="H520" s="230">
        <v>56.68</v>
      </c>
      <c r="I520" s="231"/>
      <c r="J520" s="227"/>
      <c r="K520" s="227"/>
      <c r="L520" s="232"/>
      <c r="M520" s="233"/>
      <c r="N520" s="234"/>
      <c r="O520" s="234"/>
      <c r="P520" s="234"/>
      <c r="Q520" s="234"/>
      <c r="R520" s="234"/>
      <c r="S520" s="234"/>
      <c r="T520" s="235"/>
      <c r="AT520" s="236" t="s">
        <v>154</v>
      </c>
      <c r="AU520" s="236" t="s">
        <v>85</v>
      </c>
      <c r="AV520" s="16" t="s">
        <v>150</v>
      </c>
      <c r="AW520" s="16" t="s">
        <v>36</v>
      </c>
      <c r="AX520" s="16" t="s">
        <v>83</v>
      </c>
      <c r="AY520" s="236" t="s">
        <v>142</v>
      </c>
    </row>
    <row r="521" spans="1:65" s="2" customFormat="1" ht="24.2" customHeight="1">
      <c r="A521" s="36"/>
      <c r="B521" s="37"/>
      <c r="C521" s="175" t="s">
        <v>561</v>
      </c>
      <c r="D521" s="175" t="s">
        <v>145</v>
      </c>
      <c r="E521" s="176" t="s">
        <v>562</v>
      </c>
      <c r="F521" s="177" t="s">
        <v>563</v>
      </c>
      <c r="G521" s="178" t="s">
        <v>148</v>
      </c>
      <c r="H521" s="179">
        <v>56.68</v>
      </c>
      <c r="I521" s="180"/>
      <c r="J521" s="181">
        <f>ROUND(I521*H521,2)</f>
        <v>0</v>
      </c>
      <c r="K521" s="177" t="s">
        <v>149</v>
      </c>
      <c r="L521" s="41"/>
      <c r="M521" s="182" t="s">
        <v>21</v>
      </c>
      <c r="N521" s="183" t="s">
        <v>46</v>
      </c>
      <c r="O521" s="66"/>
      <c r="P521" s="184">
        <f>O521*H521</f>
        <v>0</v>
      </c>
      <c r="Q521" s="184">
        <v>3.4999999999999997E-5</v>
      </c>
      <c r="R521" s="184">
        <f>Q521*H521</f>
        <v>1.9838E-3</v>
      </c>
      <c r="S521" s="184">
        <v>0</v>
      </c>
      <c r="T521" s="185">
        <f>S521*H521</f>
        <v>0</v>
      </c>
      <c r="U521" s="36"/>
      <c r="V521" s="36"/>
      <c r="W521" s="36"/>
      <c r="X521" s="36"/>
      <c r="Y521" s="36"/>
      <c r="Z521" s="36"/>
      <c r="AA521" s="36"/>
      <c r="AB521" s="36"/>
      <c r="AC521" s="36"/>
      <c r="AD521" s="36"/>
      <c r="AE521" s="36"/>
      <c r="AR521" s="186" t="s">
        <v>150</v>
      </c>
      <c r="AT521" s="186" t="s">
        <v>145</v>
      </c>
      <c r="AU521" s="186" t="s">
        <v>85</v>
      </c>
      <c r="AY521" s="19" t="s">
        <v>142</v>
      </c>
      <c r="BE521" s="187">
        <f>IF(N521="základní",J521,0)</f>
        <v>0</v>
      </c>
      <c r="BF521" s="187">
        <f>IF(N521="snížená",J521,0)</f>
        <v>0</v>
      </c>
      <c r="BG521" s="187">
        <f>IF(N521="zákl. přenesená",J521,0)</f>
        <v>0</v>
      </c>
      <c r="BH521" s="187">
        <f>IF(N521="sníž. přenesená",J521,0)</f>
        <v>0</v>
      </c>
      <c r="BI521" s="187">
        <f>IF(N521="nulová",J521,0)</f>
        <v>0</v>
      </c>
      <c r="BJ521" s="19" t="s">
        <v>83</v>
      </c>
      <c r="BK521" s="187">
        <f>ROUND(I521*H521,2)</f>
        <v>0</v>
      </c>
      <c r="BL521" s="19" t="s">
        <v>150</v>
      </c>
      <c r="BM521" s="186" t="s">
        <v>564</v>
      </c>
    </row>
    <row r="522" spans="1:65" s="2" customFormat="1" ht="11.25">
      <c r="A522" s="36"/>
      <c r="B522" s="37"/>
      <c r="C522" s="38"/>
      <c r="D522" s="188" t="s">
        <v>152</v>
      </c>
      <c r="E522" s="38"/>
      <c r="F522" s="189" t="s">
        <v>565</v>
      </c>
      <c r="G522" s="38"/>
      <c r="H522" s="38"/>
      <c r="I522" s="190"/>
      <c r="J522" s="38"/>
      <c r="K522" s="38"/>
      <c r="L522" s="41"/>
      <c r="M522" s="191"/>
      <c r="N522" s="192"/>
      <c r="O522" s="66"/>
      <c r="P522" s="66"/>
      <c r="Q522" s="66"/>
      <c r="R522" s="66"/>
      <c r="S522" s="66"/>
      <c r="T522" s="67"/>
      <c r="U522" s="36"/>
      <c r="V522" s="36"/>
      <c r="W522" s="36"/>
      <c r="X522" s="36"/>
      <c r="Y522" s="36"/>
      <c r="Z522" s="36"/>
      <c r="AA522" s="36"/>
      <c r="AB522" s="36"/>
      <c r="AC522" s="36"/>
      <c r="AD522" s="36"/>
      <c r="AE522" s="36"/>
      <c r="AT522" s="19" t="s">
        <v>152</v>
      </c>
      <c r="AU522" s="19" t="s">
        <v>85</v>
      </c>
    </row>
    <row r="523" spans="1:65" s="13" customFormat="1" ht="11.25">
      <c r="B523" s="193"/>
      <c r="C523" s="194"/>
      <c r="D523" s="195" t="s">
        <v>154</v>
      </c>
      <c r="E523" s="196" t="s">
        <v>21</v>
      </c>
      <c r="F523" s="197" t="s">
        <v>376</v>
      </c>
      <c r="G523" s="194"/>
      <c r="H523" s="196" t="s">
        <v>21</v>
      </c>
      <c r="I523" s="198"/>
      <c r="J523" s="194"/>
      <c r="K523" s="194"/>
      <c r="L523" s="199"/>
      <c r="M523" s="200"/>
      <c r="N523" s="201"/>
      <c r="O523" s="201"/>
      <c r="P523" s="201"/>
      <c r="Q523" s="201"/>
      <c r="R523" s="201"/>
      <c r="S523" s="201"/>
      <c r="T523" s="202"/>
      <c r="AT523" s="203" t="s">
        <v>154</v>
      </c>
      <c r="AU523" s="203" t="s">
        <v>85</v>
      </c>
      <c r="AV523" s="13" t="s">
        <v>83</v>
      </c>
      <c r="AW523" s="13" t="s">
        <v>36</v>
      </c>
      <c r="AX523" s="13" t="s">
        <v>75</v>
      </c>
      <c r="AY523" s="203" t="s">
        <v>142</v>
      </c>
    </row>
    <row r="524" spans="1:65" s="13" customFormat="1" ht="11.25">
      <c r="B524" s="193"/>
      <c r="C524" s="194"/>
      <c r="D524" s="195" t="s">
        <v>154</v>
      </c>
      <c r="E524" s="196" t="s">
        <v>21</v>
      </c>
      <c r="F524" s="197" t="s">
        <v>559</v>
      </c>
      <c r="G524" s="194"/>
      <c r="H524" s="196" t="s">
        <v>21</v>
      </c>
      <c r="I524" s="198"/>
      <c r="J524" s="194"/>
      <c r="K524" s="194"/>
      <c r="L524" s="199"/>
      <c r="M524" s="200"/>
      <c r="N524" s="201"/>
      <c r="O524" s="201"/>
      <c r="P524" s="201"/>
      <c r="Q524" s="201"/>
      <c r="R524" s="201"/>
      <c r="S524" s="201"/>
      <c r="T524" s="202"/>
      <c r="AT524" s="203" t="s">
        <v>154</v>
      </c>
      <c r="AU524" s="203" t="s">
        <v>85</v>
      </c>
      <c r="AV524" s="13" t="s">
        <v>83</v>
      </c>
      <c r="AW524" s="13" t="s">
        <v>36</v>
      </c>
      <c r="AX524" s="13" t="s">
        <v>75</v>
      </c>
      <c r="AY524" s="203" t="s">
        <v>142</v>
      </c>
    </row>
    <row r="525" spans="1:65" s="14" customFormat="1" ht="11.25">
      <c r="B525" s="204"/>
      <c r="C525" s="205"/>
      <c r="D525" s="195" t="s">
        <v>154</v>
      </c>
      <c r="E525" s="206" t="s">
        <v>21</v>
      </c>
      <c r="F525" s="207" t="s">
        <v>560</v>
      </c>
      <c r="G525" s="205"/>
      <c r="H525" s="208">
        <v>56.68</v>
      </c>
      <c r="I525" s="209"/>
      <c r="J525" s="205"/>
      <c r="K525" s="205"/>
      <c r="L525" s="210"/>
      <c r="M525" s="211"/>
      <c r="N525" s="212"/>
      <c r="O525" s="212"/>
      <c r="P525" s="212"/>
      <c r="Q525" s="212"/>
      <c r="R525" s="212"/>
      <c r="S525" s="212"/>
      <c r="T525" s="213"/>
      <c r="AT525" s="214" t="s">
        <v>154</v>
      </c>
      <c r="AU525" s="214" t="s">
        <v>85</v>
      </c>
      <c r="AV525" s="14" t="s">
        <v>85</v>
      </c>
      <c r="AW525" s="14" t="s">
        <v>36</v>
      </c>
      <c r="AX525" s="14" t="s">
        <v>75</v>
      </c>
      <c r="AY525" s="214" t="s">
        <v>142</v>
      </c>
    </row>
    <row r="526" spans="1:65" s="16" customFormat="1" ht="11.25">
      <c r="B526" s="226"/>
      <c r="C526" s="227"/>
      <c r="D526" s="195" t="s">
        <v>154</v>
      </c>
      <c r="E526" s="228" t="s">
        <v>21</v>
      </c>
      <c r="F526" s="229" t="s">
        <v>164</v>
      </c>
      <c r="G526" s="227"/>
      <c r="H526" s="230">
        <v>56.68</v>
      </c>
      <c r="I526" s="231"/>
      <c r="J526" s="227"/>
      <c r="K526" s="227"/>
      <c r="L526" s="232"/>
      <c r="M526" s="233"/>
      <c r="N526" s="234"/>
      <c r="O526" s="234"/>
      <c r="P526" s="234"/>
      <c r="Q526" s="234"/>
      <c r="R526" s="234"/>
      <c r="S526" s="234"/>
      <c r="T526" s="235"/>
      <c r="AT526" s="236" t="s">
        <v>154</v>
      </c>
      <c r="AU526" s="236" t="s">
        <v>85</v>
      </c>
      <c r="AV526" s="16" t="s">
        <v>150</v>
      </c>
      <c r="AW526" s="16" t="s">
        <v>36</v>
      </c>
      <c r="AX526" s="16" t="s">
        <v>83</v>
      </c>
      <c r="AY526" s="236" t="s">
        <v>142</v>
      </c>
    </row>
    <row r="527" spans="1:65" s="2" customFormat="1" ht="16.5" customHeight="1">
      <c r="A527" s="36"/>
      <c r="B527" s="37"/>
      <c r="C527" s="175" t="s">
        <v>566</v>
      </c>
      <c r="D527" s="175" t="s">
        <v>145</v>
      </c>
      <c r="E527" s="176" t="s">
        <v>567</v>
      </c>
      <c r="F527" s="177" t="s">
        <v>568</v>
      </c>
      <c r="G527" s="178" t="s">
        <v>174</v>
      </c>
      <c r="H527" s="179">
        <v>2</v>
      </c>
      <c r="I527" s="180"/>
      <c r="J527" s="181">
        <f>ROUND(I527*H527,2)</f>
        <v>0</v>
      </c>
      <c r="K527" s="177" t="s">
        <v>149</v>
      </c>
      <c r="L527" s="41"/>
      <c r="M527" s="182" t="s">
        <v>21</v>
      </c>
      <c r="N527" s="183" t="s">
        <v>46</v>
      </c>
      <c r="O527" s="66"/>
      <c r="P527" s="184">
        <f>O527*H527</f>
        <v>0</v>
      </c>
      <c r="Q527" s="184">
        <v>1.8000000000000001E-4</v>
      </c>
      <c r="R527" s="184">
        <f>Q527*H527</f>
        <v>3.6000000000000002E-4</v>
      </c>
      <c r="S527" s="184">
        <v>0</v>
      </c>
      <c r="T527" s="185">
        <f>S527*H527</f>
        <v>0</v>
      </c>
      <c r="U527" s="36"/>
      <c r="V527" s="36"/>
      <c r="W527" s="36"/>
      <c r="X527" s="36"/>
      <c r="Y527" s="36"/>
      <c r="Z527" s="36"/>
      <c r="AA527" s="36"/>
      <c r="AB527" s="36"/>
      <c r="AC527" s="36"/>
      <c r="AD527" s="36"/>
      <c r="AE527" s="36"/>
      <c r="AR527" s="186" t="s">
        <v>150</v>
      </c>
      <c r="AT527" s="186" t="s">
        <v>145</v>
      </c>
      <c r="AU527" s="186" t="s">
        <v>85</v>
      </c>
      <c r="AY527" s="19" t="s">
        <v>142</v>
      </c>
      <c r="BE527" s="187">
        <f>IF(N527="základní",J527,0)</f>
        <v>0</v>
      </c>
      <c r="BF527" s="187">
        <f>IF(N527="snížená",J527,0)</f>
        <v>0</v>
      </c>
      <c r="BG527" s="187">
        <f>IF(N527="zákl. přenesená",J527,0)</f>
        <v>0</v>
      </c>
      <c r="BH527" s="187">
        <f>IF(N527="sníž. přenesená",J527,0)</f>
        <v>0</v>
      </c>
      <c r="BI527" s="187">
        <f>IF(N527="nulová",J527,0)</f>
        <v>0</v>
      </c>
      <c r="BJ527" s="19" t="s">
        <v>83</v>
      </c>
      <c r="BK527" s="187">
        <f>ROUND(I527*H527,2)</f>
        <v>0</v>
      </c>
      <c r="BL527" s="19" t="s">
        <v>150</v>
      </c>
      <c r="BM527" s="186" t="s">
        <v>569</v>
      </c>
    </row>
    <row r="528" spans="1:65" s="2" customFormat="1" ht="11.25">
      <c r="A528" s="36"/>
      <c r="B528" s="37"/>
      <c r="C528" s="38"/>
      <c r="D528" s="188" t="s">
        <v>152</v>
      </c>
      <c r="E528" s="38"/>
      <c r="F528" s="189" t="s">
        <v>570</v>
      </c>
      <c r="G528" s="38"/>
      <c r="H528" s="38"/>
      <c r="I528" s="190"/>
      <c r="J528" s="38"/>
      <c r="K528" s="38"/>
      <c r="L528" s="41"/>
      <c r="M528" s="191"/>
      <c r="N528" s="192"/>
      <c r="O528" s="66"/>
      <c r="P528" s="66"/>
      <c r="Q528" s="66"/>
      <c r="R528" s="66"/>
      <c r="S528" s="66"/>
      <c r="T528" s="67"/>
      <c r="U528" s="36"/>
      <c r="V528" s="36"/>
      <c r="W528" s="36"/>
      <c r="X528" s="36"/>
      <c r="Y528" s="36"/>
      <c r="Z528" s="36"/>
      <c r="AA528" s="36"/>
      <c r="AB528" s="36"/>
      <c r="AC528" s="36"/>
      <c r="AD528" s="36"/>
      <c r="AE528" s="36"/>
      <c r="AT528" s="19" t="s">
        <v>152</v>
      </c>
      <c r="AU528" s="19" t="s">
        <v>85</v>
      </c>
    </row>
    <row r="529" spans="1:65" s="13" customFormat="1" ht="11.25">
      <c r="B529" s="193"/>
      <c r="C529" s="194"/>
      <c r="D529" s="195" t="s">
        <v>154</v>
      </c>
      <c r="E529" s="196" t="s">
        <v>21</v>
      </c>
      <c r="F529" s="197" t="s">
        <v>571</v>
      </c>
      <c r="G529" s="194"/>
      <c r="H529" s="196" t="s">
        <v>21</v>
      </c>
      <c r="I529" s="198"/>
      <c r="J529" s="194"/>
      <c r="K529" s="194"/>
      <c r="L529" s="199"/>
      <c r="M529" s="200"/>
      <c r="N529" s="201"/>
      <c r="O529" s="201"/>
      <c r="P529" s="201"/>
      <c r="Q529" s="201"/>
      <c r="R529" s="201"/>
      <c r="S529" s="201"/>
      <c r="T529" s="202"/>
      <c r="AT529" s="203" t="s">
        <v>154</v>
      </c>
      <c r="AU529" s="203" t="s">
        <v>85</v>
      </c>
      <c r="AV529" s="13" t="s">
        <v>83</v>
      </c>
      <c r="AW529" s="13" t="s">
        <v>36</v>
      </c>
      <c r="AX529" s="13" t="s">
        <v>75</v>
      </c>
      <c r="AY529" s="203" t="s">
        <v>142</v>
      </c>
    </row>
    <row r="530" spans="1:65" s="14" customFormat="1" ht="11.25">
      <c r="B530" s="204"/>
      <c r="C530" s="205"/>
      <c r="D530" s="195" t="s">
        <v>154</v>
      </c>
      <c r="E530" s="206" t="s">
        <v>21</v>
      </c>
      <c r="F530" s="207" t="s">
        <v>184</v>
      </c>
      <c r="G530" s="205"/>
      <c r="H530" s="208">
        <v>2</v>
      </c>
      <c r="I530" s="209"/>
      <c r="J530" s="205"/>
      <c r="K530" s="205"/>
      <c r="L530" s="210"/>
      <c r="M530" s="211"/>
      <c r="N530" s="212"/>
      <c r="O530" s="212"/>
      <c r="P530" s="212"/>
      <c r="Q530" s="212"/>
      <c r="R530" s="212"/>
      <c r="S530" s="212"/>
      <c r="T530" s="213"/>
      <c r="AT530" s="214" t="s">
        <v>154</v>
      </c>
      <c r="AU530" s="214" t="s">
        <v>85</v>
      </c>
      <c r="AV530" s="14" t="s">
        <v>85</v>
      </c>
      <c r="AW530" s="14" t="s">
        <v>36</v>
      </c>
      <c r="AX530" s="14" t="s">
        <v>75</v>
      </c>
      <c r="AY530" s="214" t="s">
        <v>142</v>
      </c>
    </row>
    <row r="531" spans="1:65" s="16" customFormat="1" ht="11.25">
      <c r="B531" s="226"/>
      <c r="C531" s="227"/>
      <c r="D531" s="195" t="s">
        <v>154</v>
      </c>
      <c r="E531" s="228" t="s">
        <v>21</v>
      </c>
      <c r="F531" s="229" t="s">
        <v>164</v>
      </c>
      <c r="G531" s="227"/>
      <c r="H531" s="230">
        <v>2</v>
      </c>
      <c r="I531" s="231"/>
      <c r="J531" s="227"/>
      <c r="K531" s="227"/>
      <c r="L531" s="232"/>
      <c r="M531" s="233"/>
      <c r="N531" s="234"/>
      <c r="O531" s="234"/>
      <c r="P531" s="234"/>
      <c r="Q531" s="234"/>
      <c r="R531" s="234"/>
      <c r="S531" s="234"/>
      <c r="T531" s="235"/>
      <c r="AT531" s="236" t="s">
        <v>154</v>
      </c>
      <c r="AU531" s="236" t="s">
        <v>85</v>
      </c>
      <c r="AV531" s="16" t="s">
        <v>150</v>
      </c>
      <c r="AW531" s="16" t="s">
        <v>36</v>
      </c>
      <c r="AX531" s="16" t="s">
        <v>83</v>
      </c>
      <c r="AY531" s="236" t="s">
        <v>142</v>
      </c>
    </row>
    <row r="532" spans="1:65" s="2" customFormat="1" ht="16.5" customHeight="1">
      <c r="A532" s="36"/>
      <c r="B532" s="37"/>
      <c r="C532" s="238" t="s">
        <v>572</v>
      </c>
      <c r="D532" s="238" t="s">
        <v>381</v>
      </c>
      <c r="E532" s="239" t="s">
        <v>573</v>
      </c>
      <c r="F532" s="240" t="s">
        <v>574</v>
      </c>
      <c r="G532" s="241" t="s">
        <v>174</v>
      </c>
      <c r="H532" s="242">
        <v>2</v>
      </c>
      <c r="I532" s="243"/>
      <c r="J532" s="244">
        <f>ROUND(I532*H532,2)</f>
        <v>0</v>
      </c>
      <c r="K532" s="240" t="s">
        <v>149</v>
      </c>
      <c r="L532" s="245"/>
      <c r="M532" s="246" t="s">
        <v>21</v>
      </c>
      <c r="N532" s="247" t="s">
        <v>46</v>
      </c>
      <c r="O532" s="66"/>
      <c r="P532" s="184">
        <f>O532*H532</f>
        <v>0</v>
      </c>
      <c r="Q532" s="184">
        <v>1.2E-2</v>
      </c>
      <c r="R532" s="184">
        <f>Q532*H532</f>
        <v>2.4E-2</v>
      </c>
      <c r="S532" s="184">
        <v>0</v>
      </c>
      <c r="T532" s="185">
        <f>S532*H532</f>
        <v>0</v>
      </c>
      <c r="U532" s="36"/>
      <c r="V532" s="36"/>
      <c r="W532" s="36"/>
      <c r="X532" s="36"/>
      <c r="Y532" s="36"/>
      <c r="Z532" s="36"/>
      <c r="AA532" s="36"/>
      <c r="AB532" s="36"/>
      <c r="AC532" s="36"/>
      <c r="AD532" s="36"/>
      <c r="AE532" s="36"/>
      <c r="AR532" s="186" t="s">
        <v>216</v>
      </c>
      <c r="AT532" s="186" t="s">
        <v>381</v>
      </c>
      <c r="AU532" s="186" t="s">
        <v>85</v>
      </c>
      <c r="AY532" s="19" t="s">
        <v>142</v>
      </c>
      <c r="BE532" s="187">
        <f>IF(N532="základní",J532,0)</f>
        <v>0</v>
      </c>
      <c r="BF532" s="187">
        <f>IF(N532="snížená",J532,0)</f>
        <v>0</v>
      </c>
      <c r="BG532" s="187">
        <f>IF(N532="zákl. přenesená",J532,0)</f>
        <v>0</v>
      </c>
      <c r="BH532" s="187">
        <f>IF(N532="sníž. přenesená",J532,0)</f>
        <v>0</v>
      </c>
      <c r="BI532" s="187">
        <f>IF(N532="nulová",J532,0)</f>
        <v>0</v>
      </c>
      <c r="BJ532" s="19" t="s">
        <v>83</v>
      </c>
      <c r="BK532" s="187">
        <f>ROUND(I532*H532,2)</f>
        <v>0</v>
      </c>
      <c r="BL532" s="19" t="s">
        <v>150</v>
      </c>
      <c r="BM532" s="186" t="s">
        <v>575</v>
      </c>
    </row>
    <row r="533" spans="1:65" s="2" customFormat="1" ht="24.2" customHeight="1">
      <c r="A533" s="36"/>
      <c r="B533" s="37"/>
      <c r="C533" s="175" t="s">
        <v>576</v>
      </c>
      <c r="D533" s="175" t="s">
        <v>145</v>
      </c>
      <c r="E533" s="176" t="s">
        <v>577</v>
      </c>
      <c r="F533" s="177" t="s">
        <v>578</v>
      </c>
      <c r="G533" s="178" t="s">
        <v>148</v>
      </c>
      <c r="H533" s="179">
        <v>7.2450000000000001</v>
      </c>
      <c r="I533" s="180"/>
      <c r="J533" s="181">
        <f>ROUND(I533*H533,2)</f>
        <v>0</v>
      </c>
      <c r="K533" s="177" t="s">
        <v>149</v>
      </c>
      <c r="L533" s="41"/>
      <c r="M533" s="182" t="s">
        <v>21</v>
      </c>
      <c r="N533" s="183" t="s">
        <v>46</v>
      </c>
      <c r="O533" s="66"/>
      <c r="P533" s="184">
        <f>O533*H533</f>
        <v>0</v>
      </c>
      <c r="Q533" s="184">
        <v>0</v>
      </c>
      <c r="R533" s="184">
        <f>Q533*H533</f>
        <v>0</v>
      </c>
      <c r="S533" s="184">
        <v>7.4999999999999997E-2</v>
      </c>
      <c r="T533" s="185">
        <f>S533*H533</f>
        <v>0.54337499999999994</v>
      </c>
      <c r="U533" s="36"/>
      <c r="V533" s="36"/>
      <c r="W533" s="36"/>
      <c r="X533" s="36"/>
      <c r="Y533" s="36"/>
      <c r="Z533" s="36"/>
      <c r="AA533" s="36"/>
      <c r="AB533" s="36"/>
      <c r="AC533" s="36"/>
      <c r="AD533" s="36"/>
      <c r="AE533" s="36"/>
      <c r="AR533" s="186" t="s">
        <v>150</v>
      </c>
      <c r="AT533" s="186" t="s">
        <v>145</v>
      </c>
      <c r="AU533" s="186" t="s">
        <v>85</v>
      </c>
      <c r="AY533" s="19" t="s">
        <v>142</v>
      </c>
      <c r="BE533" s="187">
        <f>IF(N533="základní",J533,0)</f>
        <v>0</v>
      </c>
      <c r="BF533" s="187">
        <f>IF(N533="snížená",J533,0)</f>
        <v>0</v>
      </c>
      <c r="BG533" s="187">
        <f>IF(N533="zákl. přenesená",J533,0)</f>
        <v>0</v>
      </c>
      <c r="BH533" s="187">
        <f>IF(N533="sníž. přenesená",J533,0)</f>
        <v>0</v>
      </c>
      <c r="BI533" s="187">
        <f>IF(N533="nulová",J533,0)</f>
        <v>0</v>
      </c>
      <c r="BJ533" s="19" t="s">
        <v>83</v>
      </c>
      <c r="BK533" s="187">
        <f>ROUND(I533*H533,2)</f>
        <v>0</v>
      </c>
      <c r="BL533" s="19" t="s">
        <v>150</v>
      </c>
      <c r="BM533" s="186" t="s">
        <v>579</v>
      </c>
    </row>
    <row r="534" spans="1:65" s="2" customFormat="1" ht="11.25">
      <c r="A534" s="36"/>
      <c r="B534" s="37"/>
      <c r="C534" s="38"/>
      <c r="D534" s="188" t="s">
        <v>152</v>
      </c>
      <c r="E534" s="38"/>
      <c r="F534" s="189" t="s">
        <v>580</v>
      </c>
      <c r="G534" s="38"/>
      <c r="H534" s="38"/>
      <c r="I534" s="190"/>
      <c r="J534" s="38"/>
      <c r="K534" s="38"/>
      <c r="L534" s="41"/>
      <c r="M534" s="191"/>
      <c r="N534" s="192"/>
      <c r="O534" s="66"/>
      <c r="P534" s="66"/>
      <c r="Q534" s="66"/>
      <c r="R534" s="66"/>
      <c r="S534" s="66"/>
      <c r="T534" s="67"/>
      <c r="U534" s="36"/>
      <c r="V534" s="36"/>
      <c r="W534" s="36"/>
      <c r="X534" s="36"/>
      <c r="Y534" s="36"/>
      <c r="Z534" s="36"/>
      <c r="AA534" s="36"/>
      <c r="AB534" s="36"/>
      <c r="AC534" s="36"/>
      <c r="AD534" s="36"/>
      <c r="AE534" s="36"/>
      <c r="AT534" s="19" t="s">
        <v>152</v>
      </c>
      <c r="AU534" s="19" t="s">
        <v>85</v>
      </c>
    </row>
    <row r="535" spans="1:65" s="13" customFormat="1" ht="11.25">
      <c r="B535" s="193"/>
      <c r="C535" s="194"/>
      <c r="D535" s="195" t="s">
        <v>154</v>
      </c>
      <c r="E535" s="196" t="s">
        <v>21</v>
      </c>
      <c r="F535" s="197" t="s">
        <v>376</v>
      </c>
      <c r="G535" s="194"/>
      <c r="H535" s="196" t="s">
        <v>21</v>
      </c>
      <c r="I535" s="198"/>
      <c r="J535" s="194"/>
      <c r="K535" s="194"/>
      <c r="L535" s="199"/>
      <c r="M535" s="200"/>
      <c r="N535" s="201"/>
      <c r="O535" s="201"/>
      <c r="P535" s="201"/>
      <c r="Q535" s="201"/>
      <c r="R535" s="201"/>
      <c r="S535" s="201"/>
      <c r="T535" s="202"/>
      <c r="AT535" s="203" t="s">
        <v>154</v>
      </c>
      <c r="AU535" s="203" t="s">
        <v>85</v>
      </c>
      <c r="AV535" s="13" t="s">
        <v>83</v>
      </c>
      <c r="AW535" s="13" t="s">
        <v>36</v>
      </c>
      <c r="AX535" s="13" t="s">
        <v>75</v>
      </c>
      <c r="AY535" s="203" t="s">
        <v>142</v>
      </c>
    </row>
    <row r="536" spans="1:65" s="13" customFormat="1" ht="11.25">
      <c r="B536" s="193"/>
      <c r="C536" s="194"/>
      <c r="D536" s="195" t="s">
        <v>154</v>
      </c>
      <c r="E536" s="196" t="s">
        <v>21</v>
      </c>
      <c r="F536" s="197" t="s">
        <v>581</v>
      </c>
      <c r="G536" s="194"/>
      <c r="H536" s="196" t="s">
        <v>21</v>
      </c>
      <c r="I536" s="198"/>
      <c r="J536" s="194"/>
      <c r="K536" s="194"/>
      <c r="L536" s="199"/>
      <c r="M536" s="200"/>
      <c r="N536" s="201"/>
      <c r="O536" s="201"/>
      <c r="P536" s="201"/>
      <c r="Q536" s="201"/>
      <c r="R536" s="201"/>
      <c r="S536" s="201"/>
      <c r="T536" s="202"/>
      <c r="AT536" s="203" t="s">
        <v>154</v>
      </c>
      <c r="AU536" s="203" t="s">
        <v>85</v>
      </c>
      <c r="AV536" s="13" t="s">
        <v>83</v>
      </c>
      <c r="AW536" s="13" t="s">
        <v>36</v>
      </c>
      <c r="AX536" s="13" t="s">
        <v>75</v>
      </c>
      <c r="AY536" s="203" t="s">
        <v>142</v>
      </c>
    </row>
    <row r="537" spans="1:65" s="14" customFormat="1" ht="11.25">
      <c r="B537" s="204"/>
      <c r="C537" s="205"/>
      <c r="D537" s="195" t="s">
        <v>154</v>
      </c>
      <c r="E537" s="206" t="s">
        <v>21</v>
      </c>
      <c r="F537" s="207" t="s">
        <v>582</v>
      </c>
      <c r="G537" s="205"/>
      <c r="H537" s="208">
        <v>7.2450000000000001</v>
      </c>
      <c r="I537" s="209"/>
      <c r="J537" s="205"/>
      <c r="K537" s="205"/>
      <c r="L537" s="210"/>
      <c r="M537" s="211"/>
      <c r="N537" s="212"/>
      <c r="O537" s="212"/>
      <c r="P537" s="212"/>
      <c r="Q537" s="212"/>
      <c r="R537" s="212"/>
      <c r="S537" s="212"/>
      <c r="T537" s="213"/>
      <c r="AT537" s="214" t="s">
        <v>154</v>
      </c>
      <c r="AU537" s="214" t="s">
        <v>85</v>
      </c>
      <c r="AV537" s="14" t="s">
        <v>85</v>
      </c>
      <c r="AW537" s="14" t="s">
        <v>36</v>
      </c>
      <c r="AX537" s="14" t="s">
        <v>75</v>
      </c>
      <c r="AY537" s="214" t="s">
        <v>142</v>
      </c>
    </row>
    <row r="538" spans="1:65" s="16" customFormat="1" ht="11.25">
      <c r="B538" s="226"/>
      <c r="C538" s="227"/>
      <c r="D538" s="195" t="s">
        <v>154</v>
      </c>
      <c r="E538" s="228" t="s">
        <v>21</v>
      </c>
      <c r="F538" s="229" t="s">
        <v>164</v>
      </c>
      <c r="G538" s="227"/>
      <c r="H538" s="230">
        <v>7.2450000000000001</v>
      </c>
      <c r="I538" s="231"/>
      <c r="J538" s="227"/>
      <c r="K538" s="227"/>
      <c r="L538" s="232"/>
      <c r="M538" s="233"/>
      <c r="N538" s="234"/>
      <c r="O538" s="234"/>
      <c r="P538" s="234"/>
      <c r="Q538" s="234"/>
      <c r="R538" s="234"/>
      <c r="S538" s="234"/>
      <c r="T538" s="235"/>
      <c r="AT538" s="236" t="s">
        <v>154</v>
      </c>
      <c r="AU538" s="236" t="s">
        <v>85</v>
      </c>
      <c r="AV538" s="16" t="s">
        <v>150</v>
      </c>
      <c r="AW538" s="16" t="s">
        <v>36</v>
      </c>
      <c r="AX538" s="16" t="s">
        <v>83</v>
      </c>
      <c r="AY538" s="236" t="s">
        <v>142</v>
      </c>
    </row>
    <row r="539" spans="1:65" s="2" customFormat="1" ht="24.2" customHeight="1">
      <c r="A539" s="36"/>
      <c r="B539" s="37"/>
      <c r="C539" s="175" t="s">
        <v>583</v>
      </c>
      <c r="D539" s="175" t="s">
        <v>145</v>
      </c>
      <c r="E539" s="176" t="s">
        <v>584</v>
      </c>
      <c r="F539" s="177" t="s">
        <v>585</v>
      </c>
      <c r="G539" s="178" t="s">
        <v>148</v>
      </c>
      <c r="H539" s="179">
        <v>8.1</v>
      </c>
      <c r="I539" s="180"/>
      <c r="J539" s="181">
        <f>ROUND(I539*H539,2)</f>
        <v>0</v>
      </c>
      <c r="K539" s="177" t="s">
        <v>149</v>
      </c>
      <c r="L539" s="41"/>
      <c r="M539" s="182" t="s">
        <v>21</v>
      </c>
      <c r="N539" s="183" t="s">
        <v>46</v>
      </c>
      <c r="O539" s="66"/>
      <c r="P539" s="184">
        <f>O539*H539</f>
        <v>0</v>
      </c>
      <c r="Q539" s="184">
        <v>0</v>
      </c>
      <c r="R539" s="184">
        <f>Q539*H539</f>
        <v>0</v>
      </c>
      <c r="S539" s="184">
        <v>4.7E-2</v>
      </c>
      <c r="T539" s="185">
        <f>S539*H539</f>
        <v>0.38069999999999998</v>
      </c>
      <c r="U539" s="36"/>
      <c r="V539" s="36"/>
      <c r="W539" s="36"/>
      <c r="X539" s="36"/>
      <c r="Y539" s="36"/>
      <c r="Z539" s="36"/>
      <c r="AA539" s="36"/>
      <c r="AB539" s="36"/>
      <c r="AC539" s="36"/>
      <c r="AD539" s="36"/>
      <c r="AE539" s="36"/>
      <c r="AR539" s="186" t="s">
        <v>150</v>
      </c>
      <c r="AT539" s="186" t="s">
        <v>145</v>
      </c>
      <c r="AU539" s="186" t="s">
        <v>85</v>
      </c>
      <c r="AY539" s="19" t="s">
        <v>142</v>
      </c>
      <c r="BE539" s="187">
        <f>IF(N539="základní",J539,0)</f>
        <v>0</v>
      </c>
      <c r="BF539" s="187">
        <f>IF(N539="snížená",J539,0)</f>
        <v>0</v>
      </c>
      <c r="BG539" s="187">
        <f>IF(N539="zákl. přenesená",J539,0)</f>
        <v>0</v>
      </c>
      <c r="BH539" s="187">
        <f>IF(N539="sníž. přenesená",J539,0)</f>
        <v>0</v>
      </c>
      <c r="BI539" s="187">
        <f>IF(N539="nulová",J539,0)</f>
        <v>0</v>
      </c>
      <c r="BJ539" s="19" t="s">
        <v>83</v>
      </c>
      <c r="BK539" s="187">
        <f>ROUND(I539*H539,2)</f>
        <v>0</v>
      </c>
      <c r="BL539" s="19" t="s">
        <v>150</v>
      </c>
      <c r="BM539" s="186" t="s">
        <v>586</v>
      </c>
    </row>
    <row r="540" spans="1:65" s="2" customFormat="1" ht="11.25">
      <c r="A540" s="36"/>
      <c r="B540" s="37"/>
      <c r="C540" s="38"/>
      <c r="D540" s="188" t="s">
        <v>152</v>
      </c>
      <c r="E540" s="38"/>
      <c r="F540" s="189" t="s">
        <v>587</v>
      </c>
      <c r="G540" s="38"/>
      <c r="H540" s="38"/>
      <c r="I540" s="190"/>
      <c r="J540" s="38"/>
      <c r="K540" s="38"/>
      <c r="L540" s="41"/>
      <c r="M540" s="191"/>
      <c r="N540" s="192"/>
      <c r="O540" s="66"/>
      <c r="P540" s="66"/>
      <c r="Q540" s="66"/>
      <c r="R540" s="66"/>
      <c r="S540" s="66"/>
      <c r="T540" s="67"/>
      <c r="U540" s="36"/>
      <c r="V540" s="36"/>
      <c r="W540" s="36"/>
      <c r="X540" s="36"/>
      <c r="Y540" s="36"/>
      <c r="Z540" s="36"/>
      <c r="AA540" s="36"/>
      <c r="AB540" s="36"/>
      <c r="AC540" s="36"/>
      <c r="AD540" s="36"/>
      <c r="AE540" s="36"/>
      <c r="AT540" s="19" t="s">
        <v>152</v>
      </c>
      <c r="AU540" s="19" t="s">
        <v>85</v>
      </c>
    </row>
    <row r="541" spans="1:65" s="13" customFormat="1" ht="11.25">
      <c r="B541" s="193"/>
      <c r="C541" s="194"/>
      <c r="D541" s="195" t="s">
        <v>154</v>
      </c>
      <c r="E541" s="196" t="s">
        <v>21</v>
      </c>
      <c r="F541" s="197" t="s">
        <v>376</v>
      </c>
      <c r="G541" s="194"/>
      <c r="H541" s="196" t="s">
        <v>21</v>
      </c>
      <c r="I541" s="198"/>
      <c r="J541" s="194"/>
      <c r="K541" s="194"/>
      <c r="L541" s="199"/>
      <c r="M541" s="200"/>
      <c r="N541" s="201"/>
      <c r="O541" s="201"/>
      <c r="P541" s="201"/>
      <c r="Q541" s="201"/>
      <c r="R541" s="201"/>
      <c r="S541" s="201"/>
      <c r="T541" s="202"/>
      <c r="AT541" s="203" t="s">
        <v>154</v>
      </c>
      <c r="AU541" s="203" t="s">
        <v>85</v>
      </c>
      <c r="AV541" s="13" t="s">
        <v>83</v>
      </c>
      <c r="AW541" s="13" t="s">
        <v>36</v>
      </c>
      <c r="AX541" s="13" t="s">
        <v>75</v>
      </c>
      <c r="AY541" s="203" t="s">
        <v>142</v>
      </c>
    </row>
    <row r="542" spans="1:65" s="14" customFormat="1" ht="11.25">
      <c r="B542" s="204"/>
      <c r="C542" s="205"/>
      <c r="D542" s="195" t="s">
        <v>154</v>
      </c>
      <c r="E542" s="206" t="s">
        <v>21</v>
      </c>
      <c r="F542" s="207" t="s">
        <v>200</v>
      </c>
      <c r="G542" s="205"/>
      <c r="H542" s="208">
        <v>8.1</v>
      </c>
      <c r="I542" s="209"/>
      <c r="J542" s="205"/>
      <c r="K542" s="205"/>
      <c r="L542" s="210"/>
      <c r="M542" s="211"/>
      <c r="N542" s="212"/>
      <c r="O542" s="212"/>
      <c r="P542" s="212"/>
      <c r="Q542" s="212"/>
      <c r="R542" s="212"/>
      <c r="S542" s="212"/>
      <c r="T542" s="213"/>
      <c r="AT542" s="214" t="s">
        <v>154</v>
      </c>
      <c r="AU542" s="214" t="s">
        <v>85</v>
      </c>
      <c r="AV542" s="14" t="s">
        <v>85</v>
      </c>
      <c r="AW542" s="14" t="s">
        <v>36</v>
      </c>
      <c r="AX542" s="14" t="s">
        <v>75</v>
      </c>
      <c r="AY542" s="214" t="s">
        <v>142</v>
      </c>
    </row>
    <row r="543" spans="1:65" s="16" customFormat="1" ht="11.25">
      <c r="B543" s="226"/>
      <c r="C543" s="227"/>
      <c r="D543" s="195" t="s">
        <v>154</v>
      </c>
      <c r="E543" s="228" t="s">
        <v>21</v>
      </c>
      <c r="F543" s="229" t="s">
        <v>164</v>
      </c>
      <c r="G543" s="227"/>
      <c r="H543" s="230">
        <v>8.1</v>
      </c>
      <c r="I543" s="231"/>
      <c r="J543" s="227"/>
      <c r="K543" s="227"/>
      <c r="L543" s="232"/>
      <c r="M543" s="233"/>
      <c r="N543" s="234"/>
      <c r="O543" s="234"/>
      <c r="P543" s="234"/>
      <c r="Q543" s="234"/>
      <c r="R543" s="234"/>
      <c r="S543" s="234"/>
      <c r="T543" s="235"/>
      <c r="AT543" s="236" t="s">
        <v>154</v>
      </c>
      <c r="AU543" s="236" t="s">
        <v>85</v>
      </c>
      <c r="AV543" s="16" t="s">
        <v>150</v>
      </c>
      <c r="AW543" s="16" t="s">
        <v>36</v>
      </c>
      <c r="AX543" s="16" t="s">
        <v>83</v>
      </c>
      <c r="AY543" s="236" t="s">
        <v>142</v>
      </c>
    </row>
    <row r="544" spans="1:65" s="2" customFormat="1" ht="24.2" customHeight="1">
      <c r="A544" s="36"/>
      <c r="B544" s="37"/>
      <c r="C544" s="175" t="s">
        <v>588</v>
      </c>
      <c r="D544" s="175" t="s">
        <v>145</v>
      </c>
      <c r="E544" s="176" t="s">
        <v>589</v>
      </c>
      <c r="F544" s="177" t="s">
        <v>590</v>
      </c>
      <c r="G544" s="178" t="s">
        <v>208</v>
      </c>
      <c r="H544" s="179">
        <v>1.339</v>
      </c>
      <c r="I544" s="180"/>
      <c r="J544" s="181">
        <f>ROUND(I544*H544,2)</f>
        <v>0</v>
      </c>
      <c r="K544" s="177" t="s">
        <v>149</v>
      </c>
      <c r="L544" s="41"/>
      <c r="M544" s="182" t="s">
        <v>21</v>
      </c>
      <c r="N544" s="183" t="s">
        <v>46</v>
      </c>
      <c r="O544" s="66"/>
      <c r="P544" s="184">
        <f>O544*H544</f>
        <v>0</v>
      </c>
      <c r="Q544" s="184">
        <v>0</v>
      </c>
      <c r="R544" s="184">
        <f>Q544*H544</f>
        <v>0</v>
      </c>
      <c r="S544" s="184">
        <v>2</v>
      </c>
      <c r="T544" s="185">
        <f>S544*H544</f>
        <v>2.6779999999999999</v>
      </c>
      <c r="U544" s="36"/>
      <c r="V544" s="36"/>
      <c r="W544" s="36"/>
      <c r="X544" s="36"/>
      <c r="Y544" s="36"/>
      <c r="Z544" s="36"/>
      <c r="AA544" s="36"/>
      <c r="AB544" s="36"/>
      <c r="AC544" s="36"/>
      <c r="AD544" s="36"/>
      <c r="AE544" s="36"/>
      <c r="AR544" s="186" t="s">
        <v>150</v>
      </c>
      <c r="AT544" s="186" t="s">
        <v>145</v>
      </c>
      <c r="AU544" s="186" t="s">
        <v>85</v>
      </c>
      <c r="AY544" s="19" t="s">
        <v>142</v>
      </c>
      <c r="BE544" s="187">
        <f>IF(N544="základní",J544,0)</f>
        <v>0</v>
      </c>
      <c r="BF544" s="187">
        <f>IF(N544="snížená",J544,0)</f>
        <v>0</v>
      </c>
      <c r="BG544" s="187">
        <f>IF(N544="zákl. přenesená",J544,0)</f>
        <v>0</v>
      </c>
      <c r="BH544" s="187">
        <f>IF(N544="sníž. přenesená",J544,0)</f>
        <v>0</v>
      </c>
      <c r="BI544" s="187">
        <f>IF(N544="nulová",J544,0)</f>
        <v>0</v>
      </c>
      <c r="BJ544" s="19" t="s">
        <v>83</v>
      </c>
      <c r="BK544" s="187">
        <f>ROUND(I544*H544,2)</f>
        <v>0</v>
      </c>
      <c r="BL544" s="19" t="s">
        <v>150</v>
      </c>
      <c r="BM544" s="186" t="s">
        <v>591</v>
      </c>
    </row>
    <row r="545" spans="1:65" s="2" customFormat="1" ht="11.25">
      <c r="A545" s="36"/>
      <c r="B545" s="37"/>
      <c r="C545" s="38"/>
      <c r="D545" s="188" t="s">
        <v>152</v>
      </c>
      <c r="E545" s="38"/>
      <c r="F545" s="189" t="s">
        <v>592</v>
      </c>
      <c r="G545" s="38"/>
      <c r="H545" s="38"/>
      <c r="I545" s="190"/>
      <c r="J545" s="38"/>
      <c r="K545" s="38"/>
      <c r="L545" s="41"/>
      <c r="M545" s="191"/>
      <c r="N545" s="192"/>
      <c r="O545" s="66"/>
      <c r="P545" s="66"/>
      <c r="Q545" s="66"/>
      <c r="R545" s="66"/>
      <c r="S545" s="66"/>
      <c r="T545" s="67"/>
      <c r="U545" s="36"/>
      <c r="V545" s="36"/>
      <c r="W545" s="36"/>
      <c r="X545" s="36"/>
      <c r="Y545" s="36"/>
      <c r="Z545" s="36"/>
      <c r="AA545" s="36"/>
      <c r="AB545" s="36"/>
      <c r="AC545" s="36"/>
      <c r="AD545" s="36"/>
      <c r="AE545" s="36"/>
      <c r="AT545" s="19" t="s">
        <v>152</v>
      </c>
      <c r="AU545" s="19" t="s">
        <v>85</v>
      </c>
    </row>
    <row r="546" spans="1:65" s="13" customFormat="1" ht="11.25">
      <c r="B546" s="193"/>
      <c r="C546" s="194"/>
      <c r="D546" s="195" t="s">
        <v>154</v>
      </c>
      <c r="E546" s="196" t="s">
        <v>21</v>
      </c>
      <c r="F546" s="197" t="s">
        <v>376</v>
      </c>
      <c r="G546" s="194"/>
      <c r="H546" s="196" t="s">
        <v>21</v>
      </c>
      <c r="I546" s="198"/>
      <c r="J546" s="194"/>
      <c r="K546" s="194"/>
      <c r="L546" s="199"/>
      <c r="M546" s="200"/>
      <c r="N546" s="201"/>
      <c r="O546" s="201"/>
      <c r="P546" s="201"/>
      <c r="Q546" s="201"/>
      <c r="R546" s="201"/>
      <c r="S546" s="201"/>
      <c r="T546" s="202"/>
      <c r="AT546" s="203" t="s">
        <v>154</v>
      </c>
      <c r="AU546" s="203" t="s">
        <v>85</v>
      </c>
      <c r="AV546" s="13" t="s">
        <v>83</v>
      </c>
      <c r="AW546" s="13" t="s">
        <v>36</v>
      </c>
      <c r="AX546" s="13" t="s">
        <v>75</v>
      </c>
      <c r="AY546" s="203" t="s">
        <v>142</v>
      </c>
    </row>
    <row r="547" spans="1:65" s="13" customFormat="1" ht="11.25">
      <c r="B547" s="193"/>
      <c r="C547" s="194"/>
      <c r="D547" s="195" t="s">
        <v>154</v>
      </c>
      <c r="E547" s="196" t="s">
        <v>21</v>
      </c>
      <c r="F547" s="197" t="s">
        <v>414</v>
      </c>
      <c r="G547" s="194"/>
      <c r="H547" s="196" t="s">
        <v>21</v>
      </c>
      <c r="I547" s="198"/>
      <c r="J547" s="194"/>
      <c r="K547" s="194"/>
      <c r="L547" s="199"/>
      <c r="M547" s="200"/>
      <c r="N547" s="201"/>
      <c r="O547" s="201"/>
      <c r="P547" s="201"/>
      <c r="Q547" s="201"/>
      <c r="R547" s="201"/>
      <c r="S547" s="201"/>
      <c r="T547" s="202"/>
      <c r="AT547" s="203" t="s">
        <v>154</v>
      </c>
      <c r="AU547" s="203" t="s">
        <v>85</v>
      </c>
      <c r="AV547" s="13" t="s">
        <v>83</v>
      </c>
      <c r="AW547" s="13" t="s">
        <v>36</v>
      </c>
      <c r="AX547" s="13" t="s">
        <v>75</v>
      </c>
      <c r="AY547" s="203" t="s">
        <v>142</v>
      </c>
    </row>
    <row r="548" spans="1:65" s="14" customFormat="1" ht="11.25">
      <c r="B548" s="204"/>
      <c r="C548" s="205"/>
      <c r="D548" s="195" t="s">
        <v>154</v>
      </c>
      <c r="E548" s="206" t="s">
        <v>21</v>
      </c>
      <c r="F548" s="207" t="s">
        <v>593</v>
      </c>
      <c r="G548" s="205"/>
      <c r="H548" s="208">
        <v>1.339</v>
      </c>
      <c r="I548" s="209"/>
      <c r="J548" s="205"/>
      <c r="K548" s="205"/>
      <c r="L548" s="210"/>
      <c r="M548" s="211"/>
      <c r="N548" s="212"/>
      <c r="O548" s="212"/>
      <c r="P548" s="212"/>
      <c r="Q548" s="212"/>
      <c r="R548" s="212"/>
      <c r="S548" s="212"/>
      <c r="T548" s="213"/>
      <c r="AT548" s="214" t="s">
        <v>154</v>
      </c>
      <c r="AU548" s="214" t="s">
        <v>85</v>
      </c>
      <c r="AV548" s="14" t="s">
        <v>85</v>
      </c>
      <c r="AW548" s="14" t="s">
        <v>36</v>
      </c>
      <c r="AX548" s="14" t="s">
        <v>75</v>
      </c>
      <c r="AY548" s="214" t="s">
        <v>142</v>
      </c>
    </row>
    <row r="549" spans="1:65" s="16" customFormat="1" ht="11.25">
      <c r="B549" s="226"/>
      <c r="C549" s="227"/>
      <c r="D549" s="195" t="s">
        <v>154</v>
      </c>
      <c r="E549" s="228" t="s">
        <v>21</v>
      </c>
      <c r="F549" s="229" t="s">
        <v>164</v>
      </c>
      <c r="G549" s="227"/>
      <c r="H549" s="230">
        <v>1.339</v>
      </c>
      <c r="I549" s="231"/>
      <c r="J549" s="227"/>
      <c r="K549" s="227"/>
      <c r="L549" s="232"/>
      <c r="M549" s="233"/>
      <c r="N549" s="234"/>
      <c r="O549" s="234"/>
      <c r="P549" s="234"/>
      <c r="Q549" s="234"/>
      <c r="R549" s="234"/>
      <c r="S549" s="234"/>
      <c r="T549" s="235"/>
      <c r="AT549" s="236" t="s">
        <v>154</v>
      </c>
      <c r="AU549" s="236" t="s">
        <v>85</v>
      </c>
      <c r="AV549" s="16" t="s">
        <v>150</v>
      </c>
      <c r="AW549" s="16" t="s">
        <v>36</v>
      </c>
      <c r="AX549" s="16" t="s">
        <v>83</v>
      </c>
      <c r="AY549" s="236" t="s">
        <v>142</v>
      </c>
    </row>
    <row r="550" spans="1:65" s="2" customFormat="1" ht="16.5" customHeight="1">
      <c r="A550" s="36"/>
      <c r="B550" s="37"/>
      <c r="C550" s="175" t="s">
        <v>594</v>
      </c>
      <c r="D550" s="175" t="s">
        <v>145</v>
      </c>
      <c r="E550" s="176" t="s">
        <v>595</v>
      </c>
      <c r="F550" s="177" t="s">
        <v>596</v>
      </c>
      <c r="G550" s="178" t="s">
        <v>174</v>
      </c>
      <c r="H550" s="179">
        <v>4</v>
      </c>
      <c r="I550" s="180"/>
      <c r="J550" s="181">
        <f>ROUND(I550*H550,2)</f>
        <v>0</v>
      </c>
      <c r="K550" s="177" t="s">
        <v>149</v>
      </c>
      <c r="L550" s="41"/>
      <c r="M550" s="182" t="s">
        <v>21</v>
      </c>
      <c r="N550" s="183" t="s">
        <v>46</v>
      </c>
      <c r="O550" s="66"/>
      <c r="P550" s="184">
        <f>O550*H550</f>
        <v>0</v>
      </c>
      <c r="Q550" s="184">
        <v>0</v>
      </c>
      <c r="R550" s="184">
        <f>Q550*H550</f>
        <v>0</v>
      </c>
      <c r="S550" s="184">
        <v>1.9E-2</v>
      </c>
      <c r="T550" s="185">
        <f>S550*H550</f>
        <v>7.5999999999999998E-2</v>
      </c>
      <c r="U550" s="36"/>
      <c r="V550" s="36"/>
      <c r="W550" s="36"/>
      <c r="X550" s="36"/>
      <c r="Y550" s="36"/>
      <c r="Z550" s="36"/>
      <c r="AA550" s="36"/>
      <c r="AB550" s="36"/>
      <c r="AC550" s="36"/>
      <c r="AD550" s="36"/>
      <c r="AE550" s="36"/>
      <c r="AR550" s="186" t="s">
        <v>150</v>
      </c>
      <c r="AT550" s="186" t="s">
        <v>145</v>
      </c>
      <c r="AU550" s="186" t="s">
        <v>85</v>
      </c>
      <c r="AY550" s="19" t="s">
        <v>142</v>
      </c>
      <c r="BE550" s="187">
        <f>IF(N550="základní",J550,0)</f>
        <v>0</v>
      </c>
      <c r="BF550" s="187">
        <f>IF(N550="snížená",J550,0)</f>
        <v>0</v>
      </c>
      <c r="BG550" s="187">
        <f>IF(N550="zákl. přenesená",J550,0)</f>
        <v>0</v>
      </c>
      <c r="BH550" s="187">
        <f>IF(N550="sníž. přenesená",J550,0)</f>
        <v>0</v>
      </c>
      <c r="BI550" s="187">
        <f>IF(N550="nulová",J550,0)</f>
        <v>0</v>
      </c>
      <c r="BJ550" s="19" t="s">
        <v>83</v>
      </c>
      <c r="BK550" s="187">
        <f>ROUND(I550*H550,2)</f>
        <v>0</v>
      </c>
      <c r="BL550" s="19" t="s">
        <v>150</v>
      </c>
      <c r="BM550" s="186" t="s">
        <v>597</v>
      </c>
    </row>
    <row r="551" spans="1:65" s="2" customFormat="1" ht="11.25">
      <c r="A551" s="36"/>
      <c r="B551" s="37"/>
      <c r="C551" s="38"/>
      <c r="D551" s="188" t="s">
        <v>152</v>
      </c>
      <c r="E551" s="38"/>
      <c r="F551" s="189" t="s">
        <v>598</v>
      </c>
      <c r="G551" s="38"/>
      <c r="H551" s="38"/>
      <c r="I551" s="190"/>
      <c r="J551" s="38"/>
      <c r="K551" s="38"/>
      <c r="L551" s="41"/>
      <c r="M551" s="191"/>
      <c r="N551" s="192"/>
      <c r="O551" s="66"/>
      <c r="P551" s="66"/>
      <c r="Q551" s="66"/>
      <c r="R551" s="66"/>
      <c r="S551" s="66"/>
      <c r="T551" s="67"/>
      <c r="U551" s="36"/>
      <c r="V551" s="36"/>
      <c r="W551" s="36"/>
      <c r="X551" s="36"/>
      <c r="Y551" s="36"/>
      <c r="Z551" s="36"/>
      <c r="AA551" s="36"/>
      <c r="AB551" s="36"/>
      <c r="AC551" s="36"/>
      <c r="AD551" s="36"/>
      <c r="AE551" s="36"/>
      <c r="AT551" s="19" t="s">
        <v>152</v>
      </c>
      <c r="AU551" s="19" t="s">
        <v>85</v>
      </c>
    </row>
    <row r="552" spans="1:65" s="13" customFormat="1" ht="11.25">
      <c r="B552" s="193"/>
      <c r="C552" s="194"/>
      <c r="D552" s="195" t="s">
        <v>154</v>
      </c>
      <c r="E552" s="196" t="s">
        <v>21</v>
      </c>
      <c r="F552" s="197" t="s">
        <v>263</v>
      </c>
      <c r="G552" s="194"/>
      <c r="H552" s="196" t="s">
        <v>21</v>
      </c>
      <c r="I552" s="198"/>
      <c r="J552" s="194"/>
      <c r="K552" s="194"/>
      <c r="L552" s="199"/>
      <c r="M552" s="200"/>
      <c r="N552" s="201"/>
      <c r="O552" s="201"/>
      <c r="P552" s="201"/>
      <c r="Q552" s="201"/>
      <c r="R552" s="201"/>
      <c r="S552" s="201"/>
      <c r="T552" s="202"/>
      <c r="AT552" s="203" t="s">
        <v>154</v>
      </c>
      <c r="AU552" s="203" t="s">
        <v>85</v>
      </c>
      <c r="AV552" s="13" t="s">
        <v>83</v>
      </c>
      <c r="AW552" s="13" t="s">
        <v>36</v>
      </c>
      <c r="AX552" s="13" t="s">
        <v>75</v>
      </c>
      <c r="AY552" s="203" t="s">
        <v>142</v>
      </c>
    </row>
    <row r="553" spans="1:65" s="14" customFormat="1" ht="11.25">
      <c r="B553" s="204"/>
      <c r="C553" s="205"/>
      <c r="D553" s="195" t="s">
        <v>154</v>
      </c>
      <c r="E553" s="206" t="s">
        <v>21</v>
      </c>
      <c r="F553" s="207" t="s">
        <v>599</v>
      </c>
      <c r="G553" s="205"/>
      <c r="H553" s="208">
        <v>4</v>
      </c>
      <c r="I553" s="209"/>
      <c r="J553" s="205"/>
      <c r="K553" s="205"/>
      <c r="L553" s="210"/>
      <c r="M553" s="211"/>
      <c r="N553" s="212"/>
      <c r="O553" s="212"/>
      <c r="P553" s="212"/>
      <c r="Q553" s="212"/>
      <c r="R553" s="212"/>
      <c r="S553" s="212"/>
      <c r="T553" s="213"/>
      <c r="AT553" s="214" t="s">
        <v>154</v>
      </c>
      <c r="AU553" s="214" t="s">
        <v>85</v>
      </c>
      <c r="AV553" s="14" t="s">
        <v>85</v>
      </c>
      <c r="AW553" s="14" t="s">
        <v>36</v>
      </c>
      <c r="AX553" s="14" t="s">
        <v>75</v>
      </c>
      <c r="AY553" s="214" t="s">
        <v>142</v>
      </c>
    </row>
    <row r="554" spans="1:65" s="16" customFormat="1" ht="11.25">
      <c r="B554" s="226"/>
      <c r="C554" s="227"/>
      <c r="D554" s="195" t="s">
        <v>154</v>
      </c>
      <c r="E554" s="228" t="s">
        <v>21</v>
      </c>
      <c r="F554" s="229" t="s">
        <v>164</v>
      </c>
      <c r="G554" s="227"/>
      <c r="H554" s="230">
        <v>4</v>
      </c>
      <c r="I554" s="231"/>
      <c r="J554" s="227"/>
      <c r="K554" s="227"/>
      <c r="L554" s="232"/>
      <c r="M554" s="233"/>
      <c r="N554" s="234"/>
      <c r="O554" s="234"/>
      <c r="P554" s="234"/>
      <c r="Q554" s="234"/>
      <c r="R554" s="234"/>
      <c r="S554" s="234"/>
      <c r="T554" s="235"/>
      <c r="AT554" s="236" t="s">
        <v>154</v>
      </c>
      <c r="AU554" s="236" t="s">
        <v>85</v>
      </c>
      <c r="AV554" s="16" t="s">
        <v>150</v>
      </c>
      <c r="AW554" s="16" t="s">
        <v>36</v>
      </c>
      <c r="AX554" s="16" t="s">
        <v>83</v>
      </c>
      <c r="AY554" s="236" t="s">
        <v>142</v>
      </c>
    </row>
    <row r="555" spans="1:65" s="2" customFormat="1" ht="16.5" customHeight="1">
      <c r="A555" s="36"/>
      <c r="B555" s="37"/>
      <c r="C555" s="175" t="s">
        <v>600</v>
      </c>
      <c r="D555" s="175" t="s">
        <v>145</v>
      </c>
      <c r="E555" s="176" t="s">
        <v>601</v>
      </c>
      <c r="F555" s="177" t="s">
        <v>602</v>
      </c>
      <c r="G555" s="178" t="s">
        <v>174</v>
      </c>
      <c r="H555" s="179">
        <v>4</v>
      </c>
      <c r="I555" s="180"/>
      <c r="J555" s="181">
        <f>ROUND(I555*H555,2)</f>
        <v>0</v>
      </c>
      <c r="K555" s="177" t="s">
        <v>149</v>
      </c>
      <c r="L555" s="41"/>
      <c r="M555" s="182" t="s">
        <v>21</v>
      </c>
      <c r="N555" s="183" t="s">
        <v>46</v>
      </c>
      <c r="O555" s="66"/>
      <c r="P555" s="184">
        <f>O555*H555</f>
        <v>0</v>
      </c>
      <c r="Q555" s="184">
        <v>0</v>
      </c>
      <c r="R555" s="184">
        <f>Q555*H555</f>
        <v>0</v>
      </c>
      <c r="S555" s="184">
        <v>3.9E-2</v>
      </c>
      <c r="T555" s="185">
        <f>S555*H555</f>
        <v>0.156</v>
      </c>
      <c r="U555" s="36"/>
      <c r="V555" s="36"/>
      <c r="W555" s="36"/>
      <c r="X555" s="36"/>
      <c r="Y555" s="36"/>
      <c r="Z555" s="36"/>
      <c r="AA555" s="36"/>
      <c r="AB555" s="36"/>
      <c r="AC555" s="36"/>
      <c r="AD555" s="36"/>
      <c r="AE555" s="36"/>
      <c r="AR555" s="186" t="s">
        <v>150</v>
      </c>
      <c r="AT555" s="186" t="s">
        <v>145</v>
      </c>
      <c r="AU555" s="186" t="s">
        <v>85</v>
      </c>
      <c r="AY555" s="19" t="s">
        <v>142</v>
      </c>
      <c r="BE555" s="187">
        <f>IF(N555="základní",J555,0)</f>
        <v>0</v>
      </c>
      <c r="BF555" s="187">
        <f>IF(N555="snížená",J555,0)</f>
        <v>0</v>
      </c>
      <c r="BG555" s="187">
        <f>IF(N555="zákl. přenesená",J555,0)</f>
        <v>0</v>
      </c>
      <c r="BH555" s="187">
        <f>IF(N555="sníž. přenesená",J555,0)</f>
        <v>0</v>
      </c>
      <c r="BI555" s="187">
        <f>IF(N555="nulová",J555,0)</f>
        <v>0</v>
      </c>
      <c r="BJ555" s="19" t="s">
        <v>83</v>
      </c>
      <c r="BK555" s="187">
        <f>ROUND(I555*H555,2)</f>
        <v>0</v>
      </c>
      <c r="BL555" s="19" t="s">
        <v>150</v>
      </c>
      <c r="BM555" s="186" t="s">
        <v>603</v>
      </c>
    </row>
    <row r="556" spans="1:65" s="2" customFormat="1" ht="11.25">
      <c r="A556" s="36"/>
      <c r="B556" s="37"/>
      <c r="C556" s="38"/>
      <c r="D556" s="188" t="s">
        <v>152</v>
      </c>
      <c r="E556" s="38"/>
      <c r="F556" s="189" t="s">
        <v>604</v>
      </c>
      <c r="G556" s="38"/>
      <c r="H556" s="38"/>
      <c r="I556" s="190"/>
      <c r="J556" s="38"/>
      <c r="K556" s="38"/>
      <c r="L556" s="41"/>
      <c r="M556" s="191"/>
      <c r="N556" s="192"/>
      <c r="O556" s="66"/>
      <c r="P556" s="66"/>
      <c r="Q556" s="66"/>
      <c r="R556" s="66"/>
      <c r="S556" s="66"/>
      <c r="T556" s="67"/>
      <c r="U556" s="36"/>
      <c r="V556" s="36"/>
      <c r="W556" s="36"/>
      <c r="X556" s="36"/>
      <c r="Y556" s="36"/>
      <c r="Z556" s="36"/>
      <c r="AA556" s="36"/>
      <c r="AB556" s="36"/>
      <c r="AC556" s="36"/>
      <c r="AD556" s="36"/>
      <c r="AE556" s="36"/>
      <c r="AT556" s="19" t="s">
        <v>152</v>
      </c>
      <c r="AU556" s="19" t="s">
        <v>85</v>
      </c>
    </row>
    <row r="557" spans="1:65" s="13" customFormat="1" ht="11.25">
      <c r="B557" s="193"/>
      <c r="C557" s="194"/>
      <c r="D557" s="195" t="s">
        <v>154</v>
      </c>
      <c r="E557" s="196" t="s">
        <v>21</v>
      </c>
      <c r="F557" s="197" t="s">
        <v>263</v>
      </c>
      <c r="G557" s="194"/>
      <c r="H557" s="196" t="s">
        <v>21</v>
      </c>
      <c r="I557" s="198"/>
      <c r="J557" s="194"/>
      <c r="K557" s="194"/>
      <c r="L557" s="199"/>
      <c r="M557" s="200"/>
      <c r="N557" s="201"/>
      <c r="O557" s="201"/>
      <c r="P557" s="201"/>
      <c r="Q557" s="201"/>
      <c r="R557" s="201"/>
      <c r="S557" s="201"/>
      <c r="T557" s="202"/>
      <c r="AT557" s="203" t="s">
        <v>154</v>
      </c>
      <c r="AU557" s="203" t="s">
        <v>85</v>
      </c>
      <c r="AV557" s="13" t="s">
        <v>83</v>
      </c>
      <c r="AW557" s="13" t="s">
        <v>36</v>
      </c>
      <c r="AX557" s="13" t="s">
        <v>75</v>
      </c>
      <c r="AY557" s="203" t="s">
        <v>142</v>
      </c>
    </row>
    <row r="558" spans="1:65" s="14" customFormat="1" ht="11.25">
      <c r="B558" s="204"/>
      <c r="C558" s="205"/>
      <c r="D558" s="195" t="s">
        <v>154</v>
      </c>
      <c r="E558" s="206" t="s">
        <v>21</v>
      </c>
      <c r="F558" s="207" t="s">
        <v>605</v>
      </c>
      <c r="G558" s="205"/>
      <c r="H558" s="208">
        <v>4</v>
      </c>
      <c r="I558" s="209"/>
      <c r="J558" s="205"/>
      <c r="K558" s="205"/>
      <c r="L558" s="210"/>
      <c r="M558" s="211"/>
      <c r="N558" s="212"/>
      <c r="O558" s="212"/>
      <c r="P558" s="212"/>
      <c r="Q558" s="212"/>
      <c r="R558" s="212"/>
      <c r="S558" s="212"/>
      <c r="T558" s="213"/>
      <c r="AT558" s="214" t="s">
        <v>154</v>
      </c>
      <c r="AU558" s="214" t="s">
        <v>85</v>
      </c>
      <c r="AV558" s="14" t="s">
        <v>85</v>
      </c>
      <c r="AW558" s="14" t="s">
        <v>36</v>
      </c>
      <c r="AX558" s="14" t="s">
        <v>75</v>
      </c>
      <c r="AY558" s="214" t="s">
        <v>142</v>
      </c>
    </row>
    <row r="559" spans="1:65" s="16" customFormat="1" ht="11.25">
      <c r="B559" s="226"/>
      <c r="C559" s="227"/>
      <c r="D559" s="195" t="s">
        <v>154</v>
      </c>
      <c r="E559" s="228" t="s">
        <v>21</v>
      </c>
      <c r="F559" s="229" t="s">
        <v>164</v>
      </c>
      <c r="G559" s="227"/>
      <c r="H559" s="230">
        <v>4</v>
      </c>
      <c r="I559" s="231"/>
      <c r="J559" s="227"/>
      <c r="K559" s="227"/>
      <c r="L559" s="232"/>
      <c r="M559" s="233"/>
      <c r="N559" s="234"/>
      <c r="O559" s="234"/>
      <c r="P559" s="234"/>
      <c r="Q559" s="234"/>
      <c r="R559" s="234"/>
      <c r="S559" s="234"/>
      <c r="T559" s="235"/>
      <c r="AT559" s="236" t="s">
        <v>154</v>
      </c>
      <c r="AU559" s="236" t="s">
        <v>85</v>
      </c>
      <c r="AV559" s="16" t="s">
        <v>150</v>
      </c>
      <c r="AW559" s="16" t="s">
        <v>36</v>
      </c>
      <c r="AX559" s="16" t="s">
        <v>83</v>
      </c>
      <c r="AY559" s="236" t="s">
        <v>142</v>
      </c>
    </row>
    <row r="560" spans="1:65" s="2" customFormat="1" ht="16.5" customHeight="1">
      <c r="A560" s="36"/>
      <c r="B560" s="37"/>
      <c r="C560" s="175" t="s">
        <v>606</v>
      </c>
      <c r="D560" s="175" t="s">
        <v>145</v>
      </c>
      <c r="E560" s="176" t="s">
        <v>607</v>
      </c>
      <c r="F560" s="177" t="s">
        <v>608</v>
      </c>
      <c r="G560" s="178" t="s">
        <v>174</v>
      </c>
      <c r="H560" s="179">
        <v>12</v>
      </c>
      <c r="I560" s="180"/>
      <c r="J560" s="181">
        <f>ROUND(I560*H560,2)</f>
        <v>0</v>
      </c>
      <c r="K560" s="177" t="s">
        <v>149</v>
      </c>
      <c r="L560" s="41"/>
      <c r="M560" s="182" t="s">
        <v>21</v>
      </c>
      <c r="N560" s="183" t="s">
        <v>46</v>
      </c>
      <c r="O560" s="66"/>
      <c r="P560" s="184">
        <f>O560*H560</f>
        <v>0</v>
      </c>
      <c r="Q560" s="184">
        <v>0</v>
      </c>
      <c r="R560" s="184">
        <f>Q560*H560</f>
        <v>0</v>
      </c>
      <c r="S560" s="184">
        <v>0.124</v>
      </c>
      <c r="T560" s="185">
        <f>S560*H560</f>
        <v>1.488</v>
      </c>
      <c r="U560" s="36"/>
      <c r="V560" s="36"/>
      <c r="W560" s="36"/>
      <c r="X560" s="36"/>
      <c r="Y560" s="36"/>
      <c r="Z560" s="36"/>
      <c r="AA560" s="36"/>
      <c r="AB560" s="36"/>
      <c r="AC560" s="36"/>
      <c r="AD560" s="36"/>
      <c r="AE560" s="36"/>
      <c r="AR560" s="186" t="s">
        <v>150</v>
      </c>
      <c r="AT560" s="186" t="s">
        <v>145</v>
      </c>
      <c r="AU560" s="186" t="s">
        <v>85</v>
      </c>
      <c r="AY560" s="19" t="s">
        <v>142</v>
      </c>
      <c r="BE560" s="187">
        <f>IF(N560="základní",J560,0)</f>
        <v>0</v>
      </c>
      <c r="BF560" s="187">
        <f>IF(N560="snížená",J560,0)</f>
        <v>0</v>
      </c>
      <c r="BG560" s="187">
        <f>IF(N560="zákl. přenesená",J560,0)</f>
        <v>0</v>
      </c>
      <c r="BH560" s="187">
        <f>IF(N560="sníž. přenesená",J560,0)</f>
        <v>0</v>
      </c>
      <c r="BI560" s="187">
        <f>IF(N560="nulová",J560,0)</f>
        <v>0</v>
      </c>
      <c r="BJ560" s="19" t="s">
        <v>83</v>
      </c>
      <c r="BK560" s="187">
        <f>ROUND(I560*H560,2)</f>
        <v>0</v>
      </c>
      <c r="BL560" s="19" t="s">
        <v>150</v>
      </c>
      <c r="BM560" s="186" t="s">
        <v>609</v>
      </c>
    </row>
    <row r="561" spans="1:65" s="2" customFormat="1" ht="11.25">
      <c r="A561" s="36"/>
      <c r="B561" s="37"/>
      <c r="C561" s="38"/>
      <c r="D561" s="188" t="s">
        <v>152</v>
      </c>
      <c r="E561" s="38"/>
      <c r="F561" s="189" t="s">
        <v>610</v>
      </c>
      <c r="G561" s="38"/>
      <c r="H561" s="38"/>
      <c r="I561" s="190"/>
      <c r="J561" s="38"/>
      <c r="K561" s="38"/>
      <c r="L561" s="41"/>
      <c r="M561" s="191"/>
      <c r="N561" s="192"/>
      <c r="O561" s="66"/>
      <c r="P561" s="66"/>
      <c r="Q561" s="66"/>
      <c r="R561" s="66"/>
      <c r="S561" s="66"/>
      <c r="T561" s="67"/>
      <c r="U561" s="36"/>
      <c r="V561" s="36"/>
      <c r="W561" s="36"/>
      <c r="X561" s="36"/>
      <c r="Y561" s="36"/>
      <c r="Z561" s="36"/>
      <c r="AA561" s="36"/>
      <c r="AB561" s="36"/>
      <c r="AC561" s="36"/>
      <c r="AD561" s="36"/>
      <c r="AE561" s="36"/>
      <c r="AT561" s="19" t="s">
        <v>152</v>
      </c>
      <c r="AU561" s="19" t="s">
        <v>85</v>
      </c>
    </row>
    <row r="562" spans="1:65" s="13" customFormat="1" ht="11.25">
      <c r="B562" s="193"/>
      <c r="C562" s="194"/>
      <c r="D562" s="195" t="s">
        <v>154</v>
      </c>
      <c r="E562" s="196" t="s">
        <v>21</v>
      </c>
      <c r="F562" s="197" t="s">
        <v>263</v>
      </c>
      <c r="G562" s="194"/>
      <c r="H562" s="196" t="s">
        <v>21</v>
      </c>
      <c r="I562" s="198"/>
      <c r="J562" s="194"/>
      <c r="K562" s="194"/>
      <c r="L562" s="199"/>
      <c r="M562" s="200"/>
      <c r="N562" s="201"/>
      <c r="O562" s="201"/>
      <c r="P562" s="201"/>
      <c r="Q562" s="201"/>
      <c r="R562" s="201"/>
      <c r="S562" s="201"/>
      <c r="T562" s="202"/>
      <c r="AT562" s="203" t="s">
        <v>154</v>
      </c>
      <c r="AU562" s="203" t="s">
        <v>85</v>
      </c>
      <c r="AV562" s="13" t="s">
        <v>83</v>
      </c>
      <c r="AW562" s="13" t="s">
        <v>36</v>
      </c>
      <c r="AX562" s="13" t="s">
        <v>75</v>
      </c>
      <c r="AY562" s="203" t="s">
        <v>142</v>
      </c>
    </row>
    <row r="563" spans="1:65" s="14" customFormat="1" ht="11.25">
      <c r="B563" s="204"/>
      <c r="C563" s="205"/>
      <c r="D563" s="195" t="s">
        <v>154</v>
      </c>
      <c r="E563" s="206" t="s">
        <v>21</v>
      </c>
      <c r="F563" s="207" t="s">
        <v>611</v>
      </c>
      <c r="G563" s="205"/>
      <c r="H563" s="208">
        <v>12</v>
      </c>
      <c r="I563" s="209"/>
      <c r="J563" s="205"/>
      <c r="K563" s="205"/>
      <c r="L563" s="210"/>
      <c r="M563" s="211"/>
      <c r="N563" s="212"/>
      <c r="O563" s="212"/>
      <c r="P563" s="212"/>
      <c r="Q563" s="212"/>
      <c r="R563" s="212"/>
      <c r="S563" s="212"/>
      <c r="T563" s="213"/>
      <c r="AT563" s="214" t="s">
        <v>154</v>
      </c>
      <c r="AU563" s="214" t="s">
        <v>85</v>
      </c>
      <c r="AV563" s="14" t="s">
        <v>85</v>
      </c>
      <c r="AW563" s="14" t="s">
        <v>36</v>
      </c>
      <c r="AX563" s="14" t="s">
        <v>75</v>
      </c>
      <c r="AY563" s="214" t="s">
        <v>142</v>
      </c>
    </row>
    <row r="564" spans="1:65" s="16" customFormat="1" ht="11.25">
      <c r="B564" s="226"/>
      <c r="C564" s="227"/>
      <c r="D564" s="195" t="s">
        <v>154</v>
      </c>
      <c r="E564" s="228" t="s">
        <v>21</v>
      </c>
      <c r="F564" s="229" t="s">
        <v>164</v>
      </c>
      <c r="G564" s="227"/>
      <c r="H564" s="230">
        <v>12</v>
      </c>
      <c r="I564" s="231"/>
      <c r="J564" s="227"/>
      <c r="K564" s="227"/>
      <c r="L564" s="232"/>
      <c r="M564" s="233"/>
      <c r="N564" s="234"/>
      <c r="O564" s="234"/>
      <c r="P564" s="234"/>
      <c r="Q564" s="234"/>
      <c r="R564" s="234"/>
      <c r="S564" s="234"/>
      <c r="T564" s="235"/>
      <c r="AT564" s="236" t="s">
        <v>154</v>
      </c>
      <c r="AU564" s="236" t="s">
        <v>85</v>
      </c>
      <c r="AV564" s="16" t="s">
        <v>150</v>
      </c>
      <c r="AW564" s="16" t="s">
        <v>36</v>
      </c>
      <c r="AX564" s="16" t="s">
        <v>83</v>
      </c>
      <c r="AY564" s="236" t="s">
        <v>142</v>
      </c>
    </row>
    <row r="565" spans="1:65" s="2" customFormat="1" ht="21.75" customHeight="1">
      <c r="A565" s="36"/>
      <c r="B565" s="37"/>
      <c r="C565" s="175" t="s">
        <v>612</v>
      </c>
      <c r="D565" s="175" t="s">
        <v>145</v>
      </c>
      <c r="E565" s="176" t="s">
        <v>613</v>
      </c>
      <c r="F565" s="177" t="s">
        <v>614</v>
      </c>
      <c r="G565" s="178" t="s">
        <v>167</v>
      </c>
      <c r="H565" s="179">
        <v>25</v>
      </c>
      <c r="I565" s="180"/>
      <c r="J565" s="181">
        <f>ROUND(I565*H565,2)</f>
        <v>0</v>
      </c>
      <c r="K565" s="177" t="s">
        <v>149</v>
      </c>
      <c r="L565" s="41"/>
      <c r="M565" s="182" t="s">
        <v>21</v>
      </c>
      <c r="N565" s="183" t="s">
        <v>46</v>
      </c>
      <c r="O565" s="66"/>
      <c r="P565" s="184">
        <f>O565*H565</f>
        <v>0</v>
      </c>
      <c r="Q565" s="184">
        <v>0</v>
      </c>
      <c r="R565" s="184">
        <f>Q565*H565</f>
        <v>0</v>
      </c>
      <c r="S565" s="184">
        <v>1.0999999999999999E-2</v>
      </c>
      <c r="T565" s="185">
        <f>S565*H565</f>
        <v>0.27499999999999997</v>
      </c>
      <c r="U565" s="36"/>
      <c r="V565" s="36"/>
      <c r="W565" s="36"/>
      <c r="X565" s="36"/>
      <c r="Y565" s="36"/>
      <c r="Z565" s="36"/>
      <c r="AA565" s="36"/>
      <c r="AB565" s="36"/>
      <c r="AC565" s="36"/>
      <c r="AD565" s="36"/>
      <c r="AE565" s="36"/>
      <c r="AR565" s="186" t="s">
        <v>150</v>
      </c>
      <c r="AT565" s="186" t="s">
        <v>145</v>
      </c>
      <c r="AU565" s="186" t="s">
        <v>85</v>
      </c>
      <c r="AY565" s="19" t="s">
        <v>142</v>
      </c>
      <c r="BE565" s="187">
        <f>IF(N565="základní",J565,0)</f>
        <v>0</v>
      </c>
      <c r="BF565" s="187">
        <f>IF(N565="snížená",J565,0)</f>
        <v>0</v>
      </c>
      <c r="BG565" s="187">
        <f>IF(N565="zákl. přenesená",J565,0)</f>
        <v>0</v>
      </c>
      <c r="BH565" s="187">
        <f>IF(N565="sníž. přenesená",J565,0)</f>
        <v>0</v>
      </c>
      <c r="BI565" s="187">
        <f>IF(N565="nulová",J565,0)</f>
        <v>0</v>
      </c>
      <c r="BJ565" s="19" t="s">
        <v>83</v>
      </c>
      <c r="BK565" s="187">
        <f>ROUND(I565*H565,2)</f>
        <v>0</v>
      </c>
      <c r="BL565" s="19" t="s">
        <v>150</v>
      </c>
      <c r="BM565" s="186" t="s">
        <v>615</v>
      </c>
    </row>
    <row r="566" spans="1:65" s="2" customFormat="1" ht="11.25">
      <c r="A566" s="36"/>
      <c r="B566" s="37"/>
      <c r="C566" s="38"/>
      <c r="D566" s="188" t="s">
        <v>152</v>
      </c>
      <c r="E566" s="38"/>
      <c r="F566" s="189" t="s">
        <v>616</v>
      </c>
      <c r="G566" s="38"/>
      <c r="H566" s="38"/>
      <c r="I566" s="190"/>
      <c r="J566" s="38"/>
      <c r="K566" s="38"/>
      <c r="L566" s="41"/>
      <c r="M566" s="191"/>
      <c r="N566" s="192"/>
      <c r="O566" s="66"/>
      <c r="P566" s="66"/>
      <c r="Q566" s="66"/>
      <c r="R566" s="66"/>
      <c r="S566" s="66"/>
      <c r="T566" s="67"/>
      <c r="U566" s="36"/>
      <c r="V566" s="36"/>
      <c r="W566" s="36"/>
      <c r="X566" s="36"/>
      <c r="Y566" s="36"/>
      <c r="Z566" s="36"/>
      <c r="AA566" s="36"/>
      <c r="AB566" s="36"/>
      <c r="AC566" s="36"/>
      <c r="AD566" s="36"/>
      <c r="AE566" s="36"/>
      <c r="AT566" s="19" t="s">
        <v>152</v>
      </c>
      <c r="AU566" s="19" t="s">
        <v>85</v>
      </c>
    </row>
    <row r="567" spans="1:65" s="13" customFormat="1" ht="11.25">
      <c r="B567" s="193"/>
      <c r="C567" s="194"/>
      <c r="D567" s="195" t="s">
        <v>154</v>
      </c>
      <c r="E567" s="196" t="s">
        <v>21</v>
      </c>
      <c r="F567" s="197" t="s">
        <v>155</v>
      </c>
      <c r="G567" s="194"/>
      <c r="H567" s="196" t="s">
        <v>21</v>
      </c>
      <c r="I567" s="198"/>
      <c r="J567" s="194"/>
      <c r="K567" s="194"/>
      <c r="L567" s="199"/>
      <c r="M567" s="200"/>
      <c r="N567" s="201"/>
      <c r="O567" s="201"/>
      <c r="P567" s="201"/>
      <c r="Q567" s="201"/>
      <c r="R567" s="201"/>
      <c r="S567" s="201"/>
      <c r="T567" s="202"/>
      <c r="AT567" s="203" t="s">
        <v>154</v>
      </c>
      <c r="AU567" s="203" t="s">
        <v>85</v>
      </c>
      <c r="AV567" s="13" t="s">
        <v>83</v>
      </c>
      <c r="AW567" s="13" t="s">
        <v>36</v>
      </c>
      <c r="AX567" s="13" t="s">
        <v>75</v>
      </c>
      <c r="AY567" s="203" t="s">
        <v>142</v>
      </c>
    </row>
    <row r="568" spans="1:65" s="13" customFormat="1" ht="11.25">
      <c r="B568" s="193"/>
      <c r="C568" s="194"/>
      <c r="D568" s="195" t="s">
        <v>154</v>
      </c>
      <c r="E568" s="196" t="s">
        <v>21</v>
      </c>
      <c r="F568" s="197" t="s">
        <v>617</v>
      </c>
      <c r="G568" s="194"/>
      <c r="H568" s="196" t="s">
        <v>21</v>
      </c>
      <c r="I568" s="198"/>
      <c r="J568" s="194"/>
      <c r="K568" s="194"/>
      <c r="L568" s="199"/>
      <c r="M568" s="200"/>
      <c r="N568" s="201"/>
      <c r="O568" s="201"/>
      <c r="P568" s="201"/>
      <c r="Q568" s="201"/>
      <c r="R568" s="201"/>
      <c r="S568" s="201"/>
      <c r="T568" s="202"/>
      <c r="AT568" s="203" t="s">
        <v>154</v>
      </c>
      <c r="AU568" s="203" t="s">
        <v>85</v>
      </c>
      <c r="AV568" s="13" t="s">
        <v>83</v>
      </c>
      <c r="AW568" s="13" t="s">
        <v>36</v>
      </c>
      <c r="AX568" s="13" t="s">
        <v>75</v>
      </c>
      <c r="AY568" s="203" t="s">
        <v>142</v>
      </c>
    </row>
    <row r="569" spans="1:65" s="14" customFormat="1" ht="11.25">
      <c r="B569" s="204"/>
      <c r="C569" s="205"/>
      <c r="D569" s="195" t="s">
        <v>154</v>
      </c>
      <c r="E569" s="206" t="s">
        <v>21</v>
      </c>
      <c r="F569" s="207" t="s">
        <v>618</v>
      </c>
      <c r="G569" s="205"/>
      <c r="H569" s="208">
        <v>10.8</v>
      </c>
      <c r="I569" s="209"/>
      <c r="J569" s="205"/>
      <c r="K569" s="205"/>
      <c r="L569" s="210"/>
      <c r="M569" s="211"/>
      <c r="N569" s="212"/>
      <c r="O569" s="212"/>
      <c r="P569" s="212"/>
      <c r="Q569" s="212"/>
      <c r="R569" s="212"/>
      <c r="S569" s="212"/>
      <c r="T569" s="213"/>
      <c r="AT569" s="214" t="s">
        <v>154</v>
      </c>
      <c r="AU569" s="214" t="s">
        <v>85</v>
      </c>
      <c r="AV569" s="14" t="s">
        <v>85</v>
      </c>
      <c r="AW569" s="14" t="s">
        <v>36</v>
      </c>
      <c r="AX569" s="14" t="s">
        <v>75</v>
      </c>
      <c r="AY569" s="214" t="s">
        <v>142</v>
      </c>
    </row>
    <row r="570" spans="1:65" s="14" customFormat="1" ht="11.25">
      <c r="B570" s="204"/>
      <c r="C570" s="205"/>
      <c r="D570" s="195" t="s">
        <v>154</v>
      </c>
      <c r="E570" s="206" t="s">
        <v>21</v>
      </c>
      <c r="F570" s="207" t="s">
        <v>619</v>
      </c>
      <c r="G570" s="205"/>
      <c r="H570" s="208">
        <v>14.2</v>
      </c>
      <c r="I570" s="209"/>
      <c r="J570" s="205"/>
      <c r="K570" s="205"/>
      <c r="L570" s="210"/>
      <c r="M570" s="211"/>
      <c r="N570" s="212"/>
      <c r="O570" s="212"/>
      <c r="P570" s="212"/>
      <c r="Q570" s="212"/>
      <c r="R570" s="212"/>
      <c r="S570" s="212"/>
      <c r="T570" s="213"/>
      <c r="AT570" s="214" t="s">
        <v>154</v>
      </c>
      <c r="AU570" s="214" t="s">
        <v>85</v>
      </c>
      <c r="AV570" s="14" t="s">
        <v>85</v>
      </c>
      <c r="AW570" s="14" t="s">
        <v>36</v>
      </c>
      <c r="AX570" s="14" t="s">
        <v>75</v>
      </c>
      <c r="AY570" s="214" t="s">
        <v>142</v>
      </c>
    </row>
    <row r="571" spans="1:65" s="16" customFormat="1" ht="11.25">
      <c r="B571" s="226"/>
      <c r="C571" s="227"/>
      <c r="D571" s="195" t="s">
        <v>154</v>
      </c>
      <c r="E571" s="228" t="s">
        <v>21</v>
      </c>
      <c r="F571" s="229" t="s">
        <v>164</v>
      </c>
      <c r="G571" s="227"/>
      <c r="H571" s="230">
        <v>25</v>
      </c>
      <c r="I571" s="231"/>
      <c r="J571" s="227"/>
      <c r="K571" s="227"/>
      <c r="L571" s="232"/>
      <c r="M571" s="233"/>
      <c r="N571" s="234"/>
      <c r="O571" s="234"/>
      <c r="P571" s="234"/>
      <c r="Q571" s="234"/>
      <c r="R571" s="234"/>
      <c r="S571" s="234"/>
      <c r="T571" s="235"/>
      <c r="AT571" s="236" t="s">
        <v>154</v>
      </c>
      <c r="AU571" s="236" t="s">
        <v>85</v>
      </c>
      <c r="AV571" s="16" t="s">
        <v>150</v>
      </c>
      <c r="AW571" s="16" t="s">
        <v>36</v>
      </c>
      <c r="AX571" s="16" t="s">
        <v>83</v>
      </c>
      <c r="AY571" s="236" t="s">
        <v>142</v>
      </c>
    </row>
    <row r="572" spans="1:65" s="2" customFormat="1" ht="21.75" customHeight="1">
      <c r="A572" s="36"/>
      <c r="B572" s="37"/>
      <c r="C572" s="175" t="s">
        <v>620</v>
      </c>
      <c r="D572" s="175" t="s">
        <v>145</v>
      </c>
      <c r="E572" s="176" t="s">
        <v>621</v>
      </c>
      <c r="F572" s="177" t="s">
        <v>622</v>
      </c>
      <c r="G572" s="178" t="s">
        <v>167</v>
      </c>
      <c r="H572" s="179">
        <v>37.6</v>
      </c>
      <c r="I572" s="180"/>
      <c r="J572" s="181">
        <f>ROUND(I572*H572,2)</f>
        <v>0</v>
      </c>
      <c r="K572" s="177" t="s">
        <v>149</v>
      </c>
      <c r="L572" s="41"/>
      <c r="M572" s="182" t="s">
        <v>21</v>
      </c>
      <c r="N572" s="183" t="s">
        <v>46</v>
      </c>
      <c r="O572" s="66"/>
      <c r="P572" s="184">
        <f>O572*H572</f>
        <v>0</v>
      </c>
      <c r="Q572" s="184">
        <v>0</v>
      </c>
      <c r="R572" s="184">
        <f>Q572*H572</f>
        <v>0</v>
      </c>
      <c r="S572" s="184">
        <v>1.2999999999999999E-2</v>
      </c>
      <c r="T572" s="185">
        <f>S572*H572</f>
        <v>0.48880000000000001</v>
      </c>
      <c r="U572" s="36"/>
      <c r="V572" s="36"/>
      <c r="W572" s="36"/>
      <c r="X572" s="36"/>
      <c r="Y572" s="36"/>
      <c r="Z572" s="36"/>
      <c r="AA572" s="36"/>
      <c r="AB572" s="36"/>
      <c r="AC572" s="36"/>
      <c r="AD572" s="36"/>
      <c r="AE572" s="36"/>
      <c r="AR572" s="186" t="s">
        <v>150</v>
      </c>
      <c r="AT572" s="186" t="s">
        <v>145</v>
      </c>
      <c r="AU572" s="186" t="s">
        <v>85</v>
      </c>
      <c r="AY572" s="19" t="s">
        <v>142</v>
      </c>
      <c r="BE572" s="187">
        <f>IF(N572="základní",J572,0)</f>
        <v>0</v>
      </c>
      <c r="BF572" s="187">
        <f>IF(N572="snížená",J572,0)</f>
        <v>0</v>
      </c>
      <c r="BG572" s="187">
        <f>IF(N572="zákl. přenesená",J572,0)</f>
        <v>0</v>
      </c>
      <c r="BH572" s="187">
        <f>IF(N572="sníž. přenesená",J572,0)</f>
        <v>0</v>
      </c>
      <c r="BI572" s="187">
        <f>IF(N572="nulová",J572,0)</f>
        <v>0</v>
      </c>
      <c r="BJ572" s="19" t="s">
        <v>83</v>
      </c>
      <c r="BK572" s="187">
        <f>ROUND(I572*H572,2)</f>
        <v>0</v>
      </c>
      <c r="BL572" s="19" t="s">
        <v>150</v>
      </c>
      <c r="BM572" s="186" t="s">
        <v>623</v>
      </c>
    </row>
    <row r="573" spans="1:65" s="2" customFormat="1" ht="11.25">
      <c r="A573" s="36"/>
      <c r="B573" s="37"/>
      <c r="C573" s="38"/>
      <c r="D573" s="188" t="s">
        <v>152</v>
      </c>
      <c r="E573" s="38"/>
      <c r="F573" s="189" t="s">
        <v>624</v>
      </c>
      <c r="G573" s="38"/>
      <c r="H573" s="38"/>
      <c r="I573" s="190"/>
      <c r="J573" s="38"/>
      <c r="K573" s="38"/>
      <c r="L573" s="41"/>
      <c r="M573" s="191"/>
      <c r="N573" s="192"/>
      <c r="O573" s="66"/>
      <c r="P573" s="66"/>
      <c r="Q573" s="66"/>
      <c r="R573" s="66"/>
      <c r="S573" s="66"/>
      <c r="T573" s="67"/>
      <c r="U573" s="36"/>
      <c r="V573" s="36"/>
      <c r="W573" s="36"/>
      <c r="X573" s="36"/>
      <c r="Y573" s="36"/>
      <c r="Z573" s="36"/>
      <c r="AA573" s="36"/>
      <c r="AB573" s="36"/>
      <c r="AC573" s="36"/>
      <c r="AD573" s="36"/>
      <c r="AE573" s="36"/>
      <c r="AT573" s="19" t="s">
        <v>152</v>
      </c>
      <c r="AU573" s="19" t="s">
        <v>85</v>
      </c>
    </row>
    <row r="574" spans="1:65" s="13" customFormat="1" ht="11.25">
      <c r="B574" s="193"/>
      <c r="C574" s="194"/>
      <c r="D574" s="195" t="s">
        <v>154</v>
      </c>
      <c r="E574" s="196" t="s">
        <v>21</v>
      </c>
      <c r="F574" s="197" t="s">
        <v>155</v>
      </c>
      <c r="G574" s="194"/>
      <c r="H574" s="196" t="s">
        <v>21</v>
      </c>
      <c r="I574" s="198"/>
      <c r="J574" s="194"/>
      <c r="K574" s="194"/>
      <c r="L574" s="199"/>
      <c r="M574" s="200"/>
      <c r="N574" s="201"/>
      <c r="O574" s="201"/>
      <c r="P574" s="201"/>
      <c r="Q574" s="201"/>
      <c r="R574" s="201"/>
      <c r="S574" s="201"/>
      <c r="T574" s="202"/>
      <c r="AT574" s="203" t="s">
        <v>154</v>
      </c>
      <c r="AU574" s="203" t="s">
        <v>85</v>
      </c>
      <c r="AV574" s="13" t="s">
        <v>83</v>
      </c>
      <c r="AW574" s="13" t="s">
        <v>36</v>
      </c>
      <c r="AX574" s="13" t="s">
        <v>75</v>
      </c>
      <c r="AY574" s="203" t="s">
        <v>142</v>
      </c>
    </row>
    <row r="575" spans="1:65" s="13" customFormat="1" ht="11.25">
      <c r="B575" s="193"/>
      <c r="C575" s="194"/>
      <c r="D575" s="195" t="s">
        <v>154</v>
      </c>
      <c r="E575" s="196" t="s">
        <v>21</v>
      </c>
      <c r="F575" s="197" t="s">
        <v>625</v>
      </c>
      <c r="G575" s="194"/>
      <c r="H575" s="196" t="s">
        <v>21</v>
      </c>
      <c r="I575" s="198"/>
      <c r="J575" s="194"/>
      <c r="K575" s="194"/>
      <c r="L575" s="199"/>
      <c r="M575" s="200"/>
      <c r="N575" s="201"/>
      <c r="O575" s="201"/>
      <c r="P575" s="201"/>
      <c r="Q575" s="201"/>
      <c r="R575" s="201"/>
      <c r="S575" s="201"/>
      <c r="T575" s="202"/>
      <c r="AT575" s="203" t="s">
        <v>154</v>
      </c>
      <c r="AU575" s="203" t="s">
        <v>85</v>
      </c>
      <c r="AV575" s="13" t="s">
        <v>83</v>
      </c>
      <c r="AW575" s="13" t="s">
        <v>36</v>
      </c>
      <c r="AX575" s="13" t="s">
        <v>75</v>
      </c>
      <c r="AY575" s="203" t="s">
        <v>142</v>
      </c>
    </row>
    <row r="576" spans="1:65" s="14" customFormat="1" ht="11.25">
      <c r="B576" s="204"/>
      <c r="C576" s="205"/>
      <c r="D576" s="195" t="s">
        <v>154</v>
      </c>
      <c r="E576" s="206" t="s">
        <v>21</v>
      </c>
      <c r="F576" s="207" t="s">
        <v>626</v>
      </c>
      <c r="G576" s="205"/>
      <c r="H576" s="208">
        <v>36.24</v>
      </c>
      <c r="I576" s="209"/>
      <c r="J576" s="205"/>
      <c r="K576" s="205"/>
      <c r="L576" s="210"/>
      <c r="M576" s="211"/>
      <c r="N576" s="212"/>
      <c r="O576" s="212"/>
      <c r="P576" s="212"/>
      <c r="Q576" s="212"/>
      <c r="R576" s="212"/>
      <c r="S576" s="212"/>
      <c r="T576" s="213"/>
      <c r="AT576" s="214" t="s">
        <v>154</v>
      </c>
      <c r="AU576" s="214" t="s">
        <v>85</v>
      </c>
      <c r="AV576" s="14" t="s">
        <v>85</v>
      </c>
      <c r="AW576" s="14" t="s">
        <v>36</v>
      </c>
      <c r="AX576" s="14" t="s">
        <v>75</v>
      </c>
      <c r="AY576" s="214" t="s">
        <v>142</v>
      </c>
    </row>
    <row r="577" spans="1:65" s="15" customFormat="1" ht="11.25">
      <c r="B577" s="215"/>
      <c r="C577" s="216"/>
      <c r="D577" s="195" t="s">
        <v>154</v>
      </c>
      <c r="E577" s="217" t="s">
        <v>21</v>
      </c>
      <c r="F577" s="218" t="s">
        <v>161</v>
      </c>
      <c r="G577" s="216"/>
      <c r="H577" s="219">
        <v>36.24</v>
      </c>
      <c r="I577" s="220"/>
      <c r="J577" s="216"/>
      <c r="K577" s="216"/>
      <c r="L577" s="221"/>
      <c r="M577" s="222"/>
      <c r="N577" s="223"/>
      <c r="O577" s="223"/>
      <c r="P577" s="223"/>
      <c r="Q577" s="223"/>
      <c r="R577" s="223"/>
      <c r="S577" s="223"/>
      <c r="T577" s="224"/>
      <c r="AT577" s="225" t="s">
        <v>154</v>
      </c>
      <c r="AU577" s="225" t="s">
        <v>85</v>
      </c>
      <c r="AV577" s="15" t="s">
        <v>143</v>
      </c>
      <c r="AW577" s="15" t="s">
        <v>36</v>
      </c>
      <c r="AX577" s="15" t="s">
        <v>75</v>
      </c>
      <c r="AY577" s="225" t="s">
        <v>142</v>
      </c>
    </row>
    <row r="578" spans="1:65" s="13" customFormat="1" ht="11.25">
      <c r="B578" s="193"/>
      <c r="C578" s="194"/>
      <c r="D578" s="195" t="s">
        <v>154</v>
      </c>
      <c r="E578" s="196" t="s">
        <v>21</v>
      </c>
      <c r="F578" s="197" t="s">
        <v>162</v>
      </c>
      <c r="G578" s="194"/>
      <c r="H578" s="196" t="s">
        <v>21</v>
      </c>
      <c r="I578" s="198"/>
      <c r="J578" s="194"/>
      <c r="K578" s="194"/>
      <c r="L578" s="199"/>
      <c r="M578" s="200"/>
      <c r="N578" s="201"/>
      <c r="O578" s="201"/>
      <c r="P578" s="201"/>
      <c r="Q578" s="201"/>
      <c r="R578" s="201"/>
      <c r="S578" s="201"/>
      <c r="T578" s="202"/>
      <c r="AT578" s="203" t="s">
        <v>154</v>
      </c>
      <c r="AU578" s="203" t="s">
        <v>85</v>
      </c>
      <c r="AV578" s="13" t="s">
        <v>83</v>
      </c>
      <c r="AW578" s="13" t="s">
        <v>36</v>
      </c>
      <c r="AX578" s="13" t="s">
        <v>75</v>
      </c>
      <c r="AY578" s="203" t="s">
        <v>142</v>
      </c>
    </row>
    <row r="579" spans="1:65" s="14" customFormat="1" ht="11.25">
      <c r="B579" s="204"/>
      <c r="C579" s="205"/>
      <c r="D579" s="195" t="s">
        <v>154</v>
      </c>
      <c r="E579" s="206" t="s">
        <v>21</v>
      </c>
      <c r="F579" s="207" t="s">
        <v>627</v>
      </c>
      <c r="G579" s="205"/>
      <c r="H579" s="208">
        <v>1.36</v>
      </c>
      <c r="I579" s="209"/>
      <c r="J579" s="205"/>
      <c r="K579" s="205"/>
      <c r="L579" s="210"/>
      <c r="M579" s="211"/>
      <c r="N579" s="212"/>
      <c r="O579" s="212"/>
      <c r="P579" s="212"/>
      <c r="Q579" s="212"/>
      <c r="R579" s="212"/>
      <c r="S579" s="212"/>
      <c r="T579" s="213"/>
      <c r="AT579" s="214" t="s">
        <v>154</v>
      </c>
      <c r="AU579" s="214" t="s">
        <v>85</v>
      </c>
      <c r="AV579" s="14" t="s">
        <v>85</v>
      </c>
      <c r="AW579" s="14" t="s">
        <v>36</v>
      </c>
      <c r="AX579" s="14" t="s">
        <v>75</v>
      </c>
      <c r="AY579" s="214" t="s">
        <v>142</v>
      </c>
    </row>
    <row r="580" spans="1:65" s="15" customFormat="1" ht="11.25">
      <c r="B580" s="215"/>
      <c r="C580" s="216"/>
      <c r="D580" s="195" t="s">
        <v>154</v>
      </c>
      <c r="E580" s="217" t="s">
        <v>21</v>
      </c>
      <c r="F580" s="218" t="s">
        <v>161</v>
      </c>
      <c r="G580" s="216"/>
      <c r="H580" s="219">
        <v>1.36</v>
      </c>
      <c r="I580" s="220"/>
      <c r="J580" s="216"/>
      <c r="K580" s="216"/>
      <c r="L580" s="221"/>
      <c r="M580" s="222"/>
      <c r="N580" s="223"/>
      <c r="O580" s="223"/>
      <c r="P580" s="223"/>
      <c r="Q580" s="223"/>
      <c r="R580" s="223"/>
      <c r="S580" s="223"/>
      <c r="T580" s="224"/>
      <c r="AT580" s="225" t="s">
        <v>154</v>
      </c>
      <c r="AU580" s="225" t="s">
        <v>85</v>
      </c>
      <c r="AV580" s="15" t="s">
        <v>143</v>
      </c>
      <c r="AW580" s="15" t="s">
        <v>36</v>
      </c>
      <c r="AX580" s="15" t="s">
        <v>75</v>
      </c>
      <c r="AY580" s="225" t="s">
        <v>142</v>
      </c>
    </row>
    <row r="581" spans="1:65" s="16" customFormat="1" ht="11.25">
      <c r="B581" s="226"/>
      <c r="C581" s="227"/>
      <c r="D581" s="195" t="s">
        <v>154</v>
      </c>
      <c r="E581" s="228" t="s">
        <v>21</v>
      </c>
      <c r="F581" s="229" t="s">
        <v>164</v>
      </c>
      <c r="G581" s="227"/>
      <c r="H581" s="230">
        <v>37.6</v>
      </c>
      <c r="I581" s="231"/>
      <c r="J581" s="227"/>
      <c r="K581" s="227"/>
      <c r="L581" s="232"/>
      <c r="M581" s="233"/>
      <c r="N581" s="234"/>
      <c r="O581" s="234"/>
      <c r="P581" s="234"/>
      <c r="Q581" s="234"/>
      <c r="R581" s="234"/>
      <c r="S581" s="234"/>
      <c r="T581" s="235"/>
      <c r="AT581" s="236" t="s">
        <v>154</v>
      </c>
      <c r="AU581" s="236" t="s">
        <v>85</v>
      </c>
      <c r="AV581" s="16" t="s">
        <v>150</v>
      </c>
      <c r="AW581" s="16" t="s">
        <v>36</v>
      </c>
      <c r="AX581" s="16" t="s">
        <v>83</v>
      </c>
      <c r="AY581" s="236" t="s">
        <v>142</v>
      </c>
    </row>
    <row r="582" spans="1:65" s="2" customFormat="1" ht="24.2" customHeight="1">
      <c r="A582" s="36"/>
      <c r="B582" s="37"/>
      <c r="C582" s="175" t="s">
        <v>628</v>
      </c>
      <c r="D582" s="175" t="s">
        <v>145</v>
      </c>
      <c r="E582" s="176" t="s">
        <v>629</v>
      </c>
      <c r="F582" s="177" t="s">
        <v>630</v>
      </c>
      <c r="G582" s="178" t="s">
        <v>148</v>
      </c>
      <c r="H582" s="179">
        <v>69.808000000000007</v>
      </c>
      <c r="I582" s="180"/>
      <c r="J582" s="181">
        <f>ROUND(I582*H582,2)</f>
        <v>0</v>
      </c>
      <c r="K582" s="177" t="s">
        <v>149</v>
      </c>
      <c r="L582" s="41"/>
      <c r="M582" s="182" t="s">
        <v>21</v>
      </c>
      <c r="N582" s="183" t="s">
        <v>46</v>
      </c>
      <c r="O582" s="66"/>
      <c r="P582" s="184">
        <f>O582*H582</f>
        <v>0</v>
      </c>
      <c r="Q582" s="184">
        <v>0</v>
      </c>
      <c r="R582" s="184">
        <f>Q582*H582</f>
        <v>0</v>
      </c>
      <c r="S582" s="184">
        <v>4.5999999999999999E-2</v>
      </c>
      <c r="T582" s="185">
        <f>S582*H582</f>
        <v>3.2111680000000002</v>
      </c>
      <c r="U582" s="36"/>
      <c r="V582" s="36"/>
      <c r="W582" s="36"/>
      <c r="X582" s="36"/>
      <c r="Y582" s="36"/>
      <c r="Z582" s="36"/>
      <c r="AA582" s="36"/>
      <c r="AB582" s="36"/>
      <c r="AC582" s="36"/>
      <c r="AD582" s="36"/>
      <c r="AE582" s="36"/>
      <c r="AR582" s="186" t="s">
        <v>150</v>
      </c>
      <c r="AT582" s="186" t="s">
        <v>145</v>
      </c>
      <c r="AU582" s="186" t="s">
        <v>85</v>
      </c>
      <c r="AY582" s="19" t="s">
        <v>142</v>
      </c>
      <c r="BE582" s="187">
        <f>IF(N582="základní",J582,0)</f>
        <v>0</v>
      </c>
      <c r="BF582" s="187">
        <f>IF(N582="snížená",J582,0)</f>
        <v>0</v>
      </c>
      <c r="BG582" s="187">
        <f>IF(N582="zákl. přenesená",J582,0)</f>
        <v>0</v>
      </c>
      <c r="BH582" s="187">
        <f>IF(N582="sníž. přenesená",J582,0)</f>
        <v>0</v>
      </c>
      <c r="BI582" s="187">
        <f>IF(N582="nulová",J582,0)</f>
        <v>0</v>
      </c>
      <c r="BJ582" s="19" t="s">
        <v>83</v>
      </c>
      <c r="BK582" s="187">
        <f>ROUND(I582*H582,2)</f>
        <v>0</v>
      </c>
      <c r="BL582" s="19" t="s">
        <v>150</v>
      </c>
      <c r="BM582" s="186" t="s">
        <v>631</v>
      </c>
    </row>
    <row r="583" spans="1:65" s="2" customFormat="1" ht="11.25">
      <c r="A583" s="36"/>
      <c r="B583" s="37"/>
      <c r="C583" s="38"/>
      <c r="D583" s="188" t="s">
        <v>152</v>
      </c>
      <c r="E583" s="38"/>
      <c r="F583" s="189" t="s">
        <v>632</v>
      </c>
      <c r="G583" s="38"/>
      <c r="H583" s="38"/>
      <c r="I583" s="190"/>
      <c r="J583" s="38"/>
      <c r="K583" s="38"/>
      <c r="L583" s="41"/>
      <c r="M583" s="191"/>
      <c r="N583" s="192"/>
      <c r="O583" s="66"/>
      <c r="P583" s="66"/>
      <c r="Q583" s="66"/>
      <c r="R583" s="66"/>
      <c r="S583" s="66"/>
      <c r="T583" s="67"/>
      <c r="U583" s="36"/>
      <c r="V583" s="36"/>
      <c r="W583" s="36"/>
      <c r="X583" s="36"/>
      <c r="Y583" s="36"/>
      <c r="Z583" s="36"/>
      <c r="AA583" s="36"/>
      <c r="AB583" s="36"/>
      <c r="AC583" s="36"/>
      <c r="AD583" s="36"/>
      <c r="AE583" s="36"/>
      <c r="AT583" s="19" t="s">
        <v>152</v>
      </c>
      <c r="AU583" s="19" t="s">
        <v>85</v>
      </c>
    </row>
    <row r="584" spans="1:65" s="13" customFormat="1" ht="11.25">
      <c r="B584" s="193"/>
      <c r="C584" s="194"/>
      <c r="D584" s="195" t="s">
        <v>154</v>
      </c>
      <c r="E584" s="196" t="s">
        <v>21</v>
      </c>
      <c r="F584" s="197" t="s">
        <v>155</v>
      </c>
      <c r="G584" s="194"/>
      <c r="H584" s="196" t="s">
        <v>21</v>
      </c>
      <c r="I584" s="198"/>
      <c r="J584" s="194"/>
      <c r="K584" s="194"/>
      <c r="L584" s="199"/>
      <c r="M584" s="200"/>
      <c r="N584" s="201"/>
      <c r="O584" s="201"/>
      <c r="P584" s="201"/>
      <c r="Q584" s="201"/>
      <c r="R584" s="201"/>
      <c r="S584" s="201"/>
      <c r="T584" s="202"/>
      <c r="AT584" s="203" t="s">
        <v>154</v>
      </c>
      <c r="AU584" s="203" t="s">
        <v>85</v>
      </c>
      <c r="AV584" s="13" t="s">
        <v>83</v>
      </c>
      <c r="AW584" s="13" t="s">
        <v>36</v>
      </c>
      <c r="AX584" s="13" t="s">
        <v>75</v>
      </c>
      <c r="AY584" s="203" t="s">
        <v>142</v>
      </c>
    </row>
    <row r="585" spans="1:65" s="13" customFormat="1" ht="11.25">
      <c r="B585" s="193"/>
      <c r="C585" s="194"/>
      <c r="D585" s="195" t="s">
        <v>154</v>
      </c>
      <c r="E585" s="196" t="s">
        <v>21</v>
      </c>
      <c r="F585" s="197" t="s">
        <v>296</v>
      </c>
      <c r="G585" s="194"/>
      <c r="H585" s="196" t="s">
        <v>21</v>
      </c>
      <c r="I585" s="198"/>
      <c r="J585" s="194"/>
      <c r="K585" s="194"/>
      <c r="L585" s="199"/>
      <c r="M585" s="200"/>
      <c r="N585" s="201"/>
      <c r="O585" s="201"/>
      <c r="P585" s="201"/>
      <c r="Q585" s="201"/>
      <c r="R585" s="201"/>
      <c r="S585" s="201"/>
      <c r="T585" s="202"/>
      <c r="AT585" s="203" t="s">
        <v>154</v>
      </c>
      <c r="AU585" s="203" t="s">
        <v>85</v>
      </c>
      <c r="AV585" s="13" t="s">
        <v>83</v>
      </c>
      <c r="AW585" s="13" t="s">
        <v>36</v>
      </c>
      <c r="AX585" s="13" t="s">
        <v>75</v>
      </c>
      <c r="AY585" s="203" t="s">
        <v>142</v>
      </c>
    </row>
    <row r="586" spans="1:65" s="13" customFormat="1" ht="11.25">
      <c r="B586" s="193"/>
      <c r="C586" s="194"/>
      <c r="D586" s="195" t="s">
        <v>154</v>
      </c>
      <c r="E586" s="196" t="s">
        <v>21</v>
      </c>
      <c r="F586" s="197" t="s">
        <v>485</v>
      </c>
      <c r="G586" s="194"/>
      <c r="H586" s="196" t="s">
        <v>21</v>
      </c>
      <c r="I586" s="198"/>
      <c r="J586" s="194"/>
      <c r="K586" s="194"/>
      <c r="L586" s="199"/>
      <c r="M586" s="200"/>
      <c r="N586" s="201"/>
      <c r="O586" s="201"/>
      <c r="P586" s="201"/>
      <c r="Q586" s="201"/>
      <c r="R586" s="201"/>
      <c r="S586" s="201"/>
      <c r="T586" s="202"/>
      <c r="AT586" s="203" t="s">
        <v>154</v>
      </c>
      <c r="AU586" s="203" t="s">
        <v>85</v>
      </c>
      <c r="AV586" s="13" t="s">
        <v>83</v>
      </c>
      <c r="AW586" s="13" t="s">
        <v>36</v>
      </c>
      <c r="AX586" s="13" t="s">
        <v>75</v>
      </c>
      <c r="AY586" s="203" t="s">
        <v>142</v>
      </c>
    </row>
    <row r="587" spans="1:65" s="14" customFormat="1" ht="11.25">
      <c r="B587" s="204"/>
      <c r="C587" s="205"/>
      <c r="D587" s="195" t="s">
        <v>154</v>
      </c>
      <c r="E587" s="206" t="s">
        <v>21</v>
      </c>
      <c r="F587" s="207" t="s">
        <v>633</v>
      </c>
      <c r="G587" s="205"/>
      <c r="H587" s="208">
        <v>33.628999999999998</v>
      </c>
      <c r="I587" s="209"/>
      <c r="J587" s="205"/>
      <c r="K587" s="205"/>
      <c r="L587" s="210"/>
      <c r="M587" s="211"/>
      <c r="N587" s="212"/>
      <c r="O587" s="212"/>
      <c r="P587" s="212"/>
      <c r="Q587" s="212"/>
      <c r="R587" s="212"/>
      <c r="S587" s="212"/>
      <c r="T587" s="213"/>
      <c r="AT587" s="214" t="s">
        <v>154</v>
      </c>
      <c r="AU587" s="214" t="s">
        <v>85</v>
      </c>
      <c r="AV587" s="14" t="s">
        <v>85</v>
      </c>
      <c r="AW587" s="14" t="s">
        <v>36</v>
      </c>
      <c r="AX587" s="14" t="s">
        <v>75</v>
      </c>
      <c r="AY587" s="214" t="s">
        <v>142</v>
      </c>
    </row>
    <row r="588" spans="1:65" s="14" customFormat="1" ht="11.25">
      <c r="B588" s="204"/>
      <c r="C588" s="205"/>
      <c r="D588" s="195" t="s">
        <v>154</v>
      </c>
      <c r="E588" s="206" t="s">
        <v>21</v>
      </c>
      <c r="F588" s="207" t="s">
        <v>634</v>
      </c>
      <c r="G588" s="205"/>
      <c r="H588" s="208">
        <v>1.2749999999999999</v>
      </c>
      <c r="I588" s="209"/>
      <c r="J588" s="205"/>
      <c r="K588" s="205"/>
      <c r="L588" s="210"/>
      <c r="M588" s="211"/>
      <c r="N588" s="212"/>
      <c r="O588" s="212"/>
      <c r="P588" s="212"/>
      <c r="Q588" s="212"/>
      <c r="R588" s="212"/>
      <c r="S588" s="212"/>
      <c r="T588" s="213"/>
      <c r="AT588" s="214" t="s">
        <v>154</v>
      </c>
      <c r="AU588" s="214" t="s">
        <v>85</v>
      </c>
      <c r="AV588" s="14" t="s">
        <v>85</v>
      </c>
      <c r="AW588" s="14" t="s">
        <v>36</v>
      </c>
      <c r="AX588" s="14" t="s">
        <v>75</v>
      </c>
      <c r="AY588" s="214" t="s">
        <v>142</v>
      </c>
    </row>
    <row r="589" spans="1:65" s="15" customFormat="1" ht="11.25">
      <c r="B589" s="215"/>
      <c r="C589" s="216"/>
      <c r="D589" s="195" t="s">
        <v>154</v>
      </c>
      <c r="E589" s="217" t="s">
        <v>21</v>
      </c>
      <c r="F589" s="218" t="s">
        <v>161</v>
      </c>
      <c r="G589" s="216"/>
      <c r="H589" s="219">
        <v>34.903999999999996</v>
      </c>
      <c r="I589" s="220"/>
      <c r="J589" s="216"/>
      <c r="K589" s="216"/>
      <c r="L589" s="221"/>
      <c r="M589" s="222"/>
      <c r="N589" s="223"/>
      <c r="O589" s="223"/>
      <c r="P589" s="223"/>
      <c r="Q589" s="223"/>
      <c r="R589" s="223"/>
      <c r="S589" s="223"/>
      <c r="T589" s="224"/>
      <c r="AT589" s="225" t="s">
        <v>154</v>
      </c>
      <c r="AU589" s="225" t="s">
        <v>85</v>
      </c>
      <c r="AV589" s="15" t="s">
        <v>143</v>
      </c>
      <c r="AW589" s="15" t="s">
        <v>36</v>
      </c>
      <c r="AX589" s="15" t="s">
        <v>75</v>
      </c>
      <c r="AY589" s="225" t="s">
        <v>142</v>
      </c>
    </row>
    <row r="590" spans="1:65" s="13" customFormat="1" ht="11.25">
      <c r="B590" s="193"/>
      <c r="C590" s="194"/>
      <c r="D590" s="195" t="s">
        <v>154</v>
      </c>
      <c r="E590" s="196" t="s">
        <v>21</v>
      </c>
      <c r="F590" s="197" t="s">
        <v>300</v>
      </c>
      <c r="G590" s="194"/>
      <c r="H590" s="196" t="s">
        <v>21</v>
      </c>
      <c r="I590" s="198"/>
      <c r="J590" s="194"/>
      <c r="K590" s="194"/>
      <c r="L590" s="199"/>
      <c r="M590" s="200"/>
      <c r="N590" s="201"/>
      <c r="O590" s="201"/>
      <c r="P590" s="201"/>
      <c r="Q590" s="201"/>
      <c r="R590" s="201"/>
      <c r="S590" s="201"/>
      <c r="T590" s="202"/>
      <c r="AT590" s="203" t="s">
        <v>154</v>
      </c>
      <c r="AU590" s="203" t="s">
        <v>85</v>
      </c>
      <c r="AV590" s="13" t="s">
        <v>83</v>
      </c>
      <c r="AW590" s="13" t="s">
        <v>36</v>
      </c>
      <c r="AX590" s="13" t="s">
        <v>75</v>
      </c>
      <c r="AY590" s="203" t="s">
        <v>142</v>
      </c>
    </row>
    <row r="591" spans="1:65" s="14" customFormat="1" ht="11.25">
      <c r="B591" s="204"/>
      <c r="C591" s="205"/>
      <c r="D591" s="195" t="s">
        <v>154</v>
      </c>
      <c r="E591" s="206" t="s">
        <v>21</v>
      </c>
      <c r="F591" s="207" t="s">
        <v>633</v>
      </c>
      <c r="G591" s="205"/>
      <c r="H591" s="208">
        <v>33.628999999999998</v>
      </c>
      <c r="I591" s="209"/>
      <c r="J591" s="205"/>
      <c r="K591" s="205"/>
      <c r="L591" s="210"/>
      <c r="M591" s="211"/>
      <c r="N591" s="212"/>
      <c r="O591" s="212"/>
      <c r="P591" s="212"/>
      <c r="Q591" s="212"/>
      <c r="R591" s="212"/>
      <c r="S591" s="212"/>
      <c r="T591" s="213"/>
      <c r="AT591" s="214" t="s">
        <v>154</v>
      </c>
      <c r="AU591" s="214" t="s">
        <v>85</v>
      </c>
      <c r="AV591" s="14" t="s">
        <v>85</v>
      </c>
      <c r="AW591" s="14" t="s">
        <v>36</v>
      </c>
      <c r="AX591" s="14" t="s">
        <v>75</v>
      </c>
      <c r="AY591" s="214" t="s">
        <v>142</v>
      </c>
    </row>
    <row r="592" spans="1:65" s="14" customFormat="1" ht="11.25">
      <c r="B592" s="204"/>
      <c r="C592" s="205"/>
      <c r="D592" s="195" t="s">
        <v>154</v>
      </c>
      <c r="E592" s="206" t="s">
        <v>21</v>
      </c>
      <c r="F592" s="207" t="s">
        <v>634</v>
      </c>
      <c r="G592" s="205"/>
      <c r="H592" s="208">
        <v>1.2749999999999999</v>
      </c>
      <c r="I592" s="209"/>
      <c r="J592" s="205"/>
      <c r="K592" s="205"/>
      <c r="L592" s="210"/>
      <c r="M592" s="211"/>
      <c r="N592" s="212"/>
      <c r="O592" s="212"/>
      <c r="P592" s="212"/>
      <c r="Q592" s="212"/>
      <c r="R592" s="212"/>
      <c r="S592" s="212"/>
      <c r="T592" s="213"/>
      <c r="AT592" s="214" t="s">
        <v>154</v>
      </c>
      <c r="AU592" s="214" t="s">
        <v>85</v>
      </c>
      <c r="AV592" s="14" t="s">
        <v>85</v>
      </c>
      <c r="AW592" s="14" t="s">
        <v>36</v>
      </c>
      <c r="AX592" s="14" t="s">
        <v>75</v>
      </c>
      <c r="AY592" s="214" t="s">
        <v>142</v>
      </c>
    </row>
    <row r="593" spans="1:65" s="15" customFormat="1" ht="11.25">
      <c r="B593" s="215"/>
      <c r="C593" s="216"/>
      <c r="D593" s="195" t="s">
        <v>154</v>
      </c>
      <c r="E593" s="217" t="s">
        <v>21</v>
      </c>
      <c r="F593" s="218" t="s">
        <v>161</v>
      </c>
      <c r="G593" s="216"/>
      <c r="H593" s="219">
        <v>34.903999999999996</v>
      </c>
      <c r="I593" s="220"/>
      <c r="J593" s="216"/>
      <c r="K593" s="216"/>
      <c r="L593" s="221"/>
      <c r="M593" s="222"/>
      <c r="N593" s="223"/>
      <c r="O593" s="223"/>
      <c r="P593" s="223"/>
      <c r="Q593" s="223"/>
      <c r="R593" s="223"/>
      <c r="S593" s="223"/>
      <c r="T593" s="224"/>
      <c r="AT593" s="225" t="s">
        <v>154</v>
      </c>
      <c r="AU593" s="225" t="s">
        <v>85</v>
      </c>
      <c r="AV593" s="15" t="s">
        <v>143</v>
      </c>
      <c r="AW593" s="15" t="s">
        <v>36</v>
      </c>
      <c r="AX593" s="15" t="s">
        <v>75</v>
      </c>
      <c r="AY593" s="225" t="s">
        <v>142</v>
      </c>
    </row>
    <row r="594" spans="1:65" s="16" customFormat="1" ht="11.25">
      <c r="B594" s="226"/>
      <c r="C594" s="227"/>
      <c r="D594" s="195" t="s">
        <v>154</v>
      </c>
      <c r="E594" s="228" t="s">
        <v>21</v>
      </c>
      <c r="F594" s="229" t="s">
        <v>164</v>
      </c>
      <c r="G594" s="227"/>
      <c r="H594" s="230">
        <v>69.807999999999993</v>
      </c>
      <c r="I594" s="231"/>
      <c r="J594" s="227"/>
      <c r="K594" s="227"/>
      <c r="L594" s="232"/>
      <c r="M594" s="233"/>
      <c r="N594" s="234"/>
      <c r="O594" s="234"/>
      <c r="P594" s="234"/>
      <c r="Q594" s="234"/>
      <c r="R594" s="234"/>
      <c r="S594" s="234"/>
      <c r="T594" s="235"/>
      <c r="AT594" s="236" t="s">
        <v>154</v>
      </c>
      <c r="AU594" s="236" t="s">
        <v>85</v>
      </c>
      <c r="AV594" s="16" t="s">
        <v>150</v>
      </c>
      <c r="AW594" s="16" t="s">
        <v>36</v>
      </c>
      <c r="AX594" s="16" t="s">
        <v>83</v>
      </c>
      <c r="AY594" s="236" t="s">
        <v>142</v>
      </c>
    </row>
    <row r="595" spans="1:65" s="12" customFormat="1" ht="22.9" customHeight="1">
      <c r="B595" s="159"/>
      <c r="C595" s="160"/>
      <c r="D595" s="161" t="s">
        <v>74</v>
      </c>
      <c r="E595" s="173" t="s">
        <v>635</v>
      </c>
      <c r="F595" s="173" t="s">
        <v>636</v>
      </c>
      <c r="G595" s="160"/>
      <c r="H595" s="160"/>
      <c r="I595" s="163"/>
      <c r="J595" s="174">
        <f>BK595</f>
        <v>0</v>
      </c>
      <c r="K595" s="160"/>
      <c r="L595" s="165"/>
      <c r="M595" s="166"/>
      <c r="N595" s="167"/>
      <c r="O595" s="167"/>
      <c r="P595" s="168">
        <f>SUM(P596:P605)</f>
        <v>0</v>
      </c>
      <c r="Q595" s="167"/>
      <c r="R595" s="168">
        <f>SUM(R596:R605)</f>
        <v>0</v>
      </c>
      <c r="S595" s="167"/>
      <c r="T595" s="169">
        <f>SUM(T596:T605)</f>
        <v>0</v>
      </c>
      <c r="AR595" s="170" t="s">
        <v>83</v>
      </c>
      <c r="AT595" s="171" t="s">
        <v>74</v>
      </c>
      <c r="AU595" s="171" t="s">
        <v>83</v>
      </c>
      <c r="AY595" s="170" t="s">
        <v>142</v>
      </c>
      <c r="BK595" s="172">
        <f>SUM(BK596:BK605)</f>
        <v>0</v>
      </c>
    </row>
    <row r="596" spans="1:65" s="2" customFormat="1" ht="24.2" customHeight="1">
      <c r="A596" s="36"/>
      <c r="B596" s="37"/>
      <c r="C596" s="175" t="s">
        <v>637</v>
      </c>
      <c r="D596" s="175" t="s">
        <v>145</v>
      </c>
      <c r="E596" s="176" t="s">
        <v>638</v>
      </c>
      <c r="F596" s="177" t="s">
        <v>639</v>
      </c>
      <c r="G596" s="178" t="s">
        <v>248</v>
      </c>
      <c r="H596" s="179">
        <v>9.391</v>
      </c>
      <c r="I596" s="180"/>
      <c r="J596" s="181">
        <f>ROUND(I596*H596,2)</f>
        <v>0</v>
      </c>
      <c r="K596" s="177" t="s">
        <v>149</v>
      </c>
      <c r="L596" s="41"/>
      <c r="M596" s="182" t="s">
        <v>21</v>
      </c>
      <c r="N596" s="183" t="s">
        <v>46</v>
      </c>
      <c r="O596" s="66"/>
      <c r="P596" s="184">
        <f>O596*H596</f>
        <v>0</v>
      </c>
      <c r="Q596" s="184">
        <v>0</v>
      </c>
      <c r="R596" s="184">
        <f>Q596*H596</f>
        <v>0</v>
      </c>
      <c r="S596" s="184">
        <v>0</v>
      </c>
      <c r="T596" s="185">
        <f>S596*H596</f>
        <v>0</v>
      </c>
      <c r="U596" s="36"/>
      <c r="V596" s="36"/>
      <c r="W596" s="36"/>
      <c r="X596" s="36"/>
      <c r="Y596" s="36"/>
      <c r="Z596" s="36"/>
      <c r="AA596" s="36"/>
      <c r="AB596" s="36"/>
      <c r="AC596" s="36"/>
      <c r="AD596" s="36"/>
      <c r="AE596" s="36"/>
      <c r="AR596" s="186" t="s">
        <v>150</v>
      </c>
      <c r="AT596" s="186" t="s">
        <v>145</v>
      </c>
      <c r="AU596" s="186" t="s">
        <v>85</v>
      </c>
      <c r="AY596" s="19" t="s">
        <v>142</v>
      </c>
      <c r="BE596" s="187">
        <f>IF(N596="základní",J596,0)</f>
        <v>0</v>
      </c>
      <c r="BF596" s="187">
        <f>IF(N596="snížená",J596,0)</f>
        <v>0</v>
      </c>
      <c r="BG596" s="187">
        <f>IF(N596="zákl. přenesená",J596,0)</f>
        <v>0</v>
      </c>
      <c r="BH596" s="187">
        <f>IF(N596="sníž. přenesená",J596,0)</f>
        <v>0</v>
      </c>
      <c r="BI596" s="187">
        <f>IF(N596="nulová",J596,0)</f>
        <v>0</v>
      </c>
      <c r="BJ596" s="19" t="s">
        <v>83</v>
      </c>
      <c r="BK596" s="187">
        <f>ROUND(I596*H596,2)</f>
        <v>0</v>
      </c>
      <c r="BL596" s="19" t="s">
        <v>150</v>
      </c>
      <c r="BM596" s="186" t="s">
        <v>640</v>
      </c>
    </row>
    <row r="597" spans="1:65" s="2" customFormat="1" ht="11.25">
      <c r="A597" s="36"/>
      <c r="B597" s="37"/>
      <c r="C597" s="38"/>
      <c r="D597" s="188" t="s">
        <v>152</v>
      </c>
      <c r="E597" s="38"/>
      <c r="F597" s="189" t="s">
        <v>641</v>
      </c>
      <c r="G597" s="38"/>
      <c r="H597" s="38"/>
      <c r="I597" s="190"/>
      <c r="J597" s="38"/>
      <c r="K597" s="38"/>
      <c r="L597" s="41"/>
      <c r="M597" s="191"/>
      <c r="N597" s="192"/>
      <c r="O597" s="66"/>
      <c r="P597" s="66"/>
      <c r="Q597" s="66"/>
      <c r="R597" s="66"/>
      <c r="S597" s="66"/>
      <c r="T597" s="67"/>
      <c r="U597" s="36"/>
      <c r="V597" s="36"/>
      <c r="W597" s="36"/>
      <c r="X597" s="36"/>
      <c r="Y597" s="36"/>
      <c r="Z597" s="36"/>
      <c r="AA597" s="36"/>
      <c r="AB597" s="36"/>
      <c r="AC597" s="36"/>
      <c r="AD597" s="36"/>
      <c r="AE597" s="36"/>
      <c r="AT597" s="19" t="s">
        <v>152</v>
      </c>
      <c r="AU597" s="19" t="s">
        <v>85</v>
      </c>
    </row>
    <row r="598" spans="1:65" s="2" customFormat="1" ht="21.75" customHeight="1">
      <c r="A598" s="36"/>
      <c r="B598" s="37"/>
      <c r="C598" s="175" t="s">
        <v>642</v>
      </c>
      <c r="D598" s="175" t="s">
        <v>145</v>
      </c>
      <c r="E598" s="176" t="s">
        <v>643</v>
      </c>
      <c r="F598" s="177" t="s">
        <v>644</v>
      </c>
      <c r="G598" s="178" t="s">
        <v>248</v>
      </c>
      <c r="H598" s="179">
        <v>9.391</v>
      </c>
      <c r="I598" s="180"/>
      <c r="J598" s="181">
        <f>ROUND(I598*H598,2)</f>
        <v>0</v>
      </c>
      <c r="K598" s="177" t="s">
        <v>149</v>
      </c>
      <c r="L598" s="41"/>
      <c r="M598" s="182" t="s">
        <v>21</v>
      </c>
      <c r="N598" s="183" t="s">
        <v>46</v>
      </c>
      <c r="O598" s="66"/>
      <c r="P598" s="184">
        <f>O598*H598</f>
        <v>0</v>
      </c>
      <c r="Q598" s="184">
        <v>0</v>
      </c>
      <c r="R598" s="184">
        <f>Q598*H598</f>
        <v>0</v>
      </c>
      <c r="S598" s="184">
        <v>0</v>
      </c>
      <c r="T598" s="185">
        <f>S598*H598</f>
        <v>0</v>
      </c>
      <c r="U598" s="36"/>
      <c r="V598" s="36"/>
      <c r="W598" s="36"/>
      <c r="X598" s="36"/>
      <c r="Y598" s="36"/>
      <c r="Z598" s="36"/>
      <c r="AA598" s="36"/>
      <c r="AB598" s="36"/>
      <c r="AC598" s="36"/>
      <c r="AD598" s="36"/>
      <c r="AE598" s="36"/>
      <c r="AR598" s="186" t="s">
        <v>150</v>
      </c>
      <c r="AT598" s="186" t="s">
        <v>145</v>
      </c>
      <c r="AU598" s="186" t="s">
        <v>85</v>
      </c>
      <c r="AY598" s="19" t="s">
        <v>142</v>
      </c>
      <c r="BE598" s="187">
        <f>IF(N598="základní",J598,0)</f>
        <v>0</v>
      </c>
      <c r="BF598" s="187">
        <f>IF(N598="snížená",J598,0)</f>
        <v>0</v>
      </c>
      <c r="BG598" s="187">
        <f>IF(N598="zákl. přenesená",J598,0)</f>
        <v>0</v>
      </c>
      <c r="BH598" s="187">
        <f>IF(N598="sníž. přenesená",J598,0)</f>
        <v>0</v>
      </c>
      <c r="BI598" s="187">
        <f>IF(N598="nulová",J598,0)</f>
        <v>0</v>
      </c>
      <c r="BJ598" s="19" t="s">
        <v>83</v>
      </c>
      <c r="BK598" s="187">
        <f>ROUND(I598*H598,2)</f>
        <v>0</v>
      </c>
      <c r="BL598" s="19" t="s">
        <v>150</v>
      </c>
      <c r="BM598" s="186" t="s">
        <v>645</v>
      </c>
    </row>
    <row r="599" spans="1:65" s="2" customFormat="1" ht="11.25">
      <c r="A599" s="36"/>
      <c r="B599" s="37"/>
      <c r="C599" s="38"/>
      <c r="D599" s="188" t="s">
        <v>152</v>
      </c>
      <c r="E599" s="38"/>
      <c r="F599" s="189" t="s">
        <v>646</v>
      </c>
      <c r="G599" s="38"/>
      <c r="H599" s="38"/>
      <c r="I599" s="190"/>
      <c r="J599" s="38"/>
      <c r="K599" s="38"/>
      <c r="L599" s="41"/>
      <c r="M599" s="191"/>
      <c r="N599" s="192"/>
      <c r="O599" s="66"/>
      <c r="P599" s="66"/>
      <c r="Q599" s="66"/>
      <c r="R599" s="66"/>
      <c r="S599" s="66"/>
      <c r="T599" s="67"/>
      <c r="U599" s="36"/>
      <c r="V599" s="36"/>
      <c r="W599" s="36"/>
      <c r="X599" s="36"/>
      <c r="Y599" s="36"/>
      <c r="Z599" s="36"/>
      <c r="AA599" s="36"/>
      <c r="AB599" s="36"/>
      <c r="AC599" s="36"/>
      <c r="AD599" s="36"/>
      <c r="AE599" s="36"/>
      <c r="AT599" s="19" t="s">
        <v>152</v>
      </c>
      <c r="AU599" s="19" t="s">
        <v>85</v>
      </c>
    </row>
    <row r="600" spans="1:65" s="2" customFormat="1" ht="24.2" customHeight="1">
      <c r="A600" s="36"/>
      <c r="B600" s="37"/>
      <c r="C600" s="175" t="s">
        <v>647</v>
      </c>
      <c r="D600" s="175" t="s">
        <v>145</v>
      </c>
      <c r="E600" s="176" t="s">
        <v>648</v>
      </c>
      <c r="F600" s="177" t="s">
        <v>649</v>
      </c>
      <c r="G600" s="178" t="s">
        <v>248</v>
      </c>
      <c r="H600" s="179">
        <v>84.519000000000005</v>
      </c>
      <c r="I600" s="180"/>
      <c r="J600" s="181">
        <f>ROUND(I600*H600,2)</f>
        <v>0</v>
      </c>
      <c r="K600" s="177" t="s">
        <v>149</v>
      </c>
      <c r="L600" s="41"/>
      <c r="M600" s="182" t="s">
        <v>21</v>
      </c>
      <c r="N600" s="183" t="s">
        <v>46</v>
      </c>
      <c r="O600" s="66"/>
      <c r="P600" s="184">
        <f>O600*H600</f>
        <v>0</v>
      </c>
      <c r="Q600" s="184">
        <v>0</v>
      </c>
      <c r="R600" s="184">
        <f>Q600*H600</f>
        <v>0</v>
      </c>
      <c r="S600" s="184">
        <v>0</v>
      </c>
      <c r="T600" s="185">
        <f>S600*H600</f>
        <v>0</v>
      </c>
      <c r="U600" s="36"/>
      <c r="V600" s="36"/>
      <c r="W600" s="36"/>
      <c r="X600" s="36"/>
      <c r="Y600" s="36"/>
      <c r="Z600" s="36"/>
      <c r="AA600" s="36"/>
      <c r="AB600" s="36"/>
      <c r="AC600" s="36"/>
      <c r="AD600" s="36"/>
      <c r="AE600" s="36"/>
      <c r="AR600" s="186" t="s">
        <v>150</v>
      </c>
      <c r="AT600" s="186" t="s">
        <v>145</v>
      </c>
      <c r="AU600" s="186" t="s">
        <v>85</v>
      </c>
      <c r="AY600" s="19" t="s">
        <v>142</v>
      </c>
      <c r="BE600" s="187">
        <f>IF(N600="základní",J600,0)</f>
        <v>0</v>
      </c>
      <c r="BF600" s="187">
        <f>IF(N600="snížená",J600,0)</f>
        <v>0</v>
      </c>
      <c r="BG600" s="187">
        <f>IF(N600="zákl. přenesená",J600,0)</f>
        <v>0</v>
      </c>
      <c r="BH600" s="187">
        <f>IF(N600="sníž. přenesená",J600,0)</f>
        <v>0</v>
      </c>
      <c r="BI600" s="187">
        <f>IF(N600="nulová",J600,0)</f>
        <v>0</v>
      </c>
      <c r="BJ600" s="19" t="s">
        <v>83</v>
      </c>
      <c r="BK600" s="187">
        <f>ROUND(I600*H600,2)</f>
        <v>0</v>
      </c>
      <c r="BL600" s="19" t="s">
        <v>150</v>
      </c>
      <c r="BM600" s="186" t="s">
        <v>650</v>
      </c>
    </row>
    <row r="601" spans="1:65" s="2" customFormat="1" ht="11.25">
      <c r="A601" s="36"/>
      <c r="B601" s="37"/>
      <c r="C601" s="38"/>
      <c r="D601" s="188" t="s">
        <v>152</v>
      </c>
      <c r="E601" s="38"/>
      <c r="F601" s="189" t="s">
        <v>651</v>
      </c>
      <c r="G601" s="38"/>
      <c r="H601" s="38"/>
      <c r="I601" s="190"/>
      <c r="J601" s="38"/>
      <c r="K601" s="38"/>
      <c r="L601" s="41"/>
      <c r="M601" s="191"/>
      <c r="N601" s="192"/>
      <c r="O601" s="66"/>
      <c r="P601" s="66"/>
      <c r="Q601" s="66"/>
      <c r="R601" s="66"/>
      <c r="S601" s="66"/>
      <c r="T601" s="67"/>
      <c r="U601" s="36"/>
      <c r="V601" s="36"/>
      <c r="W601" s="36"/>
      <c r="X601" s="36"/>
      <c r="Y601" s="36"/>
      <c r="Z601" s="36"/>
      <c r="AA601" s="36"/>
      <c r="AB601" s="36"/>
      <c r="AC601" s="36"/>
      <c r="AD601" s="36"/>
      <c r="AE601" s="36"/>
      <c r="AT601" s="19" t="s">
        <v>152</v>
      </c>
      <c r="AU601" s="19" t="s">
        <v>85</v>
      </c>
    </row>
    <row r="602" spans="1:65" s="14" customFormat="1" ht="11.25">
      <c r="B602" s="204"/>
      <c r="C602" s="205"/>
      <c r="D602" s="195" t="s">
        <v>154</v>
      </c>
      <c r="E602" s="206" t="s">
        <v>21</v>
      </c>
      <c r="F602" s="207" t="s">
        <v>652</v>
      </c>
      <c r="G602" s="205"/>
      <c r="H602" s="208">
        <v>84.519000000000005</v>
      </c>
      <c r="I602" s="209"/>
      <c r="J602" s="205"/>
      <c r="K602" s="205"/>
      <c r="L602" s="210"/>
      <c r="M602" s="211"/>
      <c r="N602" s="212"/>
      <c r="O602" s="212"/>
      <c r="P602" s="212"/>
      <c r="Q602" s="212"/>
      <c r="R602" s="212"/>
      <c r="S602" s="212"/>
      <c r="T602" s="213"/>
      <c r="AT602" s="214" t="s">
        <v>154</v>
      </c>
      <c r="AU602" s="214" t="s">
        <v>85</v>
      </c>
      <c r="AV602" s="14" t="s">
        <v>85</v>
      </c>
      <c r="AW602" s="14" t="s">
        <v>36</v>
      </c>
      <c r="AX602" s="14" t="s">
        <v>75</v>
      </c>
      <c r="AY602" s="214" t="s">
        <v>142</v>
      </c>
    </row>
    <row r="603" spans="1:65" s="16" customFormat="1" ht="11.25">
      <c r="B603" s="226"/>
      <c r="C603" s="227"/>
      <c r="D603" s="195" t="s">
        <v>154</v>
      </c>
      <c r="E603" s="228" t="s">
        <v>21</v>
      </c>
      <c r="F603" s="229" t="s">
        <v>164</v>
      </c>
      <c r="G603" s="227"/>
      <c r="H603" s="230">
        <v>84.519000000000005</v>
      </c>
      <c r="I603" s="231"/>
      <c r="J603" s="227"/>
      <c r="K603" s="227"/>
      <c r="L603" s="232"/>
      <c r="M603" s="233"/>
      <c r="N603" s="234"/>
      <c r="O603" s="234"/>
      <c r="P603" s="234"/>
      <c r="Q603" s="234"/>
      <c r="R603" s="234"/>
      <c r="S603" s="234"/>
      <c r="T603" s="235"/>
      <c r="AT603" s="236" t="s">
        <v>154</v>
      </c>
      <c r="AU603" s="236" t="s">
        <v>85</v>
      </c>
      <c r="AV603" s="16" t="s">
        <v>150</v>
      </c>
      <c r="AW603" s="16" t="s">
        <v>36</v>
      </c>
      <c r="AX603" s="16" t="s">
        <v>83</v>
      </c>
      <c r="AY603" s="236" t="s">
        <v>142</v>
      </c>
    </row>
    <row r="604" spans="1:65" s="2" customFormat="1" ht="24.2" customHeight="1">
      <c r="A604" s="36"/>
      <c r="B604" s="37"/>
      <c r="C604" s="175" t="s">
        <v>653</v>
      </c>
      <c r="D604" s="175" t="s">
        <v>145</v>
      </c>
      <c r="E604" s="176" t="s">
        <v>654</v>
      </c>
      <c r="F604" s="177" t="s">
        <v>655</v>
      </c>
      <c r="G604" s="178" t="s">
        <v>248</v>
      </c>
      <c r="H604" s="179">
        <v>9.391</v>
      </c>
      <c r="I604" s="180"/>
      <c r="J604" s="181">
        <f>ROUND(I604*H604,2)</f>
        <v>0</v>
      </c>
      <c r="K604" s="177" t="s">
        <v>149</v>
      </c>
      <c r="L604" s="41"/>
      <c r="M604" s="182" t="s">
        <v>21</v>
      </c>
      <c r="N604" s="183" t="s">
        <v>46</v>
      </c>
      <c r="O604" s="66"/>
      <c r="P604" s="184">
        <f>O604*H604</f>
        <v>0</v>
      </c>
      <c r="Q604" s="184">
        <v>0</v>
      </c>
      <c r="R604" s="184">
        <f>Q604*H604</f>
        <v>0</v>
      </c>
      <c r="S604" s="184">
        <v>0</v>
      </c>
      <c r="T604" s="185">
        <f>S604*H604</f>
        <v>0</v>
      </c>
      <c r="U604" s="36"/>
      <c r="V604" s="36"/>
      <c r="W604" s="36"/>
      <c r="X604" s="36"/>
      <c r="Y604" s="36"/>
      <c r="Z604" s="36"/>
      <c r="AA604" s="36"/>
      <c r="AB604" s="36"/>
      <c r="AC604" s="36"/>
      <c r="AD604" s="36"/>
      <c r="AE604" s="36"/>
      <c r="AR604" s="186" t="s">
        <v>150</v>
      </c>
      <c r="AT604" s="186" t="s">
        <v>145</v>
      </c>
      <c r="AU604" s="186" t="s">
        <v>85</v>
      </c>
      <c r="AY604" s="19" t="s">
        <v>142</v>
      </c>
      <c r="BE604" s="187">
        <f>IF(N604="základní",J604,0)</f>
        <v>0</v>
      </c>
      <c r="BF604" s="187">
        <f>IF(N604="snížená",J604,0)</f>
        <v>0</v>
      </c>
      <c r="BG604" s="187">
        <f>IF(N604="zákl. přenesená",J604,0)</f>
        <v>0</v>
      </c>
      <c r="BH604" s="187">
        <f>IF(N604="sníž. přenesená",J604,0)</f>
        <v>0</v>
      </c>
      <c r="BI604" s="187">
        <f>IF(N604="nulová",J604,0)</f>
        <v>0</v>
      </c>
      <c r="BJ604" s="19" t="s">
        <v>83</v>
      </c>
      <c r="BK604" s="187">
        <f>ROUND(I604*H604,2)</f>
        <v>0</v>
      </c>
      <c r="BL604" s="19" t="s">
        <v>150</v>
      </c>
      <c r="BM604" s="186" t="s">
        <v>656</v>
      </c>
    </row>
    <row r="605" spans="1:65" s="2" customFormat="1" ht="11.25">
      <c r="A605" s="36"/>
      <c r="B605" s="37"/>
      <c r="C605" s="38"/>
      <c r="D605" s="188" t="s">
        <v>152</v>
      </c>
      <c r="E605" s="38"/>
      <c r="F605" s="189" t="s">
        <v>657</v>
      </c>
      <c r="G605" s="38"/>
      <c r="H605" s="38"/>
      <c r="I605" s="190"/>
      <c r="J605" s="38"/>
      <c r="K605" s="38"/>
      <c r="L605" s="41"/>
      <c r="M605" s="191"/>
      <c r="N605" s="192"/>
      <c r="O605" s="66"/>
      <c r="P605" s="66"/>
      <c r="Q605" s="66"/>
      <c r="R605" s="66"/>
      <c r="S605" s="66"/>
      <c r="T605" s="67"/>
      <c r="U605" s="36"/>
      <c r="V605" s="36"/>
      <c r="W605" s="36"/>
      <c r="X605" s="36"/>
      <c r="Y605" s="36"/>
      <c r="Z605" s="36"/>
      <c r="AA605" s="36"/>
      <c r="AB605" s="36"/>
      <c r="AC605" s="36"/>
      <c r="AD605" s="36"/>
      <c r="AE605" s="36"/>
      <c r="AT605" s="19" t="s">
        <v>152</v>
      </c>
      <c r="AU605" s="19" t="s">
        <v>85</v>
      </c>
    </row>
    <row r="606" spans="1:65" s="12" customFormat="1" ht="22.9" customHeight="1">
      <c r="B606" s="159"/>
      <c r="C606" s="160"/>
      <c r="D606" s="161" t="s">
        <v>74</v>
      </c>
      <c r="E606" s="173" t="s">
        <v>658</v>
      </c>
      <c r="F606" s="173" t="s">
        <v>659</v>
      </c>
      <c r="G606" s="160"/>
      <c r="H606" s="160"/>
      <c r="I606" s="163"/>
      <c r="J606" s="174">
        <f>BK606</f>
        <v>0</v>
      </c>
      <c r="K606" s="160"/>
      <c r="L606" s="165"/>
      <c r="M606" s="166"/>
      <c r="N606" s="167"/>
      <c r="O606" s="167"/>
      <c r="P606" s="168">
        <f>SUM(P607:P608)</f>
        <v>0</v>
      </c>
      <c r="Q606" s="167"/>
      <c r="R606" s="168">
        <f>SUM(R607:R608)</f>
        <v>0</v>
      </c>
      <c r="S606" s="167"/>
      <c r="T606" s="169">
        <f>SUM(T607:T608)</f>
        <v>0</v>
      </c>
      <c r="AR606" s="170" t="s">
        <v>83</v>
      </c>
      <c r="AT606" s="171" t="s">
        <v>74</v>
      </c>
      <c r="AU606" s="171" t="s">
        <v>83</v>
      </c>
      <c r="AY606" s="170" t="s">
        <v>142</v>
      </c>
      <c r="BK606" s="172">
        <f>SUM(BK607:BK608)</f>
        <v>0</v>
      </c>
    </row>
    <row r="607" spans="1:65" s="2" customFormat="1" ht="33" customHeight="1">
      <c r="A607" s="36"/>
      <c r="B607" s="37"/>
      <c r="C607" s="175" t="s">
        <v>660</v>
      </c>
      <c r="D607" s="175" t="s">
        <v>145</v>
      </c>
      <c r="E607" s="176" t="s">
        <v>661</v>
      </c>
      <c r="F607" s="177" t="s">
        <v>662</v>
      </c>
      <c r="G607" s="178" t="s">
        <v>248</v>
      </c>
      <c r="H607" s="179">
        <v>64.578000000000003</v>
      </c>
      <c r="I607" s="180"/>
      <c r="J607" s="181">
        <f>ROUND(I607*H607,2)</f>
        <v>0</v>
      </c>
      <c r="K607" s="177" t="s">
        <v>149</v>
      </c>
      <c r="L607" s="41"/>
      <c r="M607" s="182" t="s">
        <v>21</v>
      </c>
      <c r="N607" s="183" t="s">
        <v>46</v>
      </c>
      <c r="O607" s="66"/>
      <c r="P607" s="184">
        <f>O607*H607</f>
        <v>0</v>
      </c>
      <c r="Q607" s="184">
        <v>0</v>
      </c>
      <c r="R607" s="184">
        <f>Q607*H607</f>
        <v>0</v>
      </c>
      <c r="S607" s="184">
        <v>0</v>
      </c>
      <c r="T607" s="185">
        <f>S607*H607</f>
        <v>0</v>
      </c>
      <c r="U607" s="36"/>
      <c r="V607" s="36"/>
      <c r="W607" s="36"/>
      <c r="X607" s="36"/>
      <c r="Y607" s="36"/>
      <c r="Z607" s="36"/>
      <c r="AA607" s="36"/>
      <c r="AB607" s="36"/>
      <c r="AC607" s="36"/>
      <c r="AD607" s="36"/>
      <c r="AE607" s="36"/>
      <c r="AR607" s="186" t="s">
        <v>150</v>
      </c>
      <c r="AT607" s="186" t="s">
        <v>145</v>
      </c>
      <c r="AU607" s="186" t="s">
        <v>85</v>
      </c>
      <c r="AY607" s="19" t="s">
        <v>142</v>
      </c>
      <c r="BE607" s="187">
        <f>IF(N607="základní",J607,0)</f>
        <v>0</v>
      </c>
      <c r="BF607" s="187">
        <f>IF(N607="snížená",J607,0)</f>
        <v>0</v>
      </c>
      <c r="BG607" s="187">
        <f>IF(N607="zákl. přenesená",J607,0)</f>
        <v>0</v>
      </c>
      <c r="BH607" s="187">
        <f>IF(N607="sníž. přenesená",J607,0)</f>
        <v>0</v>
      </c>
      <c r="BI607" s="187">
        <f>IF(N607="nulová",J607,0)</f>
        <v>0</v>
      </c>
      <c r="BJ607" s="19" t="s">
        <v>83</v>
      </c>
      <c r="BK607" s="187">
        <f>ROUND(I607*H607,2)</f>
        <v>0</v>
      </c>
      <c r="BL607" s="19" t="s">
        <v>150</v>
      </c>
      <c r="BM607" s="186" t="s">
        <v>663</v>
      </c>
    </row>
    <row r="608" spans="1:65" s="2" customFormat="1" ht="11.25">
      <c r="A608" s="36"/>
      <c r="B608" s="37"/>
      <c r="C608" s="38"/>
      <c r="D608" s="188" t="s">
        <v>152</v>
      </c>
      <c r="E608" s="38"/>
      <c r="F608" s="189" t="s">
        <v>664</v>
      </c>
      <c r="G608" s="38"/>
      <c r="H608" s="38"/>
      <c r="I608" s="190"/>
      <c r="J608" s="38"/>
      <c r="K608" s="38"/>
      <c r="L608" s="41"/>
      <c r="M608" s="191"/>
      <c r="N608" s="192"/>
      <c r="O608" s="66"/>
      <c r="P608" s="66"/>
      <c r="Q608" s="66"/>
      <c r="R608" s="66"/>
      <c r="S608" s="66"/>
      <c r="T608" s="67"/>
      <c r="U608" s="36"/>
      <c r="V608" s="36"/>
      <c r="W608" s="36"/>
      <c r="X608" s="36"/>
      <c r="Y608" s="36"/>
      <c r="Z608" s="36"/>
      <c r="AA608" s="36"/>
      <c r="AB608" s="36"/>
      <c r="AC608" s="36"/>
      <c r="AD608" s="36"/>
      <c r="AE608" s="36"/>
      <c r="AT608" s="19" t="s">
        <v>152</v>
      </c>
      <c r="AU608" s="19" t="s">
        <v>85</v>
      </c>
    </row>
    <row r="609" spans="1:65" s="12" customFormat="1" ht="25.9" customHeight="1">
      <c r="B609" s="159"/>
      <c r="C609" s="160"/>
      <c r="D609" s="161" t="s">
        <v>74</v>
      </c>
      <c r="E609" s="162" t="s">
        <v>665</v>
      </c>
      <c r="F609" s="162" t="s">
        <v>666</v>
      </c>
      <c r="G609" s="160"/>
      <c r="H609" s="160"/>
      <c r="I609" s="163"/>
      <c r="J609" s="164">
        <f>BK609</f>
        <v>0</v>
      </c>
      <c r="K609" s="160"/>
      <c r="L609" s="165"/>
      <c r="M609" s="166"/>
      <c r="N609" s="167"/>
      <c r="O609" s="167"/>
      <c r="P609" s="168">
        <f>P610+P706+P778+P784+P792+P801+P811+P858+P877+P902+P933+P976+P999+P1005</f>
        <v>0</v>
      </c>
      <c r="Q609" s="167"/>
      <c r="R609" s="168">
        <f>R610+R706+R778+R784+R792+R801+R811+R858+R877+R902+R933+R976+R999+R1005</f>
        <v>10.885742374805199</v>
      </c>
      <c r="S609" s="167"/>
      <c r="T609" s="169">
        <f>T610+T706+T778+T784+T792+T801+T811+T858+T877+T902+T933+T976+T999+T1005</f>
        <v>9.4375150000000005E-2</v>
      </c>
      <c r="AR609" s="170" t="s">
        <v>85</v>
      </c>
      <c r="AT609" s="171" t="s">
        <v>74</v>
      </c>
      <c r="AU609" s="171" t="s">
        <v>75</v>
      </c>
      <c r="AY609" s="170" t="s">
        <v>142</v>
      </c>
      <c r="BK609" s="172">
        <f>BK610+BK706+BK778+BK784+BK792+BK801+BK811+BK858+BK877+BK902+BK933+BK976+BK999+BK1005</f>
        <v>0</v>
      </c>
    </row>
    <row r="610" spans="1:65" s="12" customFormat="1" ht="22.9" customHeight="1">
      <c r="B610" s="159"/>
      <c r="C610" s="160"/>
      <c r="D610" s="161" t="s">
        <v>74</v>
      </c>
      <c r="E610" s="173" t="s">
        <v>667</v>
      </c>
      <c r="F610" s="173" t="s">
        <v>668</v>
      </c>
      <c r="G610" s="160"/>
      <c r="H610" s="160"/>
      <c r="I610" s="163"/>
      <c r="J610" s="174">
        <f>BK610</f>
        <v>0</v>
      </c>
      <c r="K610" s="160"/>
      <c r="L610" s="165"/>
      <c r="M610" s="166"/>
      <c r="N610" s="167"/>
      <c r="O610" s="167"/>
      <c r="P610" s="168">
        <f>SUM(P611:P705)</f>
        <v>0</v>
      </c>
      <c r="Q610" s="167"/>
      <c r="R610" s="168">
        <f>SUM(R611:R705)</f>
        <v>0.67712951204000005</v>
      </c>
      <c r="S610" s="167"/>
      <c r="T610" s="169">
        <f>SUM(T611:T705)</f>
        <v>0</v>
      </c>
      <c r="AR610" s="170" t="s">
        <v>85</v>
      </c>
      <c r="AT610" s="171" t="s">
        <v>74</v>
      </c>
      <c r="AU610" s="171" t="s">
        <v>83</v>
      </c>
      <c r="AY610" s="170" t="s">
        <v>142</v>
      </c>
      <c r="BK610" s="172">
        <f>SUM(BK611:BK705)</f>
        <v>0</v>
      </c>
    </row>
    <row r="611" spans="1:65" s="2" customFormat="1" ht="24.2" customHeight="1">
      <c r="A611" s="36"/>
      <c r="B611" s="37"/>
      <c r="C611" s="175" t="s">
        <v>669</v>
      </c>
      <c r="D611" s="175" t="s">
        <v>145</v>
      </c>
      <c r="E611" s="176" t="s">
        <v>670</v>
      </c>
      <c r="F611" s="177" t="s">
        <v>671</v>
      </c>
      <c r="G611" s="178" t="s">
        <v>148</v>
      </c>
      <c r="H611" s="179">
        <v>27.704000000000001</v>
      </c>
      <c r="I611" s="180"/>
      <c r="J611" s="181">
        <f>ROUND(I611*H611,2)</f>
        <v>0</v>
      </c>
      <c r="K611" s="177" t="s">
        <v>149</v>
      </c>
      <c r="L611" s="41"/>
      <c r="M611" s="182" t="s">
        <v>21</v>
      </c>
      <c r="N611" s="183" t="s">
        <v>46</v>
      </c>
      <c r="O611" s="66"/>
      <c r="P611" s="184">
        <f>O611*H611</f>
        <v>0</v>
      </c>
      <c r="Q611" s="184">
        <v>0</v>
      </c>
      <c r="R611" s="184">
        <f>Q611*H611</f>
        <v>0</v>
      </c>
      <c r="S611" s="184">
        <v>0</v>
      </c>
      <c r="T611" s="185">
        <f>S611*H611</f>
        <v>0</v>
      </c>
      <c r="U611" s="36"/>
      <c r="V611" s="36"/>
      <c r="W611" s="36"/>
      <c r="X611" s="36"/>
      <c r="Y611" s="36"/>
      <c r="Z611" s="36"/>
      <c r="AA611" s="36"/>
      <c r="AB611" s="36"/>
      <c r="AC611" s="36"/>
      <c r="AD611" s="36"/>
      <c r="AE611" s="36"/>
      <c r="AR611" s="186" t="s">
        <v>265</v>
      </c>
      <c r="AT611" s="186" t="s">
        <v>145</v>
      </c>
      <c r="AU611" s="186" t="s">
        <v>85</v>
      </c>
      <c r="AY611" s="19" t="s">
        <v>142</v>
      </c>
      <c r="BE611" s="187">
        <f>IF(N611="základní",J611,0)</f>
        <v>0</v>
      </c>
      <c r="BF611" s="187">
        <f>IF(N611="snížená",J611,0)</f>
        <v>0</v>
      </c>
      <c r="BG611" s="187">
        <f>IF(N611="zákl. přenesená",J611,0)</f>
        <v>0</v>
      </c>
      <c r="BH611" s="187">
        <f>IF(N611="sníž. přenesená",J611,0)</f>
        <v>0</v>
      </c>
      <c r="BI611" s="187">
        <f>IF(N611="nulová",J611,0)</f>
        <v>0</v>
      </c>
      <c r="BJ611" s="19" t="s">
        <v>83</v>
      </c>
      <c r="BK611" s="187">
        <f>ROUND(I611*H611,2)</f>
        <v>0</v>
      </c>
      <c r="BL611" s="19" t="s">
        <v>265</v>
      </c>
      <c r="BM611" s="186" t="s">
        <v>672</v>
      </c>
    </row>
    <row r="612" spans="1:65" s="2" customFormat="1" ht="11.25">
      <c r="A612" s="36"/>
      <c r="B612" s="37"/>
      <c r="C612" s="38"/>
      <c r="D612" s="188" t="s">
        <v>152</v>
      </c>
      <c r="E612" s="38"/>
      <c r="F612" s="189" t="s">
        <v>673</v>
      </c>
      <c r="G612" s="38"/>
      <c r="H612" s="38"/>
      <c r="I612" s="190"/>
      <c r="J612" s="38"/>
      <c r="K612" s="38"/>
      <c r="L612" s="41"/>
      <c r="M612" s="191"/>
      <c r="N612" s="192"/>
      <c r="O612" s="66"/>
      <c r="P612" s="66"/>
      <c r="Q612" s="66"/>
      <c r="R612" s="66"/>
      <c r="S612" s="66"/>
      <c r="T612" s="67"/>
      <c r="U612" s="36"/>
      <c r="V612" s="36"/>
      <c r="W612" s="36"/>
      <c r="X612" s="36"/>
      <c r="Y612" s="36"/>
      <c r="Z612" s="36"/>
      <c r="AA612" s="36"/>
      <c r="AB612" s="36"/>
      <c r="AC612" s="36"/>
      <c r="AD612" s="36"/>
      <c r="AE612" s="36"/>
      <c r="AT612" s="19" t="s">
        <v>152</v>
      </c>
      <c r="AU612" s="19" t="s">
        <v>85</v>
      </c>
    </row>
    <row r="613" spans="1:65" s="13" customFormat="1" ht="11.25">
      <c r="B613" s="193"/>
      <c r="C613" s="194"/>
      <c r="D613" s="195" t="s">
        <v>154</v>
      </c>
      <c r="E613" s="196" t="s">
        <v>21</v>
      </c>
      <c r="F613" s="197" t="s">
        <v>674</v>
      </c>
      <c r="G613" s="194"/>
      <c r="H613" s="196" t="s">
        <v>21</v>
      </c>
      <c r="I613" s="198"/>
      <c r="J613" s="194"/>
      <c r="K613" s="194"/>
      <c r="L613" s="199"/>
      <c r="M613" s="200"/>
      <c r="N613" s="201"/>
      <c r="O613" s="201"/>
      <c r="P613" s="201"/>
      <c r="Q613" s="201"/>
      <c r="R613" s="201"/>
      <c r="S613" s="201"/>
      <c r="T613" s="202"/>
      <c r="AT613" s="203" t="s">
        <v>154</v>
      </c>
      <c r="AU613" s="203" t="s">
        <v>85</v>
      </c>
      <c r="AV613" s="13" t="s">
        <v>83</v>
      </c>
      <c r="AW613" s="13" t="s">
        <v>36</v>
      </c>
      <c r="AX613" s="13" t="s">
        <v>75</v>
      </c>
      <c r="AY613" s="203" t="s">
        <v>142</v>
      </c>
    </row>
    <row r="614" spans="1:65" s="13" customFormat="1" ht="11.25">
      <c r="B614" s="193"/>
      <c r="C614" s="194"/>
      <c r="D614" s="195" t="s">
        <v>154</v>
      </c>
      <c r="E614" s="196" t="s">
        <v>21</v>
      </c>
      <c r="F614" s="197" t="s">
        <v>675</v>
      </c>
      <c r="G614" s="194"/>
      <c r="H614" s="196" t="s">
        <v>21</v>
      </c>
      <c r="I614" s="198"/>
      <c r="J614" s="194"/>
      <c r="K614" s="194"/>
      <c r="L614" s="199"/>
      <c r="M614" s="200"/>
      <c r="N614" s="201"/>
      <c r="O614" s="201"/>
      <c r="P614" s="201"/>
      <c r="Q614" s="201"/>
      <c r="R614" s="201"/>
      <c r="S614" s="201"/>
      <c r="T614" s="202"/>
      <c r="AT614" s="203" t="s">
        <v>154</v>
      </c>
      <c r="AU614" s="203" t="s">
        <v>85</v>
      </c>
      <c r="AV614" s="13" t="s">
        <v>83</v>
      </c>
      <c r="AW614" s="13" t="s">
        <v>36</v>
      </c>
      <c r="AX614" s="13" t="s">
        <v>75</v>
      </c>
      <c r="AY614" s="203" t="s">
        <v>142</v>
      </c>
    </row>
    <row r="615" spans="1:65" s="14" customFormat="1" ht="11.25">
      <c r="B615" s="204"/>
      <c r="C615" s="205"/>
      <c r="D615" s="195" t="s">
        <v>154</v>
      </c>
      <c r="E615" s="206" t="s">
        <v>21</v>
      </c>
      <c r="F615" s="207" t="s">
        <v>676</v>
      </c>
      <c r="G615" s="205"/>
      <c r="H615" s="208">
        <v>27.704000000000001</v>
      </c>
      <c r="I615" s="209"/>
      <c r="J615" s="205"/>
      <c r="K615" s="205"/>
      <c r="L615" s="210"/>
      <c r="M615" s="211"/>
      <c r="N615" s="212"/>
      <c r="O615" s="212"/>
      <c r="P615" s="212"/>
      <c r="Q615" s="212"/>
      <c r="R615" s="212"/>
      <c r="S615" s="212"/>
      <c r="T615" s="213"/>
      <c r="AT615" s="214" t="s">
        <v>154</v>
      </c>
      <c r="AU615" s="214" t="s">
        <v>85</v>
      </c>
      <c r="AV615" s="14" t="s">
        <v>85</v>
      </c>
      <c r="AW615" s="14" t="s">
        <v>36</v>
      </c>
      <c r="AX615" s="14" t="s">
        <v>75</v>
      </c>
      <c r="AY615" s="214" t="s">
        <v>142</v>
      </c>
    </row>
    <row r="616" spans="1:65" s="16" customFormat="1" ht="11.25">
      <c r="B616" s="226"/>
      <c r="C616" s="227"/>
      <c r="D616" s="195" t="s">
        <v>154</v>
      </c>
      <c r="E616" s="228" t="s">
        <v>21</v>
      </c>
      <c r="F616" s="229" t="s">
        <v>164</v>
      </c>
      <c r="G616" s="227"/>
      <c r="H616" s="230">
        <v>27.704000000000001</v>
      </c>
      <c r="I616" s="231"/>
      <c r="J616" s="227"/>
      <c r="K616" s="227"/>
      <c r="L616" s="232"/>
      <c r="M616" s="233"/>
      <c r="N616" s="234"/>
      <c r="O616" s="234"/>
      <c r="P616" s="234"/>
      <c r="Q616" s="234"/>
      <c r="R616" s="234"/>
      <c r="S616" s="234"/>
      <c r="T616" s="235"/>
      <c r="AT616" s="236" t="s">
        <v>154</v>
      </c>
      <c r="AU616" s="236" t="s">
        <v>85</v>
      </c>
      <c r="AV616" s="16" t="s">
        <v>150</v>
      </c>
      <c r="AW616" s="16" t="s">
        <v>36</v>
      </c>
      <c r="AX616" s="16" t="s">
        <v>83</v>
      </c>
      <c r="AY616" s="236" t="s">
        <v>142</v>
      </c>
    </row>
    <row r="617" spans="1:65" s="2" customFormat="1" ht="16.5" customHeight="1">
      <c r="A617" s="36"/>
      <c r="B617" s="37"/>
      <c r="C617" s="238" t="s">
        <v>677</v>
      </c>
      <c r="D617" s="238" t="s">
        <v>381</v>
      </c>
      <c r="E617" s="239" t="s">
        <v>678</v>
      </c>
      <c r="F617" s="240" t="s">
        <v>679</v>
      </c>
      <c r="G617" s="241" t="s">
        <v>248</v>
      </c>
      <c r="H617" s="242">
        <v>8.9999999999999993E-3</v>
      </c>
      <c r="I617" s="243"/>
      <c r="J617" s="244">
        <f>ROUND(I617*H617,2)</f>
        <v>0</v>
      </c>
      <c r="K617" s="240" t="s">
        <v>149</v>
      </c>
      <c r="L617" s="245"/>
      <c r="M617" s="246" t="s">
        <v>21</v>
      </c>
      <c r="N617" s="247" t="s">
        <v>46</v>
      </c>
      <c r="O617" s="66"/>
      <c r="P617" s="184">
        <f>O617*H617</f>
        <v>0</v>
      </c>
      <c r="Q617" s="184">
        <v>1</v>
      </c>
      <c r="R617" s="184">
        <f>Q617*H617</f>
        <v>8.9999999999999993E-3</v>
      </c>
      <c r="S617" s="184">
        <v>0</v>
      </c>
      <c r="T617" s="185">
        <f>S617*H617</f>
        <v>0</v>
      </c>
      <c r="U617" s="36"/>
      <c r="V617" s="36"/>
      <c r="W617" s="36"/>
      <c r="X617" s="36"/>
      <c r="Y617" s="36"/>
      <c r="Z617" s="36"/>
      <c r="AA617" s="36"/>
      <c r="AB617" s="36"/>
      <c r="AC617" s="36"/>
      <c r="AD617" s="36"/>
      <c r="AE617" s="36"/>
      <c r="AR617" s="186" t="s">
        <v>395</v>
      </c>
      <c r="AT617" s="186" t="s">
        <v>381</v>
      </c>
      <c r="AU617" s="186" t="s">
        <v>85</v>
      </c>
      <c r="AY617" s="19" t="s">
        <v>142</v>
      </c>
      <c r="BE617" s="187">
        <f>IF(N617="základní",J617,0)</f>
        <v>0</v>
      </c>
      <c r="BF617" s="187">
        <f>IF(N617="snížená",J617,0)</f>
        <v>0</v>
      </c>
      <c r="BG617" s="187">
        <f>IF(N617="zákl. přenesená",J617,0)</f>
        <v>0</v>
      </c>
      <c r="BH617" s="187">
        <f>IF(N617="sníž. přenesená",J617,0)</f>
        <v>0</v>
      </c>
      <c r="BI617" s="187">
        <f>IF(N617="nulová",J617,0)</f>
        <v>0</v>
      </c>
      <c r="BJ617" s="19" t="s">
        <v>83</v>
      </c>
      <c r="BK617" s="187">
        <f>ROUND(I617*H617,2)</f>
        <v>0</v>
      </c>
      <c r="BL617" s="19" t="s">
        <v>265</v>
      </c>
      <c r="BM617" s="186" t="s">
        <v>680</v>
      </c>
    </row>
    <row r="618" spans="1:65" s="14" customFormat="1" ht="11.25">
      <c r="B618" s="204"/>
      <c r="C618" s="205"/>
      <c r="D618" s="195" t="s">
        <v>154</v>
      </c>
      <c r="E618" s="205"/>
      <c r="F618" s="207" t="s">
        <v>681</v>
      </c>
      <c r="G618" s="205"/>
      <c r="H618" s="208">
        <v>8.9999999999999993E-3</v>
      </c>
      <c r="I618" s="209"/>
      <c r="J618" s="205"/>
      <c r="K618" s="205"/>
      <c r="L618" s="210"/>
      <c r="M618" s="211"/>
      <c r="N618" s="212"/>
      <c r="O618" s="212"/>
      <c r="P618" s="212"/>
      <c r="Q618" s="212"/>
      <c r="R618" s="212"/>
      <c r="S618" s="212"/>
      <c r="T618" s="213"/>
      <c r="AT618" s="214" t="s">
        <v>154</v>
      </c>
      <c r="AU618" s="214" t="s">
        <v>85</v>
      </c>
      <c r="AV618" s="14" t="s">
        <v>85</v>
      </c>
      <c r="AW618" s="14" t="s">
        <v>4</v>
      </c>
      <c r="AX618" s="14" t="s">
        <v>83</v>
      </c>
      <c r="AY618" s="214" t="s">
        <v>142</v>
      </c>
    </row>
    <row r="619" spans="1:65" s="2" customFormat="1" ht="16.5" customHeight="1">
      <c r="A619" s="36"/>
      <c r="B619" s="37"/>
      <c r="C619" s="175" t="s">
        <v>682</v>
      </c>
      <c r="D619" s="175" t="s">
        <v>145</v>
      </c>
      <c r="E619" s="176" t="s">
        <v>683</v>
      </c>
      <c r="F619" s="177" t="s">
        <v>684</v>
      </c>
      <c r="G619" s="178" t="s">
        <v>148</v>
      </c>
      <c r="H619" s="179">
        <v>27.704000000000001</v>
      </c>
      <c r="I619" s="180"/>
      <c r="J619" s="181">
        <f>ROUND(I619*H619,2)</f>
        <v>0</v>
      </c>
      <c r="K619" s="177" t="s">
        <v>149</v>
      </c>
      <c r="L619" s="41"/>
      <c r="M619" s="182" t="s">
        <v>21</v>
      </c>
      <c r="N619" s="183" t="s">
        <v>46</v>
      </c>
      <c r="O619" s="66"/>
      <c r="P619" s="184">
        <f>O619*H619</f>
        <v>0</v>
      </c>
      <c r="Q619" s="184">
        <v>3.6374999999999998E-4</v>
      </c>
      <c r="R619" s="184">
        <f>Q619*H619</f>
        <v>1.0077329999999999E-2</v>
      </c>
      <c r="S619" s="184">
        <v>0</v>
      </c>
      <c r="T619" s="185">
        <f>S619*H619</f>
        <v>0</v>
      </c>
      <c r="U619" s="36"/>
      <c r="V619" s="36"/>
      <c r="W619" s="36"/>
      <c r="X619" s="36"/>
      <c r="Y619" s="36"/>
      <c r="Z619" s="36"/>
      <c r="AA619" s="36"/>
      <c r="AB619" s="36"/>
      <c r="AC619" s="36"/>
      <c r="AD619" s="36"/>
      <c r="AE619" s="36"/>
      <c r="AR619" s="186" t="s">
        <v>265</v>
      </c>
      <c r="AT619" s="186" t="s">
        <v>145</v>
      </c>
      <c r="AU619" s="186" t="s">
        <v>85</v>
      </c>
      <c r="AY619" s="19" t="s">
        <v>142</v>
      </c>
      <c r="BE619" s="187">
        <f>IF(N619="základní",J619,0)</f>
        <v>0</v>
      </c>
      <c r="BF619" s="187">
        <f>IF(N619="snížená",J619,0)</f>
        <v>0</v>
      </c>
      <c r="BG619" s="187">
        <f>IF(N619="zákl. přenesená",J619,0)</f>
        <v>0</v>
      </c>
      <c r="BH619" s="187">
        <f>IF(N619="sníž. přenesená",J619,0)</f>
        <v>0</v>
      </c>
      <c r="BI619" s="187">
        <f>IF(N619="nulová",J619,0)</f>
        <v>0</v>
      </c>
      <c r="BJ619" s="19" t="s">
        <v>83</v>
      </c>
      <c r="BK619" s="187">
        <f>ROUND(I619*H619,2)</f>
        <v>0</v>
      </c>
      <c r="BL619" s="19" t="s">
        <v>265</v>
      </c>
      <c r="BM619" s="186" t="s">
        <v>685</v>
      </c>
    </row>
    <row r="620" spans="1:65" s="2" customFormat="1" ht="11.25">
      <c r="A620" s="36"/>
      <c r="B620" s="37"/>
      <c r="C620" s="38"/>
      <c r="D620" s="188" t="s">
        <v>152</v>
      </c>
      <c r="E620" s="38"/>
      <c r="F620" s="189" t="s">
        <v>686</v>
      </c>
      <c r="G620" s="38"/>
      <c r="H620" s="38"/>
      <c r="I620" s="190"/>
      <c r="J620" s="38"/>
      <c r="K620" s="38"/>
      <c r="L620" s="41"/>
      <c r="M620" s="191"/>
      <c r="N620" s="192"/>
      <c r="O620" s="66"/>
      <c r="P620" s="66"/>
      <c r="Q620" s="66"/>
      <c r="R620" s="66"/>
      <c r="S620" s="66"/>
      <c r="T620" s="67"/>
      <c r="U620" s="36"/>
      <c r="V620" s="36"/>
      <c r="W620" s="36"/>
      <c r="X620" s="36"/>
      <c r="Y620" s="36"/>
      <c r="Z620" s="36"/>
      <c r="AA620" s="36"/>
      <c r="AB620" s="36"/>
      <c r="AC620" s="36"/>
      <c r="AD620" s="36"/>
      <c r="AE620" s="36"/>
      <c r="AT620" s="19" t="s">
        <v>152</v>
      </c>
      <c r="AU620" s="19" t="s">
        <v>85</v>
      </c>
    </row>
    <row r="621" spans="1:65" s="14" customFormat="1" ht="11.25">
      <c r="B621" s="204"/>
      <c r="C621" s="205"/>
      <c r="D621" s="195" t="s">
        <v>154</v>
      </c>
      <c r="E621" s="206" t="s">
        <v>21</v>
      </c>
      <c r="F621" s="207" t="s">
        <v>687</v>
      </c>
      <c r="G621" s="205"/>
      <c r="H621" s="208">
        <v>27.704000000000001</v>
      </c>
      <c r="I621" s="209"/>
      <c r="J621" s="205"/>
      <c r="K621" s="205"/>
      <c r="L621" s="210"/>
      <c r="M621" s="211"/>
      <c r="N621" s="212"/>
      <c r="O621" s="212"/>
      <c r="P621" s="212"/>
      <c r="Q621" s="212"/>
      <c r="R621" s="212"/>
      <c r="S621" s="212"/>
      <c r="T621" s="213"/>
      <c r="AT621" s="214" t="s">
        <v>154</v>
      </c>
      <c r="AU621" s="214" t="s">
        <v>85</v>
      </c>
      <c r="AV621" s="14" t="s">
        <v>85</v>
      </c>
      <c r="AW621" s="14" t="s">
        <v>36</v>
      </c>
      <c r="AX621" s="14" t="s">
        <v>75</v>
      </c>
      <c r="AY621" s="214" t="s">
        <v>142</v>
      </c>
    </row>
    <row r="622" spans="1:65" s="16" customFormat="1" ht="11.25">
      <c r="B622" s="226"/>
      <c r="C622" s="227"/>
      <c r="D622" s="195" t="s">
        <v>154</v>
      </c>
      <c r="E622" s="228" t="s">
        <v>21</v>
      </c>
      <c r="F622" s="229" t="s">
        <v>164</v>
      </c>
      <c r="G622" s="227"/>
      <c r="H622" s="230">
        <v>27.704000000000001</v>
      </c>
      <c r="I622" s="231"/>
      <c r="J622" s="227"/>
      <c r="K622" s="227"/>
      <c r="L622" s="232"/>
      <c r="M622" s="233"/>
      <c r="N622" s="234"/>
      <c r="O622" s="234"/>
      <c r="P622" s="234"/>
      <c r="Q622" s="234"/>
      <c r="R622" s="234"/>
      <c r="S622" s="234"/>
      <c r="T622" s="235"/>
      <c r="AT622" s="236" t="s">
        <v>154</v>
      </c>
      <c r="AU622" s="236" t="s">
        <v>85</v>
      </c>
      <c r="AV622" s="16" t="s">
        <v>150</v>
      </c>
      <c r="AW622" s="16" t="s">
        <v>36</v>
      </c>
      <c r="AX622" s="16" t="s">
        <v>83</v>
      </c>
      <c r="AY622" s="236" t="s">
        <v>142</v>
      </c>
    </row>
    <row r="623" spans="1:65" s="2" customFormat="1" ht="24.2" customHeight="1">
      <c r="A623" s="36"/>
      <c r="B623" s="37"/>
      <c r="C623" s="238" t="s">
        <v>688</v>
      </c>
      <c r="D623" s="238" t="s">
        <v>381</v>
      </c>
      <c r="E623" s="239" t="s">
        <v>689</v>
      </c>
      <c r="F623" s="240" t="s">
        <v>690</v>
      </c>
      <c r="G623" s="241" t="s">
        <v>148</v>
      </c>
      <c r="H623" s="242">
        <v>32.289000000000001</v>
      </c>
      <c r="I623" s="243"/>
      <c r="J623" s="244">
        <f>ROUND(I623*H623,2)</f>
        <v>0</v>
      </c>
      <c r="K623" s="240" t="s">
        <v>149</v>
      </c>
      <c r="L623" s="245"/>
      <c r="M623" s="246" t="s">
        <v>21</v>
      </c>
      <c r="N623" s="247" t="s">
        <v>46</v>
      </c>
      <c r="O623" s="66"/>
      <c r="P623" s="184">
        <f>O623*H623</f>
        <v>0</v>
      </c>
      <c r="Q623" s="184">
        <v>4.7000000000000002E-3</v>
      </c>
      <c r="R623" s="184">
        <f>Q623*H623</f>
        <v>0.15175830000000001</v>
      </c>
      <c r="S623" s="184">
        <v>0</v>
      </c>
      <c r="T623" s="185">
        <f>S623*H623</f>
        <v>0</v>
      </c>
      <c r="U623" s="36"/>
      <c r="V623" s="36"/>
      <c r="W623" s="36"/>
      <c r="X623" s="36"/>
      <c r="Y623" s="36"/>
      <c r="Z623" s="36"/>
      <c r="AA623" s="36"/>
      <c r="AB623" s="36"/>
      <c r="AC623" s="36"/>
      <c r="AD623" s="36"/>
      <c r="AE623" s="36"/>
      <c r="AR623" s="186" t="s">
        <v>395</v>
      </c>
      <c r="AT623" s="186" t="s">
        <v>381</v>
      </c>
      <c r="AU623" s="186" t="s">
        <v>85</v>
      </c>
      <c r="AY623" s="19" t="s">
        <v>142</v>
      </c>
      <c r="BE623" s="187">
        <f>IF(N623="základní",J623,0)</f>
        <v>0</v>
      </c>
      <c r="BF623" s="187">
        <f>IF(N623="snížená",J623,0)</f>
        <v>0</v>
      </c>
      <c r="BG623" s="187">
        <f>IF(N623="zákl. přenesená",J623,0)</f>
        <v>0</v>
      </c>
      <c r="BH623" s="187">
        <f>IF(N623="sníž. přenesená",J623,0)</f>
        <v>0</v>
      </c>
      <c r="BI623" s="187">
        <f>IF(N623="nulová",J623,0)</f>
        <v>0</v>
      </c>
      <c r="BJ623" s="19" t="s">
        <v>83</v>
      </c>
      <c r="BK623" s="187">
        <f>ROUND(I623*H623,2)</f>
        <v>0</v>
      </c>
      <c r="BL623" s="19" t="s">
        <v>265</v>
      </c>
      <c r="BM623" s="186" t="s">
        <v>691</v>
      </c>
    </row>
    <row r="624" spans="1:65" s="14" customFormat="1" ht="11.25">
      <c r="B624" s="204"/>
      <c r="C624" s="205"/>
      <c r="D624" s="195" t="s">
        <v>154</v>
      </c>
      <c r="E624" s="205"/>
      <c r="F624" s="207" t="s">
        <v>692</v>
      </c>
      <c r="G624" s="205"/>
      <c r="H624" s="208">
        <v>32.289000000000001</v>
      </c>
      <c r="I624" s="209"/>
      <c r="J624" s="205"/>
      <c r="K624" s="205"/>
      <c r="L624" s="210"/>
      <c r="M624" s="211"/>
      <c r="N624" s="212"/>
      <c r="O624" s="212"/>
      <c r="P624" s="212"/>
      <c r="Q624" s="212"/>
      <c r="R624" s="212"/>
      <c r="S624" s="212"/>
      <c r="T624" s="213"/>
      <c r="AT624" s="214" t="s">
        <v>154</v>
      </c>
      <c r="AU624" s="214" t="s">
        <v>85</v>
      </c>
      <c r="AV624" s="14" t="s">
        <v>85</v>
      </c>
      <c r="AW624" s="14" t="s">
        <v>4</v>
      </c>
      <c r="AX624" s="14" t="s">
        <v>83</v>
      </c>
      <c r="AY624" s="214" t="s">
        <v>142</v>
      </c>
    </row>
    <row r="625" spans="1:65" s="2" customFormat="1" ht="24.2" customHeight="1">
      <c r="A625" s="36"/>
      <c r="B625" s="37"/>
      <c r="C625" s="175" t="s">
        <v>693</v>
      </c>
      <c r="D625" s="175" t="s">
        <v>145</v>
      </c>
      <c r="E625" s="176" t="s">
        <v>694</v>
      </c>
      <c r="F625" s="177" t="s">
        <v>695</v>
      </c>
      <c r="G625" s="178" t="s">
        <v>167</v>
      </c>
      <c r="H625" s="179">
        <v>53.786000000000001</v>
      </c>
      <c r="I625" s="180"/>
      <c r="J625" s="181">
        <f>ROUND(I625*H625,2)</f>
        <v>0</v>
      </c>
      <c r="K625" s="177" t="s">
        <v>149</v>
      </c>
      <c r="L625" s="41"/>
      <c r="M625" s="182" t="s">
        <v>21</v>
      </c>
      <c r="N625" s="183" t="s">
        <v>46</v>
      </c>
      <c r="O625" s="66"/>
      <c r="P625" s="184">
        <f>O625*H625</f>
        <v>0</v>
      </c>
      <c r="Q625" s="184">
        <v>6.0479999999999996E-4</v>
      </c>
      <c r="R625" s="184">
        <f>Q625*H625</f>
        <v>3.2529772799999995E-2</v>
      </c>
      <c r="S625" s="184">
        <v>0</v>
      </c>
      <c r="T625" s="185">
        <f>S625*H625</f>
        <v>0</v>
      </c>
      <c r="U625" s="36"/>
      <c r="V625" s="36"/>
      <c r="W625" s="36"/>
      <c r="X625" s="36"/>
      <c r="Y625" s="36"/>
      <c r="Z625" s="36"/>
      <c r="AA625" s="36"/>
      <c r="AB625" s="36"/>
      <c r="AC625" s="36"/>
      <c r="AD625" s="36"/>
      <c r="AE625" s="36"/>
      <c r="AR625" s="186" t="s">
        <v>265</v>
      </c>
      <c r="AT625" s="186" t="s">
        <v>145</v>
      </c>
      <c r="AU625" s="186" t="s">
        <v>85</v>
      </c>
      <c r="AY625" s="19" t="s">
        <v>142</v>
      </c>
      <c r="BE625" s="187">
        <f>IF(N625="základní",J625,0)</f>
        <v>0</v>
      </c>
      <c r="BF625" s="187">
        <f>IF(N625="snížená",J625,0)</f>
        <v>0</v>
      </c>
      <c r="BG625" s="187">
        <f>IF(N625="zákl. přenesená",J625,0)</f>
        <v>0</v>
      </c>
      <c r="BH625" s="187">
        <f>IF(N625="sníž. přenesená",J625,0)</f>
        <v>0</v>
      </c>
      <c r="BI625" s="187">
        <f>IF(N625="nulová",J625,0)</f>
        <v>0</v>
      </c>
      <c r="BJ625" s="19" t="s">
        <v>83</v>
      </c>
      <c r="BK625" s="187">
        <f>ROUND(I625*H625,2)</f>
        <v>0</v>
      </c>
      <c r="BL625" s="19" t="s">
        <v>265</v>
      </c>
      <c r="BM625" s="186" t="s">
        <v>696</v>
      </c>
    </row>
    <row r="626" spans="1:65" s="2" customFormat="1" ht="11.25">
      <c r="A626" s="36"/>
      <c r="B626" s="37"/>
      <c r="C626" s="38"/>
      <c r="D626" s="188" t="s">
        <v>152</v>
      </c>
      <c r="E626" s="38"/>
      <c r="F626" s="189" t="s">
        <v>697</v>
      </c>
      <c r="G626" s="38"/>
      <c r="H626" s="38"/>
      <c r="I626" s="190"/>
      <c r="J626" s="38"/>
      <c r="K626" s="38"/>
      <c r="L626" s="41"/>
      <c r="M626" s="191"/>
      <c r="N626" s="192"/>
      <c r="O626" s="66"/>
      <c r="P626" s="66"/>
      <c r="Q626" s="66"/>
      <c r="R626" s="66"/>
      <c r="S626" s="66"/>
      <c r="T626" s="67"/>
      <c r="U626" s="36"/>
      <c r="V626" s="36"/>
      <c r="W626" s="36"/>
      <c r="X626" s="36"/>
      <c r="Y626" s="36"/>
      <c r="Z626" s="36"/>
      <c r="AA626" s="36"/>
      <c r="AB626" s="36"/>
      <c r="AC626" s="36"/>
      <c r="AD626" s="36"/>
      <c r="AE626" s="36"/>
      <c r="AT626" s="19" t="s">
        <v>152</v>
      </c>
      <c r="AU626" s="19" t="s">
        <v>85</v>
      </c>
    </row>
    <row r="627" spans="1:65" s="13" customFormat="1" ht="11.25">
      <c r="B627" s="193"/>
      <c r="C627" s="194"/>
      <c r="D627" s="195" t="s">
        <v>154</v>
      </c>
      <c r="E627" s="196" t="s">
        <v>21</v>
      </c>
      <c r="F627" s="197" t="s">
        <v>698</v>
      </c>
      <c r="G627" s="194"/>
      <c r="H627" s="196" t="s">
        <v>21</v>
      </c>
      <c r="I627" s="198"/>
      <c r="J627" s="194"/>
      <c r="K627" s="194"/>
      <c r="L627" s="199"/>
      <c r="M627" s="200"/>
      <c r="N627" s="201"/>
      <c r="O627" s="201"/>
      <c r="P627" s="201"/>
      <c r="Q627" s="201"/>
      <c r="R627" s="201"/>
      <c r="S627" s="201"/>
      <c r="T627" s="202"/>
      <c r="AT627" s="203" t="s">
        <v>154</v>
      </c>
      <c r="AU627" s="203" t="s">
        <v>85</v>
      </c>
      <c r="AV627" s="13" t="s">
        <v>83</v>
      </c>
      <c r="AW627" s="13" t="s">
        <v>36</v>
      </c>
      <c r="AX627" s="13" t="s">
        <v>75</v>
      </c>
      <c r="AY627" s="203" t="s">
        <v>142</v>
      </c>
    </row>
    <row r="628" spans="1:65" s="13" customFormat="1" ht="11.25">
      <c r="B628" s="193"/>
      <c r="C628" s="194"/>
      <c r="D628" s="195" t="s">
        <v>154</v>
      </c>
      <c r="E628" s="196" t="s">
        <v>21</v>
      </c>
      <c r="F628" s="197" t="s">
        <v>675</v>
      </c>
      <c r="G628" s="194"/>
      <c r="H628" s="196" t="s">
        <v>21</v>
      </c>
      <c r="I628" s="198"/>
      <c r="J628" s="194"/>
      <c r="K628" s="194"/>
      <c r="L628" s="199"/>
      <c r="M628" s="200"/>
      <c r="N628" s="201"/>
      <c r="O628" s="201"/>
      <c r="P628" s="201"/>
      <c r="Q628" s="201"/>
      <c r="R628" s="201"/>
      <c r="S628" s="201"/>
      <c r="T628" s="202"/>
      <c r="AT628" s="203" t="s">
        <v>154</v>
      </c>
      <c r="AU628" s="203" t="s">
        <v>85</v>
      </c>
      <c r="AV628" s="13" t="s">
        <v>83</v>
      </c>
      <c r="AW628" s="13" t="s">
        <v>36</v>
      </c>
      <c r="AX628" s="13" t="s">
        <v>75</v>
      </c>
      <c r="AY628" s="203" t="s">
        <v>142</v>
      </c>
    </row>
    <row r="629" spans="1:65" s="14" customFormat="1" ht="11.25">
      <c r="B629" s="204"/>
      <c r="C629" s="205"/>
      <c r="D629" s="195" t="s">
        <v>154</v>
      </c>
      <c r="E629" s="206" t="s">
        <v>21</v>
      </c>
      <c r="F629" s="207" t="s">
        <v>699</v>
      </c>
      <c r="G629" s="205"/>
      <c r="H629" s="208">
        <v>21.35</v>
      </c>
      <c r="I629" s="209"/>
      <c r="J629" s="205"/>
      <c r="K629" s="205"/>
      <c r="L629" s="210"/>
      <c r="M629" s="211"/>
      <c r="N629" s="212"/>
      <c r="O629" s="212"/>
      <c r="P629" s="212"/>
      <c r="Q629" s="212"/>
      <c r="R629" s="212"/>
      <c r="S629" s="212"/>
      <c r="T629" s="213"/>
      <c r="AT629" s="214" t="s">
        <v>154</v>
      </c>
      <c r="AU629" s="214" t="s">
        <v>85</v>
      </c>
      <c r="AV629" s="14" t="s">
        <v>85</v>
      </c>
      <c r="AW629" s="14" t="s">
        <v>36</v>
      </c>
      <c r="AX629" s="14" t="s">
        <v>75</v>
      </c>
      <c r="AY629" s="214" t="s">
        <v>142</v>
      </c>
    </row>
    <row r="630" spans="1:65" s="15" customFormat="1" ht="11.25">
      <c r="B630" s="215"/>
      <c r="C630" s="216"/>
      <c r="D630" s="195" t="s">
        <v>154</v>
      </c>
      <c r="E630" s="217" t="s">
        <v>21</v>
      </c>
      <c r="F630" s="218" t="s">
        <v>161</v>
      </c>
      <c r="G630" s="216"/>
      <c r="H630" s="219">
        <v>21.35</v>
      </c>
      <c r="I630" s="220"/>
      <c r="J630" s="216"/>
      <c r="K630" s="216"/>
      <c r="L630" s="221"/>
      <c r="M630" s="222"/>
      <c r="N630" s="223"/>
      <c r="O630" s="223"/>
      <c r="P630" s="223"/>
      <c r="Q630" s="223"/>
      <c r="R630" s="223"/>
      <c r="S630" s="223"/>
      <c r="T630" s="224"/>
      <c r="AT630" s="225" t="s">
        <v>154</v>
      </c>
      <c r="AU630" s="225" t="s">
        <v>85</v>
      </c>
      <c r="AV630" s="15" t="s">
        <v>143</v>
      </c>
      <c r="AW630" s="15" t="s">
        <v>36</v>
      </c>
      <c r="AX630" s="15" t="s">
        <v>75</v>
      </c>
      <c r="AY630" s="225" t="s">
        <v>142</v>
      </c>
    </row>
    <row r="631" spans="1:65" s="13" customFormat="1" ht="11.25">
      <c r="B631" s="193"/>
      <c r="C631" s="194"/>
      <c r="D631" s="195" t="s">
        <v>154</v>
      </c>
      <c r="E631" s="196" t="s">
        <v>21</v>
      </c>
      <c r="F631" s="197" t="s">
        <v>700</v>
      </c>
      <c r="G631" s="194"/>
      <c r="H631" s="196" t="s">
        <v>21</v>
      </c>
      <c r="I631" s="198"/>
      <c r="J631" s="194"/>
      <c r="K631" s="194"/>
      <c r="L631" s="199"/>
      <c r="M631" s="200"/>
      <c r="N631" s="201"/>
      <c r="O631" s="201"/>
      <c r="P631" s="201"/>
      <c r="Q631" s="201"/>
      <c r="R631" s="201"/>
      <c r="S631" s="201"/>
      <c r="T631" s="202"/>
      <c r="AT631" s="203" t="s">
        <v>154</v>
      </c>
      <c r="AU631" s="203" t="s">
        <v>85</v>
      </c>
      <c r="AV631" s="13" t="s">
        <v>83</v>
      </c>
      <c r="AW631" s="13" t="s">
        <v>36</v>
      </c>
      <c r="AX631" s="13" t="s">
        <v>75</v>
      </c>
      <c r="AY631" s="203" t="s">
        <v>142</v>
      </c>
    </row>
    <row r="632" spans="1:65" s="14" customFormat="1" ht="11.25">
      <c r="B632" s="204"/>
      <c r="C632" s="205"/>
      <c r="D632" s="195" t="s">
        <v>154</v>
      </c>
      <c r="E632" s="206" t="s">
        <v>21</v>
      </c>
      <c r="F632" s="207" t="s">
        <v>701</v>
      </c>
      <c r="G632" s="205"/>
      <c r="H632" s="208">
        <v>32.436</v>
      </c>
      <c r="I632" s="209"/>
      <c r="J632" s="205"/>
      <c r="K632" s="205"/>
      <c r="L632" s="210"/>
      <c r="M632" s="211"/>
      <c r="N632" s="212"/>
      <c r="O632" s="212"/>
      <c r="P632" s="212"/>
      <c r="Q632" s="212"/>
      <c r="R632" s="212"/>
      <c r="S632" s="212"/>
      <c r="T632" s="213"/>
      <c r="AT632" s="214" t="s">
        <v>154</v>
      </c>
      <c r="AU632" s="214" t="s">
        <v>85</v>
      </c>
      <c r="AV632" s="14" t="s">
        <v>85</v>
      </c>
      <c r="AW632" s="14" t="s">
        <v>36</v>
      </c>
      <c r="AX632" s="14" t="s">
        <v>75</v>
      </c>
      <c r="AY632" s="214" t="s">
        <v>142</v>
      </c>
    </row>
    <row r="633" spans="1:65" s="15" customFormat="1" ht="11.25">
      <c r="B633" s="215"/>
      <c r="C633" s="216"/>
      <c r="D633" s="195" t="s">
        <v>154</v>
      </c>
      <c r="E633" s="217" t="s">
        <v>21</v>
      </c>
      <c r="F633" s="218" t="s">
        <v>161</v>
      </c>
      <c r="G633" s="216"/>
      <c r="H633" s="219">
        <v>32.436</v>
      </c>
      <c r="I633" s="220"/>
      <c r="J633" s="216"/>
      <c r="K633" s="216"/>
      <c r="L633" s="221"/>
      <c r="M633" s="222"/>
      <c r="N633" s="223"/>
      <c r="O633" s="223"/>
      <c r="P633" s="223"/>
      <c r="Q633" s="223"/>
      <c r="R633" s="223"/>
      <c r="S633" s="223"/>
      <c r="T633" s="224"/>
      <c r="AT633" s="225" t="s">
        <v>154</v>
      </c>
      <c r="AU633" s="225" t="s">
        <v>85</v>
      </c>
      <c r="AV633" s="15" t="s">
        <v>143</v>
      </c>
      <c r="AW633" s="15" t="s">
        <v>36</v>
      </c>
      <c r="AX633" s="15" t="s">
        <v>75</v>
      </c>
      <c r="AY633" s="225" t="s">
        <v>142</v>
      </c>
    </row>
    <row r="634" spans="1:65" s="16" customFormat="1" ht="11.25">
      <c r="B634" s="226"/>
      <c r="C634" s="227"/>
      <c r="D634" s="195" t="s">
        <v>154</v>
      </c>
      <c r="E634" s="228" t="s">
        <v>21</v>
      </c>
      <c r="F634" s="229" t="s">
        <v>164</v>
      </c>
      <c r="G634" s="227"/>
      <c r="H634" s="230">
        <v>53.786000000000001</v>
      </c>
      <c r="I634" s="231"/>
      <c r="J634" s="227"/>
      <c r="K634" s="227"/>
      <c r="L634" s="232"/>
      <c r="M634" s="233"/>
      <c r="N634" s="234"/>
      <c r="O634" s="234"/>
      <c r="P634" s="234"/>
      <c r="Q634" s="234"/>
      <c r="R634" s="234"/>
      <c r="S634" s="234"/>
      <c r="T634" s="235"/>
      <c r="AT634" s="236" t="s">
        <v>154</v>
      </c>
      <c r="AU634" s="236" t="s">
        <v>85</v>
      </c>
      <c r="AV634" s="16" t="s">
        <v>150</v>
      </c>
      <c r="AW634" s="16" t="s">
        <v>36</v>
      </c>
      <c r="AX634" s="16" t="s">
        <v>83</v>
      </c>
      <c r="AY634" s="236" t="s">
        <v>142</v>
      </c>
    </row>
    <row r="635" spans="1:65" s="2" customFormat="1" ht="24.2" customHeight="1">
      <c r="A635" s="36"/>
      <c r="B635" s="37"/>
      <c r="C635" s="175" t="s">
        <v>702</v>
      </c>
      <c r="D635" s="175" t="s">
        <v>145</v>
      </c>
      <c r="E635" s="176" t="s">
        <v>703</v>
      </c>
      <c r="F635" s="177" t="s">
        <v>704</v>
      </c>
      <c r="G635" s="178" t="s">
        <v>167</v>
      </c>
      <c r="H635" s="179">
        <v>10.843</v>
      </c>
      <c r="I635" s="180"/>
      <c r="J635" s="181">
        <f>ROUND(I635*H635,2)</f>
        <v>0</v>
      </c>
      <c r="K635" s="177" t="s">
        <v>149</v>
      </c>
      <c r="L635" s="41"/>
      <c r="M635" s="182" t="s">
        <v>21</v>
      </c>
      <c r="N635" s="183" t="s">
        <v>46</v>
      </c>
      <c r="O635" s="66"/>
      <c r="P635" s="184">
        <f>O635*H635</f>
        <v>0</v>
      </c>
      <c r="Q635" s="184">
        <v>6.0479999999999996E-4</v>
      </c>
      <c r="R635" s="184">
        <f>Q635*H635</f>
        <v>6.5578463999999993E-3</v>
      </c>
      <c r="S635" s="184">
        <v>0</v>
      </c>
      <c r="T635" s="185">
        <f>S635*H635</f>
        <v>0</v>
      </c>
      <c r="U635" s="36"/>
      <c r="V635" s="36"/>
      <c r="W635" s="36"/>
      <c r="X635" s="36"/>
      <c r="Y635" s="36"/>
      <c r="Z635" s="36"/>
      <c r="AA635" s="36"/>
      <c r="AB635" s="36"/>
      <c r="AC635" s="36"/>
      <c r="AD635" s="36"/>
      <c r="AE635" s="36"/>
      <c r="AR635" s="186" t="s">
        <v>265</v>
      </c>
      <c r="AT635" s="186" t="s">
        <v>145</v>
      </c>
      <c r="AU635" s="186" t="s">
        <v>85</v>
      </c>
      <c r="AY635" s="19" t="s">
        <v>142</v>
      </c>
      <c r="BE635" s="187">
        <f>IF(N635="základní",J635,0)</f>
        <v>0</v>
      </c>
      <c r="BF635" s="187">
        <f>IF(N635="snížená",J635,0)</f>
        <v>0</v>
      </c>
      <c r="BG635" s="187">
        <f>IF(N635="zákl. přenesená",J635,0)</f>
        <v>0</v>
      </c>
      <c r="BH635" s="187">
        <f>IF(N635="sníž. přenesená",J635,0)</f>
        <v>0</v>
      </c>
      <c r="BI635" s="187">
        <f>IF(N635="nulová",J635,0)</f>
        <v>0</v>
      </c>
      <c r="BJ635" s="19" t="s">
        <v>83</v>
      </c>
      <c r="BK635" s="187">
        <f>ROUND(I635*H635,2)</f>
        <v>0</v>
      </c>
      <c r="BL635" s="19" t="s">
        <v>265</v>
      </c>
      <c r="BM635" s="186" t="s">
        <v>705</v>
      </c>
    </row>
    <row r="636" spans="1:65" s="2" customFormat="1" ht="11.25">
      <c r="A636" s="36"/>
      <c r="B636" s="37"/>
      <c r="C636" s="38"/>
      <c r="D636" s="188" t="s">
        <v>152</v>
      </c>
      <c r="E636" s="38"/>
      <c r="F636" s="189" t="s">
        <v>706</v>
      </c>
      <c r="G636" s="38"/>
      <c r="H636" s="38"/>
      <c r="I636" s="190"/>
      <c r="J636" s="38"/>
      <c r="K636" s="38"/>
      <c r="L636" s="41"/>
      <c r="M636" s="191"/>
      <c r="N636" s="192"/>
      <c r="O636" s="66"/>
      <c r="P636" s="66"/>
      <c r="Q636" s="66"/>
      <c r="R636" s="66"/>
      <c r="S636" s="66"/>
      <c r="T636" s="67"/>
      <c r="U636" s="36"/>
      <c r="V636" s="36"/>
      <c r="W636" s="36"/>
      <c r="X636" s="36"/>
      <c r="Y636" s="36"/>
      <c r="Z636" s="36"/>
      <c r="AA636" s="36"/>
      <c r="AB636" s="36"/>
      <c r="AC636" s="36"/>
      <c r="AD636" s="36"/>
      <c r="AE636" s="36"/>
      <c r="AT636" s="19" t="s">
        <v>152</v>
      </c>
      <c r="AU636" s="19" t="s">
        <v>85</v>
      </c>
    </row>
    <row r="637" spans="1:65" s="13" customFormat="1" ht="11.25">
      <c r="B637" s="193"/>
      <c r="C637" s="194"/>
      <c r="D637" s="195" t="s">
        <v>154</v>
      </c>
      <c r="E637" s="196" t="s">
        <v>21</v>
      </c>
      <c r="F637" s="197" t="s">
        <v>698</v>
      </c>
      <c r="G637" s="194"/>
      <c r="H637" s="196" t="s">
        <v>21</v>
      </c>
      <c r="I637" s="198"/>
      <c r="J637" s="194"/>
      <c r="K637" s="194"/>
      <c r="L637" s="199"/>
      <c r="M637" s="200"/>
      <c r="N637" s="201"/>
      <c r="O637" s="201"/>
      <c r="P637" s="201"/>
      <c r="Q637" s="201"/>
      <c r="R637" s="201"/>
      <c r="S637" s="201"/>
      <c r="T637" s="202"/>
      <c r="AT637" s="203" t="s">
        <v>154</v>
      </c>
      <c r="AU637" s="203" t="s">
        <v>85</v>
      </c>
      <c r="AV637" s="13" t="s">
        <v>83</v>
      </c>
      <c r="AW637" s="13" t="s">
        <v>36</v>
      </c>
      <c r="AX637" s="13" t="s">
        <v>75</v>
      </c>
      <c r="AY637" s="203" t="s">
        <v>142</v>
      </c>
    </row>
    <row r="638" spans="1:65" s="13" customFormat="1" ht="11.25">
      <c r="B638" s="193"/>
      <c r="C638" s="194"/>
      <c r="D638" s="195" t="s">
        <v>154</v>
      </c>
      <c r="E638" s="196" t="s">
        <v>21</v>
      </c>
      <c r="F638" s="197" t="s">
        <v>675</v>
      </c>
      <c r="G638" s="194"/>
      <c r="H638" s="196" t="s">
        <v>21</v>
      </c>
      <c r="I638" s="198"/>
      <c r="J638" s="194"/>
      <c r="K638" s="194"/>
      <c r="L638" s="199"/>
      <c r="M638" s="200"/>
      <c r="N638" s="201"/>
      <c r="O638" s="201"/>
      <c r="P638" s="201"/>
      <c r="Q638" s="201"/>
      <c r="R638" s="201"/>
      <c r="S638" s="201"/>
      <c r="T638" s="202"/>
      <c r="AT638" s="203" t="s">
        <v>154</v>
      </c>
      <c r="AU638" s="203" t="s">
        <v>85</v>
      </c>
      <c r="AV638" s="13" t="s">
        <v>83</v>
      </c>
      <c r="AW638" s="13" t="s">
        <v>36</v>
      </c>
      <c r="AX638" s="13" t="s">
        <v>75</v>
      </c>
      <c r="AY638" s="203" t="s">
        <v>142</v>
      </c>
    </row>
    <row r="639" spans="1:65" s="14" customFormat="1" ht="11.25">
      <c r="B639" s="204"/>
      <c r="C639" s="205"/>
      <c r="D639" s="195" t="s">
        <v>154</v>
      </c>
      <c r="E639" s="206" t="s">
        <v>21</v>
      </c>
      <c r="F639" s="207" t="s">
        <v>707</v>
      </c>
      <c r="G639" s="205"/>
      <c r="H639" s="208">
        <v>10.843</v>
      </c>
      <c r="I639" s="209"/>
      <c r="J639" s="205"/>
      <c r="K639" s="205"/>
      <c r="L639" s="210"/>
      <c r="M639" s="211"/>
      <c r="N639" s="212"/>
      <c r="O639" s="212"/>
      <c r="P639" s="212"/>
      <c r="Q639" s="212"/>
      <c r="R639" s="212"/>
      <c r="S639" s="212"/>
      <c r="T639" s="213"/>
      <c r="AT639" s="214" t="s">
        <v>154</v>
      </c>
      <c r="AU639" s="214" t="s">
        <v>85</v>
      </c>
      <c r="AV639" s="14" t="s">
        <v>85</v>
      </c>
      <c r="AW639" s="14" t="s">
        <v>36</v>
      </c>
      <c r="AX639" s="14" t="s">
        <v>75</v>
      </c>
      <c r="AY639" s="214" t="s">
        <v>142</v>
      </c>
    </row>
    <row r="640" spans="1:65" s="16" customFormat="1" ht="11.25">
      <c r="B640" s="226"/>
      <c r="C640" s="227"/>
      <c r="D640" s="195" t="s">
        <v>154</v>
      </c>
      <c r="E640" s="228" t="s">
        <v>21</v>
      </c>
      <c r="F640" s="229" t="s">
        <v>164</v>
      </c>
      <c r="G640" s="227"/>
      <c r="H640" s="230">
        <v>10.843</v>
      </c>
      <c r="I640" s="231"/>
      <c r="J640" s="227"/>
      <c r="K640" s="227"/>
      <c r="L640" s="232"/>
      <c r="M640" s="233"/>
      <c r="N640" s="234"/>
      <c r="O640" s="234"/>
      <c r="P640" s="234"/>
      <c r="Q640" s="234"/>
      <c r="R640" s="234"/>
      <c r="S640" s="234"/>
      <c r="T640" s="235"/>
      <c r="AT640" s="236" t="s">
        <v>154</v>
      </c>
      <c r="AU640" s="236" t="s">
        <v>85</v>
      </c>
      <c r="AV640" s="16" t="s">
        <v>150</v>
      </c>
      <c r="AW640" s="16" t="s">
        <v>36</v>
      </c>
      <c r="AX640" s="16" t="s">
        <v>83</v>
      </c>
      <c r="AY640" s="236" t="s">
        <v>142</v>
      </c>
    </row>
    <row r="641" spans="1:65" s="2" customFormat="1" ht="24.2" customHeight="1">
      <c r="A641" s="36"/>
      <c r="B641" s="37"/>
      <c r="C641" s="175" t="s">
        <v>708</v>
      </c>
      <c r="D641" s="175" t="s">
        <v>145</v>
      </c>
      <c r="E641" s="176" t="s">
        <v>709</v>
      </c>
      <c r="F641" s="177" t="s">
        <v>710</v>
      </c>
      <c r="G641" s="178" t="s">
        <v>167</v>
      </c>
      <c r="H641" s="179">
        <v>42.942999999999998</v>
      </c>
      <c r="I641" s="180"/>
      <c r="J641" s="181">
        <f>ROUND(I641*H641,2)</f>
        <v>0</v>
      </c>
      <c r="K641" s="177" t="s">
        <v>149</v>
      </c>
      <c r="L641" s="41"/>
      <c r="M641" s="182" t="s">
        <v>21</v>
      </c>
      <c r="N641" s="183" t="s">
        <v>46</v>
      </c>
      <c r="O641" s="66"/>
      <c r="P641" s="184">
        <f>O641*H641</f>
        <v>0</v>
      </c>
      <c r="Q641" s="184">
        <v>4.3199999999999998E-4</v>
      </c>
      <c r="R641" s="184">
        <f>Q641*H641</f>
        <v>1.8551375999999998E-2</v>
      </c>
      <c r="S641" s="184">
        <v>0</v>
      </c>
      <c r="T641" s="185">
        <f>S641*H641</f>
        <v>0</v>
      </c>
      <c r="U641" s="36"/>
      <c r="V641" s="36"/>
      <c r="W641" s="36"/>
      <c r="X641" s="36"/>
      <c r="Y641" s="36"/>
      <c r="Z641" s="36"/>
      <c r="AA641" s="36"/>
      <c r="AB641" s="36"/>
      <c r="AC641" s="36"/>
      <c r="AD641" s="36"/>
      <c r="AE641" s="36"/>
      <c r="AR641" s="186" t="s">
        <v>265</v>
      </c>
      <c r="AT641" s="186" t="s">
        <v>145</v>
      </c>
      <c r="AU641" s="186" t="s">
        <v>85</v>
      </c>
      <c r="AY641" s="19" t="s">
        <v>142</v>
      </c>
      <c r="BE641" s="187">
        <f>IF(N641="základní",J641,0)</f>
        <v>0</v>
      </c>
      <c r="BF641" s="187">
        <f>IF(N641="snížená",J641,0)</f>
        <v>0</v>
      </c>
      <c r="BG641" s="187">
        <f>IF(N641="zákl. přenesená",J641,0)</f>
        <v>0</v>
      </c>
      <c r="BH641" s="187">
        <f>IF(N641="sníž. přenesená",J641,0)</f>
        <v>0</v>
      </c>
      <c r="BI641" s="187">
        <f>IF(N641="nulová",J641,0)</f>
        <v>0</v>
      </c>
      <c r="BJ641" s="19" t="s">
        <v>83</v>
      </c>
      <c r="BK641" s="187">
        <f>ROUND(I641*H641,2)</f>
        <v>0</v>
      </c>
      <c r="BL641" s="19" t="s">
        <v>265</v>
      </c>
      <c r="BM641" s="186" t="s">
        <v>711</v>
      </c>
    </row>
    <row r="642" spans="1:65" s="2" customFormat="1" ht="11.25">
      <c r="A642" s="36"/>
      <c r="B642" s="37"/>
      <c r="C642" s="38"/>
      <c r="D642" s="188" t="s">
        <v>152</v>
      </c>
      <c r="E642" s="38"/>
      <c r="F642" s="189" t="s">
        <v>712</v>
      </c>
      <c r="G642" s="38"/>
      <c r="H642" s="38"/>
      <c r="I642" s="190"/>
      <c r="J642" s="38"/>
      <c r="K642" s="38"/>
      <c r="L642" s="41"/>
      <c r="M642" s="191"/>
      <c r="N642" s="192"/>
      <c r="O642" s="66"/>
      <c r="P642" s="66"/>
      <c r="Q642" s="66"/>
      <c r="R642" s="66"/>
      <c r="S642" s="66"/>
      <c r="T642" s="67"/>
      <c r="U642" s="36"/>
      <c r="V642" s="36"/>
      <c r="W642" s="36"/>
      <c r="X642" s="36"/>
      <c r="Y642" s="36"/>
      <c r="Z642" s="36"/>
      <c r="AA642" s="36"/>
      <c r="AB642" s="36"/>
      <c r="AC642" s="36"/>
      <c r="AD642" s="36"/>
      <c r="AE642" s="36"/>
      <c r="AT642" s="19" t="s">
        <v>152</v>
      </c>
      <c r="AU642" s="19" t="s">
        <v>85</v>
      </c>
    </row>
    <row r="643" spans="1:65" s="13" customFormat="1" ht="11.25">
      <c r="B643" s="193"/>
      <c r="C643" s="194"/>
      <c r="D643" s="195" t="s">
        <v>154</v>
      </c>
      <c r="E643" s="196" t="s">
        <v>21</v>
      </c>
      <c r="F643" s="197" t="s">
        <v>698</v>
      </c>
      <c r="G643" s="194"/>
      <c r="H643" s="196" t="s">
        <v>21</v>
      </c>
      <c r="I643" s="198"/>
      <c r="J643" s="194"/>
      <c r="K643" s="194"/>
      <c r="L643" s="199"/>
      <c r="M643" s="200"/>
      <c r="N643" s="201"/>
      <c r="O643" s="201"/>
      <c r="P643" s="201"/>
      <c r="Q643" s="201"/>
      <c r="R643" s="201"/>
      <c r="S643" s="201"/>
      <c r="T643" s="202"/>
      <c r="AT643" s="203" t="s">
        <v>154</v>
      </c>
      <c r="AU643" s="203" t="s">
        <v>85</v>
      </c>
      <c r="AV643" s="13" t="s">
        <v>83</v>
      </c>
      <c r="AW643" s="13" t="s">
        <v>36</v>
      </c>
      <c r="AX643" s="13" t="s">
        <v>75</v>
      </c>
      <c r="AY643" s="203" t="s">
        <v>142</v>
      </c>
    </row>
    <row r="644" spans="1:65" s="13" customFormat="1" ht="11.25">
      <c r="B644" s="193"/>
      <c r="C644" s="194"/>
      <c r="D644" s="195" t="s">
        <v>154</v>
      </c>
      <c r="E644" s="196" t="s">
        <v>21</v>
      </c>
      <c r="F644" s="197" t="s">
        <v>675</v>
      </c>
      <c r="G644" s="194"/>
      <c r="H644" s="196" t="s">
        <v>21</v>
      </c>
      <c r="I644" s="198"/>
      <c r="J644" s="194"/>
      <c r="K644" s="194"/>
      <c r="L644" s="199"/>
      <c r="M644" s="200"/>
      <c r="N644" s="201"/>
      <c r="O644" s="201"/>
      <c r="P644" s="201"/>
      <c r="Q644" s="201"/>
      <c r="R644" s="201"/>
      <c r="S644" s="201"/>
      <c r="T644" s="202"/>
      <c r="AT644" s="203" t="s">
        <v>154</v>
      </c>
      <c r="AU644" s="203" t="s">
        <v>85</v>
      </c>
      <c r="AV644" s="13" t="s">
        <v>83</v>
      </c>
      <c r="AW644" s="13" t="s">
        <v>36</v>
      </c>
      <c r="AX644" s="13" t="s">
        <v>75</v>
      </c>
      <c r="AY644" s="203" t="s">
        <v>142</v>
      </c>
    </row>
    <row r="645" spans="1:65" s="14" customFormat="1" ht="11.25">
      <c r="B645" s="204"/>
      <c r="C645" s="205"/>
      <c r="D645" s="195" t="s">
        <v>154</v>
      </c>
      <c r="E645" s="206" t="s">
        <v>21</v>
      </c>
      <c r="F645" s="207" t="s">
        <v>713</v>
      </c>
      <c r="G645" s="205"/>
      <c r="H645" s="208">
        <v>10.507</v>
      </c>
      <c r="I645" s="209"/>
      <c r="J645" s="205"/>
      <c r="K645" s="205"/>
      <c r="L645" s="210"/>
      <c r="M645" s="211"/>
      <c r="N645" s="212"/>
      <c r="O645" s="212"/>
      <c r="P645" s="212"/>
      <c r="Q645" s="212"/>
      <c r="R645" s="212"/>
      <c r="S645" s="212"/>
      <c r="T645" s="213"/>
      <c r="AT645" s="214" t="s">
        <v>154</v>
      </c>
      <c r="AU645" s="214" t="s">
        <v>85</v>
      </c>
      <c r="AV645" s="14" t="s">
        <v>85</v>
      </c>
      <c r="AW645" s="14" t="s">
        <v>36</v>
      </c>
      <c r="AX645" s="14" t="s">
        <v>75</v>
      </c>
      <c r="AY645" s="214" t="s">
        <v>142</v>
      </c>
    </row>
    <row r="646" spans="1:65" s="15" customFormat="1" ht="11.25">
      <c r="B646" s="215"/>
      <c r="C646" s="216"/>
      <c r="D646" s="195" t="s">
        <v>154</v>
      </c>
      <c r="E646" s="217" t="s">
        <v>21</v>
      </c>
      <c r="F646" s="218" t="s">
        <v>161</v>
      </c>
      <c r="G646" s="216"/>
      <c r="H646" s="219">
        <v>10.507</v>
      </c>
      <c r="I646" s="220"/>
      <c r="J646" s="216"/>
      <c r="K646" s="216"/>
      <c r="L646" s="221"/>
      <c r="M646" s="222"/>
      <c r="N646" s="223"/>
      <c r="O646" s="223"/>
      <c r="P646" s="223"/>
      <c r="Q646" s="223"/>
      <c r="R646" s="223"/>
      <c r="S646" s="223"/>
      <c r="T646" s="224"/>
      <c r="AT646" s="225" t="s">
        <v>154</v>
      </c>
      <c r="AU646" s="225" t="s">
        <v>85</v>
      </c>
      <c r="AV646" s="15" t="s">
        <v>143</v>
      </c>
      <c r="AW646" s="15" t="s">
        <v>36</v>
      </c>
      <c r="AX646" s="15" t="s">
        <v>75</v>
      </c>
      <c r="AY646" s="225" t="s">
        <v>142</v>
      </c>
    </row>
    <row r="647" spans="1:65" s="13" customFormat="1" ht="11.25">
      <c r="B647" s="193"/>
      <c r="C647" s="194"/>
      <c r="D647" s="195" t="s">
        <v>154</v>
      </c>
      <c r="E647" s="196" t="s">
        <v>21</v>
      </c>
      <c r="F647" s="197" t="s">
        <v>700</v>
      </c>
      <c r="G647" s="194"/>
      <c r="H647" s="196" t="s">
        <v>21</v>
      </c>
      <c r="I647" s="198"/>
      <c r="J647" s="194"/>
      <c r="K647" s="194"/>
      <c r="L647" s="199"/>
      <c r="M647" s="200"/>
      <c r="N647" s="201"/>
      <c r="O647" s="201"/>
      <c r="P647" s="201"/>
      <c r="Q647" s="201"/>
      <c r="R647" s="201"/>
      <c r="S647" s="201"/>
      <c r="T647" s="202"/>
      <c r="AT647" s="203" t="s">
        <v>154</v>
      </c>
      <c r="AU647" s="203" t="s">
        <v>85</v>
      </c>
      <c r="AV647" s="13" t="s">
        <v>83</v>
      </c>
      <c r="AW647" s="13" t="s">
        <v>36</v>
      </c>
      <c r="AX647" s="13" t="s">
        <v>75</v>
      </c>
      <c r="AY647" s="203" t="s">
        <v>142</v>
      </c>
    </row>
    <row r="648" spans="1:65" s="14" customFormat="1" ht="11.25">
      <c r="B648" s="204"/>
      <c r="C648" s="205"/>
      <c r="D648" s="195" t="s">
        <v>154</v>
      </c>
      <c r="E648" s="206" t="s">
        <v>21</v>
      </c>
      <c r="F648" s="207" t="s">
        <v>701</v>
      </c>
      <c r="G648" s="205"/>
      <c r="H648" s="208">
        <v>32.436</v>
      </c>
      <c r="I648" s="209"/>
      <c r="J648" s="205"/>
      <c r="K648" s="205"/>
      <c r="L648" s="210"/>
      <c r="M648" s="211"/>
      <c r="N648" s="212"/>
      <c r="O648" s="212"/>
      <c r="P648" s="212"/>
      <c r="Q648" s="212"/>
      <c r="R648" s="212"/>
      <c r="S648" s="212"/>
      <c r="T648" s="213"/>
      <c r="AT648" s="214" t="s">
        <v>154</v>
      </c>
      <c r="AU648" s="214" t="s">
        <v>85</v>
      </c>
      <c r="AV648" s="14" t="s">
        <v>85</v>
      </c>
      <c r="AW648" s="14" t="s">
        <v>36</v>
      </c>
      <c r="AX648" s="14" t="s">
        <v>75</v>
      </c>
      <c r="AY648" s="214" t="s">
        <v>142</v>
      </c>
    </row>
    <row r="649" spans="1:65" s="15" customFormat="1" ht="11.25">
      <c r="B649" s="215"/>
      <c r="C649" s="216"/>
      <c r="D649" s="195" t="s">
        <v>154</v>
      </c>
      <c r="E649" s="217" t="s">
        <v>21</v>
      </c>
      <c r="F649" s="218" t="s">
        <v>161</v>
      </c>
      <c r="G649" s="216"/>
      <c r="H649" s="219">
        <v>32.436</v>
      </c>
      <c r="I649" s="220"/>
      <c r="J649" s="216"/>
      <c r="K649" s="216"/>
      <c r="L649" s="221"/>
      <c r="M649" s="222"/>
      <c r="N649" s="223"/>
      <c r="O649" s="223"/>
      <c r="P649" s="223"/>
      <c r="Q649" s="223"/>
      <c r="R649" s="223"/>
      <c r="S649" s="223"/>
      <c r="T649" s="224"/>
      <c r="AT649" s="225" t="s">
        <v>154</v>
      </c>
      <c r="AU649" s="225" t="s">
        <v>85</v>
      </c>
      <c r="AV649" s="15" t="s">
        <v>143</v>
      </c>
      <c r="AW649" s="15" t="s">
        <v>36</v>
      </c>
      <c r="AX649" s="15" t="s">
        <v>75</v>
      </c>
      <c r="AY649" s="225" t="s">
        <v>142</v>
      </c>
    </row>
    <row r="650" spans="1:65" s="16" customFormat="1" ht="11.25">
      <c r="B650" s="226"/>
      <c r="C650" s="227"/>
      <c r="D650" s="195" t="s">
        <v>154</v>
      </c>
      <c r="E650" s="228" t="s">
        <v>21</v>
      </c>
      <c r="F650" s="229" t="s">
        <v>164</v>
      </c>
      <c r="G650" s="227"/>
      <c r="H650" s="230">
        <v>42.942999999999998</v>
      </c>
      <c r="I650" s="231"/>
      <c r="J650" s="227"/>
      <c r="K650" s="227"/>
      <c r="L650" s="232"/>
      <c r="M650" s="233"/>
      <c r="N650" s="234"/>
      <c r="O650" s="234"/>
      <c r="P650" s="234"/>
      <c r="Q650" s="234"/>
      <c r="R650" s="234"/>
      <c r="S650" s="234"/>
      <c r="T650" s="235"/>
      <c r="AT650" s="236" t="s">
        <v>154</v>
      </c>
      <c r="AU650" s="236" t="s">
        <v>85</v>
      </c>
      <c r="AV650" s="16" t="s">
        <v>150</v>
      </c>
      <c r="AW650" s="16" t="s">
        <v>36</v>
      </c>
      <c r="AX650" s="16" t="s">
        <v>83</v>
      </c>
      <c r="AY650" s="236" t="s">
        <v>142</v>
      </c>
    </row>
    <row r="651" spans="1:65" s="2" customFormat="1" ht="21.75" customHeight="1">
      <c r="A651" s="36"/>
      <c r="B651" s="37"/>
      <c r="C651" s="175" t="s">
        <v>714</v>
      </c>
      <c r="D651" s="175" t="s">
        <v>145</v>
      </c>
      <c r="E651" s="176" t="s">
        <v>715</v>
      </c>
      <c r="F651" s="177" t="s">
        <v>716</v>
      </c>
      <c r="G651" s="178" t="s">
        <v>167</v>
      </c>
      <c r="H651" s="179">
        <v>10.843</v>
      </c>
      <c r="I651" s="180"/>
      <c r="J651" s="181">
        <f>ROUND(I651*H651,2)</f>
        <v>0</v>
      </c>
      <c r="K651" s="177" t="s">
        <v>149</v>
      </c>
      <c r="L651" s="41"/>
      <c r="M651" s="182" t="s">
        <v>21</v>
      </c>
      <c r="N651" s="183" t="s">
        <v>46</v>
      </c>
      <c r="O651" s="66"/>
      <c r="P651" s="184">
        <f>O651*H651</f>
        <v>0</v>
      </c>
      <c r="Q651" s="184">
        <v>1.5012000000000001E-3</v>
      </c>
      <c r="R651" s="184">
        <f>Q651*H651</f>
        <v>1.6277511599999999E-2</v>
      </c>
      <c r="S651" s="184">
        <v>0</v>
      </c>
      <c r="T651" s="185">
        <f>S651*H651</f>
        <v>0</v>
      </c>
      <c r="U651" s="36"/>
      <c r="V651" s="36"/>
      <c r="W651" s="36"/>
      <c r="X651" s="36"/>
      <c r="Y651" s="36"/>
      <c r="Z651" s="36"/>
      <c r="AA651" s="36"/>
      <c r="AB651" s="36"/>
      <c r="AC651" s="36"/>
      <c r="AD651" s="36"/>
      <c r="AE651" s="36"/>
      <c r="AR651" s="186" t="s">
        <v>265</v>
      </c>
      <c r="AT651" s="186" t="s">
        <v>145</v>
      </c>
      <c r="AU651" s="186" t="s">
        <v>85</v>
      </c>
      <c r="AY651" s="19" t="s">
        <v>142</v>
      </c>
      <c r="BE651" s="187">
        <f>IF(N651="základní",J651,0)</f>
        <v>0</v>
      </c>
      <c r="BF651" s="187">
        <f>IF(N651="snížená",J651,0)</f>
        <v>0</v>
      </c>
      <c r="BG651" s="187">
        <f>IF(N651="zákl. přenesená",J651,0)</f>
        <v>0</v>
      </c>
      <c r="BH651" s="187">
        <f>IF(N651="sníž. přenesená",J651,0)</f>
        <v>0</v>
      </c>
      <c r="BI651" s="187">
        <f>IF(N651="nulová",J651,0)</f>
        <v>0</v>
      </c>
      <c r="BJ651" s="19" t="s">
        <v>83</v>
      </c>
      <c r="BK651" s="187">
        <f>ROUND(I651*H651,2)</f>
        <v>0</v>
      </c>
      <c r="BL651" s="19" t="s">
        <v>265</v>
      </c>
      <c r="BM651" s="186" t="s">
        <v>717</v>
      </c>
    </row>
    <row r="652" spans="1:65" s="2" customFormat="1" ht="11.25">
      <c r="A652" s="36"/>
      <c r="B652" s="37"/>
      <c r="C652" s="38"/>
      <c r="D652" s="188" t="s">
        <v>152</v>
      </c>
      <c r="E652" s="38"/>
      <c r="F652" s="189" t="s">
        <v>718</v>
      </c>
      <c r="G652" s="38"/>
      <c r="H652" s="38"/>
      <c r="I652" s="190"/>
      <c r="J652" s="38"/>
      <c r="K652" s="38"/>
      <c r="L652" s="41"/>
      <c r="M652" s="191"/>
      <c r="N652" s="192"/>
      <c r="O652" s="66"/>
      <c r="P652" s="66"/>
      <c r="Q652" s="66"/>
      <c r="R652" s="66"/>
      <c r="S652" s="66"/>
      <c r="T652" s="67"/>
      <c r="U652" s="36"/>
      <c r="V652" s="36"/>
      <c r="W652" s="36"/>
      <c r="X652" s="36"/>
      <c r="Y652" s="36"/>
      <c r="Z652" s="36"/>
      <c r="AA652" s="36"/>
      <c r="AB652" s="36"/>
      <c r="AC652" s="36"/>
      <c r="AD652" s="36"/>
      <c r="AE652" s="36"/>
      <c r="AT652" s="19" t="s">
        <v>152</v>
      </c>
      <c r="AU652" s="19" t="s">
        <v>85</v>
      </c>
    </row>
    <row r="653" spans="1:65" s="13" customFormat="1" ht="11.25">
      <c r="B653" s="193"/>
      <c r="C653" s="194"/>
      <c r="D653" s="195" t="s">
        <v>154</v>
      </c>
      <c r="E653" s="196" t="s">
        <v>21</v>
      </c>
      <c r="F653" s="197" t="s">
        <v>698</v>
      </c>
      <c r="G653" s="194"/>
      <c r="H653" s="196" t="s">
        <v>21</v>
      </c>
      <c r="I653" s="198"/>
      <c r="J653" s="194"/>
      <c r="K653" s="194"/>
      <c r="L653" s="199"/>
      <c r="M653" s="200"/>
      <c r="N653" s="201"/>
      <c r="O653" s="201"/>
      <c r="P653" s="201"/>
      <c r="Q653" s="201"/>
      <c r="R653" s="201"/>
      <c r="S653" s="201"/>
      <c r="T653" s="202"/>
      <c r="AT653" s="203" t="s">
        <v>154</v>
      </c>
      <c r="AU653" s="203" t="s">
        <v>85</v>
      </c>
      <c r="AV653" s="13" t="s">
        <v>83</v>
      </c>
      <c r="AW653" s="13" t="s">
        <v>36</v>
      </c>
      <c r="AX653" s="13" t="s">
        <v>75</v>
      </c>
      <c r="AY653" s="203" t="s">
        <v>142</v>
      </c>
    </row>
    <row r="654" spans="1:65" s="13" customFormat="1" ht="11.25">
      <c r="B654" s="193"/>
      <c r="C654" s="194"/>
      <c r="D654" s="195" t="s">
        <v>154</v>
      </c>
      <c r="E654" s="196" t="s">
        <v>21</v>
      </c>
      <c r="F654" s="197" t="s">
        <v>675</v>
      </c>
      <c r="G654" s="194"/>
      <c r="H654" s="196" t="s">
        <v>21</v>
      </c>
      <c r="I654" s="198"/>
      <c r="J654" s="194"/>
      <c r="K654" s="194"/>
      <c r="L654" s="199"/>
      <c r="M654" s="200"/>
      <c r="N654" s="201"/>
      <c r="O654" s="201"/>
      <c r="P654" s="201"/>
      <c r="Q654" s="201"/>
      <c r="R654" s="201"/>
      <c r="S654" s="201"/>
      <c r="T654" s="202"/>
      <c r="AT654" s="203" t="s">
        <v>154</v>
      </c>
      <c r="AU654" s="203" t="s">
        <v>85</v>
      </c>
      <c r="AV654" s="13" t="s">
        <v>83</v>
      </c>
      <c r="AW654" s="13" t="s">
        <v>36</v>
      </c>
      <c r="AX654" s="13" t="s">
        <v>75</v>
      </c>
      <c r="AY654" s="203" t="s">
        <v>142</v>
      </c>
    </row>
    <row r="655" spans="1:65" s="14" customFormat="1" ht="11.25">
      <c r="B655" s="204"/>
      <c r="C655" s="205"/>
      <c r="D655" s="195" t="s">
        <v>154</v>
      </c>
      <c r="E655" s="206" t="s">
        <v>21</v>
      </c>
      <c r="F655" s="207" t="s">
        <v>707</v>
      </c>
      <c r="G655" s="205"/>
      <c r="H655" s="208">
        <v>10.843</v>
      </c>
      <c r="I655" s="209"/>
      <c r="J655" s="205"/>
      <c r="K655" s="205"/>
      <c r="L655" s="210"/>
      <c r="M655" s="211"/>
      <c r="N655" s="212"/>
      <c r="O655" s="212"/>
      <c r="P655" s="212"/>
      <c r="Q655" s="212"/>
      <c r="R655" s="212"/>
      <c r="S655" s="212"/>
      <c r="T655" s="213"/>
      <c r="AT655" s="214" t="s">
        <v>154</v>
      </c>
      <c r="AU655" s="214" t="s">
        <v>85</v>
      </c>
      <c r="AV655" s="14" t="s">
        <v>85</v>
      </c>
      <c r="AW655" s="14" t="s">
        <v>36</v>
      </c>
      <c r="AX655" s="14" t="s">
        <v>75</v>
      </c>
      <c r="AY655" s="214" t="s">
        <v>142</v>
      </c>
    </row>
    <row r="656" spans="1:65" s="16" customFormat="1" ht="11.25">
      <c r="B656" s="226"/>
      <c r="C656" s="227"/>
      <c r="D656" s="195" t="s">
        <v>154</v>
      </c>
      <c r="E656" s="228" t="s">
        <v>21</v>
      </c>
      <c r="F656" s="229" t="s">
        <v>164</v>
      </c>
      <c r="G656" s="227"/>
      <c r="H656" s="230">
        <v>10.843</v>
      </c>
      <c r="I656" s="231"/>
      <c r="J656" s="227"/>
      <c r="K656" s="227"/>
      <c r="L656" s="232"/>
      <c r="M656" s="233"/>
      <c r="N656" s="234"/>
      <c r="O656" s="234"/>
      <c r="P656" s="234"/>
      <c r="Q656" s="234"/>
      <c r="R656" s="234"/>
      <c r="S656" s="234"/>
      <c r="T656" s="235"/>
      <c r="AT656" s="236" t="s">
        <v>154</v>
      </c>
      <c r="AU656" s="236" t="s">
        <v>85</v>
      </c>
      <c r="AV656" s="16" t="s">
        <v>150</v>
      </c>
      <c r="AW656" s="16" t="s">
        <v>36</v>
      </c>
      <c r="AX656" s="16" t="s">
        <v>83</v>
      </c>
      <c r="AY656" s="236" t="s">
        <v>142</v>
      </c>
    </row>
    <row r="657" spans="1:65" s="2" customFormat="1" ht="33" customHeight="1">
      <c r="A657" s="36"/>
      <c r="B657" s="37"/>
      <c r="C657" s="175" t="s">
        <v>719</v>
      </c>
      <c r="D657" s="175" t="s">
        <v>145</v>
      </c>
      <c r="E657" s="176" t="s">
        <v>720</v>
      </c>
      <c r="F657" s="177" t="s">
        <v>721</v>
      </c>
      <c r="G657" s="178" t="s">
        <v>148</v>
      </c>
      <c r="H657" s="179">
        <v>42.103000000000002</v>
      </c>
      <c r="I657" s="180"/>
      <c r="J657" s="181">
        <f>ROUND(I657*H657,2)</f>
        <v>0</v>
      </c>
      <c r="K657" s="177" t="s">
        <v>149</v>
      </c>
      <c r="L657" s="41"/>
      <c r="M657" s="182" t="s">
        <v>21</v>
      </c>
      <c r="N657" s="183" t="s">
        <v>46</v>
      </c>
      <c r="O657" s="66"/>
      <c r="P657" s="184">
        <f>O657*H657</f>
        <v>0</v>
      </c>
      <c r="Q657" s="184">
        <v>5.1060000000000002E-5</v>
      </c>
      <c r="R657" s="184">
        <f>Q657*H657</f>
        <v>2.1497791800000002E-3</v>
      </c>
      <c r="S657" s="184">
        <v>0</v>
      </c>
      <c r="T657" s="185">
        <f>S657*H657</f>
        <v>0</v>
      </c>
      <c r="U657" s="36"/>
      <c r="V657" s="36"/>
      <c r="W657" s="36"/>
      <c r="X657" s="36"/>
      <c r="Y657" s="36"/>
      <c r="Z657" s="36"/>
      <c r="AA657" s="36"/>
      <c r="AB657" s="36"/>
      <c r="AC657" s="36"/>
      <c r="AD657" s="36"/>
      <c r="AE657" s="36"/>
      <c r="AR657" s="186" t="s">
        <v>265</v>
      </c>
      <c r="AT657" s="186" t="s">
        <v>145</v>
      </c>
      <c r="AU657" s="186" t="s">
        <v>85</v>
      </c>
      <c r="AY657" s="19" t="s">
        <v>142</v>
      </c>
      <c r="BE657" s="187">
        <f>IF(N657="základní",J657,0)</f>
        <v>0</v>
      </c>
      <c r="BF657" s="187">
        <f>IF(N657="snížená",J657,0)</f>
        <v>0</v>
      </c>
      <c r="BG657" s="187">
        <f>IF(N657="zákl. přenesená",J657,0)</f>
        <v>0</v>
      </c>
      <c r="BH657" s="187">
        <f>IF(N657="sníž. přenesená",J657,0)</f>
        <v>0</v>
      </c>
      <c r="BI657" s="187">
        <f>IF(N657="nulová",J657,0)</f>
        <v>0</v>
      </c>
      <c r="BJ657" s="19" t="s">
        <v>83</v>
      </c>
      <c r="BK657" s="187">
        <f>ROUND(I657*H657,2)</f>
        <v>0</v>
      </c>
      <c r="BL657" s="19" t="s">
        <v>265</v>
      </c>
      <c r="BM657" s="186" t="s">
        <v>722</v>
      </c>
    </row>
    <row r="658" spans="1:65" s="2" customFormat="1" ht="11.25">
      <c r="A658" s="36"/>
      <c r="B658" s="37"/>
      <c r="C658" s="38"/>
      <c r="D658" s="188" t="s">
        <v>152</v>
      </c>
      <c r="E658" s="38"/>
      <c r="F658" s="189" t="s">
        <v>723</v>
      </c>
      <c r="G658" s="38"/>
      <c r="H658" s="38"/>
      <c r="I658" s="190"/>
      <c r="J658" s="38"/>
      <c r="K658" s="38"/>
      <c r="L658" s="41"/>
      <c r="M658" s="191"/>
      <c r="N658" s="192"/>
      <c r="O658" s="66"/>
      <c r="P658" s="66"/>
      <c r="Q658" s="66"/>
      <c r="R658" s="66"/>
      <c r="S658" s="66"/>
      <c r="T658" s="67"/>
      <c r="U658" s="36"/>
      <c r="V658" s="36"/>
      <c r="W658" s="36"/>
      <c r="X658" s="36"/>
      <c r="Y658" s="36"/>
      <c r="Z658" s="36"/>
      <c r="AA658" s="36"/>
      <c r="AB658" s="36"/>
      <c r="AC658" s="36"/>
      <c r="AD658" s="36"/>
      <c r="AE658" s="36"/>
      <c r="AT658" s="19" t="s">
        <v>152</v>
      </c>
      <c r="AU658" s="19" t="s">
        <v>85</v>
      </c>
    </row>
    <row r="659" spans="1:65" s="13" customFormat="1" ht="11.25">
      <c r="B659" s="193"/>
      <c r="C659" s="194"/>
      <c r="D659" s="195" t="s">
        <v>154</v>
      </c>
      <c r="E659" s="196" t="s">
        <v>21</v>
      </c>
      <c r="F659" s="197" t="s">
        <v>698</v>
      </c>
      <c r="G659" s="194"/>
      <c r="H659" s="196" t="s">
        <v>21</v>
      </c>
      <c r="I659" s="198"/>
      <c r="J659" s="194"/>
      <c r="K659" s="194"/>
      <c r="L659" s="199"/>
      <c r="M659" s="200"/>
      <c r="N659" s="201"/>
      <c r="O659" s="201"/>
      <c r="P659" s="201"/>
      <c r="Q659" s="201"/>
      <c r="R659" s="201"/>
      <c r="S659" s="201"/>
      <c r="T659" s="202"/>
      <c r="AT659" s="203" t="s">
        <v>154</v>
      </c>
      <c r="AU659" s="203" t="s">
        <v>85</v>
      </c>
      <c r="AV659" s="13" t="s">
        <v>83</v>
      </c>
      <c r="AW659" s="13" t="s">
        <v>36</v>
      </c>
      <c r="AX659" s="13" t="s">
        <v>75</v>
      </c>
      <c r="AY659" s="203" t="s">
        <v>142</v>
      </c>
    </row>
    <row r="660" spans="1:65" s="13" customFormat="1" ht="11.25">
      <c r="B660" s="193"/>
      <c r="C660" s="194"/>
      <c r="D660" s="195" t="s">
        <v>154</v>
      </c>
      <c r="E660" s="196" t="s">
        <v>21</v>
      </c>
      <c r="F660" s="197" t="s">
        <v>700</v>
      </c>
      <c r="G660" s="194"/>
      <c r="H660" s="196" t="s">
        <v>21</v>
      </c>
      <c r="I660" s="198"/>
      <c r="J660" s="194"/>
      <c r="K660" s="194"/>
      <c r="L660" s="199"/>
      <c r="M660" s="200"/>
      <c r="N660" s="201"/>
      <c r="O660" s="201"/>
      <c r="P660" s="201"/>
      <c r="Q660" s="201"/>
      <c r="R660" s="201"/>
      <c r="S660" s="201"/>
      <c r="T660" s="202"/>
      <c r="AT660" s="203" t="s">
        <v>154</v>
      </c>
      <c r="AU660" s="203" t="s">
        <v>85</v>
      </c>
      <c r="AV660" s="13" t="s">
        <v>83</v>
      </c>
      <c r="AW660" s="13" t="s">
        <v>36</v>
      </c>
      <c r="AX660" s="13" t="s">
        <v>75</v>
      </c>
      <c r="AY660" s="203" t="s">
        <v>142</v>
      </c>
    </row>
    <row r="661" spans="1:65" s="14" customFormat="1" ht="11.25">
      <c r="B661" s="204"/>
      <c r="C661" s="205"/>
      <c r="D661" s="195" t="s">
        <v>154</v>
      </c>
      <c r="E661" s="206" t="s">
        <v>21</v>
      </c>
      <c r="F661" s="207" t="s">
        <v>724</v>
      </c>
      <c r="G661" s="205"/>
      <c r="H661" s="208">
        <v>42.103000000000002</v>
      </c>
      <c r="I661" s="209"/>
      <c r="J661" s="205"/>
      <c r="K661" s="205"/>
      <c r="L661" s="210"/>
      <c r="M661" s="211"/>
      <c r="N661" s="212"/>
      <c r="O661" s="212"/>
      <c r="P661" s="212"/>
      <c r="Q661" s="212"/>
      <c r="R661" s="212"/>
      <c r="S661" s="212"/>
      <c r="T661" s="213"/>
      <c r="AT661" s="214" t="s">
        <v>154</v>
      </c>
      <c r="AU661" s="214" t="s">
        <v>85</v>
      </c>
      <c r="AV661" s="14" t="s">
        <v>85</v>
      </c>
      <c r="AW661" s="14" t="s">
        <v>36</v>
      </c>
      <c r="AX661" s="14" t="s">
        <v>75</v>
      </c>
      <c r="AY661" s="214" t="s">
        <v>142</v>
      </c>
    </row>
    <row r="662" spans="1:65" s="16" customFormat="1" ht="11.25">
      <c r="B662" s="226"/>
      <c r="C662" s="227"/>
      <c r="D662" s="195" t="s">
        <v>154</v>
      </c>
      <c r="E662" s="228" t="s">
        <v>21</v>
      </c>
      <c r="F662" s="229" t="s">
        <v>164</v>
      </c>
      <c r="G662" s="227"/>
      <c r="H662" s="230">
        <v>42.103000000000002</v>
      </c>
      <c r="I662" s="231"/>
      <c r="J662" s="227"/>
      <c r="K662" s="227"/>
      <c r="L662" s="232"/>
      <c r="M662" s="233"/>
      <c r="N662" s="234"/>
      <c r="O662" s="234"/>
      <c r="P662" s="234"/>
      <c r="Q662" s="234"/>
      <c r="R662" s="234"/>
      <c r="S662" s="234"/>
      <c r="T662" s="235"/>
      <c r="AT662" s="236" t="s">
        <v>154</v>
      </c>
      <c r="AU662" s="236" t="s">
        <v>85</v>
      </c>
      <c r="AV662" s="16" t="s">
        <v>150</v>
      </c>
      <c r="AW662" s="16" t="s">
        <v>36</v>
      </c>
      <c r="AX662" s="16" t="s">
        <v>83</v>
      </c>
      <c r="AY662" s="236" t="s">
        <v>142</v>
      </c>
    </row>
    <row r="663" spans="1:65" s="2" customFormat="1" ht="16.5" customHeight="1">
      <c r="A663" s="36"/>
      <c r="B663" s="37"/>
      <c r="C663" s="238" t="s">
        <v>725</v>
      </c>
      <c r="D663" s="238" t="s">
        <v>381</v>
      </c>
      <c r="E663" s="239" t="s">
        <v>726</v>
      </c>
      <c r="F663" s="240" t="s">
        <v>727</v>
      </c>
      <c r="G663" s="241" t="s">
        <v>148</v>
      </c>
      <c r="H663" s="242">
        <v>49.070999999999998</v>
      </c>
      <c r="I663" s="243"/>
      <c r="J663" s="244">
        <f>ROUND(I663*H663,2)</f>
        <v>0</v>
      </c>
      <c r="K663" s="240" t="s">
        <v>149</v>
      </c>
      <c r="L663" s="245"/>
      <c r="M663" s="246" t="s">
        <v>21</v>
      </c>
      <c r="N663" s="247" t="s">
        <v>46</v>
      </c>
      <c r="O663" s="66"/>
      <c r="P663" s="184">
        <f>O663*H663</f>
        <v>0</v>
      </c>
      <c r="Q663" s="184">
        <v>2.5000000000000001E-3</v>
      </c>
      <c r="R663" s="184">
        <f>Q663*H663</f>
        <v>0.12267749999999999</v>
      </c>
      <c r="S663" s="184">
        <v>0</v>
      </c>
      <c r="T663" s="185">
        <f>S663*H663</f>
        <v>0</v>
      </c>
      <c r="U663" s="36"/>
      <c r="V663" s="36"/>
      <c r="W663" s="36"/>
      <c r="X663" s="36"/>
      <c r="Y663" s="36"/>
      <c r="Z663" s="36"/>
      <c r="AA663" s="36"/>
      <c r="AB663" s="36"/>
      <c r="AC663" s="36"/>
      <c r="AD663" s="36"/>
      <c r="AE663" s="36"/>
      <c r="AR663" s="186" t="s">
        <v>395</v>
      </c>
      <c r="AT663" s="186" t="s">
        <v>381</v>
      </c>
      <c r="AU663" s="186" t="s">
        <v>85</v>
      </c>
      <c r="AY663" s="19" t="s">
        <v>142</v>
      </c>
      <c r="BE663" s="187">
        <f>IF(N663="základní",J663,0)</f>
        <v>0</v>
      </c>
      <c r="BF663" s="187">
        <f>IF(N663="snížená",J663,0)</f>
        <v>0</v>
      </c>
      <c r="BG663" s="187">
        <f>IF(N663="zákl. přenesená",J663,0)</f>
        <v>0</v>
      </c>
      <c r="BH663" s="187">
        <f>IF(N663="sníž. přenesená",J663,0)</f>
        <v>0</v>
      </c>
      <c r="BI663" s="187">
        <f>IF(N663="nulová",J663,0)</f>
        <v>0</v>
      </c>
      <c r="BJ663" s="19" t="s">
        <v>83</v>
      </c>
      <c r="BK663" s="187">
        <f>ROUND(I663*H663,2)</f>
        <v>0</v>
      </c>
      <c r="BL663" s="19" t="s">
        <v>265</v>
      </c>
      <c r="BM663" s="186" t="s">
        <v>728</v>
      </c>
    </row>
    <row r="664" spans="1:65" s="14" customFormat="1" ht="11.25">
      <c r="B664" s="204"/>
      <c r="C664" s="205"/>
      <c r="D664" s="195" t="s">
        <v>154</v>
      </c>
      <c r="E664" s="205"/>
      <c r="F664" s="207" t="s">
        <v>729</v>
      </c>
      <c r="G664" s="205"/>
      <c r="H664" s="208">
        <v>49.070999999999998</v>
      </c>
      <c r="I664" s="209"/>
      <c r="J664" s="205"/>
      <c r="K664" s="205"/>
      <c r="L664" s="210"/>
      <c r="M664" s="211"/>
      <c r="N664" s="212"/>
      <c r="O664" s="212"/>
      <c r="P664" s="212"/>
      <c r="Q664" s="212"/>
      <c r="R664" s="212"/>
      <c r="S664" s="212"/>
      <c r="T664" s="213"/>
      <c r="AT664" s="214" t="s">
        <v>154</v>
      </c>
      <c r="AU664" s="214" t="s">
        <v>85</v>
      </c>
      <c r="AV664" s="14" t="s">
        <v>85</v>
      </c>
      <c r="AW664" s="14" t="s">
        <v>4</v>
      </c>
      <c r="AX664" s="14" t="s">
        <v>83</v>
      </c>
      <c r="AY664" s="214" t="s">
        <v>142</v>
      </c>
    </row>
    <row r="665" spans="1:65" s="2" customFormat="1" ht="33" customHeight="1">
      <c r="A665" s="36"/>
      <c r="B665" s="37"/>
      <c r="C665" s="175" t="s">
        <v>730</v>
      </c>
      <c r="D665" s="175" t="s">
        <v>145</v>
      </c>
      <c r="E665" s="176" t="s">
        <v>731</v>
      </c>
      <c r="F665" s="177" t="s">
        <v>732</v>
      </c>
      <c r="G665" s="178" t="s">
        <v>148</v>
      </c>
      <c r="H665" s="179">
        <v>27.704000000000001</v>
      </c>
      <c r="I665" s="180"/>
      <c r="J665" s="181">
        <f>ROUND(I665*H665,2)</f>
        <v>0</v>
      </c>
      <c r="K665" s="177" t="s">
        <v>149</v>
      </c>
      <c r="L665" s="41"/>
      <c r="M665" s="182" t="s">
        <v>21</v>
      </c>
      <c r="N665" s="183" t="s">
        <v>46</v>
      </c>
      <c r="O665" s="66"/>
      <c r="P665" s="184">
        <f>O665*H665</f>
        <v>0</v>
      </c>
      <c r="Q665" s="184">
        <v>1.4224800000000001E-4</v>
      </c>
      <c r="R665" s="184">
        <f>Q665*H665</f>
        <v>3.9408385920000006E-3</v>
      </c>
      <c r="S665" s="184">
        <v>0</v>
      </c>
      <c r="T665" s="185">
        <f>S665*H665</f>
        <v>0</v>
      </c>
      <c r="U665" s="36"/>
      <c r="V665" s="36"/>
      <c r="W665" s="36"/>
      <c r="X665" s="36"/>
      <c r="Y665" s="36"/>
      <c r="Z665" s="36"/>
      <c r="AA665" s="36"/>
      <c r="AB665" s="36"/>
      <c r="AC665" s="36"/>
      <c r="AD665" s="36"/>
      <c r="AE665" s="36"/>
      <c r="AR665" s="186" t="s">
        <v>265</v>
      </c>
      <c r="AT665" s="186" t="s">
        <v>145</v>
      </c>
      <c r="AU665" s="186" t="s">
        <v>85</v>
      </c>
      <c r="AY665" s="19" t="s">
        <v>142</v>
      </c>
      <c r="BE665" s="187">
        <f>IF(N665="základní",J665,0)</f>
        <v>0</v>
      </c>
      <c r="BF665" s="187">
        <f>IF(N665="snížená",J665,0)</f>
        <v>0</v>
      </c>
      <c r="BG665" s="187">
        <f>IF(N665="zákl. přenesená",J665,0)</f>
        <v>0</v>
      </c>
      <c r="BH665" s="187">
        <f>IF(N665="sníž. přenesená",J665,0)</f>
        <v>0</v>
      </c>
      <c r="BI665" s="187">
        <f>IF(N665="nulová",J665,0)</f>
        <v>0</v>
      </c>
      <c r="BJ665" s="19" t="s">
        <v>83</v>
      </c>
      <c r="BK665" s="187">
        <f>ROUND(I665*H665,2)</f>
        <v>0</v>
      </c>
      <c r="BL665" s="19" t="s">
        <v>265</v>
      </c>
      <c r="BM665" s="186" t="s">
        <v>733</v>
      </c>
    </row>
    <row r="666" spans="1:65" s="2" customFormat="1" ht="11.25">
      <c r="A666" s="36"/>
      <c r="B666" s="37"/>
      <c r="C666" s="38"/>
      <c r="D666" s="188" t="s">
        <v>152</v>
      </c>
      <c r="E666" s="38"/>
      <c r="F666" s="189" t="s">
        <v>734</v>
      </c>
      <c r="G666" s="38"/>
      <c r="H666" s="38"/>
      <c r="I666" s="190"/>
      <c r="J666" s="38"/>
      <c r="K666" s="38"/>
      <c r="L666" s="41"/>
      <c r="M666" s="191"/>
      <c r="N666" s="192"/>
      <c r="O666" s="66"/>
      <c r="P666" s="66"/>
      <c r="Q666" s="66"/>
      <c r="R666" s="66"/>
      <c r="S666" s="66"/>
      <c r="T666" s="67"/>
      <c r="U666" s="36"/>
      <c r="V666" s="36"/>
      <c r="W666" s="36"/>
      <c r="X666" s="36"/>
      <c r="Y666" s="36"/>
      <c r="Z666" s="36"/>
      <c r="AA666" s="36"/>
      <c r="AB666" s="36"/>
      <c r="AC666" s="36"/>
      <c r="AD666" s="36"/>
      <c r="AE666" s="36"/>
      <c r="AT666" s="19" t="s">
        <v>152</v>
      </c>
      <c r="AU666" s="19" t="s">
        <v>85</v>
      </c>
    </row>
    <row r="667" spans="1:65" s="14" customFormat="1" ht="11.25">
      <c r="B667" s="204"/>
      <c r="C667" s="205"/>
      <c r="D667" s="195" t="s">
        <v>154</v>
      </c>
      <c r="E667" s="206" t="s">
        <v>21</v>
      </c>
      <c r="F667" s="207" t="s">
        <v>687</v>
      </c>
      <c r="G667" s="205"/>
      <c r="H667" s="208">
        <v>27.704000000000001</v>
      </c>
      <c r="I667" s="209"/>
      <c r="J667" s="205"/>
      <c r="K667" s="205"/>
      <c r="L667" s="210"/>
      <c r="M667" s="211"/>
      <c r="N667" s="212"/>
      <c r="O667" s="212"/>
      <c r="P667" s="212"/>
      <c r="Q667" s="212"/>
      <c r="R667" s="212"/>
      <c r="S667" s="212"/>
      <c r="T667" s="213"/>
      <c r="AT667" s="214" t="s">
        <v>154</v>
      </c>
      <c r="AU667" s="214" t="s">
        <v>85</v>
      </c>
      <c r="AV667" s="14" t="s">
        <v>85</v>
      </c>
      <c r="AW667" s="14" t="s">
        <v>36</v>
      </c>
      <c r="AX667" s="14" t="s">
        <v>75</v>
      </c>
      <c r="AY667" s="214" t="s">
        <v>142</v>
      </c>
    </row>
    <row r="668" spans="1:65" s="16" customFormat="1" ht="11.25">
      <c r="B668" s="226"/>
      <c r="C668" s="227"/>
      <c r="D668" s="195" t="s">
        <v>154</v>
      </c>
      <c r="E668" s="228" t="s">
        <v>21</v>
      </c>
      <c r="F668" s="229" t="s">
        <v>164</v>
      </c>
      <c r="G668" s="227"/>
      <c r="H668" s="230">
        <v>27.704000000000001</v>
      </c>
      <c r="I668" s="231"/>
      <c r="J668" s="227"/>
      <c r="K668" s="227"/>
      <c r="L668" s="232"/>
      <c r="M668" s="233"/>
      <c r="N668" s="234"/>
      <c r="O668" s="234"/>
      <c r="P668" s="234"/>
      <c r="Q668" s="234"/>
      <c r="R668" s="234"/>
      <c r="S668" s="234"/>
      <c r="T668" s="235"/>
      <c r="AT668" s="236" t="s">
        <v>154</v>
      </c>
      <c r="AU668" s="236" t="s">
        <v>85</v>
      </c>
      <c r="AV668" s="16" t="s">
        <v>150</v>
      </c>
      <c r="AW668" s="16" t="s">
        <v>36</v>
      </c>
      <c r="AX668" s="16" t="s">
        <v>83</v>
      </c>
      <c r="AY668" s="236" t="s">
        <v>142</v>
      </c>
    </row>
    <row r="669" spans="1:65" s="2" customFormat="1" ht="16.5" customHeight="1">
      <c r="A669" s="36"/>
      <c r="B669" s="37"/>
      <c r="C669" s="238" t="s">
        <v>735</v>
      </c>
      <c r="D669" s="238" t="s">
        <v>381</v>
      </c>
      <c r="E669" s="239" t="s">
        <v>726</v>
      </c>
      <c r="F669" s="240" t="s">
        <v>727</v>
      </c>
      <c r="G669" s="241" t="s">
        <v>148</v>
      </c>
      <c r="H669" s="242">
        <v>32.289000000000001</v>
      </c>
      <c r="I669" s="243"/>
      <c r="J669" s="244">
        <f>ROUND(I669*H669,2)</f>
        <v>0</v>
      </c>
      <c r="K669" s="240" t="s">
        <v>149</v>
      </c>
      <c r="L669" s="245"/>
      <c r="M669" s="246" t="s">
        <v>21</v>
      </c>
      <c r="N669" s="247" t="s">
        <v>46</v>
      </c>
      <c r="O669" s="66"/>
      <c r="P669" s="184">
        <f>O669*H669</f>
        <v>0</v>
      </c>
      <c r="Q669" s="184">
        <v>2.5000000000000001E-3</v>
      </c>
      <c r="R669" s="184">
        <f>Q669*H669</f>
        <v>8.0722500000000003E-2</v>
      </c>
      <c r="S669" s="184">
        <v>0</v>
      </c>
      <c r="T669" s="185">
        <f>S669*H669</f>
        <v>0</v>
      </c>
      <c r="U669" s="36"/>
      <c r="V669" s="36"/>
      <c r="W669" s="36"/>
      <c r="X669" s="36"/>
      <c r="Y669" s="36"/>
      <c r="Z669" s="36"/>
      <c r="AA669" s="36"/>
      <c r="AB669" s="36"/>
      <c r="AC669" s="36"/>
      <c r="AD669" s="36"/>
      <c r="AE669" s="36"/>
      <c r="AR669" s="186" t="s">
        <v>395</v>
      </c>
      <c r="AT669" s="186" t="s">
        <v>381</v>
      </c>
      <c r="AU669" s="186" t="s">
        <v>85</v>
      </c>
      <c r="AY669" s="19" t="s">
        <v>142</v>
      </c>
      <c r="BE669" s="187">
        <f>IF(N669="základní",J669,0)</f>
        <v>0</v>
      </c>
      <c r="BF669" s="187">
        <f>IF(N669="snížená",J669,0)</f>
        <v>0</v>
      </c>
      <c r="BG669" s="187">
        <f>IF(N669="zákl. přenesená",J669,0)</f>
        <v>0</v>
      </c>
      <c r="BH669" s="187">
        <f>IF(N669="sníž. přenesená",J669,0)</f>
        <v>0</v>
      </c>
      <c r="BI669" s="187">
        <f>IF(N669="nulová",J669,0)</f>
        <v>0</v>
      </c>
      <c r="BJ669" s="19" t="s">
        <v>83</v>
      </c>
      <c r="BK669" s="187">
        <f>ROUND(I669*H669,2)</f>
        <v>0</v>
      </c>
      <c r="BL669" s="19" t="s">
        <v>265</v>
      </c>
      <c r="BM669" s="186" t="s">
        <v>736</v>
      </c>
    </row>
    <row r="670" spans="1:65" s="14" customFormat="1" ht="11.25">
      <c r="B670" s="204"/>
      <c r="C670" s="205"/>
      <c r="D670" s="195" t="s">
        <v>154</v>
      </c>
      <c r="E670" s="205"/>
      <c r="F670" s="207" t="s">
        <v>692</v>
      </c>
      <c r="G670" s="205"/>
      <c r="H670" s="208">
        <v>32.289000000000001</v>
      </c>
      <c r="I670" s="209"/>
      <c r="J670" s="205"/>
      <c r="K670" s="205"/>
      <c r="L670" s="210"/>
      <c r="M670" s="211"/>
      <c r="N670" s="212"/>
      <c r="O670" s="212"/>
      <c r="P670" s="212"/>
      <c r="Q670" s="212"/>
      <c r="R670" s="212"/>
      <c r="S670" s="212"/>
      <c r="T670" s="213"/>
      <c r="AT670" s="214" t="s">
        <v>154</v>
      </c>
      <c r="AU670" s="214" t="s">
        <v>85</v>
      </c>
      <c r="AV670" s="14" t="s">
        <v>85</v>
      </c>
      <c r="AW670" s="14" t="s">
        <v>4</v>
      </c>
      <c r="AX670" s="14" t="s">
        <v>83</v>
      </c>
      <c r="AY670" s="214" t="s">
        <v>142</v>
      </c>
    </row>
    <row r="671" spans="1:65" s="2" customFormat="1" ht="24.2" customHeight="1">
      <c r="A671" s="36"/>
      <c r="B671" s="37"/>
      <c r="C671" s="175" t="s">
        <v>737</v>
      </c>
      <c r="D671" s="175" t="s">
        <v>145</v>
      </c>
      <c r="E671" s="176" t="s">
        <v>738</v>
      </c>
      <c r="F671" s="177" t="s">
        <v>739</v>
      </c>
      <c r="G671" s="178" t="s">
        <v>148</v>
      </c>
      <c r="H671" s="179">
        <v>21.234000000000002</v>
      </c>
      <c r="I671" s="180"/>
      <c r="J671" s="181">
        <f>ROUND(I671*H671,2)</f>
        <v>0</v>
      </c>
      <c r="K671" s="177" t="s">
        <v>149</v>
      </c>
      <c r="L671" s="41"/>
      <c r="M671" s="182" t="s">
        <v>21</v>
      </c>
      <c r="N671" s="183" t="s">
        <v>46</v>
      </c>
      <c r="O671" s="66"/>
      <c r="P671" s="184">
        <f>O671*H671</f>
        <v>0</v>
      </c>
      <c r="Q671" s="184">
        <v>0</v>
      </c>
      <c r="R671" s="184">
        <f>Q671*H671</f>
        <v>0</v>
      </c>
      <c r="S671" s="184">
        <v>0</v>
      </c>
      <c r="T671" s="185">
        <f>S671*H671</f>
        <v>0</v>
      </c>
      <c r="U671" s="36"/>
      <c r="V671" s="36"/>
      <c r="W671" s="36"/>
      <c r="X671" s="36"/>
      <c r="Y671" s="36"/>
      <c r="Z671" s="36"/>
      <c r="AA671" s="36"/>
      <c r="AB671" s="36"/>
      <c r="AC671" s="36"/>
      <c r="AD671" s="36"/>
      <c r="AE671" s="36"/>
      <c r="AR671" s="186" t="s">
        <v>265</v>
      </c>
      <c r="AT671" s="186" t="s">
        <v>145</v>
      </c>
      <c r="AU671" s="186" t="s">
        <v>85</v>
      </c>
      <c r="AY671" s="19" t="s">
        <v>142</v>
      </c>
      <c r="BE671" s="187">
        <f>IF(N671="základní",J671,0)</f>
        <v>0</v>
      </c>
      <c r="BF671" s="187">
        <f>IF(N671="snížená",J671,0)</f>
        <v>0</v>
      </c>
      <c r="BG671" s="187">
        <f>IF(N671="zákl. přenesená",J671,0)</f>
        <v>0</v>
      </c>
      <c r="BH671" s="187">
        <f>IF(N671="sníž. přenesená",J671,0)</f>
        <v>0</v>
      </c>
      <c r="BI671" s="187">
        <f>IF(N671="nulová",J671,0)</f>
        <v>0</v>
      </c>
      <c r="BJ671" s="19" t="s">
        <v>83</v>
      </c>
      <c r="BK671" s="187">
        <f>ROUND(I671*H671,2)</f>
        <v>0</v>
      </c>
      <c r="BL671" s="19" t="s">
        <v>265</v>
      </c>
      <c r="BM671" s="186" t="s">
        <v>740</v>
      </c>
    </row>
    <row r="672" spans="1:65" s="2" customFormat="1" ht="11.25">
      <c r="A672" s="36"/>
      <c r="B672" s="37"/>
      <c r="C672" s="38"/>
      <c r="D672" s="188" t="s">
        <v>152</v>
      </c>
      <c r="E672" s="38"/>
      <c r="F672" s="189" t="s">
        <v>741</v>
      </c>
      <c r="G672" s="38"/>
      <c r="H672" s="38"/>
      <c r="I672" s="190"/>
      <c r="J672" s="38"/>
      <c r="K672" s="38"/>
      <c r="L672" s="41"/>
      <c r="M672" s="191"/>
      <c r="N672" s="192"/>
      <c r="O672" s="66"/>
      <c r="P672" s="66"/>
      <c r="Q672" s="66"/>
      <c r="R672" s="66"/>
      <c r="S672" s="66"/>
      <c r="T672" s="67"/>
      <c r="U672" s="36"/>
      <c r="V672" s="36"/>
      <c r="W672" s="36"/>
      <c r="X672" s="36"/>
      <c r="Y672" s="36"/>
      <c r="Z672" s="36"/>
      <c r="AA672" s="36"/>
      <c r="AB672" s="36"/>
      <c r="AC672" s="36"/>
      <c r="AD672" s="36"/>
      <c r="AE672" s="36"/>
      <c r="AT672" s="19" t="s">
        <v>152</v>
      </c>
      <c r="AU672" s="19" t="s">
        <v>85</v>
      </c>
    </row>
    <row r="673" spans="1:65" s="13" customFormat="1" ht="11.25">
      <c r="B673" s="193"/>
      <c r="C673" s="194"/>
      <c r="D673" s="195" t="s">
        <v>154</v>
      </c>
      <c r="E673" s="196" t="s">
        <v>21</v>
      </c>
      <c r="F673" s="197" t="s">
        <v>674</v>
      </c>
      <c r="G673" s="194"/>
      <c r="H673" s="196" t="s">
        <v>21</v>
      </c>
      <c r="I673" s="198"/>
      <c r="J673" s="194"/>
      <c r="K673" s="194"/>
      <c r="L673" s="199"/>
      <c r="M673" s="200"/>
      <c r="N673" s="201"/>
      <c r="O673" s="201"/>
      <c r="P673" s="201"/>
      <c r="Q673" s="201"/>
      <c r="R673" s="201"/>
      <c r="S673" s="201"/>
      <c r="T673" s="202"/>
      <c r="AT673" s="203" t="s">
        <v>154</v>
      </c>
      <c r="AU673" s="203" t="s">
        <v>85</v>
      </c>
      <c r="AV673" s="13" t="s">
        <v>83</v>
      </c>
      <c r="AW673" s="13" t="s">
        <v>36</v>
      </c>
      <c r="AX673" s="13" t="s">
        <v>75</v>
      </c>
      <c r="AY673" s="203" t="s">
        <v>142</v>
      </c>
    </row>
    <row r="674" spans="1:65" s="13" customFormat="1" ht="11.25">
      <c r="B674" s="193"/>
      <c r="C674" s="194"/>
      <c r="D674" s="195" t="s">
        <v>154</v>
      </c>
      <c r="E674" s="196" t="s">
        <v>21</v>
      </c>
      <c r="F674" s="197" t="s">
        <v>675</v>
      </c>
      <c r="G674" s="194"/>
      <c r="H674" s="196" t="s">
        <v>21</v>
      </c>
      <c r="I674" s="198"/>
      <c r="J674" s="194"/>
      <c r="K674" s="194"/>
      <c r="L674" s="199"/>
      <c r="M674" s="200"/>
      <c r="N674" s="201"/>
      <c r="O674" s="201"/>
      <c r="P674" s="201"/>
      <c r="Q674" s="201"/>
      <c r="R674" s="201"/>
      <c r="S674" s="201"/>
      <c r="T674" s="202"/>
      <c r="AT674" s="203" t="s">
        <v>154</v>
      </c>
      <c r="AU674" s="203" t="s">
        <v>85</v>
      </c>
      <c r="AV674" s="13" t="s">
        <v>83</v>
      </c>
      <c r="AW674" s="13" t="s">
        <v>36</v>
      </c>
      <c r="AX674" s="13" t="s">
        <v>75</v>
      </c>
      <c r="AY674" s="203" t="s">
        <v>142</v>
      </c>
    </row>
    <row r="675" spans="1:65" s="13" customFormat="1" ht="11.25">
      <c r="B675" s="193"/>
      <c r="C675" s="194"/>
      <c r="D675" s="195" t="s">
        <v>154</v>
      </c>
      <c r="E675" s="196" t="s">
        <v>21</v>
      </c>
      <c r="F675" s="197" t="s">
        <v>162</v>
      </c>
      <c r="G675" s="194"/>
      <c r="H675" s="196" t="s">
        <v>21</v>
      </c>
      <c r="I675" s="198"/>
      <c r="J675" s="194"/>
      <c r="K675" s="194"/>
      <c r="L675" s="199"/>
      <c r="M675" s="200"/>
      <c r="N675" s="201"/>
      <c r="O675" s="201"/>
      <c r="P675" s="201"/>
      <c r="Q675" s="201"/>
      <c r="R675" s="201"/>
      <c r="S675" s="201"/>
      <c r="T675" s="202"/>
      <c r="AT675" s="203" t="s">
        <v>154</v>
      </c>
      <c r="AU675" s="203" t="s">
        <v>85</v>
      </c>
      <c r="AV675" s="13" t="s">
        <v>83</v>
      </c>
      <c r="AW675" s="13" t="s">
        <v>36</v>
      </c>
      <c r="AX675" s="13" t="s">
        <v>75</v>
      </c>
      <c r="AY675" s="203" t="s">
        <v>142</v>
      </c>
    </row>
    <row r="676" spans="1:65" s="14" customFormat="1" ht="11.25">
      <c r="B676" s="204"/>
      <c r="C676" s="205"/>
      <c r="D676" s="195" t="s">
        <v>154</v>
      </c>
      <c r="E676" s="206" t="s">
        <v>21</v>
      </c>
      <c r="F676" s="207" t="s">
        <v>742</v>
      </c>
      <c r="G676" s="205"/>
      <c r="H676" s="208">
        <v>7.3550000000000004</v>
      </c>
      <c r="I676" s="209"/>
      <c r="J676" s="205"/>
      <c r="K676" s="205"/>
      <c r="L676" s="210"/>
      <c r="M676" s="211"/>
      <c r="N676" s="212"/>
      <c r="O676" s="212"/>
      <c r="P676" s="212"/>
      <c r="Q676" s="212"/>
      <c r="R676" s="212"/>
      <c r="S676" s="212"/>
      <c r="T676" s="213"/>
      <c r="AT676" s="214" t="s">
        <v>154</v>
      </c>
      <c r="AU676" s="214" t="s">
        <v>85</v>
      </c>
      <c r="AV676" s="14" t="s">
        <v>85</v>
      </c>
      <c r="AW676" s="14" t="s">
        <v>36</v>
      </c>
      <c r="AX676" s="14" t="s">
        <v>75</v>
      </c>
      <c r="AY676" s="214" t="s">
        <v>142</v>
      </c>
    </row>
    <row r="677" spans="1:65" s="14" customFormat="1" ht="11.25">
      <c r="B677" s="204"/>
      <c r="C677" s="205"/>
      <c r="D677" s="195" t="s">
        <v>154</v>
      </c>
      <c r="E677" s="206" t="s">
        <v>21</v>
      </c>
      <c r="F677" s="207" t="s">
        <v>743</v>
      </c>
      <c r="G677" s="205"/>
      <c r="H677" s="208">
        <v>13.879</v>
      </c>
      <c r="I677" s="209"/>
      <c r="J677" s="205"/>
      <c r="K677" s="205"/>
      <c r="L677" s="210"/>
      <c r="M677" s="211"/>
      <c r="N677" s="212"/>
      <c r="O677" s="212"/>
      <c r="P677" s="212"/>
      <c r="Q677" s="212"/>
      <c r="R677" s="212"/>
      <c r="S677" s="212"/>
      <c r="T677" s="213"/>
      <c r="AT677" s="214" t="s">
        <v>154</v>
      </c>
      <c r="AU677" s="214" t="s">
        <v>85</v>
      </c>
      <c r="AV677" s="14" t="s">
        <v>85</v>
      </c>
      <c r="AW677" s="14" t="s">
        <v>36</v>
      </c>
      <c r="AX677" s="14" t="s">
        <v>75</v>
      </c>
      <c r="AY677" s="214" t="s">
        <v>142</v>
      </c>
    </row>
    <row r="678" spans="1:65" s="16" customFormat="1" ht="11.25">
      <c r="B678" s="226"/>
      <c r="C678" s="227"/>
      <c r="D678" s="195" t="s">
        <v>154</v>
      </c>
      <c r="E678" s="228" t="s">
        <v>21</v>
      </c>
      <c r="F678" s="229" t="s">
        <v>164</v>
      </c>
      <c r="G678" s="227"/>
      <c r="H678" s="230">
        <v>21.234000000000002</v>
      </c>
      <c r="I678" s="231"/>
      <c r="J678" s="227"/>
      <c r="K678" s="227"/>
      <c r="L678" s="232"/>
      <c r="M678" s="233"/>
      <c r="N678" s="234"/>
      <c r="O678" s="234"/>
      <c r="P678" s="234"/>
      <c r="Q678" s="234"/>
      <c r="R678" s="234"/>
      <c r="S678" s="234"/>
      <c r="T678" s="235"/>
      <c r="AT678" s="236" t="s">
        <v>154</v>
      </c>
      <c r="AU678" s="236" t="s">
        <v>85</v>
      </c>
      <c r="AV678" s="16" t="s">
        <v>150</v>
      </c>
      <c r="AW678" s="16" t="s">
        <v>36</v>
      </c>
      <c r="AX678" s="16" t="s">
        <v>83</v>
      </c>
      <c r="AY678" s="236" t="s">
        <v>142</v>
      </c>
    </row>
    <row r="679" spans="1:65" s="2" customFormat="1" ht="16.5" customHeight="1">
      <c r="A679" s="36"/>
      <c r="B679" s="37"/>
      <c r="C679" s="238" t="s">
        <v>744</v>
      </c>
      <c r="D679" s="238" t="s">
        <v>381</v>
      </c>
      <c r="E679" s="239" t="s">
        <v>678</v>
      </c>
      <c r="F679" s="240" t="s">
        <v>679</v>
      </c>
      <c r="G679" s="241" t="s">
        <v>248</v>
      </c>
      <c r="H679" s="242">
        <v>7.0000000000000001E-3</v>
      </c>
      <c r="I679" s="243"/>
      <c r="J679" s="244">
        <f>ROUND(I679*H679,2)</f>
        <v>0</v>
      </c>
      <c r="K679" s="240" t="s">
        <v>149</v>
      </c>
      <c r="L679" s="245"/>
      <c r="M679" s="246" t="s">
        <v>21</v>
      </c>
      <c r="N679" s="247" t="s">
        <v>46</v>
      </c>
      <c r="O679" s="66"/>
      <c r="P679" s="184">
        <f>O679*H679</f>
        <v>0</v>
      </c>
      <c r="Q679" s="184">
        <v>1</v>
      </c>
      <c r="R679" s="184">
        <f>Q679*H679</f>
        <v>7.0000000000000001E-3</v>
      </c>
      <c r="S679" s="184">
        <v>0</v>
      </c>
      <c r="T679" s="185">
        <f>S679*H679</f>
        <v>0</v>
      </c>
      <c r="U679" s="36"/>
      <c r="V679" s="36"/>
      <c r="W679" s="36"/>
      <c r="X679" s="36"/>
      <c r="Y679" s="36"/>
      <c r="Z679" s="36"/>
      <c r="AA679" s="36"/>
      <c r="AB679" s="36"/>
      <c r="AC679" s="36"/>
      <c r="AD679" s="36"/>
      <c r="AE679" s="36"/>
      <c r="AR679" s="186" t="s">
        <v>395</v>
      </c>
      <c r="AT679" s="186" t="s">
        <v>381</v>
      </c>
      <c r="AU679" s="186" t="s">
        <v>85</v>
      </c>
      <c r="AY679" s="19" t="s">
        <v>142</v>
      </c>
      <c r="BE679" s="187">
        <f>IF(N679="základní",J679,0)</f>
        <v>0</v>
      </c>
      <c r="BF679" s="187">
        <f>IF(N679="snížená",J679,0)</f>
        <v>0</v>
      </c>
      <c r="BG679" s="187">
        <f>IF(N679="zákl. přenesená",J679,0)</f>
        <v>0</v>
      </c>
      <c r="BH679" s="187">
        <f>IF(N679="sníž. přenesená",J679,0)</f>
        <v>0</v>
      </c>
      <c r="BI679" s="187">
        <f>IF(N679="nulová",J679,0)</f>
        <v>0</v>
      </c>
      <c r="BJ679" s="19" t="s">
        <v>83</v>
      </c>
      <c r="BK679" s="187">
        <f>ROUND(I679*H679,2)</f>
        <v>0</v>
      </c>
      <c r="BL679" s="19" t="s">
        <v>265</v>
      </c>
      <c r="BM679" s="186" t="s">
        <v>745</v>
      </c>
    </row>
    <row r="680" spans="1:65" s="14" customFormat="1" ht="11.25">
      <c r="B680" s="204"/>
      <c r="C680" s="205"/>
      <c r="D680" s="195" t="s">
        <v>154</v>
      </c>
      <c r="E680" s="205"/>
      <c r="F680" s="207" t="s">
        <v>746</v>
      </c>
      <c r="G680" s="205"/>
      <c r="H680" s="208">
        <v>7.0000000000000001E-3</v>
      </c>
      <c r="I680" s="209"/>
      <c r="J680" s="205"/>
      <c r="K680" s="205"/>
      <c r="L680" s="210"/>
      <c r="M680" s="211"/>
      <c r="N680" s="212"/>
      <c r="O680" s="212"/>
      <c r="P680" s="212"/>
      <c r="Q680" s="212"/>
      <c r="R680" s="212"/>
      <c r="S680" s="212"/>
      <c r="T680" s="213"/>
      <c r="AT680" s="214" t="s">
        <v>154</v>
      </c>
      <c r="AU680" s="214" t="s">
        <v>85</v>
      </c>
      <c r="AV680" s="14" t="s">
        <v>85</v>
      </c>
      <c r="AW680" s="14" t="s">
        <v>4</v>
      </c>
      <c r="AX680" s="14" t="s">
        <v>83</v>
      </c>
      <c r="AY680" s="214" t="s">
        <v>142</v>
      </c>
    </row>
    <row r="681" spans="1:65" s="2" customFormat="1" ht="24.2" customHeight="1">
      <c r="A681" s="36"/>
      <c r="B681" s="37"/>
      <c r="C681" s="175" t="s">
        <v>747</v>
      </c>
      <c r="D681" s="175" t="s">
        <v>145</v>
      </c>
      <c r="E681" s="176" t="s">
        <v>748</v>
      </c>
      <c r="F681" s="177" t="s">
        <v>749</v>
      </c>
      <c r="G681" s="178" t="s">
        <v>148</v>
      </c>
      <c r="H681" s="179">
        <v>21.234000000000002</v>
      </c>
      <c r="I681" s="180"/>
      <c r="J681" s="181">
        <f>ROUND(I681*H681,2)</f>
        <v>0</v>
      </c>
      <c r="K681" s="177" t="s">
        <v>149</v>
      </c>
      <c r="L681" s="41"/>
      <c r="M681" s="182" t="s">
        <v>21</v>
      </c>
      <c r="N681" s="183" t="s">
        <v>46</v>
      </c>
      <c r="O681" s="66"/>
      <c r="P681" s="184">
        <f>O681*H681</f>
        <v>0</v>
      </c>
      <c r="Q681" s="184">
        <v>9.4131E-4</v>
      </c>
      <c r="R681" s="184">
        <f>Q681*H681</f>
        <v>1.9987776540000002E-2</v>
      </c>
      <c r="S681" s="184">
        <v>0</v>
      </c>
      <c r="T681" s="185">
        <f>S681*H681</f>
        <v>0</v>
      </c>
      <c r="U681" s="36"/>
      <c r="V681" s="36"/>
      <c r="W681" s="36"/>
      <c r="X681" s="36"/>
      <c r="Y681" s="36"/>
      <c r="Z681" s="36"/>
      <c r="AA681" s="36"/>
      <c r="AB681" s="36"/>
      <c r="AC681" s="36"/>
      <c r="AD681" s="36"/>
      <c r="AE681" s="36"/>
      <c r="AR681" s="186" t="s">
        <v>265</v>
      </c>
      <c r="AT681" s="186" t="s">
        <v>145</v>
      </c>
      <c r="AU681" s="186" t="s">
        <v>85</v>
      </c>
      <c r="AY681" s="19" t="s">
        <v>142</v>
      </c>
      <c r="BE681" s="187">
        <f>IF(N681="základní",J681,0)</f>
        <v>0</v>
      </c>
      <c r="BF681" s="187">
        <f>IF(N681="snížená",J681,0)</f>
        <v>0</v>
      </c>
      <c r="BG681" s="187">
        <f>IF(N681="zákl. přenesená",J681,0)</f>
        <v>0</v>
      </c>
      <c r="BH681" s="187">
        <f>IF(N681="sníž. přenesená",J681,0)</f>
        <v>0</v>
      </c>
      <c r="BI681" s="187">
        <f>IF(N681="nulová",J681,0)</f>
        <v>0</v>
      </c>
      <c r="BJ681" s="19" t="s">
        <v>83</v>
      </c>
      <c r="BK681" s="187">
        <f>ROUND(I681*H681,2)</f>
        <v>0</v>
      </c>
      <c r="BL681" s="19" t="s">
        <v>265</v>
      </c>
      <c r="BM681" s="186" t="s">
        <v>750</v>
      </c>
    </row>
    <row r="682" spans="1:65" s="2" customFormat="1" ht="11.25">
      <c r="A682" s="36"/>
      <c r="B682" s="37"/>
      <c r="C682" s="38"/>
      <c r="D682" s="188" t="s">
        <v>152</v>
      </c>
      <c r="E682" s="38"/>
      <c r="F682" s="189" t="s">
        <v>751</v>
      </c>
      <c r="G682" s="38"/>
      <c r="H682" s="38"/>
      <c r="I682" s="190"/>
      <c r="J682" s="38"/>
      <c r="K682" s="38"/>
      <c r="L682" s="41"/>
      <c r="M682" s="191"/>
      <c r="N682" s="192"/>
      <c r="O682" s="66"/>
      <c r="P682" s="66"/>
      <c r="Q682" s="66"/>
      <c r="R682" s="66"/>
      <c r="S682" s="66"/>
      <c r="T682" s="67"/>
      <c r="U682" s="36"/>
      <c r="V682" s="36"/>
      <c r="W682" s="36"/>
      <c r="X682" s="36"/>
      <c r="Y682" s="36"/>
      <c r="Z682" s="36"/>
      <c r="AA682" s="36"/>
      <c r="AB682" s="36"/>
      <c r="AC682" s="36"/>
      <c r="AD682" s="36"/>
      <c r="AE682" s="36"/>
      <c r="AT682" s="19" t="s">
        <v>152</v>
      </c>
      <c r="AU682" s="19" t="s">
        <v>85</v>
      </c>
    </row>
    <row r="683" spans="1:65" s="14" customFormat="1" ht="11.25">
      <c r="B683" s="204"/>
      <c r="C683" s="205"/>
      <c r="D683" s="195" t="s">
        <v>154</v>
      </c>
      <c r="E683" s="206" t="s">
        <v>21</v>
      </c>
      <c r="F683" s="207" t="s">
        <v>752</v>
      </c>
      <c r="G683" s="205"/>
      <c r="H683" s="208">
        <v>21.234000000000002</v>
      </c>
      <c r="I683" s="209"/>
      <c r="J683" s="205"/>
      <c r="K683" s="205"/>
      <c r="L683" s="210"/>
      <c r="M683" s="211"/>
      <c r="N683" s="212"/>
      <c r="O683" s="212"/>
      <c r="P683" s="212"/>
      <c r="Q683" s="212"/>
      <c r="R683" s="212"/>
      <c r="S683" s="212"/>
      <c r="T683" s="213"/>
      <c r="AT683" s="214" t="s">
        <v>154</v>
      </c>
      <c r="AU683" s="214" t="s">
        <v>85</v>
      </c>
      <c r="AV683" s="14" t="s">
        <v>85</v>
      </c>
      <c r="AW683" s="14" t="s">
        <v>36</v>
      </c>
      <c r="AX683" s="14" t="s">
        <v>75</v>
      </c>
      <c r="AY683" s="214" t="s">
        <v>142</v>
      </c>
    </row>
    <row r="684" spans="1:65" s="16" customFormat="1" ht="11.25">
      <c r="B684" s="226"/>
      <c r="C684" s="227"/>
      <c r="D684" s="195" t="s">
        <v>154</v>
      </c>
      <c r="E684" s="228" t="s">
        <v>21</v>
      </c>
      <c r="F684" s="229" t="s">
        <v>164</v>
      </c>
      <c r="G684" s="227"/>
      <c r="H684" s="230">
        <v>21.234000000000002</v>
      </c>
      <c r="I684" s="231"/>
      <c r="J684" s="227"/>
      <c r="K684" s="227"/>
      <c r="L684" s="232"/>
      <c r="M684" s="233"/>
      <c r="N684" s="234"/>
      <c r="O684" s="234"/>
      <c r="P684" s="234"/>
      <c r="Q684" s="234"/>
      <c r="R684" s="234"/>
      <c r="S684" s="234"/>
      <c r="T684" s="235"/>
      <c r="AT684" s="236" t="s">
        <v>154</v>
      </c>
      <c r="AU684" s="236" t="s">
        <v>85</v>
      </c>
      <c r="AV684" s="16" t="s">
        <v>150</v>
      </c>
      <c r="AW684" s="16" t="s">
        <v>36</v>
      </c>
      <c r="AX684" s="16" t="s">
        <v>83</v>
      </c>
      <c r="AY684" s="236" t="s">
        <v>142</v>
      </c>
    </row>
    <row r="685" spans="1:65" s="2" customFormat="1" ht="24.2" customHeight="1">
      <c r="A685" s="36"/>
      <c r="B685" s="37"/>
      <c r="C685" s="238" t="s">
        <v>753</v>
      </c>
      <c r="D685" s="238" t="s">
        <v>381</v>
      </c>
      <c r="E685" s="239" t="s">
        <v>689</v>
      </c>
      <c r="F685" s="240" t="s">
        <v>690</v>
      </c>
      <c r="G685" s="241" t="s">
        <v>148</v>
      </c>
      <c r="H685" s="242">
        <v>25.481000000000002</v>
      </c>
      <c r="I685" s="243"/>
      <c r="J685" s="244">
        <f>ROUND(I685*H685,2)</f>
        <v>0</v>
      </c>
      <c r="K685" s="240" t="s">
        <v>149</v>
      </c>
      <c r="L685" s="245"/>
      <c r="M685" s="246" t="s">
        <v>21</v>
      </c>
      <c r="N685" s="247" t="s">
        <v>46</v>
      </c>
      <c r="O685" s="66"/>
      <c r="P685" s="184">
        <f>O685*H685</f>
        <v>0</v>
      </c>
      <c r="Q685" s="184">
        <v>4.7000000000000002E-3</v>
      </c>
      <c r="R685" s="184">
        <f>Q685*H685</f>
        <v>0.11976070000000001</v>
      </c>
      <c r="S685" s="184">
        <v>0</v>
      </c>
      <c r="T685" s="185">
        <f>S685*H685</f>
        <v>0</v>
      </c>
      <c r="U685" s="36"/>
      <c r="V685" s="36"/>
      <c r="W685" s="36"/>
      <c r="X685" s="36"/>
      <c r="Y685" s="36"/>
      <c r="Z685" s="36"/>
      <c r="AA685" s="36"/>
      <c r="AB685" s="36"/>
      <c r="AC685" s="36"/>
      <c r="AD685" s="36"/>
      <c r="AE685" s="36"/>
      <c r="AR685" s="186" t="s">
        <v>395</v>
      </c>
      <c r="AT685" s="186" t="s">
        <v>381</v>
      </c>
      <c r="AU685" s="186" t="s">
        <v>85</v>
      </c>
      <c r="AY685" s="19" t="s">
        <v>142</v>
      </c>
      <c r="BE685" s="187">
        <f>IF(N685="základní",J685,0)</f>
        <v>0</v>
      </c>
      <c r="BF685" s="187">
        <f>IF(N685="snížená",J685,0)</f>
        <v>0</v>
      </c>
      <c r="BG685" s="187">
        <f>IF(N685="zákl. přenesená",J685,0)</f>
        <v>0</v>
      </c>
      <c r="BH685" s="187">
        <f>IF(N685="sníž. přenesená",J685,0)</f>
        <v>0</v>
      </c>
      <c r="BI685" s="187">
        <f>IF(N685="nulová",J685,0)</f>
        <v>0</v>
      </c>
      <c r="BJ685" s="19" t="s">
        <v>83</v>
      </c>
      <c r="BK685" s="187">
        <f>ROUND(I685*H685,2)</f>
        <v>0</v>
      </c>
      <c r="BL685" s="19" t="s">
        <v>265</v>
      </c>
      <c r="BM685" s="186" t="s">
        <v>754</v>
      </c>
    </row>
    <row r="686" spans="1:65" s="14" customFormat="1" ht="11.25">
      <c r="B686" s="204"/>
      <c r="C686" s="205"/>
      <c r="D686" s="195" t="s">
        <v>154</v>
      </c>
      <c r="E686" s="205"/>
      <c r="F686" s="207" t="s">
        <v>755</v>
      </c>
      <c r="G686" s="205"/>
      <c r="H686" s="208">
        <v>25.481000000000002</v>
      </c>
      <c r="I686" s="209"/>
      <c r="J686" s="205"/>
      <c r="K686" s="205"/>
      <c r="L686" s="210"/>
      <c r="M686" s="211"/>
      <c r="N686" s="212"/>
      <c r="O686" s="212"/>
      <c r="P686" s="212"/>
      <c r="Q686" s="212"/>
      <c r="R686" s="212"/>
      <c r="S686" s="212"/>
      <c r="T686" s="213"/>
      <c r="AT686" s="214" t="s">
        <v>154</v>
      </c>
      <c r="AU686" s="214" t="s">
        <v>85</v>
      </c>
      <c r="AV686" s="14" t="s">
        <v>85</v>
      </c>
      <c r="AW686" s="14" t="s">
        <v>4</v>
      </c>
      <c r="AX686" s="14" t="s">
        <v>83</v>
      </c>
      <c r="AY686" s="214" t="s">
        <v>142</v>
      </c>
    </row>
    <row r="687" spans="1:65" s="2" customFormat="1" ht="24.2" customHeight="1">
      <c r="A687" s="36"/>
      <c r="B687" s="37"/>
      <c r="C687" s="175" t="s">
        <v>756</v>
      </c>
      <c r="D687" s="175" t="s">
        <v>145</v>
      </c>
      <c r="E687" s="176" t="s">
        <v>757</v>
      </c>
      <c r="F687" s="177" t="s">
        <v>758</v>
      </c>
      <c r="G687" s="178" t="s">
        <v>148</v>
      </c>
      <c r="H687" s="179">
        <v>24.806000000000001</v>
      </c>
      <c r="I687" s="180"/>
      <c r="J687" s="181">
        <f>ROUND(I687*H687,2)</f>
        <v>0</v>
      </c>
      <c r="K687" s="177" t="s">
        <v>149</v>
      </c>
      <c r="L687" s="41"/>
      <c r="M687" s="182" t="s">
        <v>21</v>
      </c>
      <c r="N687" s="183" t="s">
        <v>46</v>
      </c>
      <c r="O687" s="66"/>
      <c r="P687" s="184">
        <f>O687*H687</f>
        <v>0</v>
      </c>
      <c r="Q687" s="184">
        <v>3.3087999999999999E-5</v>
      </c>
      <c r="R687" s="184">
        <f>Q687*H687</f>
        <v>8.2078092799999999E-4</v>
      </c>
      <c r="S687" s="184">
        <v>0</v>
      </c>
      <c r="T687" s="185">
        <f>S687*H687</f>
        <v>0</v>
      </c>
      <c r="U687" s="36"/>
      <c r="V687" s="36"/>
      <c r="W687" s="36"/>
      <c r="X687" s="36"/>
      <c r="Y687" s="36"/>
      <c r="Z687" s="36"/>
      <c r="AA687" s="36"/>
      <c r="AB687" s="36"/>
      <c r="AC687" s="36"/>
      <c r="AD687" s="36"/>
      <c r="AE687" s="36"/>
      <c r="AR687" s="186" t="s">
        <v>265</v>
      </c>
      <c r="AT687" s="186" t="s">
        <v>145</v>
      </c>
      <c r="AU687" s="186" t="s">
        <v>85</v>
      </c>
      <c r="AY687" s="19" t="s">
        <v>142</v>
      </c>
      <c r="BE687" s="187">
        <f>IF(N687="základní",J687,0)</f>
        <v>0</v>
      </c>
      <c r="BF687" s="187">
        <f>IF(N687="snížená",J687,0)</f>
        <v>0</v>
      </c>
      <c r="BG687" s="187">
        <f>IF(N687="zákl. přenesená",J687,0)</f>
        <v>0</v>
      </c>
      <c r="BH687" s="187">
        <f>IF(N687="sníž. přenesená",J687,0)</f>
        <v>0</v>
      </c>
      <c r="BI687" s="187">
        <f>IF(N687="nulová",J687,0)</f>
        <v>0</v>
      </c>
      <c r="BJ687" s="19" t="s">
        <v>83</v>
      </c>
      <c r="BK687" s="187">
        <f>ROUND(I687*H687,2)</f>
        <v>0</v>
      </c>
      <c r="BL687" s="19" t="s">
        <v>265</v>
      </c>
      <c r="BM687" s="186" t="s">
        <v>759</v>
      </c>
    </row>
    <row r="688" spans="1:65" s="2" customFormat="1" ht="11.25">
      <c r="A688" s="36"/>
      <c r="B688" s="37"/>
      <c r="C688" s="38"/>
      <c r="D688" s="188" t="s">
        <v>152</v>
      </c>
      <c r="E688" s="38"/>
      <c r="F688" s="189" t="s">
        <v>760</v>
      </c>
      <c r="G688" s="38"/>
      <c r="H688" s="38"/>
      <c r="I688" s="190"/>
      <c r="J688" s="38"/>
      <c r="K688" s="38"/>
      <c r="L688" s="41"/>
      <c r="M688" s="191"/>
      <c r="N688" s="192"/>
      <c r="O688" s="66"/>
      <c r="P688" s="66"/>
      <c r="Q688" s="66"/>
      <c r="R688" s="66"/>
      <c r="S688" s="66"/>
      <c r="T688" s="67"/>
      <c r="U688" s="36"/>
      <c r="V688" s="36"/>
      <c r="W688" s="36"/>
      <c r="X688" s="36"/>
      <c r="Y688" s="36"/>
      <c r="Z688" s="36"/>
      <c r="AA688" s="36"/>
      <c r="AB688" s="36"/>
      <c r="AC688" s="36"/>
      <c r="AD688" s="36"/>
      <c r="AE688" s="36"/>
      <c r="AT688" s="19" t="s">
        <v>152</v>
      </c>
      <c r="AU688" s="19" t="s">
        <v>85</v>
      </c>
    </row>
    <row r="689" spans="1:65" s="13" customFormat="1" ht="11.25">
      <c r="B689" s="193"/>
      <c r="C689" s="194"/>
      <c r="D689" s="195" t="s">
        <v>154</v>
      </c>
      <c r="E689" s="196" t="s">
        <v>21</v>
      </c>
      <c r="F689" s="197" t="s">
        <v>698</v>
      </c>
      <c r="G689" s="194"/>
      <c r="H689" s="196" t="s">
        <v>21</v>
      </c>
      <c r="I689" s="198"/>
      <c r="J689" s="194"/>
      <c r="K689" s="194"/>
      <c r="L689" s="199"/>
      <c r="M689" s="200"/>
      <c r="N689" s="201"/>
      <c r="O689" s="201"/>
      <c r="P689" s="201"/>
      <c r="Q689" s="201"/>
      <c r="R689" s="201"/>
      <c r="S689" s="201"/>
      <c r="T689" s="202"/>
      <c r="AT689" s="203" t="s">
        <v>154</v>
      </c>
      <c r="AU689" s="203" t="s">
        <v>85</v>
      </c>
      <c r="AV689" s="13" t="s">
        <v>83</v>
      </c>
      <c r="AW689" s="13" t="s">
        <v>36</v>
      </c>
      <c r="AX689" s="13" t="s">
        <v>75</v>
      </c>
      <c r="AY689" s="203" t="s">
        <v>142</v>
      </c>
    </row>
    <row r="690" spans="1:65" s="13" customFormat="1" ht="11.25">
      <c r="B690" s="193"/>
      <c r="C690" s="194"/>
      <c r="D690" s="195" t="s">
        <v>154</v>
      </c>
      <c r="E690" s="196" t="s">
        <v>21</v>
      </c>
      <c r="F690" s="197" t="s">
        <v>675</v>
      </c>
      <c r="G690" s="194"/>
      <c r="H690" s="196" t="s">
        <v>21</v>
      </c>
      <c r="I690" s="198"/>
      <c r="J690" s="194"/>
      <c r="K690" s="194"/>
      <c r="L690" s="199"/>
      <c r="M690" s="200"/>
      <c r="N690" s="201"/>
      <c r="O690" s="201"/>
      <c r="P690" s="201"/>
      <c r="Q690" s="201"/>
      <c r="R690" s="201"/>
      <c r="S690" s="201"/>
      <c r="T690" s="202"/>
      <c r="AT690" s="203" t="s">
        <v>154</v>
      </c>
      <c r="AU690" s="203" t="s">
        <v>85</v>
      </c>
      <c r="AV690" s="13" t="s">
        <v>83</v>
      </c>
      <c r="AW690" s="13" t="s">
        <v>36</v>
      </c>
      <c r="AX690" s="13" t="s">
        <v>75</v>
      </c>
      <c r="AY690" s="203" t="s">
        <v>142</v>
      </c>
    </row>
    <row r="691" spans="1:65" s="14" customFormat="1" ht="11.25">
      <c r="B691" s="204"/>
      <c r="C691" s="205"/>
      <c r="D691" s="195" t="s">
        <v>154</v>
      </c>
      <c r="E691" s="206" t="s">
        <v>21</v>
      </c>
      <c r="F691" s="207" t="s">
        <v>761</v>
      </c>
      <c r="G691" s="205"/>
      <c r="H691" s="208">
        <v>3.1520000000000001</v>
      </c>
      <c r="I691" s="209"/>
      <c r="J691" s="205"/>
      <c r="K691" s="205"/>
      <c r="L691" s="210"/>
      <c r="M691" s="211"/>
      <c r="N691" s="212"/>
      <c r="O691" s="212"/>
      <c r="P691" s="212"/>
      <c r="Q691" s="212"/>
      <c r="R691" s="212"/>
      <c r="S691" s="212"/>
      <c r="T691" s="213"/>
      <c r="AT691" s="214" t="s">
        <v>154</v>
      </c>
      <c r="AU691" s="214" t="s">
        <v>85</v>
      </c>
      <c r="AV691" s="14" t="s">
        <v>85</v>
      </c>
      <c r="AW691" s="14" t="s">
        <v>36</v>
      </c>
      <c r="AX691" s="14" t="s">
        <v>75</v>
      </c>
      <c r="AY691" s="214" t="s">
        <v>142</v>
      </c>
    </row>
    <row r="692" spans="1:65" s="14" customFormat="1" ht="11.25">
      <c r="B692" s="204"/>
      <c r="C692" s="205"/>
      <c r="D692" s="195" t="s">
        <v>154</v>
      </c>
      <c r="E692" s="206" t="s">
        <v>21</v>
      </c>
      <c r="F692" s="207" t="s">
        <v>762</v>
      </c>
      <c r="G692" s="205"/>
      <c r="H692" s="208">
        <v>5.93</v>
      </c>
      <c r="I692" s="209"/>
      <c r="J692" s="205"/>
      <c r="K692" s="205"/>
      <c r="L692" s="210"/>
      <c r="M692" s="211"/>
      <c r="N692" s="212"/>
      <c r="O692" s="212"/>
      <c r="P692" s="212"/>
      <c r="Q692" s="212"/>
      <c r="R692" s="212"/>
      <c r="S692" s="212"/>
      <c r="T692" s="213"/>
      <c r="AT692" s="214" t="s">
        <v>154</v>
      </c>
      <c r="AU692" s="214" t="s">
        <v>85</v>
      </c>
      <c r="AV692" s="14" t="s">
        <v>85</v>
      </c>
      <c r="AW692" s="14" t="s">
        <v>36</v>
      </c>
      <c r="AX692" s="14" t="s">
        <v>75</v>
      </c>
      <c r="AY692" s="214" t="s">
        <v>142</v>
      </c>
    </row>
    <row r="693" spans="1:65" s="14" customFormat="1" ht="11.25">
      <c r="B693" s="204"/>
      <c r="C693" s="205"/>
      <c r="D693" s="195" t="s">
        <v>154</v>
      </c>
      <c r="E693" s="206" t="s">
        <v>21</v>
      </c>
      <c r="F693" s="207" t="s">
        <v>763</v>
      </c>
      <c r="G693" s="205"/>
      <c r="H693" s="208">
        <v>5.9930000000000003</v>
      </c>
      <c r="I693" s="209"/>
      <c r="J693" s="205"/>
      <c r="K693" s="205"/>
      <c r="L693" s="210"/>
      <c r="M693" s="211"/>
      <c r="N693" s="212"/>
      <c r="O693" s="212"/>
      <c r="P693" s="212"/>
      <c r="Q693" s="212"/>
      <c r="R693" s="212"/>
      <c r="S693" s="212"/>
      <c r="T693" s="213"/>
      <c r="AT693" s="214" t="s">
        <v>154</v>
      </c>
      <c r="AU693" s="214" t="s">
        <v>85</v>
      </c>
      <c r="AV693" s="14" t="s">
        <v>85</v>
      </c>
      <c r="AW693" s="14" t="s">
        <v>36</v>
      </c>
      <c r="AX693" s="14" t="s">
        <v>75</v>
      </c>
      <c r="AY693" s="214" t="s">
        <v>142</v>
      </c>
    </row>
    <row r="694" spans="1:65" s="15" customFormat="1" ht="11.25">
      <c r="B694" s="215"/>
      <c r="C694" s="216"/>
      <c r="D694" s="195" t="s">
        <v>154</v>
      </c>
      <c r="E694" s="217" t="s">
        <v>21</v>
      </c>
      <c r="F694" s="218" t="s">
        <v>161</v>
      </c>
      <c r="G694" s="216"/>
      <c r="H694" s="219">
        <v>15.075000000000001</v>
      </c>
      <c r="I694" s="220"/>
      <c r="J694" s="216"/>
      <c r="K694" s="216"/>
      <c r="L694" s="221"/>
      <c r="M694" s="222"/>
      <c r="N694" s="223"/>
      <c r="O694" s="223"/>
      <c r="P694" s="223"/>
      <c r="Q694" s="223"/>
      <c r="R694" s="223"/>
      <c r="S694" s="223"/>
      <c r="T694" s="224"/>
      <c r="AT694" s="225" t="s">
        <v>154</v>
      </c>
      <c r="AU694" s="225" t="s">
        <v>85</v>
      </c>
      <c r="AV694" s="15" t="s">
        <v>143</v>
      </c>
      <c r="AW694" s="15" t="s">
        <v>36</v>
      </c>
      <c r="AX694" s="15" t="s">
        <v>75</v>
      </c>
      <c r="AY694" s="225" t="s">
        <v>142</v>
      </c>
    </row>
    <row r="695" spans="1:65" s="13" customFormat="1" ht="11.25">
      <c r="B695" s="193"/>
      <c r="C695" s="194"/>
      <c r="D695" s="195" t="s">
        <v>154</v>
      </c>
      <c r="E695" s="196" t="s">
        <v>21</v>
      </c>
      <c r="F695" s="197" t="s">
        <v>700</v>
      </c>
      <c r="G695" s="194"/>
      <c r="H695" s="196" t="s">
        <v>21</v>
      </c>
      <c r="I695" s="198"/>
      <c r="J695" s="194"/>
      <c r="K695" s="194"/>
      <c r="L695" s="199"/>
      <c r="M695" s="200"/>
      <c r="N695" s="201"/>
      <c r="O695" s="201"/>
      <c r="P695" s="201"/>
      <c r="Q695" s="201"/>
      <c r="R695" s="201"/>
      <c r="S695" s="201"/>
      <c r="T695" s="202"/>
      <c r="AT695" s="203" t="s">
        <v>154</v>
      </c>
      <c r="AU695" s="203" t="s">
        <v>85</v>
      </c>
      <c r="AV695" s="13" t="s">
        <v>83</v>
      </c>
      <c r="AW695" s="13" t="s">
        <v>36</v>
      </c>
      <c r="AX695" s="13" t="s">
        <v>75</v>
      </c>
      <c r="AY695" s="203" t="s">
        <v>142</v>
      </c>
    </row>
    <row r="696" spans="1:65" s="14" customFormat="1" ht="11.25">
      <c r="B696" s="204"/>
      <c r="C696" s="205"/>
      <c r="D696" s="195" t="s">
        <v>154</v>
      </c>
      <c r="E696" s="206" t="s">
        <v>21</v>
      </c>
      <c r="F696" s="207" t="s">
        <v>764</v>
      </c>
      <c r="G696" s="205"/>
      <c r="H696" s="208">
        <v>9.7309999999999999</v>
      </c>
      <c r="I696" s="209"/>
      <c r="J696" s="205"/>
      <c r="K696" s="205"/>
      <c r="L696" s="210"/>
      <c r="M696" s="211"/>
      <c r="N696" s="212"/>
      <c r="O696" s="212"/>
      <c r="P696" s="212"/>
      <c r="Q696" s="212"/>
      <c r="R696" s="212"/>
      <c r="S696" s="212"/>
      <c r="T696" s="213"/>
      <c r="AT696" s="214" t="s">
        <v>154</v>
      </c>
      <c r="AU696" s="214" t="s">
        <v>85</v>
      </c>
      <c r="AV696" s="14" t="s">
        <v>85</v>
      </c>
      <c r="AW696" s="14" t="s">
        <v>36</v>
      </c>
      <c r="AX696" s="14" t="s">
        <v>75</v>
      </c>
      <c r="AY696" s="214" t="s">
        <v>142</v>
      </c>
    </row>
    <row r="697" spans="1:65" s="15" customFormat="1" ht="11.25">
      <c r="B697" s="215"/>
      <c r="C697" s="216"/>
      <c r="D697" s="195" t="s">
        <v>154</v>
      </c>
      <c r="E697" s="217" t="s">
        <v>21</v>
      </c>
      <c r="F697" s="218" t="s">
        <v>161</v>
      </c>
      <c r="G697" s="216"/>
      <c r="H697" s="219">
        <v>9.7309999999999999</v>
      </c>
      <c r="I697" s="220"/>
      <c r="J697" s="216"/>
      <c r="K697" s="216"/>
      <c r="L697" s="221"/>
      <c r="M697" s="222"/>
      <c r="N697" s="223"/>
      <c r="O697" s="223"/>
      <c r="P697" s="223"/>
      <c r="Q697" s="223"/>
      <c r="R697" s="223"/>
      <c r="S697" s="223"/>
      <c r="T697" s="224"/>
      <c r="AT697" s="225" t="s">
        <v>154</v>
      </c>
      <c r="AU697" s="225" t="s">
        <v>85</v>
      </c>
      <c r="AV697" s="15" t="s">
        <v>143</v>
      </c>
      <c r="AW697" s="15" t="s">
        <v>36</v>
      </c>
      <c r="AX697" s="15" t="s">
        <v>75</v>
      </c>
      <c r="AY697" s="225" t="s">
        <v>142</v>
      </c>
    </row>
    <row r="698" spans="1:65" s="16" customFormat="1" ht="11.25">
      <c r="B698" s="226"/>
      <c r="C698" s="227"/>
      <c r="D698" s="195" t="s">
        <v>154</v>
      </c>
      <c r="E698" s="228" t="s">
        <v>21</v>
      </c>
      <c r="F698" s="229" t="s">
        <v>164</v>
      </c>
      <c r="G698" s="227"/>
      <c r="H698" s="230">
        <v>24.806000000000001</v>
      </c>
      <c r="I698" s="231"/>
      <c r="J698" s="227"/>
      <c r="K698" s="227"/>
      <c r="L698" s="232"/>
      <c r="M698" s="233"/>
      <c r="N698" s="234"/>
      <c r="O698" s="234"/>
      <c r="P698" s="234"/>
      <c r="Q698" s="234"/>
      <c r="R698" s="234"/>
      <c r="S698" s="234"/>
      <c r="T698" s="235"/>
      <c r="AT698" s="236" t="s">
        <v>154</v>
      </c>
      <c r="AU698" s="236" t="s">
        <v>85</v>
      </c>
      <c r="AV698" s="16" t="s">
        <v>150</v>
      </c>
      <c r="AW698" s="16" t="s">
        <v>36</v>
      </c>
      <c r="AX698" s="16" t="s">
        <v>83</v>
      </c>
      <c r="AY698" s="236" t="s">
        <v>142</v>
      </c>
    </row>
    <row r="699" spans="1:65" s="2" customFormat="1" ht="16.5" customHeight="1">
      <c r="A699" s="36"/>
      <c r="B699" s="37"/>
      <c r="C699" s="238" t="s">
        <v>765</v>
      </c>
      <c r="D699" s="238" t="s">
        <v>381</v>
      </c>
      <c r="E699" s="239" t="s">
        <v>726</v>
      </c>
      <c r="F699" s="240" t="s">
        <v>727</v>
      </c>
      <c r="G699" s="241" t="s">
        <v>148</v>
      </c>
      <c r="H699" s="242">
        <v>29.766999999999999</v>
      </c>
      <c r="I699" s="243"/>
      <c r="J699" s="244">
        <f>ROUND(I699*H699,2)</f>
        <v>0</v>
      </c>
      <c r="K699" s="240" t="s">
        <v>149</v>
      </c>
      <c r="L699" s="245"/>
      <c r="M699" s="246" t="s">
        <v>21</v>
      </c>
      <c r="N699" s="247" t="s">
        <v>46</v>
      </c>
      <c r="O699" s="66"/>
      <c r="P699" s="184">
        <f>O699*H699</f>
        <v>0</v>
      </c>
      <c r="Q699" s="184">
        <v>2.5000000000000001E-3</v>
      </c>
      <c r="R699" s="184">
        <f>Q699*H699</f>
        <v>7.4417499999999998E-2</v>
      </c>
      <c r="S699" s="184">
        <v>0</v>
      </c>
      <c r="T699" s="185">
        <f>S699*H699</f>
        <v>0</v>
      </c>
      <c r="U699" s="36"/>
      <c r="V699" s="36"/>
      <c r="W699" s="36"/>
      <c r="X699" s="36"/>
      <c r="Y699" s="36"/>
      <c r="Z699" s="36"/>
      <c r="AA699" s="36"/>
      <c r="AB699" s="36"/>
      <c r="AC699" s="36"/>
      <c r="AD699" s="36"/>
      <c r="AE699" s="36"/>
      <c r="AR699" s="186" t="s">
        <v>395</v>
      </c>
      <c r="AT699" s="186" t="s">
        <v>381</v>
      </c>
      <c r="AU699" s="186" t="s">
        <v>85</v>
      </c>
      <c r="AY699" s="19" t="s">
        <v>142</v>
      </c>
      <c r="BE699" s="187">
        <f>IF(N699="základní",J699,0)</f>
        <v>0</v>
      </c>
      <c r="BF699" s="187">
        <f>IF(N699="snížená",J699,0)</f>
        <v>0</v>
      </c>
      <c r="BG699" s="187">
        <f>IF(N699="zákl. přenesená",J699,0)</f>
        <v>0</v>
      </c>
      <c r="BH699" s="187">
        <f>IF(N699="sníž. přenesená",J699,0)</f>
        <v>0</v>
      </c>
      <c r="BI699" s="187">
        <f>IF(N699="nulová",J699,0)</f>
        <v>0</v>
      </c>
      <c r="BJ699" s="19" t="s">
        <v>83</v>
      </c>
      <c r="BK699" s="187">
        <f>ROUND(I699*H699,2)</f>
        <v>0</v>
      </c>
      <c r="BL699" s="19" t="s">
        <v>265</v>
      </c>
      <c r="BM699" s="186" t="s">
        <v>766</v>
      </c>
    </row>
    <row r="700" spans="1:65" s="14" customFormat="1" ht="11.25">
      <c r="B700" s="204"/>
      <c r="C700" s="205"/>
      <c r="D700" s="195" t="s">
        <v>154</v>
      </c>
      <c r="E700" s="205"/>
      <c r="F700" s="207" t="s">
        <v>767</v>
      </c>
      <c r="G700" s="205"/>
      <c r="H700" s="208">
        <v>29.766999999999999</v>
      </c>
      <c r="I700" s="209"/>
      <c r="J700" s="205"/>
      <c r="K700" s="205"/>
      <c r="L700" s="210"/>
      <c r="M700" s="211"/>
      <c r="N700" s="212"/>
      <c r="O700" s="212"/>
      <c r="P700" s="212"/>
      <c r="Q700" s="212"/>
      <c r="R700" s="212"/>
      <c r="S700" s="212"/>
      <c r="T700" s="213"/>
      <c r="AT700" s="214" t="s">
        <v>154</v>
      </c>
      <c r="AU700" s="214" t="s">
        <v>85</v>
      </c>
      <c r="AV700" s="14" t="s">
        <v>85</v>
      </c>
      <c r="AW700" s="14" t="s">
        <v>4</v>
      </c>
      <c r="AX700" s="14" t="s">
        <v>83</v>
      </c>
      <c r="AY700" s="214" t="s">
        <v>142</v>
      </c>
    </row>
    <row r="701" spans="1:65" s="2" customFormat="1" ht="24.2" customHeight="1">
      <c r="A701" s="36"/>
      <c r="B701" s="37"/>
      <c r="C701" s="175" t="s">
        <v>768</v>
      </c>
      <c r="D701" s="175" t="s">
        <v>145</v>
      </c>
      <c r="E701" s="176" t="s">
        <v>769</v>
      </c>
      <c r="F701" s="177" t="s">
        <v>770</v>
      </c>
      <c r="G701" s="178" t="s">
        <v>174</v>
      </c>
      <c r="H701" s="179">
        <v>1</v>
      </c>
      <c r="I701" s="180"/>
      <c r="J701" s="181">
        <f>ROUND(I701*H701,2)</f>
        <v>0</v>
      </c>
      <c r="K701" s="177" t="s">
        <v>149</v>
      </c>
      <c r="L701" s="41"/>
      <c r="M701" s="182" t="s">
        <v>21</v>
      </c>
      <c r="N701" s="183" t="s">
        <v>46</v>
      </c>
      <c r="O701" s="66"/>
      <c r="P701" s="184">
        <f>O701*H701</f>
        <v>0</v>
      </c>
      <c r="Q701" s="184">
        <v>1E-4</v>
      </c>
      <c r="R701" s="184">
        <f>Q701*H701</f>
        <v>1E-4</v>
      </c>
      <c r="S701" s="184">
        <v>0</v>
      </c>
      <c r="T701" s="185">
        <f>S701*H701</f>
        <v>0</v>
      </c>
      <c r="U701" s="36"/>
      <c r="V701" s="36"/>
      <c r="W701" s="36"/>
      <c r="X701" s="36"/>
      <c r="Y701" s="36"/>
      <c r="Z701" s="36"/>
      <c r="AA701" s="36"/>
      <c r="AB701" s="36"/>
      <c r="AC701" s="36"/>
      <c r="AD701" s="36"/>
      <c r="AE701" s="36"/>
      <c r="AR701" s="186" t="s">
        <v>265</v>
      </c>
      <c r="AT701" s="186" t="s">
        <v>145</v>
      </c>
      <c r="AU701" s="186" t="s">
        <v>85</v>
      </c>
      <c r="AY701" s="19" t="s">
        <v>142</v>
      </c>
      <c r="BE701" s="187">
        <f>IF(N701="základní",J701,0)</f>
        <v>0</v>
      </c>
      <c r="BF701" s="187">
        <f>IF(N701="snížená",J701,0)</f>
        <v>0</v>
      </c>
      <c r="BG701" s="187">
        <f>IF(N701="zákl. přenesená",J701,0)</f>
        <v>0</v>
      </c>
      <c r="BH701" s="187">
        <f>IF(N701="sníž. přenesená",J701,0)</f>
        <v>0</v>
      </c>
      <c r="BI701" s="187">
        <f>IF(N701="nulová",J701,0)</f>
        <v>0</v>
      </c>
      <c r="BJ701" s="19" t="s">
        <v>83</v>
      </c>
      <c r="BK701" s="187">
        <f>ROUND(I701*H701,2)</f>
        <v>0</v>
      </c>
      <c r="BL701" s="19" t="s">
        <v>265</v>
      </c>
      <c r="BM701" s="186" t="s">
        <v>771</v>
      </c>
    </row>
    <row r="702" spans="1:65" s="2" customFormat="1" ht="11.25">
      <c r="A702" s="36"/>
      <c r="B702" s="37"/>
      <c r="C702" s="38"/>
      <c r="D702" s="188" t="s">
        <v>152</v>
      </c>
      <c r="E702" s="38"/>
      <c r="F702" s="189" t="s">
        <v>772</v>
      </c>
      <c r="G702" s="38"/>
      <c r="H702" s="38"/>
      <c r="I702" s="190"/>
      <c r="J702" s="38"/>
      <c r="K702" s="38"/>
      <c r="L702" s="41"/>
      <c r="M702" s="191"/>
      <c r="N702" s="192"/>
      <c r="O702" s="66"/>
      <c r="P702" s="66"/>
      <c r="Q702" s="66"/>
      <c r="R702" s="66"/>
      <c r="S702" s="66"/>
      <c r="T702" s="67"/>
      <c r="U702" s="36"/>
      <c r="V702" s="36"/>
      <c r="W702" s="36"/>
      <c r="X702" s="36"/>
      <c r="Y702" s="36"/>
      <c r="Z702" s="36"/>
      <c r="AA702" s="36"/>
      <c r="AB702" s="36"/>
      <c r="AC702" s="36"/>
      <c r="AD702" s="36"/>
      <c r="AE702" s="36"/>
      <c r="AT702" s="19" t="s">
        <v>152</v>
      </c>
      <c r="AU702" s="19" t="s">
        <v>85</v>
      </c>
    </row>
    <row r="703" spans="1:65" s="2" customFormat="1" ht="16.5" customHeight="1">
      <c r="A703" s="36"/>
      <c r="B703" s="37"/>
      <c r="C703" s="238" t="s">
        <v>773</v>
      </c>
      <c r="D703" s="238" t="s">
        <v>381</v>
      </c>
      <c r="E703" s="239" t="s">
        <v>774</v>
      </c>
      <c r="F703" s="240" t="s">
        <v>775</v>
      </c>
      <c r="G703" s="241" t="s">
        <v>174</v>
      </c>
      <c r="H703" s="242">
        <v>1</v>
      </c>
      <c r="I703" s="243"/>
      <c r="J703" s="244">
        <f>ROUND(I703*H703,2)</f>
        <v>0</v>
      </c>
      <c r="K703" s="240" t="s">
        <v>149</v>
      </c>
      <c r="L703" s="245"/>
      <c r="M703" s="246" t="s">
        <v>21</v>
      </c>
      <c r="N703" s="247" t="s">
        <v>46</v>
      </c>
      <c r="O703" s="66"/>
      <c r="P703" s="184">
        <f>O703*H703</f>
        <v>0</v>
      </c>
      <c r="Q703" s="184">
        <v>8.0000000000000004E-4</v>
      </c>
      <c r="R703" s="184">
        <f>Q703*H703</f>
        <v>8.0000000000000004E-4</v>
      </c>
      <c r="S703" s="184">
        <v>0</v>
      </c>
      <c r="T703" s="185">
        <f>S703*H703</f>
        <v>0</v>
      </c>
      <c r="U703" s="36"/>
      <c r="V703" s="36"/>
      <c r="W703" s="36"/>
      <c r="X703" s="36"/>
      <c r="Y703" s="36"/>
      <c r="Z703" s="36"/>
      <c r="AA703" s="36"/>
      <c r="AB703" s="36"/>
      <c r="AC703" s="36"/>
      <c r="AD703" s="36"/>
      <c r="AE703" s="36"/>
      <c r="AR703" s="186" t="s">
        <v>395</v>
      </c>
      <c r="AT703" s="186" t="s">
        <v>381</v>
      </c>
      <c r="AU703" s="186" t="s">
        <v>85</v>
      </c>
      <c r="AY703" s="19" t="s">
        <v>142</v>
      </c>
      <c r="BE703" s="187">
        <f>IF(N703="základní",J703,0)</f>
        <v>0</v>
      </c>
      <c r="BF703" s="187">
        <f>IF(N703="snížená",J703,0)</f>
        <v>0</v>
      </c>
      <c r="BG703" s="187">
        <f>IF(N703="zákl. přenesená",J703,0)</f>
        <v>0</v>
      </c>
      <c r="BH703" s="187">
        <f>IF(N703="sníž. přenesená",J703,0)</f>
        <v>0</v>
      </c>
      <c r="BI703" s="187">
        <f>IF(N703="nulová",J703,0)</f>
        <v>0</v>
      </c>
      <c r="BJ703" s="19" t="s">
        <v>83</v>
      </c>
      <c r="BK703" s="187">
        <f>ROUND(I703*H703,2)</f>
        <v>0</v>
      </c>
      <c r="BL703" s="19" t="s">
        <v>265</v>
      </c>
      <c r="BM703" s="186" t="s">
        <v>776</v>
      </c>
    </row>
    <row r="704" spans="1:65" s="2" customFormat="1" ht="24.2" customHeight="1">
      <c r="A704" s="36"/>
      <c r="B704" s="37"/>
      <c r="C704" s="175" t="s">
        <v>777</v>
      </c>
      <c r="D704" s="175" t="s">
        <v>145</v>
      </c>
      <c r="E704" s="176" t="s">
        <v>778</v>
      </c>
      <c r="F704" s="177" t="s">
        <v>779</v>
      </c>
      <c r="G704" s="178" t="s">
        <v>248</v>
      </c>
      <c r="H704" s="179">
        <v>0.67700000000000005</v>
      </c>
      <c r="I704" s="180"/>
      <c r="J704" s="181">
        <f>ROUND(I704*H704,2)</f>
        <v>0</v>
      </c>
      <c r="K704" s="177" t="s">
        <v>149</v>
      </c>
      <c r="L704" s="41"/>
      <c r="M704" s="182" t="s">
        <v>21</v>
      </c>
      <c r="N704" s="183" t="s">
        <v>46</v>
      </c>
      <c r="O704" s="66"/>
      <c r="P704" s="184">
        <f>O704*H704</f>
        <v>0</v>
      </c>
      <c r="Q704" s="184">
        <v>0</v>
      </c>
      <c r="R704" s="184">
        <f>Q704*H704</f>
        <v>0</v>
      </c>
      <c r="S704" s="184">
        <v>0</v>
      </c>
      <c r="T704" s="185">
        <f>S704*H704</f>
        <v>0</v>
      </c>
      <c r="U704" s="36"/>
      <c r="V704" s="36"/>
      <c r="W704" s="36"/>
      <c r="X704" s="36"/>
      <c r="Y704" s="36"/>
      <c r="Z704" s="36"/>
      <c r="AA704" s="36"/>
      <c r="AB704" s="36"/>
      <c r="AC704" s="36"/>
      <c r="AD704" s="36"/>
      <c r="AE704" s="36"/>
      <c r="AR704" s="186" t="s">
        <v>265</v>
      </c>
      <c r="AT704" s="186" t="s">
        <v>145</v>
      </c>
      <c r="AU704" s="186" t="s">
        <v>85</v>
      </c>
      <c r="AY704" s="19" t="s">
        <v>142</v>
      </c>
      <c r="BE704" s="187">
        <f>IF(N704="základní",J704,0)</f>
        <v>0</v>
      </c>
      <c r="BF704" s="187">
        <f>IF(N704="snížená",J704,0)</f>
        <v>0</v>
      </c>
      <c r="BG704" s="187">
        <f>IF(N704="zákl. přenesená",J704,0)</f>
        <v>0</v>
      </c>
      <c r="BH704" s="187">
        <f>IF(N704="sníž. přenesená",J704,0)</f>
        <v>0</v>
      </c>
      <c r="BI704" s="187">
        <f>IF(N704="nulová",J704,0)</f>
        <v>0</v>
      </c>
      <c r="BJ704" s="19" t="s">
        <v>83</v>
      </c>
      <c r="BK704" s="187">
        <f>ROUND(I704*H704,2)</f>
        <v>0</v>
      </c>
      <c r="BL704" s="19" t="s">
        <v>265</v>
      </c>
      <c r="BM704" s="186" t="s">
        <v>780</v>
      </c>
    </row>
    <row r="705" spans="1:65" s="2" customFormat="1" ht="11.25">
      <c r="A705" s="36"/>
      <c r="B705" s="37"/>
      <c r="C705" s="38"/>
      <c r="D705" s="188" t="s">
        <v>152</v>
      </c>
      <c r="E705" s="38"/>
      <c r="F705" s="189" t="s">
        <v>781</v>
      </c>
      <c r="G705" s="38"/>
      <c r="H705" s="38"/>
      <c r="I705" s="190"/>
      <c r="J705" s="38"/>
      <c r="K705" s="38"/>
      <c r="L705" s="41"/>
      <c r="M705" s="191"/>
      <c r="N705" s="192"/>
      <c r="O705" s="66"/>
      <c r="P705" s="66"/>
      <c r="Q705" s="66"/>
      <c r="R705" s="66"/>
      <c r="S705" s="66"/>
      <c r="T705" s="67"/>
      <c r="U705" s="36"/>
      <c r="V705" s="36"/>
      <c r="W705" s="36"/>
      <c r="X705" s="36"/>
      <c r="Y705" s="36"/>
      <c r="Z705" s="36"/>
      <c r="AA705" s="36"/>
      <c r="AB705" s="36"/>
      <c r="AC705" s="36"/>
      <c r="AD705" s="36"/>
      <c r="AE705" s="36"/>
      <c r="AT705" s="19" t="s">
        <v>152</v>
      </c>
      <c r="AU705" s="19" t="s">
        <v>85</v>
      </c>
    </row>
    <row r="706" spans="1:65" s="12" customFormat="1" ht="22.9" customHeight="1">
      <c r="B706" s="159"/>
      <c r="C706" s="160"/>
      <c r="D706" s="161" t="s">
        <v>74</v>
      </c>
      <c r="E706" s="173" t="s">
        <v>782</v>
      </c>
      <c r="F706" s="173" t="s">
        <v>783</v>
      </c>
      <c r="G706" s="160"/>
      <c r="H706" s="160"/>
      <c r="I706" s="163"/>
      <c r="J706" s="174">
        <f>BK706</f>
        <v>0</v>
      </c>
      <c r="K706" s="160"/>
      <c r="L706" s="165"/>
      <c r="M706" s="166"/>
      <c r="N706" s="167"/>
      <c r="O706" s="167"/>
      <c r="P706" s="168">
        <f>SUM(P707:P777)</f>
        <v>0</v>
      </c>
      <c r="Q706" s="167"/>
      <c r="R706" s="168">
        <f>SUM(R707:R777)</f>
        <v>0.58896284216000006</v>
      </c>
      <c r="S706" s="167"/>
      <c r="T706" s="169">
        <f>SUM(T707:T777)</f>
        <v>0</v>
      </c>
      <c r="AR706" s="170" t="s">
        <v>85</v>
      </c>
      <c r="AT706" s="171" t="s">
        <v>74</v>
      </c>
      <c r="AU706" s="171" t="s">
        <v>83</v>
      </c>
      <c r="AY706" s="170" t="s">
        <v>142</v>
      </c>
      <c r="BK706" s="172">
        <f>SUM(BK707:BK777)</f>
        <v>0</v>
      </c>
    </row>
    <row r="707" spans="1:65" s="2" customFormat="1" ht="24.2" customHeight="1">
      <c r="A707" s="36"/>
      <c r="B707" s="37"/>
      <c r="C707" s="175" t="s">
        <v>784</v>
      </c>
      <c r="D707" s="175" t="s">
        <v>145</v>
      </c>
      <c r="E707" s="176" t="s">
        <v>785</v>
      </c>
      <c r="F707" s="177" t="s">
        <v>786</v>
      </c>
      <c r="G707" s="178" t="s">
        <v>148</v>
      </c>
      <c r="H707" s="179">
        <v>83.412000000000006</v>
      </c>
      <c r="I707" s="180"/>
      <c r="J707" s="181">
        <f>ROUND(I707*H707,2)</f>
        <v>0</v>
      </c>
      <c r="K707" s="177" t="s">
        <v>149</v>
      </c>
      <c r="L707" s="41"/>
      <c r="M707" s="182" t="s">
        <v>21</v>
      </c>
      <c r="N707" s="183" t="s">
        <v>46</v>
      </c>
      <c r="O707" s="66"/>
      <c r="P707" s="184">
        <f>O707*H707</f>
        <v>0</v>
      </c>
      <c r="Q707" s="184">
        <v>0</v>
      </c>
      <c r="R707" s="184">
        <f>Q707*H707</f>
        <v>0</v>
      </c>
      <c r="S707" s="184">
        <v>0</v>
      </c>
      <c r="T707" s="185">
        <f>S707*H707</f>
        <v>0</v>
      </c>
      <c r="U707" s="36"/>
      <c r="V707" s="36"/>
      <c r="W707" s="36"/>
      <c r="X707" s="36"/>
      <c r="Y707" s="36"/>
      <c r="Z707" s="36"/>
      <c r="AA707" s="36"/>
      <c r="AB707" s="36"/>
      <c r="AC707" s="36"/>
      <c r="AD707" s="36"/>
      <c r="AE707" s="36"/>
      <c r="AR707" s="186" t="s">
        <v>265</v>
      </c>
      <c r="AT707" s="186" t="s">
        <v>145</v>
      </c>
      <c r="AU707" s="186" t="s">
        <v>85</v>
      </c>
      <c r="AY707" s="19" t="s">
        <v>142</v>
      </c>
      <c r="BE707" s="187">
        <f>IF(N707="základní",J707,0)</f>
        <v>0</v>
      </c>
      <c r="BF707" s="187">
        <f>IF(N707="snížená",J707,0)</f>
        <v>0</v>
      </c>
      <c r="BG707" s="187">
        <f>IF(N707="zákl. přenesená",J707,0)</f>
        <v>0</v>
      </c>
      <c r="BH707" s="187">
        <f>IF(N707="sníž. přenesená",J707,0)</f>
        <v>0</v>
      </c>
      <c r="BI707" s="187">
        <f>IF(N707="nulová",J707,0)</f>
        <v>0</v>
      </c>
      <c r="BJ707" s="19" t="s">
        <v>83</v>
      </c>
      <c r="BK707" s="187">
        <f>ROUND(I707*H707,2)</f>
        <v>0</v>
      </c>
      <c r="BL707" s="19" t="s">
        <v>265</v>
      </c>
      <c r="BM707" s="186" t="s">
        <v>787</v>
      </c>
    </row>
    <row r="708" spans="1:65" s="2" customFormat="1" ht="11.25">
      <c r="A708" s="36"/>
      <c r="B708" s="37"/>
      <c r="C708" s="38"/>
      <c r="D708" s="188" t="s">
        <v>152</v>
      </c>
      <c r="E708" s="38"/>
      <c r="F708" s="189" t="s">
        <v>788</v>
      </c>
      <c r="G708" s="38"/>
      <c r="H708" s="38"/>
      <c r="I708" s="190"/>
      <c r="J708" s="38"/>
      <c r="K708" s="38"/>
      <c r="L708" s="41"/>
      <c r="M708" s="191"/>
      <c r="N708" s="192"/>
      <c r="O708" s="66"/>
      <c r="P708" s="66"/>
      <c r="Q708" s="66"/>
      <c r="R708" s="66"/>
      <c r="S708" s="66"/>
      <c r="T708" s="67"/>
      <c r="U708" s="36"/>
      <c r="V708" s="36"/>
      <c r="W708" s="36"/>
      <c r="X708" s="36"/>
      <c r="Y708" s="36"/>
      <c r="Z708" s="36"/>
      <c r="AA708" s="36"/>
      <c r="AB708" s="36"/>
      <c r="AC708" s="36"/>
      <c r="AD708" s="36"/>
      <c r="AE708" s="36"/>
      <c r="AT708" s="19" t="s">
        <v>152</v>
      </c>
      <c r="AU708" s="19" t="s">
        <v>85</v>
      </c>
    </row>
    <row r="709" spans="1:65" s="13" customFormat="1" ht="11.25">
      <c r="B709" s="193"/>
      <c r="C709" s="194"/>
      <c r="D709" s="195" t="s">
        <v>154</v>
      </c>
      <c r="E709" s="196" t="s">
        <v>21</v>
      </c>
      <c r="F709" s="197" t="s">
        <v>674</v>
      </c>
      <c r="G709" s="194"/>
      <c r="H709" s="196" t="s">
        <v>21</v>
      </c>
      <c r="I709" s="198"/>
      <c r="J709" s="194"/>
      <c r="K709" s="194"/>
      <c r="L709" s="199"/>
      <c r="M709" s="200"/>
      <c r="N709" s="201"/>
      <c r="O709" s="201"/>
      <c r="P709" s="201"/>
      <c r="Q709" s="201"/>
      <c r="R709" s="201"/>
      <c r="S709" s="201"/>
      <c r="T709" s="202"/>
      <c r="AT709" s="203" t="s">
        <v>154</v>
      </c>
      <c r="AU709" s="203" t="s">
        <v>85</v>
      </c>
      <c r="AV709" s="13" t="s">
        <v>83</v>
      </c>
      <c r="AW709" s="13" t="s">
        <v>36</v>
      </c>
      <c r="AX709" s="13" t="s">
        <v>75</v>
      </c>
      <c r="AY709" s="203" t="s">
        <v>142</v>
      </c>
    </row>
    <row r="710" spans="1:65" s="13" customFormat="1" ht="11.25">
      <c r="B710" s="193"/>
      <c r="C710" s="194"/>
      <c r="D710" s="195" t="s">
        <v>154</v>
      </c>
      <c r="E710" s="196" t="s">
        <v>21</v>
      </c>
      <c r="F710" s="197" t="s">
        <v>494</v>
      </c>
      <c r="G710" s="194"/>
      <c r="H710" s="196" t="s">
        <v>21</v>
      </c>
      <c r="I710" s="198"/>
      <c r="J710" s="194"/>
      <c r="K710" s="194"/>
      <c r="L710" s="199"/>
      <c r="M710" s="200"/>
      <c r="N710" s="201"/>
      <c r="O710" s="201"/>
      <c r="P710" s="201"/>
      <c r="Q710" s="201"/>
      <c r="R710" s="201"/>
      <c r="S710" s="201"/>
      <c r="T710" s="202"/>
      <c r="AT710" s="203" t="s">
        <v>154</v>
      </c>
      <c r="AU710" s="203" t="s">
        <v>85</v>
      </c>
      <c r="AV710" s="13" t="s">
        <v>83</v>
      </c>
      <c r="AW710" s="13" t="s">
        <v>36</v>
      </c>
      <c r="AX710" s="13" t="s">
        <v>75</v>
      </c>
      <c r="AY710" s="203" t="s">
        <v>142</v>
      </c>
    </row>
    <row r="711" spans="1:65" s="14" customFormat="1" ht="11.25">
      <c r="B711" s="204"/>
      <c r="C711" s="205"/>
      <c r="D711" s="195" t="s">
        <v>154</v>
      </c>
      <c r="E711" s="206" t="s">
        <v>21</v>
      </c>
      <c r="F711" s="207" t="s">
        <v>502</v>
      </c>
      <c r="G711" s="205"/>
      <c r="H711" s="208">
        <v>55.408000000000001</v>
      </c>
      <c r="I711" s="209"/>
      <c r="J711" s="205"/>
      <c r="K711" s="205"/>
      <c r="L711" s="210"/>
      <c r="M711" s="211"/>
      <c r="N711" s="212"/>
      <c r="O711" s="212"/>
      <c r="P711" s="212"/>
      <c r="Q711" s="212"/>
      <c r="R711" s="212"/>
      <c r="S711" s="212"/>
      <c r="T711" s="213"/>
      <c r="AT711" s="214" t="s">
        <v>154</v>
      </c>
      <c r="AU711" s="214" t="s">
        <v>85</v>
      </c>
      <c r="AV711" s="14" t="s">
        <v>85</v>
      </c>
      <c r="AW711" s="14" t="s">
        <v>36</v>
      </c>
      <c r="AX711" s="14" t="s">
        <v>75</v>
      </c>
      <c r="AY711" s="214" t="s">
        <v>142</v>
      </c>
    </row>
    <row r="712" spans="1:65" s="14" customFormat="1" ht="11.25">
      <c r="B712" s="204"/>
      <c r="C712" s="205"/>
      <c r="D712" s="195" t="s">
        <v>154</v>
      </c>
      <c r="E712" s="206" t="s">
        <v>21</v>
      </c>
      <c r="F712" s="207" t="s">
        <v>789</v>
      </c>
      <c r="G712" s="205"/>
      <c r="H712" s="208">
        <v>0.3</v>
      </c>
      <c r="I712" s="209"/>
      <c r="J712" s="205"/>
      <c r="K712" s="205"/>
      <c r="L712" s="210"/>
      <c r="M712" s="211"/>
      <c r="N712" s="212"/>
      <c r="O712" s="212"/>
      <c r="P712" s="212"/>
      <c r="Q712" s="212"/>
      <c r="R712" s="212"/>
      <c r="S712" s="212"/>
      <c r="T712" s="213"/>
      <c r="AT712" s="214" t="s">
        <v>154</v>
      </c>
      <c r="AU712" s="214" t="s">
        <v>85</v>
      </c>
      <c r="AV712" s="14" t="s">
        <v>85</v>
      </c>
      <c r="AW712" s="14" t="s">
        <v>36</v>
      </c>
      <c r="AX712" s="14" t="s">
        <v>75</v>
      </c>
      <c r="AY712" s="214" t="s">
        <v>142</v>
      </c>
    </row>
    <row r="713" spans="1:65" s="15" customFormat="1" ht="11.25">
      <c r="B713" s="215"/>
      <c r="C713" s="216"/>
      <c r="D713" s="195" t="s">
        <v>154</v>
      </c>
      <c r="E713" s="217" t="s">
        <v>21</v>
      </c>
      <c r="F713" s="218" t="s">
        <v>161</v>
      </c>
      <c r="G713" s="216"/>
      <c r="H713" s="219">
        <v>55.707999999999998</v>
      </c>
      <c r="I713" s="220"/>
      <c r="J713" s="216"/>
      <c r="K713" s="216"/>
      <c r="L713" s="221"/>
      <c r="M713" s="222"/>
      <c r="N713" s="223"/>
      <c r="O713" s="223"/>
      <c r="P713" s="223"/>
      <c r="Q713" s="223"/>
      <c r="R713" s="223"/>
      <c r="S713" s="223"/>
      <c r="T713" s="224"/>
      <c r="AT713" s="225" t="s">
        <v>154</v>
      </c>
      <c r="AU713" s="225" t="s">
        <v>85</v>
      </c>
      <c r="AV713" s="15" t="s">
        <v>143</v>
      </c>
      <c r="AW713" s="15" t="s">
        <v>36</v>
      </c>
      <c r="AX713" s="15" t="s">
        <v>75</v>
      </c>
      <c r="AY713" s="225" t="s">
        <v>142</v>
      </c>
    </row>
    <row r="714" spans="1:65" s="13" customFormat="1" ht="11.25">
      <c r="B714" s="193"/>
      <c r="C714" s="194"/>
      <c r="D714" s="195" t="s">
        <v>154</v>
      </c>
      <c r="E714" s="196" t="s">
        <v>21</v>
      </c>
      <c r="F714" s="197" t="s">
        <v>790</v>
      </c>
      <c r="G714" s="194"/>
      <c r="H714" s="196" t="s">
        <v>21</v>
      </c>
      <c r="I714" s="198"/>
      <c r="J714" s="194"/>
      <c r="K714" s="194"/>
      <c r="L714" s="199"/>
      <c r="M714" s="200"/>
      <c r="N714" s="201"/>
      <c r="O714" s="201"/>
      <c r="P714" s="201"/>
      <c r="Q714" s="201"/>
      <c r="R714" s="201"/>
      <c r="S714" s="201"/>
      <c r="T714" s="202"/>
      <c r="AT714" s="203" t="s">
        <v>154</v>
      </c>
      <c r="AU714" s="203" t="s">
        <v>85</v>
      </c>
      <c r="AV714" s="13" t="s">
        <v>83</v>
      </c>
      <c r="AW714" s="13" t="s">
        <v>36</v>
      </c>
      <c r="AX714" s="13" t="s">
        <v>75</v>
      </c>
      <c r="AY714" s="203" t="s">
        <v>142</v>
      </c>
    </row>
    <row r="715" spans="1:65" s="14" customFormat="1" ht="11.25">
      <c r="B715" s="204"/>
      <c r="C715" s="205"/>
      <c r="D715" s="195" t="s">
        <v>154</v>
      </c>
      <c r="E715" s="206" t="s">
        <v>21</v>
      </c>
      <c r="F715" s="207" t="s">
        <v>676</v>
      </c>
      <c r="G715" s="205"/>
      <c r="H715" s="208">
        <v>27.704000000000001</v>
      </c>
      <c r="I715" s="209"/>
      <c r="J715" s="205"/>
      <c r="K715" s="205"/>
      <c r="L715" s="210"/>
      <c r="M715" s="211"/>
      <c r="N715" s="212"/>
      <c r="O715" s="212"/>
      <c r="P715" s="212"/>
      <c r="Q715" s="212"/>
      <c r="R715" s="212"/>
      <c r="S715" s="212"/>
      <c r="T715" s="213"/>
      <c r="AT715" s="214" t="s">
        <v>154</v>
      </c>
      <c r="AU715" s="214" t="s">
        <v>85</v>
      </c>
      <c r="AV715" s="14" t="s">
        <v>85</v>
      </c>
      <c r="AW715" s="14" t="s">
        <v>36</v>
      </c>
      <c r="AX715" s="14" t="s">
        <v>75</v>
      </c>
      <c r="AY715" s="214" t="s">
        <v>142</v>
      </c>
    </row>
    <row r="716" spans="1:65" s="15" customFormat="1" ht="11.25">
      <c r="B716" s="215"/>
      <c r="C716" s="216"/>
      <c r="D716" s="195" t="s">
        <v>154</v>
      </c>
      <c r="E716" s="217" t="s">
        <v>21</v>
      </c>
      <c r="F716" s="218" t="s">
        <v>161</v>
      </c>
      <c r="G716" s="216"/>
      <c r="H716" s="219">
        <v>27.704000000000001</v>
      </c>
      <c r="I716" s="220"/>
      <c r="J716" s="216"/>
      <c r="K716" s="216"/>
      <c r="L716" s="221"/>
      <c r="M716" s="222"/>
      <c r="N716" s="223"/>
      <c r="O716" s="223"/>
      <c r="P716" s="223"/>
      <c r="Q716" s="223"/>
      <c r="R716" s="223"/>
      <c r="S716" s="223"/>
      <c r="T716" s="224"/>
      <c r="AT716" s="225" t="s">
        <v>154</v>
      </c>
      <c r="AU716" s="225" t="s">
        <v>85</v>
      </c>
      <c r="AV716" s="15" t="s">
        <v>143</v>
      </c>
      <c r="AW716" s="15" t="s">
        <v>36</v>
      </c>
      <c r="AX716" s="15" t="s">
        <v>75</v>
      </c>
      <c r="AY716" s="225" t="s">
        <v>142</v>
      </c>
    </row>
    <row r="717" spans="1:65" s="16" customFormat="1" ht="11.25">
      <c r="B717" s="226"/>
      <c r="C717" s="227"/>
      <c r="D717" s="195" t="s">
        <v>154</v>
      </c>
      <c r="E717" s="228" t="s">
        <v>21</v>
      </c>
      <c r="F717" s="229" t="s">
        <v>164</v>
      </c>
      <c r="G717" s="227"/>
      <c r="H717" s="230">
        <v>83.412000000000006</v>
      </c>
      <c r="I717" s="231"/>
      <c r="J717" s="227"/>
      <c r="K717" s="227"/>
      <c r="L717" s="232"/>
      <c r="M717" s="233"/>
      <c r="N717" s="234"/>
      <c r="O717" s="234"/>
      <c r="P717" s="234"/>
      <c r="Q717" s="234"/>
      <c r="R717" s="234"/>
      <c r="S717" s="234"/>
      <c r="T717" s="235"/>
      <c r="AT717" s="236" t="s">
        <v>154</v>
      </c>
      <c r="AU717" s="236" t="s">
        <v>85</v>
      </c>
      <c r="AV717" s="16" t="s">
        <v>150</v>
      </c>
      <c r="AW717" s="16" t="s">
        <v>36</v>
      </c>
      <c r="AX717" s="16" t="s">
        <v>83</v>
      </c>
      <c r="AY717" s="236" t="s">
        <v>142</v>
      </c>
    </row>
    <row r="718" spans="1:65" s="2" customFormat="1" ht="16.5" customHeight="1">
      <c r="A718" s="36"/>
      <c r="B718" s="37"/>
      <c r="C718" s="238" t="s">
        <v>791</v>
      </c>
      <c r="D718" s="238" t="s">
        <v>381</v>
      </c>
      <c r="E718" s="239" t="s">
        <v>792</v>
      </c>
      <c r="F718" s="240" t="s">
        <v>793</v>
      </c>
      <c r="G718" s="241" t="s">
        <v>208</v>
      </c>
      <c r="H718" s="242">
        <v>7.0650000000000004</v>
      </c>
      <c r="I718" s="243"/>
      <c r="J718" s="244">
        <f>ROUND(I718*H718,2)</f>
        <v>0</v>
      </c>
      <c r="K718" s="240" t="s">
        <v>149</v>
      </c>
      <c r="L718" s="245"/>
      <c r="M718" s="246" t="s">
        <v>21</v>
      </c>
      <c r="N718" s="247" t="s">
        <v>46</v>
      </c>
      <c r="O718" s="66"/>
      <c r="P718" s="184">
        <f>O718*H718</f>
        <v>0</v>
      </c>
      <c r="Q718" s="184">
        <v>1.4999999999999999E-2</v>
      </c>
      <c r="R718" s="184">
        <f>Q718*H718</f>
        <v>0.105975</v>
      </c>
      <c r="S718" s="184">
        <v>0</v>
      </c>
      <c r="T718" s="185">
        <f>S718*H718</f>
        <v>0</v>
      </c>
      <c r="U718" s="36"/>
      <c r="V718" s="36"/>
      <c r="W718" s="36"/>
      <c r="X718" s="36"/>
      <c r="Y718" s="36"/>
      <c r="Z718" s="36"/>
      <c r="AA718" s="36"/>
      <c r="AB718" s="36"/>
      <c r="AC718" s="36"/>
      <c r="AD718" s="36"/>
      <c r="AE718" s="36"/>
      <c r="AR718" s="186" t="s">
        <v>395</v>
      </c>
      <c r="AT718" s="186" t="s">
        <v>381</v>
      </c>
      <c r="AU718" s="186" t="s">
        <v>85</v>
      </c>
      <c r="AY718" s="19" t="s">
        <v>142</v>
      </c>
      <c r="BE718" s="187">
        <f>IF(N718="základní",J718,0)</f>
        <v>0</v>
      </c>
      <c r="BF718" s="187">
        <f>IF(N718="snížená",J718,0)</f>
        <v>0</v>
      </c>
      <c r="BG718" s="187">
        <f>IF(N718="zákl. přenesená",J718,0)</f>
        <v>0</v>
      </c>
      <c r="BH718" s="187">
        <f>IF(N718="sníž. přenesená",J718,0)</f>
        <v>0</v>
      </c>
      <c r="BI718" s="187">
        <f>IF(N718="nulová",J718,0)</f>
        <v>0</v>
      </c>
      <c r="BJ718" s="19" t="s">
        <v>83</v>
      </c>
      <c r="BK718" s="187">
        <f>ROUND(I718*H718,2)</f>
        <v>0</v>
      </c>
      <c r="BL718" s="19" t="s">
        <v>265</v>
      </c>
      <c r="BM718" s="186" t="s">
        <v>794</v>
      </c>
    </row>
    <row r="719" spans="1:65" s="13" customFormat="1" ht="11.25">
      <c r="B719" s="193"/>
      <c r="C719" s="194"/>
      <c r="D719" s="195" t="s">
        <v>154</v>
      </c>
      <c r="E719" s="196" t="s">
        <v>21</v>
      </c>
      <c r="F719" s="197" t="s">
        <v>674</v>
      </c>
      <c r="G719" s="194"/>
      <c r="H719" s="196" t="s">
        <v>21</v>
      </c>
      <c r="I719" s="198"/>
      <c r="J719" s="194"/>
      <c r="K719" s="194"/>
      <c r="L719" s="199"/>
      <c r="M719" s="200"/>
      <c r="N719" s="201"/>
      <c r="O719" s="201"/>
      <c r="P719" s="201"/>
      <c r="Q719" s="201"/>
      <c r="R719" s="201"/>
      <c r="S719" s="201"/>
      <c r="T719" s="202"/>
      <c r="AT719" s="203" t="s">
        <v>154</v>
      </c>
      <c r="AU719" s="203" t="s">
        <v>85</v>
      </c>
      <c r="AV719" s="13" t="s">
        <v>83</v>
      </c>
      <c r="AW719" s="13" t="s">
        <v>36</v>
      </c>
      <c r="AX719" s="13" t="s">
        <v>75</v>
      </c>
      <c r="AY719" s="203" t="s">
        <v>142</v>
      </c>
    </row>
    <row r="720" spans="1:65" s="13" customFormat="1" ht="11.25">
      <c r="B720" s="193"/>
      <c r="C720" s="194"/>
      <c r="D720" s="195" t="s">
        <v>154</v>
      </c>
      <c r="E720" s="196" t="s">
        <v>21</v>
      </c>
      <c r="F720" s="197" t="s">
        <v>790</v>
      </c>
      <c r="G720" s="194"/>
      <c r="H720" s="196" t="s">
        <v>21</v>
      </c>
      <c r="I720" s="198"/>
      <c r="J720" s="194"/>
      <c r="K720" s="194"/>
      <c r="L720" s="199"/>
      <c r="M720" s="200"/>
      <c r="N720" s="201"/>
      <c r="O720" s="201"/>
      <c r="P720" s="201"/>
      <c r="Q720" s="201"/>
      <c r="R720" s="201"/>
      <c r="S720" s="201"/>
      <c r="T720" s="202"/>
      <c r="AT720" s="203" t="s">
        <v>154</v>
      </c>
      <c r="AU720" s="203" t="s">
        <v>85</v>
      </c>
      <c r="AV720" s="13" t="s">
        <v>83</v>
      </c>
      <c r="AW720" s="13" t="s">
        <v>36</v>
      </c>
      <c r="AX720" s="13" t="s">
        <v>75</v>
      </c>
      <c r="AY720" s="203" t="s">
        <v>142</v>
      </c>
    </row>
    <row r="721" spans="1:65" s="14" customFormat="1" ht="11.25">
      <c r="B721" s="204"/>
      <c r="C721" s="205"/>
      <c r="D721" s="195" t="s">
        <v>154</v>
      </c>
      <c r="E721" s="206" t="s">
        <v>21</v>
      </c>
      <c r="F721" s="207" t="s">
        <v>795</v>
      </c>
      <c r="G721" s="205"/>
      <c r="H721" s="208">
        <v>6.9260000000000002</v>
      </c>
      <c r="I721" s="209"/>
      <c r="J721" s="205"/>
      <c r="K721" s="205"/>
      <c r="L721" s="210"/>
      <c r="M721" s="211"/>
      <c r="N721" s="212"/>
      <c r="O721" s="212"/>
      <c r="P721" s="212"/>
      <c r="Q721" s="212"/>
      <c r="R721" s="212"/>
      <c r="S721" s="212"/>
      <c r="T721" s="213"/>
      <c r="AT721" s="214" t="s">
        <v>154</v>
      </c>
      <c r="AU721" s="214" t="s">
        <v>85</v>
      </c>
      <c r="AV721" s="14" t="s">
        <v>85</v>
      </c>
      <c r="AW721" s="14" t="s">
        <v>36</v>
      </c>
      <c r="AX721" s="14" t="s">
        <v>75</v>
      </c>
      <c r="AY721" s="214" t="s">
        <v>142</v>
      </c>
    </row>
    <row r="722" spans="1:65" s="16" customFormat="1" ht="11.25">
      <c r="B722" s="226"/>
      <c r="C722" s="227"/>
      <c r="D722" s="195" t="s">
        <v>154</v>
      </c>
      <c r="E722" s="228" t="s">
        <v>21</v>
      </c>
      <c r="F722" s="229" t="s">
        <v>164</v>
      </c>
      <c r="G722" s="227"/>
      <c r="H722" s="230">
        <v>6.9260000000000002</v>
      </c>
      <c r="I722" s="231"/>
      <c r="J722" s="227"/>
      <c r="K722" s="227"/>
      <c r="L722" s="232"/>
      <c r="M722" s="233"/>
      <c r="N722" s="234"/>
      <c r="O722" s="234"/>
      <c r="P722" s="234"/>
      <c r="Q722" s="234"/>
      <c r="R722" s="234"/>
      <c r="S722" s="234"/>
      <c r="T722" s="235"/>
      <c r="AT722" s="236" t="s">
        <v>154</v>
      </c>
      <c r="AU722" s="236" t="s">
        <v>85</v>
      </c>
      <c r="AV722" s="16" t="s">
        <v>150</v>
      </c>
      <c r="AW722" s="16" t="s">
        <v>36</v>
      </c>
      <c r="AX722" s="16" t="s">
        <v>83</v>
      </c>
      <c r="AY722" s="236" t="s">
        <v>142</v>
      </c>
    </row>
    <row r="723" spans="1:65" s="14" customFormat="1" ht="11.25">
      <c r="B723" s="204"/>
      <c r="C723" s="205"/>
      <c r="D723" s="195" t="s">
        <v>154</v>
      </c>
      <c r="E723" s="205"/>
      <c r="F723" s="207" t="s">
        <v>796</v>
      </c>
      <c r="G723" s="205"/>
      <c r="H723" s="208">
        <v>7.0650000000000004</v>
      </c>
      <c r="I723" s="209"/>
      <c r="J723" s="205"/>
      <c r="K723" s="205"/>
      <c r="L723" s="210"/>
      <c r="M723" s="211"/>
      <c r="N723" s="212"/>
      <c r="O723" s="212"/>
      <c r="P723" s="212"/>
      <c r="Q723" s="212"/>
      <c r="R723" s="212"/>
      <c r="S723" s="212"/>
      <c r="T723" s="213"/>
      <c r="AT723" s="214" t="s">
        <v>154</v>
      </c>
      <c r="AU723" s="214" t="s">
        <v>85</v>
      </c>
      <c r="AV723" s="14" t="s">
        <v>85</v>
      </c>
      <c r="AW723" s="14" t="s">
        <v>4</v>
      </c>
      <c r="AX723" s="14" t="s">
        <v>83</v>
      </c>
      <c r="AY723" s="214" t="s">
        <v>142</v>
      </c>
    </row>
    <row r="724" spans="1:65" s="2" customFormat="1" ht="16.5" customHeight="1">
      <c r="A724" s="36"/>
      <c r="B724" s="37"/>
      <c r="C724" s="238" t="s">
        <v>797</v>
      </c>
      <c r="D724" s="238" t="s">
        <v>381</v>
      </c>
      <c r="E724" s="239" t="s">
        <v>798</v>
      </c>
      <c r="F724" s="240" t="s">
        <v>799</v>
      </c>
      <c r="G724" s="241" t="s">
        <v>148</v>
      </c>
      <c r="H724" s="242">
        <v>28.411000000000001</v>
      </c>
      <c r="I724" s="243"/>
      <c r="J724" s="244">
        <f>ROUND(I724*H724,2)</f>
        <v>0</v>
      </c>
      <c r="K724" s="240" t="s">
        <v>149</v>
      </c>
      <c r="L724" s="245"/>
      <c r="M724" s="246" t="s">
        <v>21</v>
      </c>
      <c r="N724" s="247" t="s">
        <v>46</v>
      </c>
      <c r="O724" s="66"/>
      <c r="P724" s="184">
        <f>O724*H724</f>
        <v>0</v>
      </c>
      <c r="Q724" s="184">
        <v>1.4E-3</v>
      </c>
      <c r="R724" s="184">
        <f>Q724*H724</f>
        <v>3.9775400000000002E-2</v>
      </c>
      <c r="S724" s="184">
        <v>0</v>
      </c>
      <c r="T724" s="185">
        <f>S724*H724</f>
        <v>0</v>
      </c>
      <c r="U724" s="36"/>
      <c r="V724" s="36"/>
      <c r="W724" s="36"/>
      <c r="X724" s="36"/>
      <c r="Y724" s="36"/>
      <c r="Z724" s="36"/>
      <c r="AA724" s="36"/>
      <c r="AB724" s="36"/>
      <c r="AC724" s="36"/>
      <c r="AD724" s="36"/>
      <c r="AE724" s="36"/>
      <c r="AR724" s="186" t="s">
        <v>395</v>
      </c>
      <c r="AT724" s="186" t="s">
        <v>381</v>
      </c>
      <c r="AU724" s="186" t="s">
        <v>85</v>
      </c>
      <c r="AY724" s="19" t="s">
        <v>142</v>
      </c>
      <c r="BE724" s="187">
        <f>IF(N724="základní",J724,0)</f>
        <v>0</v>
      </c>
      <c r="BF724" s="187">
        <f>IF(N724="snížená",J724,0)</f>
        <v>0</v>
      </c>
      <c r="BG724" s="187">
        <f>IF(N724="zákl. přenesená",J724,0)</f>
        <v>0</v>
      </c>
      <c r="BH724" s="187">
        <f>IF(N724="sníž. přenesená",J724,0)</f>
        <v>0</v>
      </c>
      <c r="BI724" s="187">
        <f>IF(N724="nulová",J724,0)</f>
        <v>0</v>
      </c>
      <c r="BJ724" s="19" t="s">
        <v>83</v>
      </c>
      <c r="BK724" s="187">
        <f>ROUND(I724*H724,2)</f>
        <v>0</v>
      </c>
      <c r="BL724" s="19" t="s">
        <v>265</v>
      </c>
      <c r="BM724" s="186" t="s">
        <v>800</v>
      </c>
    </row>
    <row r="725" spans="1:65" s="14" customFormat="1" ht="11.25">
      <c r="B725" s="204"/>
      <c r="C725" s="205"/>
      <c r="D725" s="195" t="s">
        <v>154</v>
      </c>
      <c r="E725" s="205"/>
      <c r="F725" s="207" t="s">
        <v>801</v>
      </c>
      <c r="G725" s="205"/>
      <c r="H725" s="208">
        <v>28.411000000000001</v>
      </c>
      <c r="I725" s="209"/>
      <c r="J725" s="205"/>
      <c r="K725" s="205"/>
      <c r="L725" s="210"/>
      <c r="M725" s="211"/>
      <c r="N725" s="212"/>
      <c r="O725" s="212"/>
      <c r="P725" s="212"/>
      <c r="Q725" s="212"/>
      <c r="R725" s="212"/>
      <c r="S725" s="212"/>
      <c r="T725" s="213"/>
      <c r="AT725" s="214" t="s">
        <v>154</v>
      </c>
      <c r="AU725" s="214" t="s">
        <v>85</v>
      </c>
      <c r="AV725" s="14" t="s">
        <v>85</v>
      </c>
      <c r="AW725" s="14" t="s">
        <v>4</v>
      </c>
      <c r="AX725" s="14" t="s">
        <v>83</v>
      </c>
      <c r="AY725" s="214" t="s">
        <v>142</v>
      </c>
    </row>
    <row r="726" spans="1:65" s="2" customFormat="1" ht="16.5" customHeight="1">
      <c r="A726" s="36"/>
      <c r="B726" s="37"/>
      <c r="C726" s="238" t="s">
        <v>802</v>
      </c>
      <c r="D726" s="238" t="s">
        <v>381</v>
      </c>
      <c r="E726" s="239" t="s">
        <v>803</v>
      </c>
      <c r="F726" s="240" t="s">
        <v>804</v>
      </c>
      <c r="G726" s="241" t="s">
        <v>148</v>
      </c>
      <c r="H726" s="242">
        <v>28.411000000000001</v>
      </c>
      <c r="I726" s="243"/>
      <c r="J726" s="244">
        <f>ROUND(I726*H726,2)</f>
        <v>0</v>
      </c>
      <c r="K726" s="240" t="s">
        <v>149</v>
      </c>
      <c r="L726" s="245"/>
      <c r="M726" s="246" t="s">
        <v>21</v>
      </c>
      <c r="N726" s="247" t="s">
        <v>46</v>
      </c>
      <c r="O726" s="66"/>
      <c r="P726" s="184">
        <f>O726*H726</f>
        <v>0</v>
      </c>
      <c r="Q726" s="184">
        <v>5.9199999999999999E-3</v>
      </c>
      <c r="R726" s="184">
        <f>Q726*H726</f>
        <v>0.16819312</v>
      </c>
      <c r="S726" s="184">
        <v>0</v>
      </c>
      <c r="T726" s="185">
        <f>S726*H726</f>
        <v>0</v>
      </c>
      <c r="U726" s="36"/>
      <c r="V726" s="36"/>
      <c r="W726" s="36"/>
      <c r="X726" s="36"/>
      <c r="Y726" s="36"/>
      <c r="Z726" s="36"/>
      <c r="AA726" s="36"/>
      <c r="AB726" s="36"/>
      <c r="AC726" s="36"/>
      <c r="AD726" s="36"/>
      <c r="AE726" s="36"/>
      <c r="AR726" s="186" t="s">
        <v>395</v>
      </c>
      <c r="AT726" s="186" t="s">
        <v>381</v>
      </c>
      <c r="AU726" s="186" t="s">
        <v>85</v>
      </c>
      <c r="AY726" s="19" t="s">
        <v>142</v>
      </c>
      <c r="BE726" s="187">
        <f>IF(N726="základní",J726,0)</f>
        <v>0</v>
      </c>
      <c r="BF726" s="187">
        <f>IF(N726="snížená",J726,0)</f>
        <v>0</v>
      </c>
      <c r="BG726" s="187">
        <f>IF(N726="zákl. přenesená",J726,0)</f>
        <v>0</v>
      </c>
      <c r="BH726" s="187">
        <f>IF(N726="sníž. přenesená",J726,0)</f>
        <v>0</v>
      </c>
      <c r="BI726" s="187">
        <f>IF(N726="nulová",J726,0)</f>
        <v>0</v>
      </c>
      <c r="BJ726" s="19" t="s">
        <v>83</v>
      </c>
      <c r="BK726" s="187">
        <f>ROUND(I726*H726,2)</f>
        <v>0</v>
      </c>
      <c r="BL726" s="19" t="s">
        <v>265</v>
      </c>
      <c r="BM726" s="186" t="s">
        <v>805</v>
      </c>
    </row>
    <row r="727" spans="1:65" s="14" customFormat="1" ht="11.25">
      <c r="B727" s="204"/>
      <c r="C727" s="205"/>
      <c r="D727" s="195" t="s">
        <v>154</v>
      </c>
      <c r="E727" s="205"/>
      <c r="F727" s="207" t="s">
        <v>801</v>
      </c>
      <c r="G727" s="205"/>
      <c r="H727" s="208">
        <v>28.411000000000001</v>
      </c>
      <c r="I727" s="209"/>
      <c r="J727" s="205"/>
      <c r="K727" s="205"/>
      <c r="L727" s="210"/>
      <c r="M727" s="211"/>
      <c r="N727" s="212"/>
      <c r="O727" s="212"/>
      <c r="P727" s="212"/>
      <c r="Q727" s="212"/>
      <c r="R727" s="212"/>
      <c r="S727" s="212"/>
      <c r="T727" s="213"/>
      <c r="AT727" s="214" t="s">
        <v>154</v>
      </c>
      <c r="AU727" s="214" t="s">
        <v>85</v>
      </c>
      <c r="AV727" s="14" t="s">
        <v>85</v>
      </c>
      <c r="AW727" s="14" t="s">
        <v>4</v>
      </c>
      <c r="AX727" s="14" t="s">
        <v>83</v>
      </c>
      <c r="AY727" s="214" t="s">
        <v>142</v>
      </c>
    </row>
    <row r="728" spans="1:65" s="2" customFormat="1" ht="24.2" customHeight="1">
      <c r="A728" s="36"/>
      <c r="B728" s="37"/>
      <c r="C728" s="175" t="s">
        <v>806</v>
      </c>
      <c r="D728" s="175" t="s">
        <v>145</v>
      </c>
      <c r="E728" s="176" t="s">
        <v>807</v>
      </c>
      <c r="F728" s="177" t="s">
        <v>808</v>
      </c>
      <c r="G728" s="178" t="s">
        <v>148</v>
      </c>
      <c r="H728" s="179">
        <v>27.704000000000001</v>
      </c>
      <c r="I728" s="180"/>
      <c r="J728" s="181">
        <f>ROUND(I728*H728,2)</f>
        <v>0</v>
      </c>
      <c r="K728" s="177" t="s">
        <v>149</v>
      </c>
      <c r="L728" s="41"/>
      <c r="M728" s="182" t="s">
        <v>21</v>
      </c>
      <c r="N728" s="183" t="s">
        <v>46</v>
      </c>
      <c r="O728" s="66"/>
      <c r="P728" s="184">
        <f>O728*H728</f>
        <v>0</v>
      </c>
      <c r="Q728" s="184">
        <v>0</v>
      </c>
      <c r="R728" s="184">
        <f>Q728*H728</f>
        <v>0</v>
      </c>
      <c r="S728" s="184">
        <v>0</v>
      </c>
      <c r="T728" s="185">
        <f>S728*H728</f>
        <v>0</v>
      </c>
      <c r="U728" s="36"/>
      <c r="V728" s="36"/>
      <c r="W728" s="36"/>
      <c r="X728" s="36"/>
      <c r="Y728" s="36"/>
      <c r="Z728" s="36"/>
      <c r="AA728" s="36"/>
      <c r="AB728" s="36"/>
      <c r="AC728" s="36"/>
      <c r="AD728" s="36"/>
      <c r="AE728" s="36"/>
      <c r="AR728" s="186" t="s">
        <v>265</v>
      </c>
      <c r="AT728" s="186" t="s">
        <v>145</v>
      </c>
      <c r="AU728" s="186" t="s">
        <v>85</v>
      </c>
      <c r="AY728" s="19" t="s">
        <v>142</v>
      </c>
      <c r="BE728" s="187">
        <f>IF(N728="základní",J728,0)</f>
        <v>0</v>
      </c>
      <c r="BF728" s="187">
        <f>IF(N728="snížená",J728,0)</f>
        <v>0</v>
      </c>
      <c r="BG728" s="187">
        <f>IF(N728="zákl. přenesená",J728,0)</f>
        <v>0</v>
      </c>
      <c r="BH728" s="187">
        <f>IF(N728="sníž. přenesená",J728,0)</f>
        <v>0</v>
      </c>
      <c r="BI728" s="187">
        <f>IF(N728="nulová",J728,0)</f>
        <v>0</v>
      </c>
      <c r="BJ728" s="19" t="s">
        <v>83</v>
      </c>
      <c r="BK728" s="187">
        <f>ROUND(I728*H728,2)</f>
        <v>0</v>
      </c>
      <c r="BL728" s="19" t="s">
        <v>265</v>
      </c>
      <c r="BM728" s="186" t="s">
        <v>809</v>
      </c>
    </row>
    <row r="729" spans="1:65" s="2" customFormat="1" ht="11.25">
      <c r="A729" s="36"/>
      <c r="B729" s="37"/>
      <c r="C729" s="38"/>
      <c r="D729" s="188" t="s">
        <v>152</v>
      </c>
      <c r="E729" s="38"/>
      <c r="F729" s="189" t="s">
        <v>810</v>
      </c>
      <c r="G729" s="38"/>
      <c r="H729" s="38"/>
      <c r="I729" s="190"/>
      <c r="J729" s="38"/>
      <c r="K729" s="38"/>
      <c r="L729" s="41"/>
      <c r="M729" s="191"/>
      <c r="N729" s="192"/>
      <c r="O729" s="66"/>
      <c r="P729" s="66"/>
      <c r="Q729" s="66"/>
      <c r="R729" s="66"/>
      <c r="S729" s="66"/>
      <c r="T729" s="67"/>
      <c r="U729" s="36"/>
      <c r="V729" s="36"/>
      <c r="W729" s="36"/>
      <c r="X729" s="36"/>
      <c r="Y729" s="36"/>
      <c r="Z729" s="36"/>
      <c r="AA729" s="36"/>
      <c r="AB729" s="36"/>
      <c r="AC729" s="36"/>
      <c r="AD729" s="36"/>
      <c r="AE729" s="36"/>
      <c r="AT729" s="19" t="s">
        <v>152</v>
      </c>
      <c r="AU729" s="19" t="s">
        <v>85</v>
      </c>
    </row>
    <row r="730" spans="1:65" s="13" customFormat="1" ht="11.25">
      <c r="B730" s="193"/>
      <c r="C730" s="194"/>
      <c r="D730" s="195" t="s">
        <v>154</v>
      </c>
      <c r="E730" s="196" t="s">
        <v>21</v>
      </c>
      <c r="F730" s="197" t="s">
        <v>674</v>
      </c>
      <c r="G730" s="194"/>
      <c r="H730" s="196" t="s">
        <v>21</v>
      </c>
      <c r="I730" s="198"/>
      <c r="J730" s="194"/>
      <c r="K730" s="194"/>
      <c r="L730" s="199"/>
      <c r="M730" s="200"/>
      <c r="N730" s="201"/>
      <c r="O730" s="201"/>
      <c r="P730" s="201"/>
      <c r="Q730" s="201"/>
      <c r="R730" s="201"/>
      <c r="S730" s="201"/>
      <c r="T730" s="202"/>
      <c r="AT730" s="203" t="s">
        <v>154</v>
      </c>
      <c r="AU730" s="203" t="s">
        <v>85</v>
      </c>
      <c r="AV730" s="13" t="s">
        <v>83</v>
      </c>
      <c r="AW730" s="13" t="s">
        <v>36</v>
      </c>
      <c r="AX730" s="13" t="s">
        <v>75</v>
      </c>
      <c r="AY730" s="203" t="s">
        <v>142</v>
      </c>
    </row>
    <row r="731" spans="1:65" s="13" customFormat="1" ht="11.25">
      <c r="B731" s="193"/>
      <c r="C731" s="194"/>
      <c r="D731" s="195" t="s">
        <v>154</v>
      </c>
      <c r="E731" s="196" t="s">
        <v>21</v>
      </c>
      <c r="F731" s="197" t="s">
        <v>675</v>
      </c>
      <c r="G731" s="194"/>
      <c r="H731" s="196" t="s">
        <v>21</v>
      </c>
      <c r="I731" s="198"/>
      <c r="J731" s="194"/>
      <c r="K731" s="194"/>
      <c r="L731" s="199"/>
      <c r="M731" s="200"/>
      <c r="N731" s="201"/>
      <c r="O731" s="201"/>
      <c r="P731" s="201"/>
      <c r="Q731" s="201"/>
      <c r="R731" s="201"/>
      <c r="S731" s="201"/>
      <c r="T731" s="202"/>
      <c r="AT731" s="203" t="s">
        <v>154</v>
      </c>
      <c r="AU731" s="203" t="s">
        <v>85</v>
      </c>
      <c r="AV731" s="13" t="s">
        <v>83</v>
      </c>
      <c r="AW731" s="13" t="s">
        <v>36</v>
      </c>
      <c r="AX731" s="13" t="s">
        <v>75</v>
      </c>
      <c r="AY731" s="203" t="s">
        <v>142</v>
      </c>
    </row>
    <row r="732" spans="1:65" s="14" customFormat="1" ht="11.25">
      <c r="B732" s="204"/>
      <c r="C732" s="205"/>
      <c r="D732" s="195" t="s">
        <v>154</v>
      </c>
      <c r="E732" s="206" t="s">
        <v>21</v>
      </c>
      <c r="F732" s="207" t="s">
        <v>676</v>
      </c>
      <c r="G732" s="205"/>
      <c r="H732" s="208">
        <v>27.704000000000001</v>
      </c>
      <c r="I732" s="209"/>
      <c r="J732" s="205"/>
      <c r="K732" s="205"/>
      <c r="L732" s="210"/>
      <c r="M732" s="211"/>
      <c r="N732" s="212"/>
      <c r="O732" s="212"/>
      <c r="P732" s="212"/>
      <c r="Q732" s="212"/>
      <c r="R732" s="212"/>
      <c r="S732" s="212"/>
      <c r="T732" s="213"/>
      <c r="AT732" s="214" t="s">
        <v>154</v>
      </c>
      <c r="AU732" s="214" t="s">
        <v>85</v>
      </c>
      <c r="AV732" s="14" t="s">
        <v>85</v>
      </c>
      <c r="AW732" s="14" t="s">
        <v>36</v>
      </c>
      <c r="AX732" s="14" t="s">
        <v>75</v>
      </c>
      <c r="AY732" s="214" t="s">
        <v>142</v>
      </c>
    </row>
    <row r="733" spans="1:65" s="16" customFormat="1" ht="11.25">
      <c r="B733" s="226"/>
      <c r="C733" s="227"/>
      <c r="D733" s="195" t="s">
        <v>154</v>
      </c>
      <c r="E733" s="228" t="s">
        <v>21</v>
      </c>
      <c r="F733" s="229" t="s">
        <v>164</v>
      </c>
      <c r="G733" s="227"/>
      <c r="H733" s="230">
        <v>27.704000000000001</v>
      </c>
      <c r="I733" s="231"/>
      <c r="J733" s="227"/>
      <c r="K733" s="227"/>
      <c r="L733" s="232"/>
      <c r="M733" s="233"/>
      <c r="N733" s="234"/>
      <c r="O733" s="234"/>
      <c r="P733" s="234"/>
      <c r="Q733" s="234"/>
      <c r="R733" s="234"/>
      <c r="S733" s="234"/>
      <c r="T733" s="235"/>
      <c r="AT733" s="236" t="s">
        <v>154</v>
      </c>
      <c r="AU733" s="236" t="s">
        <v>85</v>
      </c>
      <c r="AV733" s="16" t="s">
        <v>150</v>
      </c>
      <c r="AW733" s="16" t="s">
        <v>36</v>
      </c>
      <c r="AX733" s="16" t="s">
        <v>83</v>
      </c>
      <c r="AY733" s="236" t="s">
        <v>142</v>
      </c>
    </row>
    <row r="734" spans="1:65" s="2" customFormat="1" ht="16.5" customHeight="1">
      <c r="A734" s="36"/>
      <c r="B734" s="37"/>
      <c r="C734" s="238" t="s">
        <v>811</v>
      </c>
      <c r="D734" s="238" t="s">
        <v>381</v>
      </c>
      <c r="E734" s="239" t="s">
        <v>812</v>
      </c>
      <c r="F734" s="240" t="s">
        <v>813</v>
      </c>
      <c r="G734" s="241" t="s">
        <v>148</v>
      </c>
      <c r="H734" s="242">
        <v>28.257999999999999</v>
      </c>
      <c r="I734" s="243"/>
      <c r="J734" s="244">
        <f>ROUND(I734*H734,2)</f>
        <v>0</v>
      </c>
      <c r="K734" s="240" t="s">
        <v>149</v>
      </c>
      <c r="L734" s="245"/>
      <c r="M734" s="246" t="s">
        <v>21</v>
      </c>
      <c r="N734" s="247" t="s">
        <v>46</v>
      </c>
      <c r="O734" s="66"/>
      <c r="P734" s="184">
        <f>O734*H734</f>
        <v>0</v>
      </c>
      <c r="Q734" s="184">
        <v>4.4999999999999997E-3</v>
      </c>
      <c r="R734" s="184">
        <f>Q734*H734</f>
        <v>0.127161</v>
      </c>
      <c r="S734" s="184">
        <v>0</v>
      </c>
      <c r="T734" s="185">
        <f>S734*H734</f>
        <v>0</v>
      </c>
      <c r="U734" s="36"/>
      <c r="V734" s="36"/>
      <c r="W734" s="36"/>
      <c r="X734" s="36"/>
      <c r="Y734" s="36"/>
      <c r="Z734" s="36"/>
      <c r="AA734" s="36"/>
      <c r="AB734" s="36"/>
      <c r="AC734" s="36"/>
      <c r="AD734" s="36"/>
      <c r="AE734" s="36"/>
      <c r="AR734" s="186" t="s">
        <v>395</v>
      </c>
      <c r="AT734" s="186" t="s">
        <v>381</v>
      </c>
      <c r="AU734" s="186" t="s">
        <v>85</v>
      </c>
      <c r="AY734" s="19" t="s">
        <v>142</v>
      </c>
      <c r="BE734" s="187">
        <f>IF(N734="základní",J734,0)</f>
        <v>0</v>
      </c>
      <c r="BF734" s="187">
        <f>IF(N734="snížená",J734,0)</f>
        <v>0</v>
      </c>
      <c r="BG734" s="187">
        <f>IF(N734="zákl. přenesená",J734,0)</f>
        <v>0</v>
      </c>
      <c r="BH734" s="187">
        <f>IF(N734="sníž. přenesená",J734,0)</f>
        <v>0</v>
      </c>
      <c r="BI734" s="187">
        <f>IF(N734="nulová",J734,0)</f>
        <v>0</v>
      </c>
      <c r="BJ734" s="19" t="s">
        <v>83</v>
      </c>
      <c r="BK734" s="187">
        <f>ROUND(I734*H734,2)</f>
        <v>0</v>
      </c>
      <c r="BL734" s="19" t="s">
        <v>265</v>
      </c>
      <c r="BM734" s="186" t="s">
        <v>814</v>
      </c>
    </row>
    <row r="735" spans="1:65" s="14" customFormat="1" ht="11.25">
      <c r="B735" s="204"/>
      <c r="C735" s="205"/>
      <c r="D735" s="195" t="s">
        <v>154</v>
      </c>
      <c r="E735" s="205"/>
      <c r="F735" s="207" t="s">
        <v>815</v>
      </c>
      <c r="G735" s="205"/>
      <c r="H735" s="208">
        <v>28.257999999999999</v>
      </c>
      <c r="I735" s="209"/>
      <c r="J735" s="205"/>
      <c r="K735" s="205"/>
      <c r="L735" s="210"/>
      <c r="M735" s="211"/>
      <c r="N735" s="212"/>
      <c r="O735" s="212"/>
      <c r="P735" s="212"/>
      <c r="Q735" s="212"/>
      <c r="R735" s="212"/>
      <c r="S735" s="212"/>
      <c r="T735" s="213"/>
      <c r="AT735" s="214" t="s">
        <v>154</v>
      </c>
      <c r="AU735" s="214" t="s">
        <v>85</v>
      </c>
      <c r="AV735" s="14" t="s">
        <v>85</v>
      </c>
      <c r="AW735" s="14" t="s">
        <v>4</v>
      </c>
      <c r="AX735" s="14" t="s">
        <v>83</v>
      </c>
      <c r="AY735" s="214" t="s">
        <v>142</v>
      </c>
    </row>
    <row r="736" spans="1:65" s="2" customFormat="1" ht="24.2" customHeight="1">
      <c r="A736" s="36"/>
      <c r="B736" s="37"/>
      <c r="C736" s="175" t="s">
        <v>816</v>
      </c>
      <c r="D736" s="175" t="s">
        <v>145</v>
      </c>
      <c r="E736" s="176" t="s">
        <v>817</v>
      </c>
      <c r="F736" s="177" t="s">
        <v>818</v>
      </c>
      <c r="G736" s="178" t="s">
        <v>148</v>
      </c>
      <c r="H736" s="179">
        <v>27.704000000000001</v>
      </c>
      <c r="I736" s="180"/>
      <c r="J736" s="181">
        <f>ROUND(I736*H736,2)</f>
        <v>0</v>
      </c>
      <c r="K736" s="177" t="s">
        <v>149</v>
      </c>
      <c r="L736" s="41"/>
      <c r="M736" s="182" t="s">
        <v>21</v>
      </c>
      <c r="N736" s="183" t="s">
        <v>46</v>
      </c>
      <c r="O736" s="66"/>
      <c r="P736" s="184">
        <f>O736*H736</f>
        <v>0</v>
      </c>
      <c r="Q736" s="184">
        <v>9.6039999999999995E-5</v>
      </c>
      <c r="R736" s="184">
        <f>Q736*H736</f>
        <v>2.6606921599999999E-3</v>
      </c>
      <c r="S736" s="184">
        <v>0</v>
      </c>
      <c r="T736" s="185">
        <f>S736*H736</f>
        <v>0</v>
      </c>
      <c r="U736" s="36"/>
      <c r="V736" s="36"/>
      <c r="W736" s="36"/>
      <c r="X736" s="36"/>
      <c r="Y736" s="36"/>
      <c r="Z736" s="36"/>
      <c r="AA736" s="36"/>
      <c r="AB736" s="36"/>
      <c r="AC736" s="36"/>
      <c r="AD736" s="36"/>
      <c r="AE736" s="36"/>
      <c r="AR736" s="186" t="s">
        <v>265</v>
      </c>
      <c r="AT736" s="186" t="s">
        <v>145</v>
      </c>
      <c r="AU736" s="186" t="s">
        <v>85</v>
      </c>
      <c r="AY736" s="19" t="s">
        <v>142</v>
      </c>
      <c r="BE736" s="187">
        <f>IF(N736="základní",J736,0)</f>
        <v>0</v>
      </c>
      <c r="BF736" s="187">
        <f>IF(N736="snížená",J736,0)</f>
        <v>0</v>
      </c>
      <c r="BG736" s="187">
        <f>IF(N736="zákl. přenesená",J736,0)</f>
        <v>0</v>
      </c>
      <c r="BH736" s="187">
        <f>IF(N736="sníž. přenesená",J736,0)</f>
        <v>0</v>
      </c>
      <c r="BI736" s="187">
        <f>IF(N736="nulová",J736,0)</f>
        <v>0</v>
      </c>
      <c r="BJ736" s="19" t="s">
        <v>83</v>
      </c>
      <c r="BK736" s="187">
        <f>ROUND(I736*H736,2)</f>
        <v>0</v>
      </c>
      <c r="BL736" s="19" t="s">
        <v>265</v>
      </c>
      <c r="BM736" s="186" t="s">
        <v>819</v>
      </c>
    </row>
    <row r="737" spans="1:65" s="2" customFormat="1" ht="11.25">
      <c r="A737" s="36"/>
      <c r="B737" s="37"/>
      <c r="C737" s="38"/>
      <c r="D737" s="188" t="s">
        <v>152</v>
      </c>
      <c r="E737" s="38"/>
      <c r="F737" s="189" t="s">
        <v>820</v>
      </c>
      <c r="G737" s="38"/>
      <c r="H737" s="38"/>
      <c r="I737" s="190"/>
      <c r="J737" s="38"/>
      <c r="K737" s="38"/>
      <c r="L737" s="41"/>
      <c r="M737" s="191"/>
      <c r="N737" s="192"/>
      <c r="O737" s="66"/>
      <c r="P737" s="66"/>
      <c r="Q737" s="66"/>
      <c r="R737" s="66"/>
      <c r="S737" s="66"/>
      <c r="T737" s="67"/>
      <c r="U737" s="36"/>
      <c r="V737" s="36"/>
      <c r="W737" s="36"/>
      <c r="X737" s="36"/>
      <c r="Y737" s="36"/>
      <c r="Z737" s="36"/>
      <c r="AA737" s="36"/>
      <c r="AB737" s="36"/>
      <c r="AC737" s="36"/>
      <c r="AD737" s="36"/>
      <c r="AE737" s="36"/>
      <c r="AT737" s="19" t="s">
        <v>152</v>
      </c>
      <c r="AU737" s="19" t="s">
        <v>85</v>
      </c>
    </row>
    <row r="738" spans="1:65" s="2" customFormat="1" ht="24.2" customHeight="1">
      <c r="A738" s="36"/>
      <c r="B738" s="37"/>
      <c r="C738" s="175" t="s">
        <v>821</v>
      </c>
      <c r="D738" s="175" t="s">
        <v>145</v>
      </c>
      <c r="E738" s="176" t="s">
        <v>822</v>
      </c>
      <c r="F738" s="177" t="s">
        <v>823</v>
      </c>
      <c r="G738" s="178" t="s">
        <v>148</v>
      </c>
      <c r="H738" s="179">
        <v>40.479999999999997</v>
      </c>
      <c r="I738" s="180"/>
      <c r="J738" s="181">
        <f>ROUND(I738*H738,2)</f>
        <v>0</v>
      </c>
      <c r="K738" s="177" t="s">
        <v>149</v>
      </c>
      <c r="L738" s="41"/>
      <c r="M738" s="182" t="s">
        <v>21</v>
      </c>
      <c r="N738" s="183" t="s">
        <v>46</v>
      </c>
      <c r="O738" s="66"/>
      <c r="P738" s="184">
        <f>O738*H738</f>
        <v>0</v>
      </c>
      <c r="Q738" s="184">
        <v>1.2349999999999999E-4</v>
      </c>
      <c r="R738" s="184">
        <f>Q738*H738</f>
        <v>4.9992799999999992E-3</v>
      </c>
      <c r="S738" s="184">
        <v>0</v>
      </c>
      <c r="T738" s="185">
        <f>S738*H738</f>
        <v>0</v>
      </c>
      <c r="U738" s="36"/>
      <c r="V738" s="36"/>
      <c r="W738" s="36"/>
      <c r="X738" s="36"/>
      <c r="Y738" s="36"/>
      <c r="Z738" s="36"/>
      <c r="AA738" s="36"/>
      <c r="AB738" s="36"/>
      <c r="AC738" s="36"/>
      <c r="AD738" s="36"/>
      <c r="AE738" s="36"/>
      <c r="AR738" s="186" t="s">
        <v>265</v>
      </c>
      <c r="AT738" s="186" t="s">
        <v>145</v>
      </c>
      <c r="AU738" s="186" t="s">
        <v>85</v>
      </c>
      <c r="AY738" s="19" t="s">
        <v>142</v>
      </c>
      <c r="BE738" s="187">
        <f>IF(N738="základní",J738,0)</f>
        <v>0</v>
      </c>
      <c r="BF738" s="187">
        <f>IF(N738="snížená",J738,0)</f>
        <v>0</v>
      </c>
      <c r="BG738" s="187">
        <f>IF(N738="zákl. přenesená",J738,0)</f>
        <v>0</v>
      </c>
      <c r="BH738" s="187">
        <f>IF(N738="sníž. přenesená",J738,0)</f>
        <v>0</v>
      </c>
      <c r="BI738" s="187">
        <f>IF(N738="nulová",J738,0)</f>
        <v>0</v>
      </c>
      <c r="BJ738" s="19" t="s">
        <v>83</v>
      </c>
      <c r="BK738" s="187">
        <f>ROUND(I738*H738,2)</f>
        <v>0</v>
      </c>
      <c r="BL738" s="19" t="s">
        <v>265</v>
      </c>
      <c r="BM738" s="186" t="s">
        <v>824</v>
      </c>
    </row>
    <row r="739" spans="1:65" s="2" customFormat="1" ht="11.25">
      <c r="A739" s="36"/>
      <c r="B739" s="37"/>
      <c r="C739" s="38"/>
      <c r="D739" s="188" t="s">
        <v>152</v>
      </c>
      <c r="E739" s="38"/>
      <c r="F739" s="189" t="s">
        <v>825</v>
      </c>
      <c r="G739" s="38"/>
      <c r="H739" s="38"/>
      <c r="I739" s="190"/>
      <c r="J739" s="38"/>
      <c r="K739" s="38"/>
      <c r="L739" s="41"/>
      <c r="M739" s="191"/>
      <c r="N739" s="192"/>
      <c r="O739" s="66"/>
      <c r="P739" s="66"/>
      <c r="Q739" s="66"/>
      <c r="R739" s="66"/>
      <c r="S739" s="66"/>
      <c r="T739" s="67"/>
      <c r="U739" s="36"/>
      <c r="V739" s="36"/>
      <c r="W739" s="36"/>
      <c r="X739" s="36"/>
      <c r="Y739" s="36"/>
      <c r="Z739" s="36"/>
      <c r="AA739" s="36"/>
      <c r="AB739" s="36"/>
      <c r="AC739" s="36"/>
      <c r="AD739" s="36"/>
      <c r="AE739" s="36"/>
      <c r="AT739" s="19" t="s">
        <v>152</v>
      </c>
      <c r="AU739" s="19" t="s">
        <v>85</v>
      </c>
    </row>
    <row r="740" spans="1:65" s="13" customFormat="1" ht="11.25">
      <c r="B740" s="193"/>
      <c r="C740" s="194"/>
      <c r="D740" s="195" t="s">
        <v>154</v>
      </c>
      <c r="E740" s="196" t="s">
        <v>21</v>
      </c>
      <c r="F740" s="197" t="s">
        <v>674</v>
      </c>
      <c r="G740" s="194"/>
      <c r="H740" s="196" t="s">
        <v>21</v>
      </c>
      <c r="I740" s="198"/>
      <c r="J740" s="194"/>
      <c r="K740" s="194"/>
      <c r="L740" s="199"/>
      <c r="M740" s="200"/>
      <c r="N740" s="201"/>
      <c r="O740" s="201"/>
      <c r="P740" s="201"/>
      <c r="Q740" s="201"/>
      <c r="R740" s="201"/>
      <c r="S740" s="201"/>
      <c r="T740" s="202"/>
      <c r="AT740" s="203" t="s">
        <v>154</v>
      </c>
      <c r="AU740" s="203" t="s">
        <v>85</v>
      </c>
      <c r="AV740" s="13" t="s">
        <v>83</v>
      </c>
      <c r="AW740" s="13" t="s">
        <v>36</v>
      </c>
      <c r="AX740" s="13" t="s">
        <v>75</v>
      </c>
      <c r="AY740" s="203" t="s">
        <v>142</v>
      </c>
    </row>
    <row r="741" spans="1:65" s="13" customFormat="1" ht="11.25">
      <c r="B741" s="193"/>
      <c r="C741" s="194"/>
      <c r="D741" s="195" t="s">
        <v>154</v>
      </c>
      <c r="E741" s="196" t="s">
        <v>21</v>
      </c>
      <c r="F741" s="197" t="s">
        <v>675</v>
      </c>
      <c r="G741" s="194"/>
      <c r="H741" s="196" t="s">
        <v>21</v>
      </c>
      <c r="I741" s="198"/>
      <c r="J741" s="194"/>
      <c r="K741" s="194"/>
      <c r="L741" s="199"/>
      <c r="M741" s="200"/>
      <c r="N741" s="201"/>
      <c r="O741" s="201"/>
      <c r="P741" s="201"/>
      <c r="Q741" s="201"/>
      <c r="R741" s="201"/>
      <c r="S741" s="201"/>
      <c r="T741" s="202"/>
      <c r="AT741" s="203" t="s">
        <v>154</v>
      </c>
      <c r="AU741" s="203" t="s">
        <v>85</v>
      </c>
      <c r="AV741" s="13" t="s">
        <v>83</v>
      </c>
      <c r="AW741" s="13" t="s">
        <v>36</v>
      </c>
      <c r="AX741" s="13" t="s">
        <v>75</v>
      </c>
      <c r="AY741" s="203" t="s">
        <v>142</v>
      </c>
    </row>
    <row r="742" spans="1:65" s="14" customFormat="1" ht="11.25">
      <c r="B742" s="204"/>
      <c r="C742" s="205"/>
      <c r="D742" s="195" t="s">
        <v>154</v>
      </c>
      <c r="E742" s="206" t="s">
        <v>21</v>
      </c>
      <c r="F742" s="207" t="s">
        <v>676</v>
      </c>
      <c r="G742" s="205"/>
      <c r="H742" s="208">
        <v>27.704000000000001</v>
      </c>
      <c r="I742" s="209"/>
      <c r="J742" s="205"/>
      <c r="K742" s="205"/>
      <c r="L742" s="210"/>
      <c r="M742" s="211"/>
      <c r="N742" s="212"/>
      <c r="O742" s="212"/>
      <c r="P742" s="212"/>
      <c r="Q742" s="212"/>
      <c r="R742" s="212"/>
      <c r="S742" s="212"/>
      <c r="T742" s="213"/>
      <c r="AT742" s="214" t="s">
        <v>154</v>
      </c>
      <c r="AU742" s="214" t="s">
        <v>85</v>
      </c>
      <c r="AV742" s="14" t="s">
        <v>85</v>
      </c>
      <c r="AW742" s="14" t="s">
        <v>36</v>
      </c>
      <c r="AX742" s="14" t="s">
        <v>75</v>
      </c>
      <c r="AY742" s="214" t="s">
        <v>142</v>
      </c>
    </row>
    <row r="743" spans="1:65" s="15" customFormat="1" ht="11.25">
      <c r="B743" s="215"/>
      <c r="C743" s="216"/>
      <c r="D743" s="195" t="s">
        <v>154</v>
      </c>
      <c r="E743" s="217" t="s">
        <v>21</v>
      </c>
      <c r="F743" s="218" t="s">
        <v>161</v>
      </c>
      <c r="G743" s="216"/>
      <c r="H743" s="219">
        <v>27.704000000000001</v>
      </c>
      <c r="I743" s="220"/>
      <c r="J743" s="216"/>
      <c r="K743" s="216"/>
      <c r="L743" s="221"/>
      <c r="M743" s="222"/>
      <c r="N743" s="223"/>
      <c r="O743" s="223"/>
      <c r="P743" s="223"/>
      <c r="Q743" s="223"/>
      <c r="R743" s="223"/>
      <c r="S743" s="223"/>
      <c r="T743" s="224"/>
      <c r="AT743" s="225" t="s">
        <v>154</v>
      </c>
      <c r="AU743" s="225" t="s">
        <v>85</v>
      </c>
      <c r="AV743" s="15" t="s">
        <v>143</v>
      </c>
      <c r="AW743" s="15" t="s">
        <v>36</v>
      </c>
      <c r="AX743" s="15" t="s">
        <v>75</v>
      </c>
      <c r="AY743" s="225" t="s">
        <v>142</v>
      </c>
    </row>
    <row r="744" spans="1:65" s="13" customFormat="1" ht="11.25">
      <c r="B744" s="193"/>
      <c r="C744" s="194"/>
      <c r="D744" s="195" t="s">
        <v>154</v>
      </c>
      <c r="E744" s="196" t="s">
        <v>21</v>
      </c>
      <c r="F744" s="197" t="s">
        <v>700</v>
      </c>
      <c r="G744" s="194"/>
      <c r="H744" s="196" t="s">
        <v>21</v>
      </c>
      <c r="I744" s="198"/>
      <c r="J744" s="194"/>
      <c r="K744" s="194"/>
      <c r="L744" s="199"/>
      <c r="M744" s="200"/>
      <c r="N744" s="201"/>
      <c r="O744" s="201"/>
      <c r="P744" s="201"/>
      <c r="Q744" s="201"/>
      <c r="R744" s="201"/>
      <c r="S744" s="201"/>
      <c r="T744" s="202"/>
      <c r="AT744" s="203" t="s">
        <v>154</v>
      </c>
      <c r="AU744" s="203" t="s">
        <v>85</v>
      </c>
      <c r="AV744" s="13" t="s">
        <v>83</v>
      </c>
      <c r="AW744" s="13" t="s">
        <v>36</v>
      </c>
      <c r="AX744" s="13" t="s">
        <v>75</v>
      </c>
      <c r="AY744" s="203" t="s">
        <v>142</v>
      </c>
    </row>
    <row r="745" spans="1:65" s="14" customFormat="1" ht="11.25">
      <c r="B745" s="204"/>
      <c r="C745" s="205"/>
      <c r="D745" s="195" t="s">
        <v>154</v>
      </c>
      <c r="E745" s="206" t="s">
        <v>21</v>
      </c>
      <c r="F745" s="207" t="s">
        <v>826</v>
      </c>
      <c r="G745" s="205"/>
      <c r="H745" s="208">
        <v>12.776</v>
      </c>
      <c r="I745" s="209"/>
      <c r="J745" s="205"/>
      <c r="K745" s="205"/>
      <c r="L745" s="210"/>
      <c r="M745" s="211"/>
      <c r="N745" s="212"/>
      <c r="O745" s="212"/>
      <c r="P745" s="212"/>
      <c r="Q745" s="212"/>
      <c r="R745" s="212"/>
      <c r="S745" s="212"/>
      <c r="T745" s="213"/>
      <c r="AT745" s="214" t="s">
        <v>154</v>
      </c>
      <c r="AU745" s="214" t="s">
        <v>85</v>
      </c>
      <c r="AV745" s="14" t="s">
        <v>85</v>
      </c>
      <c r="AW745" s="14" t="s">
        <v>36</v>
      </c>
      <c r="AX745" s="14" t="s">
        <v>75</v>
      </c>
      <c r="AY745" s="214" t="s">
        <v>142</v>
      </c>
    </row>
    <row r="746" spans="1:65" s="15" customFormat="1" ht="11.25">
      <c r="B746" s="215"/>
      <c r="C746" s="216"/>
      <c r="D746" s="195" t="s">
        <v>154</v>
      </c>
      <c r="E746" s="217" t="s">
        <v>21</v>
      </c>
      <c r="F746" s="218" t="s">
        <v>161</v>
      </c>
      <c r="G746" s="216"/>
      <c r="H746" s="219">
        <v>12.776</v>
      </c>
      <c r="I746" s="220"/>
      <c r="J746" s="216"/>
      <c r="K746" s="216"/>
      <c r="L746" s="221"/>
      <c r="M746" s="222"/>
      <c r="N746" s="223"/>
      <c r="O746" s="223"/>
      <c r="P746" s="223"/>
      <c r="Q746" s="223"/>
      <c r="R746" s="223"/>
      <c r="S746" s="223"/>
      <c r="T746" s="224"/>
      <c r="AT746" s="225" t="s">
        <v>154</v>
      </c>
      <c r="AU746" s="225" t="s">
        <v>85</v>
      </c>
      <c r="AV746" s="15" t="s">
        <v>143</v>
      </c>
      <c r="AW746" s="15" t="s">
        <v>36</v>
      </c>
      <c r="AX746" s="15" t="s">
        <v>75</v>
      </c>
      <c r="AY746" s="225" t="s">
        <v>142</v>
      </c>
    </row>
    <row r="747" spans="1:65" s="16" customFormat="1" ht="11.25">
      <c r="B747" s="226"/>
      <c r="C747" s="227"/>
      <c r="D747" s="195" t="s">
        <v>154</v>
      </c>
      <c r="E747" s="228" t="s">
        <v>21</v>
      </c>
      <c r="F747" s="229" t="s">
        <v>164</v>
      </c>
      <c r="G747" s="227"/>
      <c r="H747" s="230">
        <v>40.480000000000004</v>
      </c>
      <c r="I747" s="231"/>
      <c r="J747" s="227"/>
      <c r="K747" s="227"/>
      <c r="L747" s="232"/>
      <c r="M747" s="233"/>
      <c r="N747" s="234"/>
      <c r="O747" s="234"/>
      <c r="P747" s="234"/>
      <c r="Q747" s="234"/>
      <c r="R747" s="234"/>
      <c r="S747" s="234"/>
      <c r="T747" s="235"/>
      <c r="AT747" s="236" t="s">
        <v>154</v>
      </c>
      <c r="AU747" s="236" t="s">
        <v>85</v>
      </c>
      <c r="AV747" s="16" t="s">
        <v>150</v>
      </c>
      <c r="AW747" s="16" t="s">
        <v>36</v>
      </c>
      <c r="AX747" s="16" t="s">
        <v>83</v>
      </c>
      <c r="AY747" s="236" t="s">
        <v>142</v>
      </c>
    </row>
    <row r="748" spans="1:65" s="2" customFormat="1" ht="16.5" customHeight="1">
      <c r="A748" s="36"/>
      <c r="B748" s="37"/>
      <c r="C748" s="238" t="s">
        <v>827</v>
      </c>
      <c r="D748" s="238" t="s">
        <v>381</v>
      </c>
      <c r="E748" s="239" t="s">
        <v>828</v>
      </c>
      <c r="F748" s="240" t="s">
        <v>829</v>
      </c>
      <c r="G748" s="241" t="s">
        <v>208</v>
      </c>
      <c r="H748" s="242">
        <v>4.2489999999999997</v>
      </c>
      <c r="I748" s="243"/>
      <c r="J748" s="244">
        <f>ROUND(I748*H748,2)</f>
        <v>0</v>
      </c>
      <c r="K748" s="240" t="s">
        <v>149</v>
      </c>
      <c r="L748" s="245"/>
      <c r="M748" s="246" t="s">
        <v>21</v>
      </c>
      <c r="N748" s="247" t="s">
        <v>46</v>
      </c>
      <c r="O748" s="66"/>
      <c r="P748" s="184">
        <f>O748*H748</f>
        <v>0</v>
      </c>
      <c r="Q748" s="184">
        <v>0.02</v>
      </c>
      <c r="R748" s="184">
        <f>Q748*H748</f>
        <v>8.498E-2</v>
      </c>
      <c r="S748" s="184">
        <v>0</v>
      </c>
      <c r="T748" s="185">
        <f>S748*H748</f>
        <v>0</v>
      </c>
      <c r="U748" s="36"/>
      <c r="V748" s="36"/>
      <c r="W748" s="36"/>
      <c r="X748" s="36"/>
      <c r="Y748" s="36"/>
      <c r="Z748" s="36"/>
      <c r="AA748" s="36"/>
      <c r="AB748" s="36"/>
      <c r="AC748" s="36"/>
      <c r="AD748" s="36"/>
      <c r="AE748" s="36"/>
      <c r="AR748" s="186" t="s">
        <v>395</v>
      </c>
      <c r="AT748" s="186" t="s">
        <v>381</v>
      </c>
      <c r="AU748" s="186" t="s">
        <v>85</v>
      </c>
      <c r="AY748" s="19" t="s">
        <v>142</v>
      </c>
      <c r="BE748" s="187">
        <f>IF(N748="základní",J748,0)</f>
        <v>0</v>
      </c>
      <c r="BF748" s="187">
        <f>IF(N748="snížená",J748,0)</f>
        <v>0</v>
      </c>
      <c r="BG748" s="187">
        <f>IF(N748="zákl. přenesená",J748,0)</f>
        <v>0</v>
      </c>
      <c r="BH748" s="187">
        <f>IF(N748="sníž. přenesená",J748,0)</f>
        <v>0</v>
      </c>
      <c r="BI748" s="187">
        <f>IF(N748="nulová",J748,0)</f>
        <v>0</v>
      </c>
      <c r="BJ748" s="19" t="s">
        <v>83</v>
      </c>
      <c r="BK748" s="187">
        <f>ROUND(I748*H748,2)</f>
        <v>0</v>
      </c>
      <c r="BL748" s="19" t="s">
        <v>265</v>
      </c>
      <c r="BM748" s="186" t="s">
        <v>830</v>
      </c>
    </row>
    <row r="749" spans="1:65" s="13" customFormat="1" ht="11.25">
      <c r="B749" s="193"/>
      <c r="C749" s="194"/>
      <c r="D749" s="195" t="s">
        <v>154</v>
      </c>
      <c r="E749" s="196" t="s">
        <v>21</v>
      </c>
      <c r="F749" s="197" t="s">
        <v>674</v>
      </c>
      <c r="G749" s="194"/>
      <c r="H749" s="196" t="s">
        <v>21</v>
      </c>
      <c r="I749" s="198"/>
      <c r="J749" s="194"/>
      <c r="K749" s="194"/>
      <c r="L749" s="199"/>
      <c r="M749" s="200"/>
      <c r="N749" s="201"/>
      <c r="O749" s="201"/>
      <c r="P749" s="201"/>
      <c r="Q749" s="201"/>
      <c r="R749" s="201"/>
      <c r="S749" s="201"/>
      <c r="T749" s="202"/>
      <c r="AT749" s="203" t="s">
        <v>154</v>
      </c>
      <c r="AU749" s="203" t="s">
        <v>85</v>
      </c>
      <c r="AV749" s="13" t="s">
        <v>83</v>
      </c>
      <c r="AW749" s="13" t="s">
        <v>36</v>
      </c>
      <c r="AX749" s="13" t="s">
        <v>75</v>
      </c>
      <c r="AY749" s="203" t="s">
        <v>142</v>
      </c>
    </row>
    <row r="750" spans="1:65" s="13" customFormat="1" ht="11.25">
      <c r="B750" s="193"/>
      <c r="C750" s="194"/>
      <c r="D750" s="195" t="s">
        <v>154</v>
      </c>
      <c r="E750" s="196" t="s">
        <v>21</v>
      </c>
      <c r="F750" s="197" t="s">
        <v>675</v>
      </c>
      <c r="G750" s="194"/>
      <c r="H750" s="196" t="s">
        <v>21</v>
      </c>
      <c r="I750" s="198"/>
      <c r="J750" s="194"/>
      <c r="K750" s="194"/>
      <c r="L750" s="199"/>
      <c r="M750" s="200"/>
      <c r="N750" s="201"/>
      <c r="O750" s="201"/>
      <c r="P750" s="201"/>
      <c r="Q750" s="201"/>
      <c r="R750" s="201"/>
      <c r="S750" s="201"/>
      <c r="T750" s="202"/>
      <c r="AT750" s="203" t="s">
        <v>154</v>
      </c>
      <c r="AU750" s="203" t="s">
        <v>85</v>
      </c>
      <c r="AV750" s="13" t="s">
        <v>83</v>
      </c>
      <c r="AW750" s="13" t="s">
        <v>36</v>
      </c>
      <c r="AX750" s="13" t="s">
        <v>75</v>
      </c>
      <c r="AY750" s="203" t="s">
        <v>142</v>
      </c>
    </row>
    <row r="751" spans="1:65" s="14" customFormat="1" ht="11.25">
      <c r="B751" s="204"/>
      <c r="C751" s="205"/>
      <c r="D751" s="195" t="s">
        <v>154</v>
      </c>
      <c r="E751" s="206" t="s">
        <v>21</v>
      </c>
      <c r="F751" s="207" t="s">
        <v>831</v>
      </c>
      <c r="G751" s="205"/>
      <c r="H751" s="208">
        <v>3.4630000000000001</v>
      </c>
      <c r="I751" s="209"/>
      <c r="J751" s="205"/>
      <c r="K751" s="205"/>
      <c r="L751" s="210"/>
      <c r="M751" s="211"/>
      <c r="N751" s="212"/>
      <c r="O751" s="212"/>
      <c r="P751" s="212"/>
      <c r="Q751" s="212"/>
      <c r="R751" s="212"/>
      <c r="S751" s="212"/>
      <c r="T751" s="213"/>
      <c r="AT751" s="214" t="s">
        <v>154</v>
      </c>
      <c r="AU751" s="214" t="s">
        <v>85</v>
      </c>
      <c r="AV751" s="14" t="s">
        <v>85</v>
      </c>
      <c r="AW751" s="14" t="s">
        <v>36</v>
      </c>
      <c r="AX751" s="14" t="s">
        <v>75</v>
      </c>
      <c r="AY751" s="214" t="s">
        <v>142</v>
      </c>
    </row>
    <row r="752" spans="1:65" s="15" customFormat="1" ht="11.25">
      <c r="B752" s="215"/>
      <c r="C752" s="216"/>
      <c r="D752" s="195" t="s">
        <v>154</v>
      </c>
      <c r="E752" s="217" t="s">
        <v>21</v>
      </c>
      <c r="F752" s="218" t="s">
        <v>161</v>
      </c>
      <c r="G752" s="216"/>
      <c r="H752" s="219">
        <v>3.4630000000000001</v>
      </c>
      <c r="I752" s="220"/>
      <c r="J752" s="216"/>
      <c r="K752" s="216"/>
      <c r="L752" s="221"/>
      <c r="M752" s="222"/>
      <c r="N752" s="223"/>
      <c r="O752" s="223"/>
      <c r="P752" s="223"/>
      <c r="Q752" s="223"/>
      <c r="R752" s="223"/>
      <c r="S752" s="223"/>
      <c r="T752" s="224"/>
      <c r="AT752" s="225" t="s">
        <v>154</v>
      </c>
      <c r="AU752" s="225" t="s">
        <v>85</v>
      </c>
      <c r="AV752" s="15" t="s">
        <v>143</v>
      </c>
      <c r="AW752" s="15" t="s">
        <v>36</v>
      </c>
      <c r="AX752" s="15" t="s">
        <v>75</v>
      </c>
      <c r="AY752" s="225" t="s">
        <v>142</v>
      </c>
    </row>
    <row r="753" spans="1:65" s="13" customFormat="1" ht="11.25">
      <c r="B753" s="193"/>
      <c r="C753" s="194"/>
      <c r="D753" s="195" t="s">
        <v>154</v>
      </c>
      <c r="E753" s="196" t="s">
        <v>21</v>
      </c>
      <c r="F753" s="197" t="s">
        <v>700</v>
      </c>
      <c r="G753" s="194"/>
      <c r="H753" s="196" t="s">
        <v>21</v>
      </c>
      <c r="I753" s="198"/>
      <c r="J753" s="194"/>
      <c r="K753" s="194"/>
      <c r="L753" s="199"/>
      <c r="M753" s="200"/>
      <c r="N753" s="201"/>
      <c r="O753" s="201"/>
      <c r="P753" s="201"/>
      <c r="Q753" s="201"/>
      <c r="R753" s="201"/>
      <c r="S753" s="201"/>
      <c r="T753" s="202"/>
      <c r="AT753" s="203" t="s">
        <v>154</v>
      </c>
      <c r="AU753" s="203" t="s">
        <v>85</v>
      </c>
      <c r="AV753" s="13" t="s">
        <v>83</v>
      </c>
      <c r="AW753" s="13" t="s">
        <v>36</v>
      </c>
      <c r="AX753" s="13" t="s">
        <v>75</v>
      </c>
      <c r="AY753" s="203" t="s">
        <v>142</v>
      </c>
    </row>
    <row r="754" spans="1:65" s="14" customFormat="1" ht="11.25">
      <c r="B754" s="204"/>
      <c r="C754" s="205"/>
      <c r="D754" s="195" t="s">
        <v>154</v>
      </c>
      <c r="E754" s="206" t="s">
        <v>21</v>
      </c>
      <c r="F754" s="207" t="s">
        <v>832</v>
      </c>
      <c r="G754" s="205"/>
      <c r="H754" s="208">
        <v>0.70299999999999996</v>
      </c>
      <c r="I754" s="209"/>
      <c r="J754" s="205"/>
      <c r="K754" s="205"/>
      <c r="L754" s="210"/>
      <c r="M754" s="211"/>
      <c r="N754" s="212"/>
      <c r="O754" s="212"/>
      <c r="P754" s="212"/>
      <c r="Q754" s="212"/>
      <c r="R754" s="212"/>
      <c r="S754" s="212"/>
      <c r="T754" s="213"/>
      <c r="AT754" s="214" t="s">
        <v>154</v>
      </c>
      <c r="AU754" s="214" t="s">
        <v>85</v>
      </c>
      <c r="AV754" s="14" t="s">
        <v>85</v>
      </c>
      <c r="AW754" s="14" t="s">
        <v>36</v>
      </c>
      <c r="AX754" s="14" t="s">
        <v>75</v>
      </c>
      <c r="AY754" s="214" t="s">
        <v>142</v>
      </c>
    </row>
    <row r="755" spans="1:65" s="15" customFormat="1" ht="11.25">
      <c r="B755" s="215"/>
      <c r="C755" s="216"/>
      <c r="D755" s="195" t="s">
        <v>154</v>
      </c>
      <c r="E755" s="217" t="s">
        <v>21</v>
      </c>
      <c r="F755" s="218" t="s">
        <v>161</v>
      </c>
      <c r="G755" s="216"/>
      <c r="H755" s="219">
        <v>0.70299999999999996</v>
      </c>
      <c r="I755" s="220"/>
      <c r="J755" s="216"/>
      <c r="K755" s="216"/>
      <c r="L755" s="221"/>
      <c r="M755" s="222"/>
      <c r="N755" s="223"/>
      <c r="O755" s="223"/>
      <c r="P755" s="223"/>
      <c r="Q755" s="223"/>
      <c r="R755" s="223"/>
      <c r="S755" s="223"/>
      <c r="T755" s="224"/>
      <c r="AT755" s="225" t="s">
        <v>154</v>
      </c>
      <c r="AU755" s="225" t="s">
        <v>85</v>
      </c>
      <c r="AV755" s="15" t="s">
        <v>143</v>
      </c>
      <c r="AW755" s="15" t="s">
        <v>36</v>
      </c>
      <c r="AX755" s="15" t="s">
        <v>75</v>
      </c>
      <c r="AY755" s="225" t="s">
        <v>142</v>
      </c>
    </row>
    <row r="756" spans="1:65" s="16" customFormat="1" ht="11.25">
      <c r="B756" s="226"/>
      <c r="C756" s="227"/>
      <c r="D756" s="195" t="s">
        <v>154</v>
      </c>
      <c r="E756" s="228" t="s">
        <v>21</v>
      </c>
      <c r="F756" s="229" t="s">
        <v>164</v>
      </c>
      <c r="G756" s="227"/>
      <c r="H756" s="230">
        <v>4.1660000000000004</v>
      </c>
      <c r="I756" s="231"/>
      <c r="J756" s="227"/>
      <c r="K756" s="227"/>
      <c r="L756" s="232"/>
      <c r="M756" s="233"/>
      <c r="N756" s="234"/>
      <c r="O756" s="234"/>
      <c r="P756" s="234"/>
      <c r="Q756" s="234"/>
      <c r="R756" s="234"/>
      <c r="S756" s="234"/>
      <c r="T756" s="235"/>
      <c r="AT756" s="236" t="s">
        <v>154</v>
      </c>
      <c r="AU756" s="236" t="s">
        <v>85</v>
      </c>
      <c r="AV756" s="16" t="s">
        <v>150</v>
      </c>
      <c r="AW756" s="16" t="s">
        <v>36</v>
      </c>
      <c r="AX756" s="16" t="s">
        <v>83</v>
      </c>
      <c r="AY756" s="236" t="s">
        <v>142</v>
      </c>
    </row>
    <row r="757" spans="1:65" s="14" customFormat="1" ht="11.25">
      <c r="B757" s="204"/>
      <c r="C757" s="205"/>
      <c r="D757" s="195" t="s">
        <v>154</v>
      </c>
      <c r="E757" s="205"/>
      <c r="F757" s="207" t="s">
        <v>833</v>
      </c>
      <c r="G757" s="205"/>
      <c r="H757" s="208">
        <v>4.2489999999999997</v>
      </c>
      <c r="I757" s="209"/>
      <c r="J757" s="205"/>
      <c r="K757" s="205"/>
      <c r="L757" s="210"/>
      <c r="M757" s="211"/>
      <c r="N757" s="212"/>
      <c r="O757" s="212"/>
      <c r="P757" s="212"/>
      <c r="Q757" s="212"/>
      <c r="R757" s="212"/>
      <c r="S757" s="212"/>
      <c r="T757" s="213"/>
      <c r="AT757" s="214" t="s">
        <v>154</v>
      </c>
      <c r="AU757" s="214" t="s">
        <v>85</v>
      </c>
      <c r="AV757" s="14" t="s">
        <v>85</v>
      </c>
      <c r="AW757" s="14" t="s">
        <v>4</v>
      </c>
      <c r="AX757" s="14" t="s">
        <v>83</v>
      </c>
      <c r="AY757" s="214" t="s">
        <v>142</v>
      </c>
    </row>
    <row r="758" spans="1:65" s="2" customFormat="1" ht="24.2" customHeight="1">
      <c r="A758" s="36"/>
      <c r="B758" s="37"/>
      <c r="C758" s="175" t="s">
        <v>834</v>
      </c>
      <c r="D758" s="175" t="s">
        <v>145</v>
      </c>
      <c r="E758" s="176" t="s">
        <v>835</v>
      </c>
      <c r="F758" s="177" t="s">
        <v>836</v>
      </c>
      <c r="G758" s="178" t="s">
        <v>167</v>
      </c>
      <c r="H758" s="179">
        <v>10.843</v>
      </c>
      <c r="I758" s="180"/>
      <c r="J758" s="181">
        <f>ROUND(I758*H758,2)</f>
        <v>0</v>
      </c>
      <c r="K758" s="177" t="s">
        <v>149</v>
      </c>
      <c r="L758" s="41"/>
      <c r="M758" s="182" t="s">
        <v>21</v>
      </c>
      <c r="N758" s="183" t="s">
        <v>46</v>
      </c>
      <c r="O758" s="66"/>
      <c r="P758" s="184">
        <f>O758*H758</f>
        <v>0</v>
      </c>
      <c r="Q758" s="184">
        <v>1.6000000000000001E-4</v>
      </c>
      <c r="R758" s="184">
        <f>Q758*H758</f>
        <v>1.7348800000000001E-3</v>
      </c>
      <c r="S758" s="184">
        <v>0</v>
      </c>
      <c r="T758" s="185">
        <f>S758*H758</f>
        <v>0</v>
      </c>
      <c r="U758" s="36"/>
      <c r="V758" s="36"/>
      <c r="W758" s="36"/>
      <c r="X758" s="36"/>
      <c r="Y758" s="36"/>
      <c r="Z758" s="36"/>
      <c r="AA758" s="36"/>
      <c r="AB758" s="36"/>
      <c r="AC758" s="36"/>
      <c r="AD758" s="36"/>
      <c r="AE758" s="36"/>
      <c r="AR758" s="186" t="s">
        <v>265</v>
      </c>
      <c r="AT758" s="186" t="s">
        <v>145</v>
      </c>
      <c r="AU758" s="186" t="s">
        <v>85</v>
      </c>
      <c r="AY758" s="19" t="s">
        <v>142</v>
      </c>
      <c r="BE758" s="187">
        <f>IF(N758="základní",J758,0)</f>
        <v>0</v>
      </c>
      <c r="BF758" s="187">
        <f>IF(N758="snížená",J758,0)</f>
        <v>0</v>
      </c>
      <c r="BG758" s="187">
        <f>IF(N758="zákl. přenesená",J758,0)</f>
        <v>0</v>
      </c>
      <c r="BH758" s="187">
        <f>IF(N758="sníž. přenesená",J758,0)</f>
        <v>0</v>
      </c>
      <c r="BI758" s="187">
        <f>IF(N758="nulová",J758,0)</f>
        <v>0</v>
      </c>
      <c r="BJ758" s="19" t="s">
        <v>83</v>
      </c>
      <c r="BK758" s="187">
        <f>ROUND(I758*H758,2)</f>
        <v>0</v>
      </c>
      <c r="BL758" s="19" t="s">
        <v>265</v>
      </c>
      <c r="BM758" s="186" t="s">
        <v>837</v>
      </c>
    </row>
    <row r="759" spans="1:65" s="2" customFormat="1" ht="11.25">
      <c r="A759" s="36"/>
      <c r="B759" s="37"/>
      <c r="C759" s="38"/>
      <c r="D759" s="188" t="s">
        <v>152</v>
      </c>
      <c r="E759" s="38"/>
      <c r="F759" s="189" t="s">
        <v>838</v>
      </c>
      <c r="G759" s="38"/>
      <c r="H759" s="38"/>
      <c r="I759" s="190"/>
      <c r="J759" s="38"/>
      <c r="K759" s="38"/>
      <c r="L759" s="41"/>
      <c r="M759" s="191"/>
      <c r="N759" s="192"/>
      <c r="O759" s="66"/>
      <c r="P759" s="66"/>
      <c r="Q759" s="66"/>
      <c r="R759" s="66"/>
      <c r="S759" s="66"/>
      <c r="T759" s="67"/>
      <c r="U759" s="36"/>
      <c r="V759" s="36"/>
      <c r="W759" s="36"/>
      <c r="X759" s="36"/>
      <c r="Y759" s="36"/>
      <c r="Z759" s="36"/>
      <c r="AA759" s="36"/>
      <c r="AB759" s="36"/>
      <c r="AC759" s="36"/>
      <c r="AD759" s="36"/>
      <c r="AE759" s="36"/>
      <c r="AT759" s="19" t="s">
        <v>152</v>
      </c>
      <c r="AU759" s="19" t="s">
        <v>85</v>
      </c>
    </row>
    <row r="760" spans="1:65" s="13" customFormat="1" ht="11.25">
      <c r="B760" s="193"/>
      <c r="C760" s="194"/>
      <c r="D760" s="195" t="s">
        <v>154</v>
      </c>
      <c r="E760" s="196" t="s">
        <v>21</v>
      </c>
      <c r="F760" s="197" t="s">
        <v>698</v>
      </c>
      <c r="G760" s="194"/>
      <c r="H760" s="196" t="s">
        <v>21</v>
      </c>
      <c r="I760" s="198"/>
      <c r="J760" s="194"/>
      <c r="K760" s="194"/>
      <c r="L760" s="199"/>
      <c r="M760" s="200"/>
      <c r="N760" s="201"/>
      <c r="O760" s="201"/>
      <c r="P760" s="201"/>
      <c r="Q760" s="201"/>
      <c r="R760" s="201"/>
      <c r="S760" s="201"/>
      <c r="T760" s="202"/>
      <c r="AT760" s="203" t="s">
        <v>154</v>
      </c>
      <c r="AU760" s="203" t="s">
        <v>85</v>
      </c>
      <c r="AV760" s="13" t="s">
        <v>83</v>
      </c>
      <c r="AW760" s="13" t="s">
        <v>36</v>
      </c>
      <c r="AX760" s="13" t="s">
        <v>75</v>
      </c>
      <c r="AY760" s="203" t="s">
        <v>142</v>
      </c>
    </row>
    <row r="761" spans="1:65" s="13" customFormat="1" ht="11.25">
      <c r="B761" s="193"/>
      <c r="C761" s="194"/>
      <c r="D761" s="195" t="s">
        <v>154</v>
      </c>
      <c r="E761" s="196" t="s">
        <v>21</v>
      </c>
      <c r="F761" s="197" t="s">
        <v>162</v>
      </c>
      <c r="G761" s="194"/>
      <c r="H761" s="196" t="s">
        <v>21</v>
      </c>
      <c r="I761" s="198"/>
      <c r="J761" s="194"/>
      <c r="K761" s="194"/>
      <c r="L761" s="199"/>
      <c r="M761" s="200"/>
      <c r="N761" s="201"/>
      <c r="O761" s="201"/>
      <c r="P761" s="201"/>
      <c r="Q761" s="201"/>
      <c r="R761" s="201"/>
      <c r="S761" s="201"/>
      <c r="T761" s="202"/>
      <c r="AT761" s="203" t="s">
        <v>154</v>
      </c>
      <c r="AU761" s="203" t="s">
        <v>85</v>
      </c>
      <c r="AV761" s="13" t="s">
        <v>83</v>
      </c>
      <c r="AW761" s="13" t="s">
        <v>36</v>
      </c>
      <c r="AX761" s="13" t="s">
        <v>75</v>
      </c>
      <c r="AY761" s="203" t="s">
        <v>142</v>
      </c>
    </row>
    <row r="762" spans="1:65" s="14" customFormat="1" ht="11.25">
      <c r="B762" s="204"/>
      <c r="C762" s="205"/>
      <c r="D762" s="195" t="s">
        <v>154</v>
      </c>
      <c r="E762" s="206" t="s">
        <v>21</v>
      </c>
      <c r="F762" s="207" t="s">
        <v>707</v>
      </c>
      <c r="G762" s="205"/>
      <c r="H762" s="208">
        <v>10.843</v>
      </c>
      <c r="I762" s="209"/>
      <c r="J762" s="205"/>
      <c r="K762" s="205"/>
      <c r="L762" s="210"/>
      <c r="M762" s="211"/>
      <c r="N762" s="212"/>
      <c r="O762" s="212"/>
      <c r="P762" s="212"/>
      <c r="Q762" s="212"/>
      <c r="R762" s="212"/>
      <c r="S762" s="212"/>
      <c r="T762" s="213"/>
      <c r="AT762" s="214" t="s">
        <v>154</v>
      </c>
      <c r="AU762" s="214" t="s">
        <v>85</v>
      </c>
      <c r="AV762" s="14" t="s">
        <v>85</v>
      </c>
      <c r="AW762" s="14" t="s">
        <v>36</v>
      </c>
      <c r="AX762" s="14" t="s">
        <v>75</v>
      </c>
      <c r="AY762" s="214" t="s">
        <v>142</v>
      </c>
    </row>
    <row r="763" spans="1:65" s="16" customFormat="1" ht="11.25">
      <c r="B763" s="226"/>
      <c r="C763" s="227"/>
      <c r="D763" s="195" t="s">
        <v>154</v>
      </c>
      <c r="E763" s="228" t="s">
        <v>21</v>
      </c>
      <c r="F763" s="229" t="s">
        <v>164</v>
      </c>
      <c r="G763" s="227"/>
      <c r="H763" s="230">
        <v>10.843</v>
      </c>
      <c r="I763" s="231"/>
      <c r="J763" s="227"/>
      <c r="K763" s="227"/>
      <c r="L763" s="232"/>
      <c r="M763" s="233"/>
      <c r="N763" s="234"/>
      <c r="O763" s="234"/>
      <c r="P763" s="234"/>
      <c r="Q763" s="234"/>
      <c r="R763" s="234"/>
      <c r="S763" s="234"/>
      <c r="T763" s="235"/>
      <c r="AT763" s="236" t="s">
        <v>154</v>
      </c>
      <c r="AU763" s="236" t="s">
        <v>85</v>
      </c>
      <c r="AV763" s="16" t="s">
        <v>150</v>
      </c>
      <c r="AW763" s="16" t="s">
        <v>36</v>
      </c>
      <c r="AX763" s="16" t="s">
        <v>83</v>
      </c>
      <c r="AY763" s="236" t="s">
        <v>142</v>
      </c>
    </row>
    <row r="764" spans="1:65" s="2" customFormat="1" ht="16.5" customHeight="1">
      <c r="A764" s="36"/>
      <c r="B764" s="37"/>
      <c r="C764" s="238" t="s">
        <v>839</v>
      </c>
      <c r="D764" s="238" t="s">
        <v>381</v>
      </c>
      <c r="E764" s="239" t="s">
        <v>840</v>
      </c>
      <c r="F764" s="240" t="s">
        <v>841</v>
      </c>
      <c r="G764" s="241" t="s">
        <v>208</v>
      </c>
      <c r="H764" s="242">
        <v>0.747</v>
      </c>
      <c r="I764" s="243"/>
      <c r="J764" s="244">
        <f>ROUND(I764*H764,2)</f>
        <v>0</v>
      </c>
      <c r="K764" s="240" t="s">
        <v>149</v>
      </c>
      <c r="L764" s="245"/>
      <c r="M764" s="246" t="s">
        <v>21</v>
      </c>
      <c r="N764" s="247" t="s">
        <v>46</v>
      </c>
      <c r="O764" s="66"/>
      <c r="P764" s="184">
        <f>O764*H764</f>
        <v>0</v>
      </c>
      <c r="Q764" s="184">
        <v>0.03</v>
      </c>
      <c r="R764" s="184">
        <f>Q764*H764</f>
        <v>2.2409999999999999E-2</v>
      </c>
      <c r="S764" s="184">
        <v>0</v>
      </c>
      <c r="T764" s="185">
        <f>S764*H764</f>
        <v>0</v>
      </c>
      <c r="U764" s="36"/>
      <c r="V764" s="36"/>
      <c r="W764" s="36"/>
      <c r="X764" s="36"/>
      <c r="Y764" s="36"/>
      <c r="Z764" s="36"/>
      <c r="AA764" s="36"/>
      <c r="AB764" s="36"/>
      <c r="AC764" s="36"/>
      <c r="AD764" s="36"/>
      <c r="AE764" s="36"/>
      <c r="AR764" s="186" t="s">
        <v>395</v>
      </c>
      <c r="AT764" s="186" t="s">
        <v>381</v>
      </c>
      <c r="AU764" s="186" t="s">
        <v>85</v>
      </c>
      <c r="AY764" s="19" t="s">
        <v>142</v>
      </c>
      <c r="BE764" s="187">
        <f>IF(N764="základní",J764,0)</f>
        <v>0</v>
      </c>
      <c r="BF764" s="187">
        <f>IF(N764="snížená",J764,0)</f>
        <v>0</v>
      </c>
      <c r="BG764" s="187">
        <f>IF(N764="zákl. přenesená",J764,0)</f>
        <v>0</v>
      </c>
      <c r="BH764" s="187">
        <f>IF(N764="sníž. přenesená",J764,0)</f>
        <v>0</v>
      </c>
      <c r="BI764" s="187">
        <f>IF(N764="nulová",J764,0)</f>
        <v>0</v>
      </c>
      <c r="BJ764" s="19" t="s">
        <v>83</v>
      </c>
      <c r="BK764" s="187">
        <f>ROUND(I764*H764,2)</f>
        <v>0</v>
      </c>
      <c r="BL764" s="19" t="s">
        <v>265</v>
      </c>
      <c r="BM764" s="186" t="s">
        <v>842</v>
      </c>
    </row>
    <row r="765" spans="1:65" s="14" customFormat="1" ht="11.25">
      <c r="B765" s="204"/>
      <c r="C765" s="205"/>
      <c r="D765" s="195" t="s">
        <v>154</v>
      </c>
      <c r="E765" s="206" t="s">
        <v>21</v>
      </c>
      <c r="F765" s="207" t="s">
        <v>843</v>
      </c>
      <c r="G765" s="205"/>
      <c r="H765" s="208">
        <v>0.73199999999999998</v>
      </c>
      <c r="I765" s="209"/>
      <c r="J765" s="205"/>
      <c r="K765" s="205"/>
      <c r="L765" s="210"/>
      <c r="M765" s="211"/>
      <c r="N765" s="212"/>
      <c r="O765" s="212"/>
      <c r="P765" s="212"/>
      <c r="Q765" s="212"/>
      <c r="R765" s="212"/>
      <c r="S765" s="212"/>
      <c r="T765" s="213"/>
      <c r="AT765" s="214" t="s">
        <v>154</v>
      </c>
      <c r="AU765" s="214" t="s">
        <v>85</v>
      </c>
      <c r="AV765" s="14" t="s">
        <v>85</v>
      </c>
      <c r="AW765" s="14" t="s">
        <v>36</v>
      </c>
      <c r="AX765" s="14" t="s">
        <v>75</v>
      </c>
      <c r="AY765" s="214" t="s">
        <v>142</v>
      </c>
    </row>
    <row r="766" spans="1:65" s="16" customFormat="1" ht="11.25">
      <c r="B766" s="226"/>
      <c r="C766" s="227"/>
      <c r="D766" s="195" t="s">
        <v>154</v>
      </c>
      <c r="E766" s="228" t="s">
        <v>21</v>
      </c>
      <c r="F766" s="229" t="s">
        <v>164</v>
      </c>
      <c r="G766" s="227"/>
      <c r="H766" s="230">
        <v>0.73199999999999998</v>
      </c>
      <c r="I766" s="231"/>
      <c r="J766" s="227"/>
      <c r="K766" s="227"/>
      <c r="L766" s="232"/>
      <c r="M766" s="233"/>
      <c r="N766" s="234"/>
      <c r="O766" s="234"/>
      <c r="P766" s="234"/>
      <c r="Q766" s="234"/>
      <c r="R766" s="234"/>
      <c r="S766" s="234"/>
      <c r="T766" s="235"/>
      <c r="AT766" s="236" t="s">
        <v>154</v>
      </c>
      <c r="AU766" s="236" t="s">
        <v>85</v>
      </c>
      <c r="AV766" s="16" t="s">
        <v>150</v>
      </c>
      <c r="AW766" s="16" t="s">
        <v>36</v>
      </c>
      <c r="AX766" s="16" t="s">
        <v>83</v>
      </c>
      <c r="AY766" s="236" t="s">
        <v>142</v>
      </c>
    </row>
    <row r="767" spans="1:65" s="14" customFormat="1" ht="11.25">
      <c r="B767" s="204"/>
      <c r="C767" s="205"/>
      <c r="D767" s="195" t="s">
        <v>154</v>
      </c>
      <c r="E767" s="205"/>
      <c r="F767" s="207" t="s">
        <v>844</v>
      </c>
      <c r="G767" s="205"/>
      <c r="H767" s="208">
        <v>0.747</v>
      </c>
      <c r="I767" s="209"/>
      <c r="J767" s="205"/>
      <c r="K767" s="205"/>
      <c r="L767" s="210"/>
      <c r="M767" s="211"/>
      <c r="N767" s="212"/>
      <c r="O767" s="212"/>
      <c r="P767" s="212"/>
      <c r="Q767" s="212"/>
      <c r="R767" s="212"/>
      <c r="S767" s="212"/>
      <c r="T767" s="213"/>
      <c r="AT767" s="214" t="s">
        <v>154</v>
      </c>
      <c r="AU767" s="214" t="s">
        <v>85</v>
      </c>
      <c r="AV767" s="14" t="s">
        <v>85</v>
      </c>
      <c r="AW767" s="14" t="s">
        <v>4</v>
      </c>
      <c r="AX767" s="14" t="s">
        <v>83</v>
      </c>
      <c r="AY767" s="214" t="s">
        <v>142</v>
      </c>
    </row>
    <row r="768" spans="1:65" s="2" customFormat="1" ht="24.2" customHeight="1">
      <c r="A768" s="36"/>
      <c r="B768" s="37"/>
      <c r="C768" s="175" t="s">
        <v>845</v>
      </c>
      <c r="D768" s="175" t="s">
        <v>145</v>
      </c>
      <c r="E768" s="176" t="s">
        <v>846</v>
      </c>
      <c r="F768" s="177" t="s">
        <v>847</v>
      </c>
      <c r="G768" s="178" t="s">
        <v>148</v>
      </c>
      <c r="H768" s="179">
        <v>12.253</v>
      </c>
      <c r="I768" s="180"/>
      <c r="J768" s="181">
        <f>ROUND(I768*H768,2)</f>
        <v>0</v>
      </c>
      <c r="K768" s="177" t="s">
        <v>149</v>
      </c>
      <c r="L768" s="41"/>
      <c r="M768" s="182" t="s">
        <v>21</v>
      </c>
      <c r="N768" s="183" t="s">
        <v>46</v>
      </c>
      <c r="O768" s="66"/>
      <c r="P768" s="184">
        <f>O768*H768</f>
        <v>0</v>
      </c>
      <c r="Q768" s="184">
        <v>1.9000000000000001E-4</v>
      </c>
      <c r="R768" s="184">
        <f>Q768*H768</f>
        <v>2.3280700000000002E-3</v>
      </c>
      <c r="S768" s="184">
        <v>0</v>
      </c>
      <c r="T768" s="185">
        <f>S768*H768</f>
        <v>0</v>
      </c>
      <c r="U768" s="36"/>
      <c r="V768" s="36"/>
      <c r="W768" s="36"/>
      <c r="X768" s="36"/>
      <c r="Y768" s="36"/>
      <c r="Z768" s="36"/>
      <c r="AA768" s="36"/>
      <c r="AB768" s="36"/>
      <c r="AC768" s="36"/>
      <c r="AD768" s="36"/>
      <c r="AE768" s="36"/>
      <c r="AR768" s="186" t="s">
        <v>265</v>
      </c>
      <c r="AT768" s="186" t="s">
        <v>145</v>
      </c>
      <c r="AU768" s="186" t="s">
        <v>85</v>
      </c>
      <c r="AY768" s="19" t="s">
        <v>142</v>
      </c>
      <c r="BE768" s="187">
        <f>IF(N768="základní",J768,0)</f>
        <v>0</v>
      </c>
      <c r="BF768" s="187">
        <f>IF(N768="snížená",J768,0)</f>
        <v>0</v>
      </c>
      <c r="BG768" s="187">
        <f>IF(N768="zákl. přenesená",J768,0)</f>
        <v>0</v>
      </c>
      <c r="BH768" s="187">
        <f>IF(N768="sníž. přenesená",J768,0)</f>
        <v>0</v>
      </c>
      <c r="BI768" s="187">
        <f>IF(N768="nulová",J768,0)</f>
        <v>0</v>
      </c>
      <c r="BJ768" s="19" t="s">
        <v>83</v>
      </c>
      <c r="BK768" s="187">
        <f>ROUND(I768*H768,2)</f>
        <v>0</v>
      </c>
      <c r="BL768" s="19" t="s">
        <v>265</v>
      </c>
      <c r="BM768" s="186" t="s">
        <v>848</v>
      </c>
    </row>
    <row r="769" spans="1:65" s="2" customFormat="1" ht="11.25">
      <c r="A769" s="36"/>
      <c r="B769" s="37"/>
      <c r="C769" s="38"/>
      <c r="D769" s="188" t="s">
        <v>152</v>
      </c>
      <c r="E769" s="38"/>
      <c r="F769" s="189" t="s">
        <v>849</v>
      </c>
      <c r="G769" s="38"/>
      <c r="H769" s="38"/>
      <c r="I769" s="190"/>
      <c r="J769" s="38"/>
      <c r="K769" s="38"/>
      <c r="L769" s="41"/>
      <c r="M769" s="191"/>
      <c r="N769" s="192"/>
      <c r="O769" s="66"/>
      <c r="P769" s="66"/>
      <c r="Q769" s="66"/>
      <c r="R769" s="66"/>
      <c r="S769" s="66"/>
      <c r="T769" s="67"/>
      <c r="U769" s="36"/>
      <c r="V769" s="36"/>
      <c r="W769" s="36"/>
      <c r="X769" s="36"/>
      <c r="Y769" s="36"/>
      <c r="Z769" s="36"/>
      <c r="AA769" s="36"/>
      <c r="AB769" s="36"/>
      <c r="AC769" s="36"/>
      <c r="AD769" s="36"/>
      <c r="AE769" s="36"/>
      <c r="AT769" s="19" t="s">
        <v>152</v>
      </c>
      <c r="AU769" s="19" t="s">
        <v>85</v>
      </c>
    </row>
    <row r="770" spans="1:65" s="13" customFormat="1" ht="11.25">
      <c r="B770" s="193"/>
      <c r="C770" s="194"/>
      <c r="D770" s="195" t="s">
        <v>154</v>
      </c>
      <c r="E770" s="196" t="s">
        <v>21</v>
      </c>
      <c r="F770" s="197" t="s">
        <v>698</v>
      </c>
      <c r="G770" s="194"/>
      <c r="H770" s="196" t="s">
        <v>21</v>
      </c>
      <c r="I770" s="198"/>
      <c r="J770" s="194"/>
      <c r="K770" s="194"/>
      <c r="L770" s="199"/>
      <c r="M770" s="200"/>
      <c r="N770" s="201"/>
      <c r="O770" s="201"/>
      <c r="P770" s="201"/>
      <c r="Q770" s="201"/>
      <c r="R770" s="201"/>
      <c r="S770" s="201"/>
      <c r="T770" s="202"/>
      <c r="AT770" s="203" t="s">
        <v>154</v>
      </c>
      <c r="AU770" s="203" t="s">
        <v>85</v>
      </c>
      <c r="AV770" s="13" t="s">
        <v>83</v>
      </c>
      <c r="AW770" s="13" t="s">
        <v>36</v>
      </c>
      <c r="AX770" s="13" t="s">
        <v>75</v>
      </c>
      <c r="AY770" s="203" t="s">
        <v>142</v>
      </c>
    </row>
    <row r="771" spans="1:65" s="13" customFormat="1" ht="11.25">
      <c r="B771" s="193"/>
      <c r="C771" s="194"/>
      <c r="D771" s="195" t="s">
        <v>154</v>
      </c>
      <c r="E771" s="196" t="s">
        <v>21</v>
      </c>
      <c r="F771" s="197" t="s">
        <v>675</v>
      </c>
      <c r="G771" s="194"/>
      <c r="H771" s="196" t="s">
        <v>21</v>
      </c>
      <c r="I771" s="198"/>
      <c r="J771" s="194"/>
      <c r="K771" s="194"/>
      <c r="L771" s="199"/>
      <c r="M771" s="200"/>
      <c r="N771" s="201"/>
      <c r="O771" s="201"/>
      <c r="P771" s="201"/>
      <c r="Q771" s="201"/>
      <c r="R771" s="201"/>
      <c r="S771" s="201"/>
      <c r="T771" s="202"/>
      <c r="AT771" s="203" t="s">
        <v>154</v>
      </c>
      <c r="AU771" s="203" t="s">
        <v>85</v>
      </c>
      <c r="AV771" s="13" t="s">
        <v>83</v>
      </c>
      <c r="AW771" s="13" t="s">
        <v>36</v>
      </c>
      <c r="AX771" s="13" t="s">
        <v>75</v>
      </c>
      <c r="AY771" s="203" t="s">
        <v>142</v>
      </c>
    </row>
    <row r="772" spans="1:65" s="14" customFormat="1" ht="11.25">
      <c r="B772" s="204"/>
      <c r="C772" s="205"/>
      <c r="D772" s="195" t="s">
        <v>154</v>
      </c>
      <c r="E772" s="206" t="s">
        <v>21</v>
      </c>
      <c r="F772" s="207" t="s">
        <v>850</v>
      </c>
      <c r="G772" s="205"/>
      <c r="H772" s="208">
        <v>12.253</v>
      </c>
      <c r="I772" s="209"/>
      <c r="J772" s="205"/>
      <c r="K772" s="205"/>
      <c r="L772" s="210"/>
      <c r="M772" s="211"/>
      <c r="N772" s="212"/>
      <c r="O772" s="212"/>
      <c r="P772" s="212"/>
      <c r="Q772" s="212"/>
      <c r="R772" s="212"/>
      <c r="S772" s="212"/>
      <c r="T772" s="213"/>
      <c r="AT772" s="214" t="s">
        <v>154</v>
      </c>
      <c r="AU772" s="214" t="s">
        <v>85</v>
      </c>
      <c r="AV772" s="14" t="s">
        <v>85</v>
      </c>
      <c r="AW772" s="14" t="s">
        <v>36</v>
      </c>
      <c r="AX772" s="14" t="s">
        <v>75</v>
      </c>
      <c r="AY772" s="214" t="s">
        <v>142</v>
      </c>
    </row>
    <row r="773" spans="1:65" s="16" customFormat="1" ht="11.25">
      <c r="B773" s="226"/>
      <c r="C773" s="227"/>
      <c r="D773" s="195" t="s">
        <v>154</v>
      </c>
      <c r="E773" s="228" t="s">
        <v>21</v>
      </c>
      <c r="F773" s="229" t="s">
        <v>164</v>
      </c>
      <c r="G773" s="227"/>
      <c r="H773" s="230">
        <v>12.253</v>
      </c>
      <c r="I773" s="231"/>
      <c r="J773" s="227"/>
      <c r="K773" s="227"/>
      <c r="L773" s="232"/>
      <c r="M773" s="233"/>
      <c r="N773" s="234"/>
      <c r="O773" s="234"/>
      <c r="P773" s="234"/>
      <c r="Q773" s="234"/>
      <c r="R773" s="234"/>
      <c r="S773" s="234"/>
      <c r="T773" s="235"/>
      <c r="AT773" s="236" t="s">
        <v>154</v>
      </c>
      <c r="AU773" s="236" t="s">
        <v>85</v>
      </c>
      <c r="AV773" s="16" t="s">
        <v>150</v>
      </c>
      <c r="AW773" s="16" t="s">
        <v>36</v>
      </c>
      <c r="AX773" s="16" t="s">
        <v>83</v>
      </c>
      <c r="AY773" s="236" t="s">
        <v>142</v>
      </c>
    </row>
    <row r="774" spans="1:65" s="2" customFormat="1" ht="16.5" customHeight="1">
      <c r="A774" s="36"/>
      <c r="B774" s="37"/>
      <c r="C774" s="238" t="s">
        <v>851</v>
      </c>
      <c r="D774" s="238" t="s">
        <v>381</v>
      </c>
      <c r="E774" s="239" t="s">
        <v>852</v>
      </c>
      <c r="F774" s="240" t="s">
        <v>853</v>
      </c>
      <c r="G774" s="241" t="s">
        <v>148</v>
      </c>
      <c r="H774" s="242">
        <v>12.497999999999999</v>
      </c>
      <c r="I774" s="243"/>
      <c r="J774" s="244">
        <f>ROUND(I774*H774,2)</f>
        <v>0</v>
      </c>
      <c r="K774" s="240" t="s">
        <v>149</v>
      </c>
      <c r="L774" s="245"/>
      <c r="M774" s="246" t="s">
        <v>21</v>
      </c>
      <c r="N774" s="247" t="s">
        <v>46</v>
      </c>
      <c r="O774" s="66"/>
      <c r="P774" s="184">
        <f>O774*H774</f>
        <v>0</v>
      </c>
      <c r="Q774" s="184">
        <v>2.3E-3</v>
      </c>
      <c r="R774" s="184">
        <f>Q774*H774</f>
        <v>2.8745399999999997E-2</v>
      </c>
      <c r="S774" s="184">
        <v>0</v>
      </c>
      <c r="T774" s="185">
        <f>S774*H774</f>
        <v>0</v>
      </c>
      <c r="U774" s="36"/>
      <c r="V774" s="36"/>
      <c r="W774" s="36"/>
      <c r="X774" s="36"/>
      <c r="Y774" s="36"/>
      <c r="Z774" s="36"/>
      <c r="AA774" s="36"/>
      <c r="AB774" s="36"/>
      <c r="AC774" s="36"/>
      <c r="AD774" s="36"/>
      <c r="AE774" s="36"/>
      <c r="AR774" s="186" t="s">
        <v>395</v>
      </c>
      <c r="AT774" s="186" t="s">
        <v>381</v>
      </c>
      <c r="AU774" s="186" t="s">
        <v>85</v>
      </c>
      <c r="AY774" s="19" t="s">
        <v>142</v>
      </c>
      <c r="BE774" s="187">
        <f>IF(N774="základní",J774,0)</f>
        <v>0</v>
      </c>
      <c r="BF774" s="187">
        <f>IF(N774="snížená",J774,0)</f>
        <v>0</v>
      </c>
      <c r="BG774" s="187">
        <f>IF(N774="zákl. přenesená",J774,0)</f>
        <v>0</v>
      </c>
      <c r="BH774" s="187">
        <f>IF(N774="sníž. přenesená",J774,0)</f>
        <v>0</v>
      </c>
      <c r="BI774" s="187">
        <f>IF(N774="nulová",J774,0)</f>
        <v>0</v>
      </c>
      <c r="BJ774" s="19" t="s">
        <v>83</v>
      </c>
      <c r="BK774" s="187">
        <f>ROUND(I774*H774,2)</f>
        <v>0</v>
      </c>
      <c r="BL774" s="19" t="s">
        <v>265</v>
      </c>
      <c r="BM774" s="186" t="s">
        <v>854</v>
      </c>
    </row>
    <row r="775" spans="1:65" s="14" customFormat="1" ht="11.25">
      <c r="B775" s="204"/>
      <c r="C775" s="205"/>
      <c r="D775" s="195" t="s">
        <v>154</v>
      </c>
      <c r="E775" s="205"/>
      <c r="F775" s="207" t="s">
        <v>855</v>
      </c>
      <c r="G775" s="205"/>
      <c r="H775" s="208">
        <v>12.497999999999999</v>
      </c>
      <c r="I775" s="209"/>
      <c r="J775" s="205"/>
      <c r="K775" s="205"/>
      <c r="L775" s="210"/>
      <c r="M775" s="211"/>
      <c r="N775" s="212"/>
      <c r="O775" s="212"/>
      <c r="P775" s="212"/>
      <c r="Q775" s="212"/>
      <c r="R775" s="212"/>
      <c r="S775" s="212"/>
      <c r="T775" s="213"/>
      <c r="AT775" s="214" t="s">
        <v>154</v>
      </c>
      <c r="AU775" s="214" t="s">
        <v>85</v>
      </c>
      <c r="AV775" s="14" t="s">
        <v>85</v>
      </c>
      <c r="AW775" s="14" t="s">
        <v>4</v>
      </c>
      <c r="AX775" s="14" t="s">
        <v>83</v>
      </c>
      <c r="AY775" s="214" t="s">
        <v>142</v>
      </c>
    </row>
    <row r="776" spans="1:65" s="2" customFormat="1" ht="24.2" customHeight="1">
      <c r="A776" s="36"/>
      <c r="B776" s="37"/>
      <c r="C776" s="175" t="s">
        <v>856</v>
      </c>
      <c r="D776" s="175" t="s">
        <v>145</v>
      </c>
      <c r="E776" s="176" t="s">
        <v>857</v>
      </c>
      <c r="F776" s="177" t="s">
        <v>858</v>
      </c>
      <c r="G776" s="178" t="s">
        <v>248</v>
      </c>
      <c r="H776" s="179">
        <v>0.58899999999999997</v>
      </c>
      <c r="I776" s="180"/>
      <c r="J776" s="181">
        <f>ROUND(I776*H776,2)</f>
        <v>0</v>
      </c>
      <c r="K776" s="177" t="s">
        <v>149</v>
      </c>
      <c r="L776" s="41"/>
      <c r="M776" s="182" t="s">
        <v>21</v>
      </c>
      <c r="N776" s="183" t="s">
        <v>46</v>
      </c>
      <c r="O776" s="66"/>
      <c r="P776" s="184">
        <f>O776*H776</f>
        <v>0</v>
      </c>
      <c r="Q776" s="184">
        <v>0</v>
      </c>
      <c r="R776" s="184">
        <f>Q776*H776</f>
        <v>0</v>
      </c>
      <c r="S776" s="184">
        <v>0</v>
      </c>
      <c r="T776" s="185">
        <f>S776*H776</f>
        <v>0</v>
      </c>
      <c r="U776" s="36"/>
      <c r="V776" s="36"/>
      <c r="W776" s="36"/>
      <c r="X776" s="36"/>
      <c r="Y776" s="36"/>
      <c r="Z776" s="36"/>
      <c r="AA776" s="36"/>
      <c r="AB776" s="36"/>
      <c r="AC776" s="36"/>
      <c r="AD776" s="36"/>
      <c r="AE776" s="36"/>
      <c r="AR776" s="186" t="s">
        <v>265</v>
      </c>
      <c r="AT776" s="186" t="s">
        <v>145</v>
      </c>
      <c r="AU776" s="186" t="s">
        <v>85</v>
      </c>
      <c r="AY776" s="19" t="s">
        <v>142</v>
      </c>
      <c r="BE776" s="187">
        <f>IF(N776="základní",J776,0)</f>
        <v>0</v>
      </c>
      <c r="BF776" s="187">
        <f>IF(N776="snížená",J776,0)</f>
        <v>0</v>
      </c>
      <c r="BG776" s="187">
        <f>IF(N776="zákl. přenesená",J776,0)</f>
        <v>0</v>
      </c>
      <c r="BH776" s="187">
        <f>IF(N776="sníž. přenesená",J776,0)</f>
        <v>0</v>
      </c>
      <c r="BI776" s="187">
        <f>IF(N776="nulová",J776,0)</f>
        <v>0</v>
      </c>
      <c r="BJ776" s="19" t="s">
        <v>83</v>
      </c>
      <c r="BK776" s="187">
        <f>ROUND(I776*H776,2)</f>
        <v>0</v>
      </c>
      <c r="BL776" s="19" t="s">
        <v>265</v>
      </c>
      <c r="BM776" s="186" t="s">
        <v>859</v>
      </c>
    </row>
    <row r="777" spans="1:65" s="2" customFormat="1" ht="11.25">
      <c r="A777" s="36"/>
      <c r="B777" s="37"/>
      <c r="C777" s="38"/>
      <c r="D777" s="188" t="s">
        <v>152</v>
      </c>
      <c r="E777" s="38"/>
      <c r="F777" s="189" t="s">
        <v>860</v>
      </c>
      <c r="G777" s="38"/>
      <c r="H777" s="38"/>
      <c r="I777" s="190"/>
      <c r="J777" s="38"/>
      <c r="K777" s="38"/>
      <c r="L777" s="41"/>
      <c r="M777" s="191"/>
      <c r="N777" s="192"/>
      <c r="O777" s="66"/>
      <c r="P777" s="66"/>
      <c r="Q777" s="66"/>
      <c r="R777" s="66"/>
      <c r="S777" s="66"/>
      <c r="T777" s="67"/>
      <c r="U777" s="36"/>
      <c r="V777" s="36"/>
      <c r="W777" s="36"/>
      <c r="X777" s="36"/>
      <c r="Y777" s="36"/>
      <c r="Z777" s="36"/>
      <c r="AA777" s="36"/>
      <c r="AB777" s="36"/>
      <c r="AC777" s="36"/>
      <c r="AD777" s="36"/>
      <c r="AE777" s="36"/>
      <c r="AT777" s="19" t="s">
        <v>152</v>
      </c>
      <c r="AU777" s="19" t="s">
        <v>85</v>
      </c>
    </row>
    <row r="778" spans="1:65" s="12" customFormat="1" ht="22.9" customHeight="1">
      <c r="B778" s="159"/>
      <c r="C778" s="160"/>
      <c r="D778" s="161" t="s">
        <v>74</v>
      </c>
      <c r="E778" s="173" t="s">
        <v>861</v>
      </c>
      <c r="F778" s="173" t="s">
        <v>862</v>
      </c>
      <c r="G778" s="160"/>
      <c r="H778" s="160"/>
      <c r="I778" s="163"/>
      <c r="J778" s="174">
        <f>BK778</f>
        <v>0</v>
      </c>
      <c r="K778" s="160"/>
      <c r="L778" s="165"/>
      <c r="M778" s="166"/>
      <c r="N778" s="167"/>
      <c r="O778" s="167"/>
      <c r="P778" s="168">
        <f>SUM(P779:P783)</f>
        <v>0</v>
      </c>
      <c r="Q778" s="167"/>
      <c r="R778" s="168">
        <f>SUM(R779:R783)</f>
        <v>0</v>
      </c>
      <c r="S778" s="167"/>
      <c r="T778" s="169">
        <f>SUM(T779:T783)</f>
        <v>0</v>
      </c>
      <c r="AR778" s="170" t="s">
        <v>85</v>
      </c>
      <c r="AT778" s="171" t="s">
        <v>74</v>
      </c>
      <c r="AU778" s="171" t="s">
        <v>83</v>
      </c>
      <c r="AY778" s="170" t="s">
        <v>142</v>
      </c>
      <c r="BK778" s="172">
        <f>SUM(BK779:BK783)</f>
        <v>0</v>
      </c>
    </row>
    <row r="779" spans="1:65" s="2" customFormat="1" ht="16.5" customHeight="1">
      <c r="A779" s="36"/>
      <c r="B779" s="37"/>
      <c r="C779" s="175" t="s">
        <v>863</v>
      </c>
      <c r="D779" s="175" t="s">
        <v>145</v>
      </c>
      <c r="E779" s="176" t="s">
        <v>864</v>
      </c>
      <c r="F779" s="177" t="s">
        <v>865</v>
      </c>
      <c r="G779" s="178" t="s">
        <v>148</v>
      </c>
      <c r="H779" s="179">
        <v>8.1</v>
      </c>
      <c r="I779" s="180"/>
      <c r="J779" s="181">
        <f>ROUND(I779*H779,2)</f>
        <v>0</v>
      </c>
      <c r="K779" s="177" t="s">
        <v>866</v>
      </c>
      <c r="L779" s="41"/>
      <c r="M779" s="182" t="s">
        <v>21</v>
      </c>
      <c r="N779" s="183" t="s">
        <v>46</v>
      </c>
      <c r="O779" s="66"/>
      <c r="P779" s="184">
        <f>O779*H779</f>
        <v>0</v>
      </c>
      <c r="Q779" s="184">
        <v>0</v>
      </c>
      <c r="R779" s="184">
        <f>Q779*H779</f>
        <v>0</v>
      </c>
      <c r="S779" s="184">
        <v>0</v>
      </c>
      <c r="T779" s="185">
        <f>S779*H779</f>
        <v>0</v>
      </c>
      <c r="U779" s="36"/>
      <c r="V779" s="36"/>
      <c r="W779" s="36"/>
      <c r="X779" s="36"/>
      <c r="Y779" s="36"/>
      <c r="Z779" s="36"/>
      <c r="AA779" s="36"/>
      <c r="AB779" s="36"/>
      <c r="AC779" s="36"/>
      <c r="AD779" s="36"/>
      <c r="AE779" s="36"/>
      <c r="AR779" s="186" t="s">
        <v>265</v>
      </c>
      <c r="AT779" s="186" t="s">
        <v>145</v>
      </c>
      <c r="AU779" s="186" t="s">
        <v>85</v>
      </c>
      <c r="AY779" s="19" t="s">
        <v>142</v>
      </c>
      <c r="BE779" s="187">
        <f>IF(N779="základní",J779,0)</f>
        <v>0</v>
      </c>
      <c r="BF779" s="187">
        <f>IF(N779="snížená",J779,0)</f>
        <v>0</v>
      </c>
      <c r="BG779" s="187">
        <f>IF(N779="zákl. přenesená",J779,0)</f>
        <v>0</v>
      </c>
      <c r="BH779" s="187">
        <f>IF(N779="sníž. přenesená",J779,0)</f>
        <v>0</v>
      </c>
      <c r="BI779" s="187">
        <f>IF(N779="nulová",J779,0)</f>
        <v>0</v>
      </c>
      <c r="BJ779" s="19" t="s">
        <v>83</v>
      </c>
      <c r="BK779" s="187">
        <f>ROUND(I779*H779,2)</f>
        <v>0</v>
      </c>
      <c r="BL779" s="19" t="s">
        <v>265</v>
      </c>
      <c r="BM779" s="186" t="s">
        <v>867</v>
      </c>
    </row>
    <row r="780" spans="1:65" s="13" customFormat="1" ht="11.25">
      <c r="B780" s="193"/>
      <c r="C780" s="194"/>
      <c r="D780" s="195" t="s">
        <v>154</v>
      </c>
      <c r="E780" s="196" t="s">
        <v>21</v>
      </c>
      <c r="F780" s="197" t="s">
        <v>376</v>
      </c>
      <c r="G780" s="194"/>
      <c r="H780" s="196" t="s">
        <v>21</v>
      </c>
      <c r="I780" s="198"/>
      <c r="J780" s="194"/>
      <c r="K780" s="194"/>
      <c r="L780" s="199"/>
      <c r="M780" s="200"/>
      <c r="N780" s="201"/>
      <c r="O780" s="201"/>
      <c r="P780" s="201"/>
      <c r="Q780" s="201"/>
      <c r="R780" s="201"/>
      <c r="S780" s="201"/>
      <c r="T780" s="202"/>
      <c r="AT780" s="203" t="s">
        <v>154</v>
      </c>
      <c r="AU780" s="203" t="s">
        <v>85</v>
      </c>
      <c r="AV780" s="13" t="s">
        <v>83</v>
      </c>
      <c r="AW780" s="13" t="s">
        <v>36</v>
      </c>
      <c r="AX780" s="13" t="s">
        <v>75</v>
      </c>
      <c r="AY780" s="203" t="s">
        <v>142</v>
      </c>
    </row>
    <row r="781" spans="1:65" s="13" customFormat="1" ht="11.25">
      <c r="B781" s="193"/>
      <c r="C781" s="194"/>
      <c r="D781" s="195" t="s">
        <v>154</v>
      </c>
      <c r="E781" s="196" t="s">
        <v>21</v>
      </c>
      <c r="F781" s="197" t="s">
        <v>156</v>
      </c>
      <c r="G781" s="194"/>
      <c r="H781" s="196" t="s">
        <v>21</v>
      </c>
      <c r="I781" s="198"/>
      <c r="J781" s="194"/>
      <c r="K781" s="194"/>
      <c r="L781" s="199"/>
      <c r="M781" s="200"/>
      <c r="N781" s="201"/>
      <c r="O781" s="201"/>
      <c r="P781" s="201"/>
      <c r="Q781" s="201"/>
      <c r="R781" s="201"/>
      <c r="S781" s="201"/>
      <c r="T781" s="202"/>
      <c r="AT781" s="203" t="s">
        <v>154</v>
      </c>
      <c r="AU781" s="203" t="s">
        <v>85</v>
      </c>
      <c r="AV781" s="13" t="s">
        <v>83</v>
      </c>
      <c r="AW781" s="13" t="s">
        <v>36</v>
      </c>
      <c r="AX781" s="13" t="s">
        <v>75</v>
      </c>
      <c r="AY781" s="203" t="s">
        <v>142</v>
      </c>
    </row>
    <row r="782" spans="1:65" s="14" customFormat="1" ht="11.25">
      <c r="B782" s="204"/>
      <c r="C782" s="205"/>
      <c r="D782" s="195" t="s">
        <v>154</v>
      </c>
      <c r="E782" s="206" t="s">
        <v>21</v>
      </c>
      <c r="F782" s="207" t="s">
        <v>200</v>
      </c>
      <c r="G782" s="205"/>
      <c r="H782" s="208">
        <v>8.1</v>
      </c>
      <c r="I782" s="209"/>
      <c r="J782" s="205"/>
      <c r="K782" s="205"/>
      <c r="L782" s="210"/>
      <c r="M782" s="211"/>
      <c r="N782" s="212"/>
      <c r="O782" s="212"/>
      <c r="P782" s="212"/>
      <c r="Q782" s="212"/>
      <c r="R782" s="212"/>
      <c r="S782" s="212"/>
      <c r="T782" s="213"/>
      <c r="AT782" s="214" t="s">
        <v>154</v>
      </c>
      <c r="AU782" s="214" t="s">
        <v>85</v>
      </c>
      <c r="AV782" s="14" t="s">
        <v>85</v>
      </c>
      <c r="AW782" s="14" t="s">
        <v>36</v>
      </c>
      <c r="AX782" s="14" t="s">
        <v>75</v>
      </c>
      <c r="AY782" s="214" t="s">
        <v>142</v>
      </c>
    </row>
    <row r="783" spans="1:65" s="16" customFormat="1" ht="11.25">
      <c r="B783" s="226"/>
      <c r="C783" s="227"/>
      <c r="D783" s="195" t="s">
        <v>154</v>
      </c>
      <c r="E783" s="228" t="s">
        <v>21</v>
      </c>
      <c r="F783" s="229" t="s">
        <v>164</v>
      </c>
      <c r="G783" s="227"/>
      <c r="H783" s="230">
        <v>8.1</v>
      </c>
      <c r="I783" s="231"/>
      <c r="J783" s="227"/>
      <c r="K783" s="227"/>
      <c r="L783" s="232"/>
      <c r="M783" s="233"/>
      <c r="N783" s="234"/>
      <c r="O783" s="234"/>
      <c r="P783" s="234"/>
      <c r="Q783" s="234"/>
      <c r="R783" s="234"/>
      <c r="S783" s="234"/>
      <c r="T783" s="235"/>
      <c r="AT783" s="236" t="s">
        <v>154</v>
      </c>
      <c r="AU783" s="236" t="s">
        <v>85</v>
      </c>
      <c r="AV783" s="16" t="s">
        <v>150</v>
      </c>
      <c r="AW783" s="16" t="s">
        <v>36</v>
      </c>
      <c r="AX783" s="16" t="s">
        <v>83</v>
      </c>
      <c r="AY783" s="236" t="s">
        <v>142</v>
      </c>
    </row>
    <row r="784" spans="1:65" s="12" customFormat="1" ht="22.9" customHeight="1">
      <c r="B784" s="159"/>
      <c r="C784" s="160"/>
      <c r="D784" s="161" t="s">
        <v>74</v>
      </c>
      <c r="E784" s="173" t="s">
        <v>868</v>
      </c>
      <c r="F784" s="173" t="s">
        <v>869</v>
      </c>
      <c r="G784" s="160"/>
      <c r="H784" s="160"/>
      <c r="I784" s="163"/>
      <c r="J784" s="174">
        <f>BK784</f>
        <v>0</v>
      </c>
      <c r="K784" s="160"/>
      <c r="L784" s="165"/>
      <c r="M784" s="166"/>
      <c r="N784" s="167"/>
      <c r="O784" s="167"/>
      <c r="P784" s="168">
        <f>SUM(P785:P791)</f>
        <v>0</v>
      </c>
      <c r="Q784" s="167"/>
      <c r="R784" s="168">
        <f>SUM(R785:R791)</f>
        <v>1.176E-2</v>
      </c>
      <c r="S784" s="167"/>
      <c r="T784" s="169">
        <f>SUM(T785:T791)</f>
        <v>0</v>
      </c>
      <c r="AR784" s="170" t="s">
        <v>85</v>
      </c>
      <c r="AT784" s="171" t="s">
        <v>74</v>
      </c>
      <c r="AU784" s="171" t="s">
        <v>83</v>
      </c>
      <c r="AY784" s="170" t="s">
        <v>142</v>
      </c>
      <c r="BK784" s="172">
        <f>SUM(BK785:BK791)</f>
        <v>0</v>
      </c>
    </row>
    <row r="785" spans="1:65" s="2" customFormat="1" ht="16.5" customHeight="1">
      <c r="A785" s="36"/>
      <c r="B785" s="37"/>
      <c r="C785" s="175" t="s">
        <v>870</v>
      </c>
      <c r="D785" s="175" t="s">
        <v>145</v>
      </c>
      <c r="E785" s="176" t="s">
        <v>871</v>
      </c>
      <c r="F785" s="177" t="s">
        <v>872</v>
      </c>
      <c r="G785" s="178" t="s">
        <v>167</v>
      </c>
      <c r="H785" s="179">
        <v>7</v>
      </c>
      <c r="I785" s="180"/>
      <c r="J785" s="181">
        <f>ROUND(I785*H785,2)</f>
        <v>0</v>
      </c>
      <c r="K785" s="177" t="s">
        <v>149</v>
      </c>
      <c r="L785" s="41"/>
      <c r="M785" s="182" t="s">
        <v>21</v>
      </c>
      <c r="N785" s="183" t="s">
        <v>46</v>
      </c>
      <c r="O785" s="66"/>
      <c r="P785" s="184">
        <f>O785*H785</f>
        <v>0</v>
      </c>
      <c r="Q785" s="184">
        <v>1.6800000000000001E-3</v>
      </c>
      <c r="R785" s="184">
        <f>Q785*H785</f>
        <v>1.176E-2</v>
      </c>
      <c r="S785" s="184">
        <v>0</v>
      </c>
      <c r="T785" s="185">
        <f>S785*H785</f>
        <v>0</v>
      </c>
      <c r="U785" s="36"/>
      <c r="V785" s="36"/>
      <c r="W785" s="36"/>
      <c r="X785" s="36"/>
      <c r="Y785" s="36"/>
      <c r="Z785" s="36"/>
      <c r="AA785" s="36"/>
      <c r="AB785" s="36"/>
      <c r="AC785" s="36"/>
      <c r="AD785" s="36"/>
      <c r="AE785" s="36"/>
      <c r="AR785" s="186" t="s">
        <v>265</v>
      </c>
      <c r="AT785" s="186" t="s">
        <v>145</v>
      </c>
      <c r="AU785" s="186" t="s">
        <v>85</v>
      </c>
      <c r="AY785" s="19" t="s">
        <v>142</v>
      </c>
      <c r="BE785" s="187">
        <f>IF(N785="základní",J785,0)</f>
        <v>0</v>
      </c>
      <c r="BF785" s="187">
        <f>IF(N785="snížená",J785,0)</f>
        <v>0</v>
      </c>
      <c r="BG785" s="187">
        <f>IF(N785="zákl. přenesená",J785,0)</f>
        <v>0</v>
      </c>
      <c r="BH785" s="187">
        <f>IF(N785="sníž. přenesená",J785,0)</f>
        <v>0</v>
      </c>
      <c r="BI785" s="187">
        <f>IF(N785="nulová",J785,0)</f>
        <v>0</v>
      </c>
      <c r="BJ785" s="19" t="s">
        <v>83</v>
      </c>
      <c r="BK785" s="187">
        <f>ROUND(I785*H785,2)</f>
        <v>0</v>
      </c>
      <c r="BL785" s="19" t="s">
        <v>265</v>
      </c>
      <c r="BM785" s="186" t="s">
        <v>873</v>
      </c>
    </row>
    <row r="786" spans="1:65" s="2" customFormat="1" ht="11.25">
      <c r="A786" s="36"/>
      <c r="B786" s="37"/>
      <c r="C786" s="38"/>
      <c r="D786" s="188" t="s">
        <v>152</v>
      </c>
      <c r="E786" s="38"/>
      <c r="F786" s="189" t="s">
        <v>874</v>
      </c>
      <c r="G786" s="38"/>
      <c r="H786" s="38"/>
      <c r="I786" s="190"/>
      <c r="J786" s="38"/>
      <c r="K786" s="38"/>
      <c r="L786" s="41"/>
      <c r="M786" s="191"/>
      <c r="N786" s="192"/>
      <c r="O786" s="66"/>
      <c r="P786" s="66"/>
      <c r="Q786" s="66"/>
      <c r="R786" s="66"/>
      <c r="S786" s="66"/>
      <c r="T786" s="67"/>
      <c r="U786" s="36"/>
      <c r="V786" s="36"/>
      <c r="W786" s="36"/>
      <c r="X786" s="36"/>
      <c r="Y786" s="36"/>
      <c r="Z786" s="36"/>
      <c r="AA786" s="36"/>
      <c r="AB786" s="36"/>
      <c r="AC786" s="36"/>
      <c r="AD786" s="36"/>
      <c r="AE786" s="36"/>
      <c r="AT786" s="19" t="s">
        <v>152</v>
      </c>
      <c r="AU786" s="19" t="s">
        <v>85</v>
      </c>
    </row>
    <row r="787" spans="1:65" s="13" customFormat="1" ht="11.25">
      <c r="B787" s="193"/>
      <c r="C787" s="194"/>
      <c r="D787" s="195" t="s">
        <v>154</v>
      </c>
      <c r="E787" s="196" t="s">
        <v>21</v>
      </c>
      <c r="F787" s="197" t="s">
        <v>192</v>
      </c>
      <c r="G787" s="194"/>
      <c r="H787" s="196" t="s">
        <v>21</v>
      </c>
      <c r="I787" s="198"/>
      <c r="J787" s="194"/>
      <c r="K787" s="194"/>
      <c r="L787" s="199"/>
      <c r="M787" s="200"/>
      <c r="N787" s="201"/>
      <c r="O787" s="201"/>
      <c r="P787" s="201"/>
      <c r="Q787" s="201"/>
      <c r="R787" s="201"/>
      <c r="S787" s="201"/>
      <c r="T787" s="202"/>
      <c r="AT787" s="203" t="s">
        <v>154</v>
      </c>
      <c r="AU787" s="203" t="s">
        <v>85</v>
      </c>
      <c r="AV787" s="13" t="s">
        <v>83</v>
      </c>
      <c r="AW787" s="13" t="s">
        <v>36</v>
      </c>
      <c r="AX787" s="13" t="s">
        <v>75</v>
      </c>
      <c r="AY787" s="203" t="s">
        <v>142</v>
      </c>
    </row>
    <row r="788" spans="1:65" s="14" customFormat="1" ht="11.25">
      <c r="B788" s="204"/>
      <c r="C788" s="205"/>
      <c r="D788" s="195" t="s">
        <v>154</v>
      </c>
      <c r="E788" s="206" t="s">
        <v>21</v>
      </c>
      <c r="F788" s="207" t="s">
        <v>875</v>
      </c>
      <c r="G788" s="205"/>
      <c r="H788" s="208">
        <v>7</v>
      </c>
      <c r="I788" s="209"/>
      <c r="J788" s="205"/>
      <c r="K788" s="205"/>
      <c r="L788" s="210"/>
      <c r="M788" s="211"/>
      <c r="N788" s="212"/>
      <c r="O788" s="212"/>
      <c r="P788" s="212"/>
      <c r="Q788" s="212"/>
      <c r="R788" s="212"/>
      <c r="S788" s="212"/>
      <c r="T788" s="213"/>
      <c r="AT788" s="214" t="s">
        <v>154</v>
      </c>
      <c r="AU788" s="214" t="s">
        <v>85</v>
      </c>
      <c r="AV788" s="14" t="s">
        <v>85</v>
      </c>
      <c r="AW788" s="14" t="s">
        <v>36</v>
      </c>
      <c r="AX788" s="14" t="s">
        <v>75</v>
      </c>
      <c r="AY788" s="214" t="s">
        <v>142</v>
      </c>
    </row>
    <row r="789" spans="1:65" s="16" customFormat="1" ht="11.25">
      <c r="B789" s="226"/>
      <c r="C789" s="227"/>
      <c r="D789" s="195" t="s">
        <v>154</v>
      </c>
      <c r="E789" s="228" t="s">
        <v>21</v>
      </c>
      <c r="F789" s="229" t="s">
        <v>164</v>
      </c>
      <c r="G789" s="227"/>
      <c r="H789" s="230">
        <v>7</v>
      </c>
      <c r="I789" s="231"/>
      <c r="J789" s="227"/>
      <c r="K789" s="227"/>
      <c r="L789" s="232"/>
      <c r="M789" s="233"/>
      <c r="N789" s="234"/>
      <c r="O789" s="234"/>
      <c r="P789" s="234"/>
      <c r="Q789" s="234"/>
      <c r="R789" s="234"/>
      <c r="S789" s="234"/>
      <c r="T789" s="235"/>
      <c r="AT789" s="236" t="s">
        <v>154</v>
      </c>
      <c r="AU789" s="236" t="s">
        <v>85</v>
      </c>
      <c r="AV789" s="16" t="s">
        <v>150</v>
      </c>
      <c r="AW789" s="16" t="s">
        <v>36</v>
      </c>
      <c r="AX789" s="16" t="s">
        <v>83</v>
      </c>
      <c r="AY789" s="236" t="s">
        <v>142</v>
      </c>
    </row>
    <row r="790" spans="1:65" s="2" customFormat="1" ht="24.2" customHeight="1">
      <c r="A790" s="36"/>
      <c r="B790" s="37"/>
      <c r="C790" s="175" t="s">
        <v>876</v>
      </c>
      <c r="D790" s="175" t="s">
        <v>145</v>
      </c>
      <c r="E790" s="176" t="s">
        <v>877</v>
      </c>
      <c r="F790" s="177" t="s">
        <v>878</v>
      </c>
      <c r="G790" s="178" t="s">
        <v>248</v>
      </c>
      <c r="H790" s="179">
        <v>1.2E-2</v>
      </c>
      <c r="I790" s="180"/>
      <c r="J790" s="181">
        <f>ROUND(I790*H790,2)</f>
        <v>0</v>
      </c>
      <c r="K790" s="177" t="s">
        <v>149</v>
      </c>
      <c r="L790" s="41"/>
      <c r="M790" s="182" t="s">
        <v>21</v>
      </c>
      <c r="N790" s="183" t="s">
        <v>46</v>
      </c>
      <c r="O790" s="66"/>
      <c r="P790" s="184">
        <f>O790*H790</f>
        <v>0</v>
      </c>
      <c r="Q790" s="184">
        <v>0</v>
      </c>
      <c r="R790" s="184">
        <f>Q790*H790</f>
        <v>0</v>
      </c>
      <c r="S790" s="184">
        <v>0</v>
      </c>
      <c r="T790" s="185">
        <f>S790*H790</f>
        <v>0</v>
      </c>
      <c r="U790" s="36"/>
      <c r="V790" s="36"/>
      <c r="W790" s="36"/>
      <c r="X790" s="36"/>
      <c r="Y790" s="36"/>
      <c r="Z790" s="36"/>
      <c r="AA790" s="36"/>
      <c r="AB790" s="36"/>
      <c r="AC790" s="36"/>
      <c r="AD790" s="36"/>
      <c r="AE790" s="36"/>
      <c r="AR790" s="186" t="s">
        <v>265</v>
      </c>
      <c r="AT790" s="186" t="s">
        <v>145</v>
      </c>
      <c r="AU790" s="186" t="s">
        <v>85</v>
      </c>
      <c r="AY790" s="19" t="s">
        <v>142</v>
      </c>
      <c r="BE790" s="187">
        <f>IF(N790="základní",J790,0)</f>
        <v>0</v>
      </c>
      <c r="BF790" s="187">
        <f>IF(N790="snížená",J790,0)</f>
        <v>0</v>
      </c>
      <c r="BG790" s="187">
        <f>IF(N790="zákl. přenesená",J790,0)</f>
        <v>0</v>
      </c>
      <c r="BH790" s="187">
        <f>IF(N790="sníž. přenesená",J790,0)</f>
        <v>0</v>
      </c>
      <c r="BI790" s="187">
        <f>IF(N790="nulová",J790,0)</f>
        <v>0</v>
      </c>
      <c r="BJ790" s="19" t="s">
        <v>83</v>
      </c>
      <c r="BK790" s="187">
        <f>ROUND(I790*H790,2)</f>
        <v>0</v>
      </c>
      <c r="BL790" s="19" t="s">
        <v>265</v>
      </c>
      <c r="BM790" s="186" t="s">
        <v>879</v>
      </c>
    </row>
    <row r="791" spans="1:65" s="2" customFormat="1" ht="11.25">
      <c r="A791" s="36"/>
      <c r="B791" s="37"/>
      <c r="C791" s="38"/>
      <c r="D791" s="188" t="s">
        <v>152</v>
      </c>
      <c r="E791" s="38"/>
      <c r="F791" s="189" t="s">
        <v>880</v>
      </c>
      <c r="G791" s="38"/>
      <c r="H791" s="38"/>
      <c r="I791" s="190"/>
      <c r="J791" s="38"/>
      <c r="K791" s="38"/>
      <c r="L791" s="41"/>
      <c r="M791" s="191"/>
      <c r="N791" s="192"/>
      <c r="O791" s="66"/>
      <c r="P791" s="66"/>
      <c r="Q791" s="66"/>
      <c r="R791" s="66"/>
      <c r="S791" s="66"/>
      <c r="T791" s="67"/>
      <c r="U791" s="36"/>
      <c r="V791" s="36"/>
      <c r="W791" s="36"/>
      <c r="X791" s="36"/>
      <c r="Y791" s="36"/>
      <c r="Z791" s="36"/>
      <c r="AA791" s="36"/>
      <c r="AB791" s="36"/>
      <c r="AC791" s="36"/>
      <c r="AD791" s="36"/>
      <c r="AE791" s="36"/>
      <c r="AT791" s="19" t="s">
        <v>152</v>
      </c>
      <c r="AU791" s="19" t="s">
        <v>85</v>
      </c>
    </row>
    <row r="792" spans="1:65" s="12" customFormat="1" ht="22.9" customHeight="1">
      <c r="B792" s="159"/>
      <c r="C792" s="160"/>
      <c r="D792" s="161" t="s">
        <v>74</v>
      </c>
      <c r="E792" s="173" t="s">
        <v>881</v>
      </c>
      <c r="F792" s="173" t="s">
        <v>882</v>
      </c>
      <c r="G792" s="160"/>
      <c r="H792" s="160"/>
      <c r="I792" s="163"/>
      <c r="J792" s="174">
        <f>BK792</f>
        <v>0</v>
      </c>
      <c r="K792" s="160"/>
      <c r="L792" s="165"/>
      <c r="M792" s="166"/>
      <c r="N792" s="167"/>
      <c r="O792" s="167"/>
      <c r="P792" s="168">
        <f>SUM(P793:P800)</f>
        <v>0</v>
      </c>
      <c r="Q792" s="167"/>
      <c r="R792" s="168">
        <f>SUM(R793:R800)</f>
        <v>0.10274275200000001</v>
      </c>
      <c r="S792" s="167"/>
      <c r="T792" s="169">
        <f>SUM(T793:T800)</f>
        <v>0</v>
      </c>
      <c r="AR792" s="170" t="s">
        <v>85</v>
      </c>
      <c r="AT792" s="171" t="s">
        <v>74</v>
      </c>
      <c r="AU792" s="171" t="s">
        <v>83</v>
      </c>
      <c r="AY792" s="170" t="s">
        <v>142</v>
      </c>
      <c r="BK792" s="172">
        <f>SUM(BK793:BK800)</f>
        <v>0</v>
      </c>
    </row>
    <row r="793" spans="1:65" s="2" customFormat="1" ht="24.2" customHeight="1">
      <c r="A793" s="36"/>
      <c r="B793" s="37"/>
      <c r="C793" s="175" t="s">
        <v>883</v>
      </c>
      <c r="D793" s="175" t="s">
        <v>145</v>
      </c>
      <c r="E793" s="176" t="s">
        <v>884</v>
      </c>
      <c r="F793" s="177" t="s">
        <v>885</v>
      </c>
      <c r="G793" s="178" t="s">
        <v>148</v>
      </c>
      <c r="H793" s="179">
        <v>6.5060000000000002</v>
      </c>
      <c r="I793" s="180"/>
      <c r="J793" s="181">
        <f>ROUND(I793*H793,2)</f>
        <v>0</v>
      </c>
      <c r="K793" s="177" t="s">
        <v>149</v>
      </c>
      <c r="L793" s="41"/>
      <c r="M793" s="182" t="s">
        <v>21</v>
      </c>
      <c r="N793" s="183" t="s">
        <v>46</v>
      </c>
      <c r="O793" s="66"/>
      <c r="P793" s="184">
        <f>O793*H793</f>
        <v>0</v>
      </c>
      <c r="Q793" s="184">
        <v>1.5792E-2</v>
      </c>
      <c r="R793" s="184">
        <f>Q793*H793</f>
        <v>0.10274275200000001</v>
      </c>
      <c r="S793" s="184">
        <v>0</v>
      </c>
      <c r="T793" s="185">
        <f>S793*H793</f>
        <v>0</v>
      </c>
      <c r="U793" s="36"/>
      <c r="V793" s="36"/>
      <c r="W793" s="36"/>
      <c r="X793" s="36"/>
      <c r="Y793" s="36"/>
      <c r="Z793" s="36"/>
      <c r="AA793" s="36"/>
      <c r="AB793" s="36"/>
      <c r="AC793" s="36"/>
      <c r="AD793" s="36"/>
      <c r="AE793" s="36"/>
      <c r="AR793" s="186" t="s">
        <v>265</v>
      </c>
      <c r="AT793" s="186" t="s">
        <v>145</v>
      </c>
      <c r="AU793" s="186" t="s">
        <v>85</v>
      </c>
      <c r="AY793" s="19" t="s">
        <v>142</v>
      </c>
      <c r="BE793" s="187">
        <f>IF(N793="základní",J793,0)</f>
        <v>0</v>
      </c>
      <c r="BF793" s="187">
        <f>IF(N793="snížená",J793,0)</f>
        <v>0</v>
      </c>
      <c r="BG793" s="187">
        <f>IF(N793="zákl. přenesená",J793,0)</f>
        <v>0</v>
      </c>
      <c r="BH793" s="187">
        <f>IF(N793="sníž. přenesená",J793,0)</f>
        <v>0</v>
      </c>
      <c r="BI793" s="187">
        <f>IF(N793="nulová",J793,0)</f>
        <v>0</v>
      </c>
      <c r="BJ793" s="19" t="s">
        <v>83</v>
      </c>
      <c r="BK793" s="187">
        <f>ROUND(I793*H793,2)</f>
        <v>0</v>
      </c>
      <c r="BL793" s="19" t="s">
        <v>265</v>
      </c>
      <c r="BM793" s="186" t="s">
        <v>886</v>
      </c>
    </row>
    <row r="794" spans="1:65" s="2" customFormat="1" ht="11.25">
      <c r="A794" s="36"/>
      <c r="B794" s="37"/>
      <c r="C794" s="38"/>
      <c r="D794" s="188" t="s">
        <v>152</v>
      </c>
      <c r="E794" s="38"/>
      <c r="F794" s="189" t="s">
        <v>887</v>
      </c>
      <c r="G794" s="38"/>
      <c r="H794" s="38"/>
      <c r="I794" s="190"/>
      <c r="J794" s="38"/>
      <c r="K794" s="38"/>
      <c r="L794" s="41"/>
      <c r="M794" s="191"/>
      <c r="N794" s="192"/>
      <c r="O794" s="66"/>
      <c r="P794" s="66"/>
      <c r="Q794" s="66"/>
      <c r="R794" s="66"/>
      <c r="S794" s="66"/>
      <c r="T794" s="67"/>
      <c r="U794" s="36"/>
      <c r="V794" s="36"/>
      <c r="W794" s="36"/>
      <c r="X794" s="36"/>
      <c r="Y794" s="36"/>
      <c r="Z794" s="36"/>
      <c r="AA794" s="36"/>
      <c r="AB794" s="36"/>
      <c r="AC794" s="36"/>
      <c r="AD794" s="36"/>
      <c r="AE794" s="36"/>
      <c r="AT794" s="19" t="s">
        <v>152</v>
      </c>
      <c r="AU794" s="19" t="s">
        <v>85</v>
      </c>
    </row>
    <row r="795" spans="1:65" s="13" customFormat="1" ht="11.25">
      <c r="B795" s="193"/>
      <c r="C795" s="194"/>
      <c r="D795" s="195" t="s">
        <v>154</v>
      </c>
      <c r="E795" s="196" t="s">
        <v>21</v>
      </c>
      <c r="F795" s="197" t="s">
        <v>698</v>
      </c>
      <c r="G795" s="194"/>
      <c r="H795" s="196" t="s">
        <v>21</v>
      </c>
      <c r="I795" s="198"/>
      <c r="J795" s="194"/>
      <c r="K795" s="194"/>
      <c r="L795" s="199"/>
      <c r="M795" s="200"/>
      <c r="N795" s="201"/>
      <c r="O795" s="201"/>
      <c r="P795" s="201"/>
      <c r="Q795" s="201"/>
      <c r="R795" s="201"/>
      <c r="S795" s="201"/>
      <c r="T795" s="202"/>
      <c r="AT795" s="203" t="s">
        <v>154</v>
      </c>
      <c r="AU795" s="203" t="s">
        <v>85</v>
      </c>
      <c r="AV795" s="13" t="s">
        <v>83</v>
      </c>
      <c r="AW795" s="13" t="s">
        <v>36</v>
      </c>
      <c r="AX795" s="13" t="s">
        <v>75</v>
      </c>
      <c r="AY795" s="203" t="s">
        <v>142</v>
      </c>
    </row>
    <row r="796" spans="1:65" s="13" customFormat="1" ht="11.25">
      <c r="B796" s="193"/>
      <c r="C796" s="194"/>
      <c r="D796" s="195" t="s">
        <v>154</v>
      </c>
      <c r="E796" s="196" t="s">
        <v>21</v>
      </c>
      <c r="F796" s="197" t="s">
        <v>888</v>
      </c>
      <c r="G796" s="194"/>
      <c r="H796" s="196" t="s">
        <v>21</v>
      </c>
      <c r="I796" s="198"/>
      <c r="J796" s="194"/>
      <c r="K796" s="194"/>
      <c r="L796" s="199"/>
      <c r="M796" s="200"/>
      <c r="N796" s="201"/>
      <c r="O796" s="201"/>
      <c r="P796" s="201"/>
      <c r="Q796" s="201"/>
      <c r="R796" s="201"/>
      <c r="S796" s="201"/>
      <c r="T796" s="202"/>
      <c r="AT796" s="203" t="s">
        <v>154</v>
      </c>
      <c r="AU796" s="203" t="s">
        <v>85</v>
      </c>
      <c r="AV796" s="13" t="s">
        <v>83</v>
      </c>
      <c r="AW796" s="13" t="s">
        <v>36</v>
      </c>
      <c r="AX796" s="13" t="s">
        <v>75</v>
      </c>
      <c r="AY796" s="203" t="s">
        <v>142</v>
      </c>
    </row>
    <row r="797" spans="1:65" s="14" customFormat="1" ht="11.25">
      <c r="B797" s="204"/>
      <c r="C797" s="205"/>
      <c r="D797" s="195" t="s">
        <v>154</v>
      </c>
      <c r="E797" s="206" t="s">
        <v>21</v>
      </c>
      <c r="F797" s="207" t="s">
        <v>889</v>
      </c>
      <c r="G797" s="205"/>
      <c r="H797" s="208">
        <v>6.5060000000000002</v>
      </c>
      <c r="I797" s="209"/>
      <c r="J797" s="205"/>
      <c r="K797" s="205"/>
      <c r="L797" s="210"/>
      <c r="M797" s="211"/>
      <c r="N797" s="212"/>
      <c r="O797" s="212"/>
      <c r="P797" s="212"/>
      <c r="Q797" s="212"/>
      <c r="R797" s="212"/>
      <c r="S797" s="212"/>
      <c r="T797" s="213"/>
      <c r="AT797" s="214" t="s">
        <v>154</v>
      </c>
      <c r="AU797" s="214" t="s">
        <v>85</v>
      </c>
      <c r="AV797" s="14" t="s">
        <v>85</v>
      </c>
      <c r="AW797" s="14" t="s">
        <v>36</v>
      </c>
      <c r="AX797" s="14" t="s">
        <v>75</v>
      </c>
      <c r="AY797" s="214" t="s">
        <v>142</v>
      </c>
    </row>
    <row r="798" spans="1:65" s="16" customFormat="1" ht="11.25">
      <c r="B798" s="226"/>
      <c r="C798" s="227"/>
      <c r="D798" s="195" t="s">
        <v>154</v>
      </c>
      <c r="E798" s="228" t="s">
        <v>21</v>
      </c>
      <c r="F798" s="229" t="s">
        <v>164</v>
      </c>
      <c r="G798" s="227"/>
      <c r="H798" s="230">
        <v>6.5060000000000002</v>
      </c>
      <c r="I798" s="231"/>
      <c r="J798" s="227"/>
      <c r="K798" s="227"/>
      <c r="L798" s="232"/>
      <c r="M798" s="233"/>
      <c r="N798" s="234"/>
      <c r="O798" s="234"/>
      <c r="P798" s="234"/>
      <c r="Q798" s="234"/>
      <c r="R798" s="234"/>
      <c r="S798" s="234"/>
      <c r="T798" s="235"/>
      <c r="AT798" s="236" t="s">
        <v>154</v>
      </c>
      <c r="AU798" s="236" t="s">
        <v>85</v>
      </c>
      <c r="AV798" s="16" t="s">
        <v>150</v>
      </c>
      <c r="AW798" s="16" t="s">
        <v>36</v>
      </c>
      <c r="AX798" s="16" t="s">
        <v>83</v>
      </c>
      <c r="AY798" s="236" t="s">
        <v>142</v>
      </c>
    </row>
    <row r="799" spans="1:65" s="2" customFormat="1" ht="24.2" customHeight="1">
      <c r="A799" s="36"/>
      <c r="B799" s="37"/>
      <c r="C799" s="175" t="s">
        <v>890</v>
      </c>
      <c r="D799" s="175" t="s">
        <v>145</v>
      </c>
      <c r="E799" s="176" t="s">
        <v>891</v>
      </c>
      <c r="F799" s="177" t="s">
        <v>892</v>
      </c>
      <c r="G799" s="178" t="s">
        <v>248</v>
      </c>
      <c r="H799" s="179">
        <v>0.10299999999999999</v>
      </c>
      <c r="I799" s="180"/>
      <c r="J799" s="181">
        <f>ROUND(I799*H799,2)</f>
        <v>0</v>
      </c>
      <c r="K799" s="177" t="s">
        <v>149</v>
      </c>
      <c r="L799" s="41"/>
      <c r="M799" s="182" t="s">
        <v>21</v>
      </c>
      <c r="N799" s="183" t="s">
        <v>46</v>
      </c>
      <c r="O799" s="66"/>
      <c r="P799" s="184">
        <f>O799*H799</f>
        <v>0</v>
      </c>
      <c r="Q799" s="184">
        <v>0</v>
      </c>
      <c r="R799" s="184">
        <f>Q799*H799</f>
        <v>0</v>
      </c>
      <c r="S799" s="184">
        <v>0</v>
      </c>
      <c r="T799" s="185">
        <f>S799*H799</f>
        <v>0</v>
      </c>
      <c r="U799" s="36"/>
      <c r="V799" s="36"/>
      <c r="W799" s="36"/>
      <c r="X799" s="36"/>
      <c r="Y799" s="36"/>
      <c r="Z799" s="36"/>
      <c r="AA799" s="36"/>
      <c r="AB799" s="36"/>
      <c r="AC799" s="36"/>
      <c r="AD799" s="36"/>
      <c r="AE799" s="36"/>
      <c r="AR799" s="186" t="s">
        <v>265</v>
      </c>
      <c r="AT799" s="186" t="s">
        <v>145</v>
      </c>
      <c r="AU799" s="186" t="s">
        <v>85</v>
      </c>
      <c r="AY799" s="19" t="s">
        <v>142</v>
      </c>
      <c r="BE799" s="187">
        <f>IF(N799="základní",J799,0)</f>
        <v>0</v>
      </c>
      <c r="BF799" s="187">
        <f>IF(N799="snížená",J799,0)</f>
        <v>0</v>
      </c>
      <c r="BG799" s="187">
        <f>IF(N799="zákl. přenesená",J799,0)</f>
        <v>0</v>
      </c>
      <c r="BH799" s="187">
        <f>IF(N799="sníž. přenesená",J799,0)</f>
        <v>0</v>
      </c>
      <c r="BI799" s="187">
        <f>IF(N799="nulová",J799,0)</f>
        <v>0</v>
      </c>
      <c r="BJ799" s="19" t="s">
        <v>83</v>
      </c>
      <c r="BK799" s="187">
        <f>ROUND(I799*H799,2)</f>
        <v>0</v>
      </c>
      <c r="BL799" s="19" t="s">
        <v>265</v>
      </c>
      <c r="BM799" s="186" t="s">
        <v>893</v>
      </c>
    </row>
    <row r="800" spans="1:65" s="2" customFormat="1" ht="11.25">
      <c r="A800" s="36"/>
      <c r="B800" s="37"/>
      <c r="C800" s="38"/>
      <c r="D800" s="188" t="s">
        <v>152</v>
      </c>
      <c r="E800" s="38"/>
      <c r="F800" s="189" t="s">
        <v>894</v>
      </c>
      <c r="G800" s="38"/>
      <c r="H800" s="38"/>
      <c r="I800" s="190"/>
      <c r="J800" s="38"/>
      <c r="K800" s="38"/>
      <c r="L800" s="41"/>
      <c r="M800" s="191"/>
      <c r="N800" s="192"/>
      <c r="O800" s="66"/>
      <c r="P800" s="66"/>
      <c r="Q800" s="66"/>
      <c r="R800" s="66"/>
      <c r="S800" s="66"/>
      <c r="T800" s="67"/>
      <c r="U800" s="36"/>
      <c r="V800" s="36"/>
      <c r="W800" s="36"/>
      <c r="X800" s="36"/>
      <c r="Y800" s="36"/>
      <c r="Z800" s="36"/>
      <c r="AA800" s="36"/>
      <c r="AB800" s="36"/>
      <c r="AC800" s="36"/>
      <c r="AD800" s="36"/>
      <c r="AE800" s="36"/>
      <c r="AT800" s="19" t="s">
        <v>152</v>
      </c>
      <c r="AU800" s="19" t="s">
        <v>85</v>
      </c>
    </row>
    <row r="801" spans="1:65" s="12" customFormat="1" ht="22.9" customHeight="1">
      <c r="B801" s="159"/>
      <c r="C801" s="160"/>
      <c r="D801" s="161" t="s">
        <v>74</v>
      </c>
      <c r="E801" s="173" t="s">
        <v>895</v>
      </c>
      <c r="F801" s="173" t="s">
        <v>896</v>
      </c>
      <c r="G801" s="160"/>
      <c r="H801" s="160"/>
      <c r="I801" s="163"/>
      <c r="J801" s="174">
        <f>BK801</f>
        <v>0</v>
      </c>
      <c r="K801" s="160"/>
      <c r="L801" s="165"/>
      <c r="M801" s="166"/>
      <c r="N801" s="167"/>
      <c r="O801" s="167"/>
      <c r="P801" s="168">
        <f>SUM(P802:P810)</f>
        <v>0</v>
      </c>
      <c r="Q801" s="167"/>
      <c r="R801" s="168">
        <f>SUM(R802:R810)</f>
        <v>0.68160100778720001</v>
      </c>
      <c r="S801" s="167"/>
      <c r="T801" s="169">
        <f>SUM(T802:T810)</f>
        <v>0</v>
      </c>
      <c r="AR801" s="170" t="s">
        <v>85</v>
      </c>
      <c r="AT801" s="171" t="s">
        <v>74</v>
      </c>
      <c r="AU801" s="171" t="s">
        <v>83</v>
      </c>
      <c r="AY801" s="170" t="s">
        <v>142</v>
      </c>
      <c r="BK801" s="172">
        <f>SUM(BK802:BK810)</f>
        <v>0</v>
      </c>
    </row>
    <row r="802" spans="1:65" s="2" customFormat="1" ht="24.2" customHeight="1">
      <c r="A802" s="36"/>
      <c r="B802" s="37"/>
      <c r="C802" s="175" t="s">
        <v>897</v>
      </c>
      <c r="D802" s="175" t="s">
        <v>145</v>
      </c>
      <c r="E802" s="176" t="s">
        <v>898</v>
      </c>
      <c r="F802" s="177" t="s">
        <v>899</v>
      </c>
      <c r="G802" s="178" t="s">
        <v>148</v>
      </c>
      <c r="H802" s="179">
        <v>55.408000000000001</v>
      </c>
      <c r="I802" s="180"/>
      <c r="J802" s="181">
        <f>ROUND(I802*H802,2)</f>
        <v>0</v>
      </c>
      <c r="K802" s="177" t="s">
        <v>149</v>
      </c>
      <c r="L802" s="41"/>
      <c r="M802" s="182" t="s">
        <v>21</v>
      </c>
      <c r="N802" s="183" t="s">
        <v>46</v>
      </c>
      <c r="O802" s="66"/>
      <c r="P802" s="184">
        <f>O802*H802</f>
        <v>0</v>
      </c>
      <c r="Q802" s="184">
        <v>1.22014909E-2</v>
      </c>
      <c r="R802" s="184">
        <f>Q802*H802</f>
        <v>0.6760602077872</v>
      </c>
      <c r="S802" s="184">
        <v>0</v>
      </c>
      <c r="T802" s="185">
        <f>S802*H802</f>
        <v>0</v>
      </c>
      <c r="U802" s="36"/>
      <c r="V802" s="36"/>
      <c r="W802" s="36"/>
      <c r="X802" s="36"/>
      <c r="Y802" s="36"/>
      <c r="Z802" s="36"/>
      <c r="AA802" s="36"/>
      <c r="AB802" s="36"/>
      <c r="AC802" s="36"/>
      <c r="AD802" s="36"/>
      <c r="AE802" s="36"/>
      <c r="AR802" s="186" t="s">
        <v>265</v>
      </c>
      <c r="AT802" s="186" t="s">
        <v>145</v>
      </c>
      <c r="AU802" s="186" t="s">
        <v>85</v>
      </c>
      <c r="AY802" s="19" t="s">
        <v>142</v>
      </c>
      <c r="BE802" s="187">
        <f>IF(N802="základní",J802,0)</f>
        <v>0</v>
      </c>
      <c r="BF802" s="187">
        <f>IF(N802="snížená",J802,0)</f>
        <v>0</v>
      </c>
      <c r="BG802" s="187">
        <f>IF(N802="zákl. přenesená",J802,0)</f>
        <v>0</v>
      </c>
      <c r="BH802" s="187">
        <f>IF(N802="sníž. přenesená",J802,0)</f>
        <v>0</v>
      </c>
      <c r="BI802" s="187">
        <f>IF(N802="nulová",J802,0)</f>
        <v>0</v>
      </c>
      <c r="BJ802" s="19" t="s">
        <v>83</v>
      </c>
      <c r="BK802" s="187">
        <f>ROUND(I802*H802,2)</f>
        <v>0</v>
      </c>
      <c r="BL802" s="19" t="s">
        <v>265</v>
      </c>
      <c r="BM802" s="186" t="s">
        <v>900</v>
      </c>
    </row>
    <row r="803" spans="1:65" s="2" customFormat="1" ht="11.25">
      <c r="A803" s="36"/>
      <c r="B803" s="37"/>
      <c r="C803" s="38"/>
      <c r="D803" s="188" t="s">
        <v>152</v>
      </c>
      <c r="E803" s="38"/>
      <c r="F803" s="189" t="s">
        <v>901</v>
      </c>
      <c r="G803" s="38"/>
      <c r="H803" s="38"/>
      <c r="I803" s="190"/>
      <c r="J803" s="38"/>
      <c r="K803" s="38"/>
      <c r="L803" s="41"/>
      <c r="M803" s="191"/>
      <c r="N803" s="192"/>
      <c r="O803" s="66"/>
      <c r="P803" s="66"/>
      <c r="Q803" s="66"/>
      <c r="R803" s="66"/>
      <c r="S803" s="66"/>
      <c r="T803" s="67"/>
      <c r="U803" s="36"/>
      <c r="V803" s="36"/>
      <c r="W803" s="36"/>
      <c r="X803" s="36"/>
      <c r="Y803" s="36"/>
      <c r="Z803" s="36"/>
      <c r="AA803" s="36"/>
      <c r="AB803" s="36"/>
      <c r="AC803" s="36"/>
      <c r="AD803" s="36"/>
      <c r="AE803" s="36"/>
      <c r="AT803" s="19" t="s">
        <v>152</v>
      </c>
      <c r="AU803" s="19" t="s">
        <v>85</v>
      </c>
    </row>
    <row r="804" spans="1:65" s="13" customFormat="1" ht="11.25">
      <c r="B804" s="193"/>
      <c r="C804" s="194"/>
      <c r="D804" s="195" t="s">
        <v>154</v>
      </c>
      <c r="E804" s="196" t="s">
        <v>21</v>
      </c>
      <c r="F804" s="197" t="s">
        <v>674</v>
      </c>
      <c r="G804" s="194"/>
      <c r="H804" s="196" t="s">
        <v>21</v>
      </c>
      <c r="I804" s="198"/>
      <c r="J804" s="194"/>
      <c r="K804" s="194"/>
      <c r="L804" s="199"/>
      <c r="M804" s="200"/>
      <c r="N804" s="201"/>
      <c r="O804" s="201"/>
      <c r="P804" s="201"/>
      <c r="Q804" s="201"/>
      <c r="R804" s="201"/>
      <c r="S804" s="201"/>
      <c r="T804" s="202"/>
      <c r="AT804" s="203" t="s">
        <v>154</v>
      </c>
      <c r="AU804" s="203" t="s">
        <v>85</v>
      </c>
      <c r="AV804" s="13" t="s">
        <v>83</v>
      </c>
      <c r="AW804" s="13" t="s">
        <v>36</v>
      </c>
      <c r="AX804" s="13" t="s">
        <v>75</v>
      </c>
      <c r="AY804" s="203" t="s">
        <v>142</v>
      </c>
    </row>
    <row r="805" spans="1:65" s="14" customFormat="1" ht="11.25">
      <c r="B805" s="204"/>
      <c r="C805" s="205"/>
      <c r="D805" s="195" t="s">
        <v>154</v>
      </c>
      <c r="E805" s="206" t="s">
        <v>21</v>
      </c>
      <c r="F805" s="207" t="s">
        <v>502</v>
      </c>
      <c r="G805" s="205"/>
      <c r="H805" s="208">
        <v>55.408000000000001</v>
      </c>
      <c r="I805" s="209"/>
      <c r="J805" s="205"/>
      <c r="K805" s="205"/>
      <c r="L805" s="210"/>
      <c r="M805" s="211"/>
      <c r="N805" s="212"/>
      <c r="O805" s="212"/>
      <c r="P805" s="212"/>
      <c r="Q805" s="212"/>
      <c r="R805" s="212"/>
      <c r="S805" s="212"/>
      <c r="T805" s="213"/>
      <c r="AT805" s="214" t="s">
        <v>154</v>
      </c>
      <c r="AU805" s="214" t="s">
        <v>85</v>
      </c>
      <c r="AV805" s="14" t="s">
        <v>85</v>
      </c>
      <c r="AW805" s="14" t="s">
        <v>36</v>
      </c>
      <c r="AX805" s="14" t="s">
        <v>75</v>
      </c>
      <c r="AY805" s="214" t="s">
        <v>142</v>
      </c>
    </row>
    <row r="806" spans="1:65" s="16" customFormat="1" ht="11.25">
      <c r="B806" s="226"/>
      <c r="C806" s="227"/>
      <c r="D806" s="195" t="s">
        <v>154</v>
      </c>
      <c r="E806" s="228" t="s">
        <v>21</v>
      </c>
      <c r="F806" s="229" t="s">
        <v>164</v>
      </c>
      <c r="G806" s="227"/>
      <c r="H806" s="230">
        <v>55.408000000000001</v>
      </c>
      <c r="I806" s="231"/>
      <c r="J806" s="227"/>
      <c r="K806" s="227"/>
      <c r="L806" s="232"/>
      <c r="M806" s="233"/>
      <c r="N806" s="234"/>
      <c r="O806" s="234"/>
      <c r="P806" s="234"/>
      <c r="Q806" s="234"/>
      <c r="R806" s="234"/>
      <c r="S806" s="234"/>
      <c r="T806" s="235"/>
      <c r="AT806" s="236" t="s">
        <v>154</v>
      </c>
      <c r="AU806" s="236" t="s">
        <v>85</v>
      </c>
      <c r="AV806" s="16" t="s">
        <v>150</v>
      </c>
      <c r="AW806" s="16" t="s">
        <v>36</v>
      </c>
      <c r="AX806" s="16" t="s">
        <v>83</v>
      </c>
      <c r="AY806" s="236" t="s">
        <v>142</v>
      </c>
    </row>
    <row r="807" spans="1:65" s="2" customFormat="1" ht="24.2" customHeight="1">
      <c r="A807" s="36"/>
      <c r="B807" s="37"/>
      <c r="C807" s="175" t="s">
        <v>902</v>
      </c>
      <c r="D807" s="175" t="s">
        <v>145</v>
      </c>
      <c r="E807" s="176" t="s">
        <v>903</v>
      </c>
      <c r="F807" s="177" t="s">
        <v>904</v>
      </c>
      <c r="G807" s="178" t="s">
        <v>148</v>
      </c>
      <c r="H807" s="179">
        <v>55.408000000000001</v>
      </c>
      <c r="I807" s="180"/>
      <c r="J807" s="181">
        <f>ROUND(I807*H807,2)</f>
        <v>0</v>
      </c>
      <c r="K807" s="177" t="s">
        <v>149</v>
      </c>
      <c r="L807" s="41"/>
      <c r="M807" s="182" t="s">
        <v>21</v>
      </c>
      <c r="N807" s="183" t="s">
        <v>46</v>
      </c>
      <c r="O807" s="66"/>
      <c r="P807" s="184">
        <f>O807*H807</f>
        <v>0</v>
      </c>
      <c r="Q807" s="184">
        <v>1E-4</v>
      </c>
      <c r="R807" s="184">
        <f>Q807*H807</f>
        <v>5.5408000000000002E-3</v>
      </c>
      <c r="S807" s="184">
        <v>0</v>
      </c>
      <c r="T807" s="185">
        <f>S807*H807</f>
        <v>0</v>
      </c>
      <c r="U807" s="36"/>
      <c r="V807" s="36"/>
      <c r="W807" s="36"/>
      <c r="X807" s="36"/>
      <c r="Y807" s="36"/>
      <c r="Z807" s="36"/>
      <c r="AA807" s="36"/>
      <c r="AB807" s="36"/>
      <c r="AC807" s="36"/>
      <c r="AD807" s="36"/>
      <c r="AE807" s="36"/>
      <c r="AR807" s="186" t="s">
        <v>265</v>
      </c>
      <c r="AT807" s="186" t="s">
        <v>145</v>
      </c>
      <c r="AU807" s="186" t="s">
        <v>85</v>
      </c>
      <c r="AY807" s="19" t="s">
        <v>142</v>
      </c>
      <c r="BE807" s="187">
        <f>IF(N807="základní",J807,0)</f>
        <v>0</v>
      </c>
      <c r="BF807" s="187">
        <f>IF(N807="snížená",J807,0)</f>
        <v>0</v>
      </c>
      <c r="BG807" s="187">
        <f>IF(N807="zákl. přenesená",J807,0)</f>
        <v>0</v>
      </c>
      <c r="BH807" s="187">
        <f>IF(N807="sníž. přenesená",J807,0)</f>
        <v>0</v>
      </c>
      <c r="BI807" s="187">
        <f>IF(N807="nulová",J807,0)</f>
        <v>0</v>
      </c>
      <c r="BJ807" s="19" t="s">
        <v>83</v>
      </c>
      <c r="BK807" s="187">
        <f>ROUND(I807*H807,2)</f>
        <v>0</v>
      </c>
      <c r="BL807" s="19" t="s">
        <v>265</v>
      </c>
      <c r="BM807" s="186" t="s">
        <v>905</v>
      </c>
    </row>
    <row r="808" spans="1:65" s="2" customFormat="1" ht="11.25">
      <c r="A808" s="36"/>
      <c r="B808" s="37"/>
      <c r="C808" s="38"/>
      <c r="D808" s="188" t="s">
        <v>152</v>
      </c>
      <c r="E808" s="38"/>
      <c r="F808" s="189" t="s">
        <v>906</v>
      </c>
      <c r="G808" s="38"/>
      <c r="H808" s="38"/>
      <c r="I808" s="190"/>
      <c r="J808" s="38"/>
      <c r="K808" s="38"/>
      <c r="L808" s="41"/>
      <c r="M808" s="191"/>
      <c r="N808" s="192"/>
      <c r="O808" s="66"/>
      <c r="P808" s="66"/>
      <c r="Q808" s="66"/>
      <c r="R808" s="66"/>
      <c r="S808" s="66"/>
      <c r="T808" s="67"/>
      <c r="U808" s="36"/>
      <c r="V808" s="36"/>
      <c r="W808" s="36"/>
      <c r="X808" s="36"/>
      <c r="Y808" s="36"/>
      <c r="Z808" s="36"/>
      <c r="AA808" s="36"/>
      <c r="AB808" s="36"/>
      <c r="AC808" s="36"/>
      <c r="AD808" s="36"/>
      <c r="AE808" s="36"/>
      <c r="AT808" s="19" t="s">
        <v>152</v>
      </c>
      <c r="AU808" s="19" t="s">
        <v>85</v>
      </c>
    </row>
    <row r="809" spans="1:65" s="2" customFormat="1" ht="37.9" customHeight="1">
      <c r="A809" s="36"/>
      <c r="B809" s="37"/>
      <c r="C809" s="175" t="s">
        <v>907</v>
      </c>
      <c r="D809" s="175" t="s">
        <v>145</v>
      </c>
      <c r="E809" s="176" t="s">
        <v>908</v>
      </c>
      <c r="F809" s="177" t="s">
        <v>909</v>
      </c>
      <c r="G809" s="178" t="s">
        <v>248</v>
      </c>
      <c r="H809" s="179">
        <v>0.68200000000000005</v>
      </c>
      <c r="I809" s="180"/>
      <c r="J809" s="181">
        <f>ROUND(I809*H809,2)</f>
        <v>0</v>
      </c>
      <c r="K809" s="177" t="s">
        <v>149</v>
      </c>
      <c r="L809" s="41"/>
      <c r="M809" s="182" t="s">
        <v>21</v>
      </c>
      <c r="N809" s="183" t="s">
        <v>46</v>
      </c>
      <c r="O809" s="66"/>
      <c r="P809" s="184">
        <f>O809*H809</f>
        <v>0</v>
      </c>
      <c r="Q809" s="184">
        <v>0</v>
      </c>
      <c r="R809" s="184">
        <f>Q809*H809</f>
        <v>0</v>
      </c>
      <c r="S809" s="184">
        <v>0</v>
      </c>
      <c r="T809" s="185">
        <f>S809*H809</f>
        <v>0</v>
      </c>
      <c r="U809" s="36"/>
      <c r="V809" s="36"/>
      <c r="W809" s="36"/>
      <c r="X809" s="36"/>
      <c r="Y809" s="36"/>
      <c r="Z809" s="36"/>
      <c r="AA809" s="36"/>
      <c r="AB809" s="36"/>
      <c r="AC809" s="36"/>
      <c r="AD809" s="36"/>
      <c r="AE809" s="36"/>
      <c r="AR809" s="186" t="s">
        <v>265</v>
      </c>
      <c r="AT809" s="186" t="s">
        <v>145</v>
      </c>
      <c r="AU809" s="186" t="s">
        <v>85</v>
      </c>
      <c r="AY809" s="19" t="s">
        <v>142</v>
      </c>
      <c r="BE809" s="187">
        <f>IF(N809="základní",J809,0)</f>
        <v>0</v>
      </c>
      <c r="BF809" s="187">
        <f>IF(N809="snížená",J809,0)</f>
        <v>0</v>
      </c>
      <c r="BG809" s="187">
        <f>IF(N809="zákl. přenesená",J809,0)</f>
        <v>0</v>
      </c>
      <c r="BH809" s="187">
        <f>IF(N809="sníž. přenesená",J809,0)</f>
        <v>0</v>
      </c>
      <c r="BI809" s="187">
        <f>IF(N809="nulová",J809,0)</f>
        <v>0</v>
      </c>
      <c r="BJ809" s="19" t="s">
        <v>83</v>
      </c>
      <c r="BK809" s="187">
        <f>ROUND(I809*H809,2)</f>
        <v>0</v>
      </c>
      <c r="BL809" s="19" t="s">
        <v>265</v>
      </c>
      <c r="BM809" s="186" t="s">
        <v>910</v>
      </c>
    </row>
    <row r="810" spans="1:65" s="2" customFormat="1" ht="11.25">
      <c r="A810" s="36"/>
      <c r="B810" s="37"/>
      <c r="C810" s="38"/>
      <c r="D810" s="188" t="s">
        <v>152</v>
      </c>
      <c r="E810" s="38"/>
      <c r="F810" s="189" t="s">
        <v>911</v>
      </c>
      <c r="G810" s="38"/>
      <c r="H810" s="38"/>
      <c r="I810" s="190"/>
      <c r="J810" s="38"/>
      <c r="K810" s="38"/>
      <c r="L810" s="41"/>
      <c r="M810" s="191"/>
      <c r="N810" s="192"/>
      <c r="O810" s="66"/>
      <c r="P810" s="66"/>
      <c r="Q810" s="66"/>
      <c r="R810" s="66"/>
      <c r="S810" s="66"/>
      <c r="T810" s="67"/>
      <c r="U810" s="36"/>
      <c r="V810" s="36"/>
      <c r="W810" s="36"/>
      <c r="X810" s="36"/>
      <c r="Y810" s="36"/>
      <c r="Z810" s="36"/>
      <c r="AA810" s="36"/>
      <c r="AB810" s="36"/>
      <c r="AC810" s="36"/>
      <c r="AD810" s="36"/>
      <c r="AE810" s="36"/>
      <c r="AT810" s="19" t="s">
        <v>152</v>
      </c>
      <c r="AU810" s="19" t="s">
        <v>85</v>
      </c>
    </row>
    <row r="811" spans="1:65" s="12" customFormat="1" ht="22.9" customHeight="1">
      <c r="B811" s="159"/>
      <c r="C811" s="160"/>
      <c r="D811" s="161" t="s">
        <v>74</v>
      </c>
      <c r="E811" s="173" t="s">
        <v>912</v>
      </c>
      <c r="F811" s="173" t="s">
        <v>913</v>
      </c>
      <c r="G811" s="160"/>
      <c r="H811" s="160"/>
      <c r="I811" s="163"/>
      <c r="J811" s="174">
        <f>BK811</f>
        <v>0</v>
      </c>
      <c r="K811" s="160"/>
      <c r="L811" s="165"/>
      <c r="M811" s="166"/>
      <c r="N811" s="167"/>
      <c r="O811" s="167"/>
      <c r="P811" s="168">
        <f>SUM(P812:P857)</f>
        <v>0</v>
      </c>
      <c r="Q811" s="167"/>
      <c r="R811" s="168">
        <f>SUM(R812:R857)</f>
        <v>0.18729560000000001</v>
      </c>
      <c r="S811" s="167"/>
      <c r="T811" s="169">
        <f>SUM(T812:T857)</f>
        <v>3.5805000000000003E-2</v>
      </c>
      <c r="AR811" s="170" t="s">
        <v>85</v>
      </c>
      <c r="AT811" s="171" t="s">
        <v>74</v>
      </c>
      <c r="AU811" s="171" t="s">
        <v>83</v>
      </c>
      <c r="AY811" s="170" t="s">
        <v>142</v>
      </c>
      <c r="BK811" s="172">
        <f>SUM(BK812:BK857)</f>
        <v>0</v>
      </c>
    </row>
    <row r="812" spans="1:65" s="2" customFormat="1" ht="16.5" customHeight="1">
      <c r="A812" s="36"/>
      <c r="B812" s="37"/>
      <c r="C812" s="175" t="s">
        <v>914</v>
      </c>
      <c r="D812" s="175" t="s">
        <v>145</v>
      </c>
      <c r="E812" s="176" t="s">
        <v>915</v>
      </c>
      <c r="F812" s="177" t="s">
        <v>916</v>
      </c>
      <c r="G812" s="178" t="s">
        <v>167</v>
      </c>
      <c r="H812" s="179">
        <v>3</v>
      </c>
      <c r="I812" s="180"/>
      <c r="J812" s="181">
        <f>ROUND(I812*H812,2)</f>
        <v>0</v>
      </c>
      <c r="K812" s="177" t="s">
        <v>149</v>
      </c>
      <c r="L812" s="41"/>
      <c r="M812" s="182" t="s">
        <v>21</v>
      </c>
      <c r="N812" s="183" t="s">
        <v>46</v>
      </c>
      <c r="O812" s="66"/>
      <c r="P812" s="184">
        <f>O812*H812</f>
        <v>0</v>
      </c>
      <c r="Q812" s="184">
        <v>0</v>
      </c>
      <c r="R812" s="184">
        <f>Q812*H812</f>
        <v>0</v>
      </c>
      <c r="S812" s="184">
        <v>1.67E-3</v>
      </c>
      <c r="T812" s="185">
        <f>S812*H812</f>
        <v>5.0100000000000006E-3</v>
      </c>
      <c r="U812" s="36"/>
      <c r="V812" s="36"/>
      <c r="W812" s="36"/>
      <c r="X812" s="36"/>
      <c r="Y812" s="36"/>
      <c r="Z812" s="36"/>
      <c r="AA812" s="36"/>
      <c r="AB812" s="36"/>
      <c r="AC812" s="36"/>
      <c r="AD812" s="36"/>
      <c r="AE812" s="36"/>
      <c r="AR812" s="186" t="s">
        <v>265</v>
      </c>
      <c r="AT812" s="186" t="s">
        <v>145</v>
      </c>
      <c r="AU812" s="186" t="s">
        <v>85</v>
      </c>
      <c r="AY812" s="19" t="s">
        <v>142</v>
      </c>
      <c r="BE812" s="187">
        <f>IF(N812="základní",J812,0)</f>
        <v>0</v>
      </c>
      <c r="BF812" s="187">
        <f>IF(N812="snížená",J812,0)</f>
        <v>0</v>
      </c>
      <c r="BG812" s="187">
        <f>IF(N812="zákl. přenesená",J812,0)</f>
        <v>0</v>
      </c>
      <c r="BH812" s="187">
        <f>IF(N812="sníž. přenesená",J812,0)</f>
        <v>0</v>
      </c>
      <c r="BI812" s="187">
        <f>IF(N812="nulová",J812,0)</f>
        <v>0</v>
      </c>
      <c r="BJ812" s="19" t="s">
        <v>83</v>
      </c>
      <c r="BK812" s="187">
        <f>ROUND(I812*H812,2)</f>
        <v>0</v>
      </c>
      <c r="BL812" s="19" t="s">
        <v>265</v>
      </c>
      <c r="BM812" s="186" t="s">
        <v>917</v>
      </c>
    </row>
    <row r="813" spans="1:65" s="2" customFormat="1" ht="11.25">
      <c r="A813" s="36"/>
      <c r="B813" s="37"/>
      <c r="C813" s="38"/>
      <c r="D813" s="188" t="s">
        <v>152</v>
      </c>
      <c r="E813" s="38"/>
      <c r="F813" s="189" t="s">
        <v>918</v>
      </c>
      <c r="G813" s="38"/>
      <c r="H813" s="38"/>
      <c r="I813" s="190"/>
      <c r="J813" s="38"/>
      <c r="K813" s="38"/>
      <c r="L813" s="41"/>
      <c r="M813" s="191"/>
      <c r="N813" s="192"/>
      <c r="O813" s="66"/>
      <c r="P813" s="66"/>
      <c r="Q813" s="66"/>
      <c r="R813" s="66"/>
      <c r="S813" s="66"/>
      <c r="T813" s="67"/>
      <c r="U813" s="36"/>
      <c r="V813" s="36"/>
      <c r="W813" s="36"/>
      <c r="X813" s="36"/>
      <c r="Y813" s="36"/>
      <c r="Z813" s="36"/>
      <c r="AA813" s="36"/>
      <c r="AB813" s="36"/>
      <c r="AC813" s="36"/>
      <c r="AD813" s="36"/>
      <c r="AE813" s="36"/>
      <c r="AT813" s="19" t="s">
        <v>152</v>
      </c>
      <c r="AU813" s="19" t="s">
        <v>85</v>
      </c>
    </row>
    <row r="814" spans="1:65" s="13" customFormat="1" ht="11.25">
      <c r="B814" s="193"/>
      <c r="C814" s="194"/>
      <c r="D814" s="195" t="s">
        <v>154</v>
      </c>
      <c r="E814" s="196" t="s">
        <v>21</v>
      </c>
      <c r="F814" s="197" t="s">
        <v>376</v>
      </c>
      <c r="G814" s="194"/>
      <c r="H814" s="196" t="s">
        <v>21</v>
      </c>
      <c r="I814" s="198"/>
      <c r="J814" s="194"/>
      <c r="K814" s="194"/>
      <c r="L814" s="199"/>
      <c r="M814" s="200"/>
      <c r="N814" s="201"/>
      <c r="O814" s="201"/>
      <c r="P814" s="201"/>
      <c r="Q814" s="201"/>
      <c r="R814" s="201"/>
      <c r="S814" s="201"/>
      <c r="T814" s="202"/>
      <c r="AT814" s="203" t="s">
        <v>154</v>
      </c>
      <c r="AU814" s="203" t="s">
        <v>85</v>
      </c>
      <c r="AV814" s="13" t="s">
        <v>83</v>
      </c>
      <c r="AW814" s="13" t="s">
        <v>36</v>
      </c>
      <c r="AX814" s="13" t="s">
        <v>75</v>
      </c>
      <c r="AY814" s="203" t="s">
        <v>142</v>
      </c>
    </row>
    <row r="815" spans="1:65" s="14" customFormat="1" ht="11.25">
      <c r="B815" s="204"/>
      <c r="C815" s="205"/>
      <c r="D815" s="195" t="s">
        <v>154</v>
      </c>
      <c r="E815" s="206" t="s">
        <v>21</v>
      </c>
      <c r="F815" s="207" t="s">
        <v>919</v>
      </c>
      <c r="G815" s="205"/>
      <c r="H815" s="208">
        <v>3</v>
      </c>
      <c r="I815" s="209"/>
      <c r="J815" s="205"/>
      <c r="K815" s="205"/>
      <c r="L815" s="210"/>
      <c r="M815" s="211"/>
      <c r="N815" s="212"/>
      <c r="O815" s="212"/>
      <c r="P815" s="212"/>
      <c r="Q815" s="212"/>
      <c r="R815" s="212"/>
      <c r="S815" s="212"/>
      <c r="T815" s="213"/>
      <c r="AT815" s="214" t="s">
        <v>154</v>
      </c>
      <c r="AU815" s="214" t="s">
        <v>85</v>
      </c>
      <c r="AV815" s="14" t="s">
        <v>85</v>
      </c>
      <c r="AW815" s="14" t="s">
        <v>36</v>
      </c>
      <c r="AX815" s="14" t="s">
        <v>75</v>
      </c>
      <c r="AY815" s="214" t="s">
        <v>142</v>
      </c>
    </row>
    <row r="816" spans="1:65" s="16" customFormat="1" ht="11.25">
      <c r="B816" s="226"/>
      <c r="C816" s="227"/>
      <c r="D816" s="195" t="s">
        <v>154</v>
      </c>
      <c r="E816" s="228" t="s">
        <v>21</v>
      </c>
      <c r="F816" s="229" t="s">
        <v>164</v>
      </c>
      <c r="G816" s="227"/>
      <c r="H816" s="230">
        <v>3</v>
      </c>
      <c r="I816" s="231"/>
      <c r="J816" s="227"/>
      <c r="K816" s="227"/>
      <c r="L816" s="232"/>
      <c r="M816" s="233"/>
      <c r="N816" s="234"/>
      <c r="O816" s="234"/>
      <c r="P816" s="234"/>
      <c r="Q816" s="234"/>
      <c r="R816" s="234"/>
      <c r="S816" s="234"/>
      <c r="T816" s="235"/>
      <c r="AT816" s="236" t="s">
        <v>154</v>
      </c>
      <c r="AU816" s="236" t="s">
        <v>85</v>
      </c>
      <c r="AV816" s="16" t="s">
        <v>150</v>
      </c>
      <c r="AW816" s="16" t="s">
        <v>36</v>
      </c>
      <c r="AX816" s="16" t="s">
        <v>83</v>
      </c>
      <c r="AY816" s="236" t="s">
        <v>142</v>
      </c>
    </row>
    <row r="817" spans="1:65" s="2" customFormat="1" ht="16.5" customHeight="1">
      <c r="A817" s="36"/>
      <c r="B817" s="37"/>
      <c r="C817" s="175" t="s">
        <v>920</v>
      </c>
      <c r="D817" s="175" t="s">
        <v>145</v>
      </c>
      <c r="E817" s="176" t="s">
        <v>921</v>
      </c>
      <c r="F817" s="177" t="s">
        <v>922</v>
      </c>
      <c r="G817" s="178" t="s">
        <v>167</v>
      </c>
      <c r="H817" s="179">
        <v>5.0250000000000004</v>
      </c>
      <c r="I817" s="180"/>
      <c r="J817" s="181">
        <f>ROUND(I817*H817,2)</f>
        <v>0</v>
      </c>
      <c r="K817" s="177" t="s">
        <v>149</v>
      </c>
      <c r="L817" s="41"/>
      <c r="M817" s="182" t="s">
        <v>21</v>
      </c>
      <c r="N817" s="183" t="s">
        <v>46</v>
      </c>
      <c r="O817" s="66"/>
      <c r="P817" s="184">
        <f>O817*H817</f>
        <v>0</v>
      </c>
      <c r="Q817" s="184">
        <v>0</v>
      </c>
      <c r="R817" s="184">
        <f>Q817*H817</f>
        <v>0</v>
      </c>
      <c r="S817" s="184">
        <v>2.5999999999999999E-3</v>
      </c>
      <c r="T817" s="185">
        <f>S817*H817</f>
        <v>1.3065E-2</v>
      </c>
      <c r="U817" s="36"/>
      <c r="V817" s="36"/>
      <c r="W817" s="36"/>
      <c r="X817" s="36"/>
      <c r="Y817" s="36"/>
      <c r="Z817" s="36"/>
      <c r="AA817" s="36"/>
      <c r="AB817" s="36"/>
      <c r="AC817" s="36"/>
      <c r="AD817" s="36"/>
      <c r="AE817" s="36"/>
      <c r="AR817" s="186" t="s">
        <v>265</v>
      </c>
      <c r="AT817" s="186" t="s">
        <v>145</v>
      </c>
      <c r="AU817" s="186" t="s">
        <v>85</v>
      </c>
      <c r="AY817" s="19" t="s">
        <v>142</v>
      </c>
      <c r="BE817" s="187">
        <f>IF(N817="základní",J817,0)</f>
        <v>0</v>
      </c>
      <c r="BF817" s="187">
        <f>IF(N817="snížená",J817,0)</f>
        <v>0</v>
      </c>
      <c r="BG817" s="187">
        <f>IF(N817="zákl. přenesená",J817,0)</f>
        <v>0</v>
      </c>
      <c r="BH817" s="187">
        <f>IF(N817="sníž. přenesená",J817,0)</f>
        <v>0</v>
      </c>
      <c r="BI817" s="187">
        <f>IF(N817="nulová",J817,0)</f>
        <v>0</v>
      </c>
      <c r="BJ817" s="19" t="s">
        <v>83</v>
      </c>
      <c r="BK817" s="187">
        <f>ROUND(I817*H817,2)</f>
        <v>0</v>
      </c>
      <c r="BL817" s="19" t="s">
        <v>265</v>
      </c>
      <c r="BM817" s="186" t="s">
        <v>923</v>
      </c>
    </row>
    <row r="818" spans="1:65" s="2" customFormat="1" ht="11.25">
      <c r="A818" s="36"/>
      <c r="B818" s="37"/>
      <c r="C818" s="38"/>
      <c r="D818" s="188" t="s">
        <v>152</v>
      </c>
      <c r="E818" s="38"/>
      <c r="F818" s="189" t="s">
        <v>924</v>
      </c>
      <c r="G818" s="38"/>
      <c r="H818" s="38"/>
      <c r="I818" s="190"/>
      <c r="J818" s="38"/>
      <c r="K818" s="38"/>
      <c r="L818" s="41"/>
      <c r="M818" s="191"/>
      <c r="N818" s="192"/>
      <c r="O818" s="66"/>
      <c r="P818" s="66"/>
      <c r="Q818" s="66"/>
      <c r="R818" s="66"/>
      <c r="S818" s="66"/>
      <c r="T818" s="67"/>
      <c r="U818" s="36"/>
      <c r="V818" s="36"/>
      <c r="W818" s="36"/>
      <c r="X818" s="36"/>
      <c r="Y818" s="36"/>
      <c r="Z818" s="36"/>
      <c r="AA818" s="36"/>
      <c r="AB818" s="36"/>
      <c r="AC818" s="36"/>
      <c r="AD818" s="36"/>
      <c r="AE818" s="36"/>
      <c r="AT818" s="19" t="s">
        <v>152</v>
      </c>
      <c r="AU818" s="19" t="s">
        <v>85</v>
      </c>
    </row>
    <row r="819" spans="1:65" s="13" customFormat="1" ht="11.25">
      <c r="B819" s="193"/>
      <c r="C819" s="194"/>
      <c r="D819" s="195" t="s">
        <v>154</v>
      </c>
      <c r="E819" s="196" t="s">
        <v>21</v>
      </c>
      <c r="F819" s="197" t="s">
        <v>376</v>
      </c>
      <c r="G819" s="194"/>
      <c r="H819" s="196" t="s">
        <v>21</v>
      </c>
      <c r="I819" s="198"/>
      <c r="J819" s="194"/>
      <c r="K819" s="194"/>
      <c r="L819" s="199"/>
      <c r="M819" s="200"/>
      <c r="N819" s="201"/>
      <c r="O819" s="201"/>
      <c r="P819" s="201"/>
      <c r="Q819" s="201"/>
      <c r="R819" s="201"/>
      <c r="S819" s="201"/>
      <c r="T819" s="202"/>
      <c r="AT819" s="203" t="s">
        <v>154</v>
      </c>
      <c r="AU819" s="203" t="s">
        <v>85</v>
      </c>
      <c r="AV819" s="13" t="s">
        <v>83</v>
      </c>
      <c r="AW819" s="13" t="s">
        <v>36</v>
      </c>
      <c r="AX819" s="13" t="s">
        <v>75</v>
      </c>
      <c r="AY819" s="203" t="s">
        <v>142</v>
      </c>
    </row>
    <row r="820" spans="1:65" s="14" customFormat="1" ht="11.25">
      <c r="B820" s="204"/>
      <c r="C820" s="205"/>
      <c r="D820" s="195" t="s">
        <v>154</v>
      </c>
      <c r="E820" s="206" t="s">
        <v>21</v>
      </c>
      <c r="F820" s="207" t="s">
        <v>925</v>
      </c>
      <c r="G820" s="205"/>
      <c r="H820" s="208">
        <v>5.0250000000000004</v>
      </c>
      <c r="I820" s="209"/>
      <c r="J820" s="205"/>
      <c r="K820" s="205"/>
      <c r="L820" s="210"/>
      <c r="M820" s="211"/>
      <c r="N820" s="212"/>
      <c r="O820" s="212"/>
      <c r="P820" s="212"/>
      <c r="Q820" s="212"/>
      <c r="R820" s="212"/>
      <c r="S820" s="212"/>
      <c r="T820" s="213"/>
      <c r="AT820" s="214" t="s">
        <v>154</v>
      </c>
      <c r="AU820" s="214" t="s">
        <v>85</v>
      </c>
      <c r="AV820" s="14" t="s">
        <v>85</v>
      </c>
      <c r="AW820" s="14" t="s">
        <v>36</v>
      </c>
      <c r="AX820" s="14" t="s">
        <v>75</v>
      </c>
      <c r="AY820" s="214" t="s">
        <v>142</v>
      </c>
    </row>
    <row r="821" spans="1:65" s="16" customFormat="1" ht="11.25">
      <c r="B821" s="226"/>
      <c r="C821" s="227"/>
      <c r="D821" s="195" t="s">
        <v>154</v>
      </c>
      <c r="E821" s="228" t="s">
        <v>21</v>
      </c>
      <c r="F821" s="229" t="s">
        <v>164</v>
      </c>
      <c r="G821" s="227"/>
      <c r="H821" s="230">
        <v>5.0250000000000004</v>
      </c>
      <c r="I821" s="231"/>
      <c r="J821" s="227"/>
      <c r="K821" s="227"/>
      <c r="L821" s="232"/>
      <c r="M821" s="233"/>
      <c r="N821" s="234"/>
      <c r="O821" s="234"/>
      <c r="P821" s="234"/>
      <c r="Q821" s="234"/>
      <c r="R821" s="234"/>
      <c r="S821" s="234"/>
      <c r="T821" s="235"/>
      <c r="AT821" s="236" t="s">
        <v>154</v>
      </c>
      <c r="AU821" s="236" t="s">
        <v>85</v>
      </c>
      <c r="AV821" s="16" t="s">
        <v>150</v>
      </c>
      <c r="AW821" s="16" t="s">
        <v>36</v>
      </c>
      <c r="AX821" s="16" t="s">
        <v>83</v>
      </c>
      <c r="AY821" s="236" t="s">
        <v>142</v>
      </c>
    </row>
    <row r="822" spans="1:65" s="2" customFormat="1" ht="16.5" customHeight="1">
      <c r="A822" s="36"/>
      <c r="B822" s="37"/>
      <c r="C822" s="175" t="s">
        <v>926</v>
      </c>
      <c r="D822" s="175" t="s">
        <v>145</v>
      </c>
      <c r="E822" s="176" t="s">
        <v>927</v>
      </c>
      <c r="F822" s="177" t="s">
        <v>928</v>
      </c>
      <c r="G822" s="178" t="s">
        <v>167</v>
      </c>
      <c r="H822" s="179">
        <v>4.5</v>
      </c>
      <c r="I822" s="180"/>
      <c r="J822" s="181">
        <f>ROUND(I822*H822,2)</f>
        <v>0</v>
      </c>
      <c r="K822" s="177" t="s">
        <v>149</v>
      </c>
      <c r="L822" s="41"/>
      <c r="M822" s="182" t="s">
        <v>21</v>
      </c>
      <c r="N822" s="183" t="s">
        <v>46</v>
      </c>
      <c r="O822" s="66"/>
      <c r="P822" s="184">
        <f>O822*H822</f>
        <v>0</v>
      </c>
      <c r="Q822" s="184">
        <v>0</v>
      </c>
      <c r="R822" s="184">
        <f>Q822*H822</f>
        <v>0</v>
      </c>
      <c r="S822" s="184">
        <v>3.9399999999999999E-3</v>
      </c>
      <c r="T822" s="185">
        <f>S822*H822</f>
        <v>1.7729999999999999E-2</v>
      </c>
      <c r="U822" s="36"/>
      <c r="V822" s="36"/>
      <c r="W822" s="36"/>
      <c r="X822" s="36"/>
      <c r="Y822" s="36"/>
      <c r="Z822" s="36"/>
      <c r="AA822" s="36"/>
      <c r="AB822" s="36"/>
      <c r="AC822" s="36"/>
      <c r="AD822" s="36"/>
      <c r="AE822" s="36"/>
      <c r="AR822" s="186" t="s">
        <v>265</v>
      </c>
      <c r="AT822" s="186" t="s">
        <v>145</v>
      </c>
      <c r="AU822" s="186" t="s">
        <v>85</v>
      </c>
      <c r="AY822" s="19" t="s">
        <v>142</v>
      </c>
      <c r="BE822" s="187">
        <f>IF(N822="základní",J822,0)</f>
        <v>0</v>
      </c>
      <c r="BF822" s="187">
        <f>IF(N822="snížená",J822,0)</f>
        <v>0</v>
      </c>
      <c r="BG822" s="187">
        <f>IF(N822="zákl. přenesená",J822,0)</f>
        <v>0</v>
      </c>
      <c r="BH822" s="187">
        <f>IF(N822="sníž. přenesená",J822,0)</f>
        <v>0</v>
      </c>
      <c r="BI822" s="187">
        <f>IF(N822="nulová",J822,0)</f>
        <v>0</v>
      </c>
      <c r="BJ822" s="19" t="s">
        <v>83</v>
      </c>
      <c r="BK822" s="187">
        <f>ROUND(I822*H822,2)</f>
        <v>0</v>
      </c>
      <c r="BL822" s="19" t="s">
        <v>265</v>
      </c>
      <c r="BM822" s="186" t="s">
        <v>929</v>
      </c>
    </row>
    <row r="823" spans="1:65" s="2" customFormat="1" ht="11.25">
      <c r="A823" s="36"/>
      <c r="B823" s="37"/>
      <c r="C823" s="38"/>
      <c r="D823" s="188" t="s">
        <v>152</v>
      </c>
      <c r="E823" s="38"/>
      <c r="F823" s="189" t="s">
        <v>930</v>
      </c>
      <c r="G823" s="38"/>
      <c r="H823" s="38"/>
      <c r="I823" s="190"/>
      <c r="J823" s="38"/>
      <c r="K823" s="38"/>
      <c r="L823" s="41"/>
      <c r="M823" s="191"/>
      <c r="N823" s="192"/>
      <c r="O823" s="66"/>
      <c r="P823" s="66"/>
      <c r="Q823" s="66"/>
      <c r="R823" s="66"/>
      <c r="S823" s="66"/>
      <c r="T823" s="67"/>
      <c r="U823" s="36"/>
      <c r="V823" s="36"/>
      <c r="W823" s="36"/>
      <c r="X823" s="36"/>
      <c r="Y823" s="36"/>
      <c r="Z823" s="36"/>
      <c r="AA823" s="36"/>
      <c r="AB823" s="36"/>
      <c r="AC823" s="36"/>
      <c r="AD823" s="36"/>
      <c r="AE823" s="36"/>
      <c r="AT823" s="19" t="s">
        <v>152</v>
      </c>
      <c r="AU823" s="19" t="s">
        <v>85</v>
      </c>
    </row>
    <row r="824" spans="1:65" s="13" customFormat="1" ht="11.25">
      <c r="B824" s="193"/>
      <c r="C824" s="194"/>
      <c r="D824" s="195" t="s">
        <v>154</v>
      </c>
      <c r="E824" s="196" t="s">
        <v>21</v>
      </c>
      <c r="F824" s="197" t="s">
        <v>931</v>
      </c>
      <c r="G824" s="194"/>
      <c r="H824" s="196" t="s">
        <v>21</v>
      </c>
      <c r="I824" s="198"/>
      <c r="J824" s="194"/>
      <c r="K824" s="194"/>
      <c r="L824" s="199"/>
      <c r="M824" s="200"/>
      <c r="N824" s="201"/>
      <c r="O824" s="201"/>
      <c r="P824" s="201"/>
      <c r="Q824" s="201"/>
      <c r="R824" s="201"/>
      <c r="S824" s="201"/>
      <c r="T824" s="202"/>
      <c r="AT824" s="203" t="s">
        <v>154</v>
      </c>
      <c r="AU824" s="203" t="s">
        <v>85</v>
      </c>
      <c r="AV824" s="13" t="s">
        <v>83</v>
      </c>
      <c r="AW824" s="13" t="s">
        <v>36</v>
      </c>
      <c r="AX824" s="13" t="s">
        <v>75</v>
      </c>
      <c r="AY824" s="203" t="s">
        <v>142</v>
      </c>
    </row>
    <row r="825" spans="1:65" s="14" customFormat="1" ht="11.25">
      <c r="B825" s="204"/>
      <c r="C825" s="205"/>
      <c r="D825" s="195" t="s">
        <v>154</v>
      </c>
      <c r="E825" s="206" t="s">
        <v>21</v>
      </c>
      <c r="F825" s="207" t="s">
        <v>932</v>
      </c>
      <c r="G825" s="205"/>
      <c r="H825" s="208">
        <v>4.5</v>
      </c>
      <c r="I825" s="209"/>
      <c r="J825" s="205"/>
      <c r="K825" s="205"/>
      <c r="L825" s="210"/>
      <c r="M825" s="211"/>
      <c r="N825" s="212"/>
      <c r="O825" s="212"/>
      <c r="P825" s="212"/>
      <c r="Q825" s="212"/>
      <c r="R825" s="212"/>
      <c r="S825" s="212"/>
      <c r="T825" s="213"/>
      <c r="AT825" s="214" t="s">
        <v>154</v>
      </c>
      <c r="AU825" s="214" t="s">
        <v>85</v>
      </c>
      <c r="AV825" s="14" t="s">
        <v>85</v>
      </c>
      <c r="AW825" s="14" t="s">
        <v>36</v>
      </c>
      <c r="AX825" s="14" t="s">
        <v>75</v>
      </c>
      <c r="AY825" s="214" t="s">
        <v>142</v>
      </c>
    </row>
    <row r="826" spans="1:65" s="16" customFormat="1" ht="11.25">
      <c r="B826" s="226"/>
      <c r="C826" s="227"/>
      <c r="D826" s="195" t="s">
        <v>154</v>
      </c>
      <c r="E826" s="228" t="s">
        <v>21</v>
      </c>
      <c r="F826" s="229" t="s">
        <v>164</v>
      </c>
      <c r="G826" s="227"/>
      <c r="H826" s="230">
        <v>4.5</v>
      </c>
      <c r="I826" s="231"/>
      <c r="J826" s="227"/>
      <c r="K826" s="227"/>
      <c r="L826" s="232"/>
      <c r="M826" s="233"/>
      <c r="N826" s="234"/>
      <c r="O826" s="234"/>
      <c r="P826" s="234"/>
      <c r="Q826" s="234"/>
      <c r="R826" s="234"/>
      <c r="S826" s="234"/>
      <c r="T826" s="235"/>
      <c r="AT826" s="236" t="s">
        <v>154</v>
      </c>
      <c r="AU826" s="236" t="s">
        <v>85</v>
      </c>
      <c r="AV826" s="16" t="s">
        <v>150</v>
      </c>
      <c r="AW826" s="16" t="s">
        <v>36</v>
      </c>
      <c r="AX826" s="16" t="s">
        <v>83</v>
      </c>
      <c r="AY826" s="236" t="s">
        <v>142</v>
      </c>
    </row>
    <row r="827" spans="1:65" s="2" customFormat="1" ht="24.2" customHeight="1">
      <c r="A827" s="36"/>
      <c r="B827" s="37"/>
      <c r="C827" s="175" t="s">
        <v>933</v>
      </c>
      <c r="D827" s="175" t="s">
        <v>145</v>
      </c>
      <c r="E827" s="176" t="s">
        <v>934</v>
      </c>
      <c r="F827" s="177" t="s">
        <v>935</v>
      </c>
      <c r="G827" s="178" t="s">
        <v>148</v>
      </c>
      <c r="H827" s="179">
        <v>8.7289999999999992</v>
      </c>
      <c r="I827" s="180"/>
      <c r="J827" s="181">
        <f>ROUND(I827*H827,2)</f>
        <v>0</v>
      </c>
      <c r="K827" s="177" t="s">
        <v>149</v>
      </c>
      <c r="L827" s="41"/>
      <c r="M827" s="182" t="s">
        <v>21</v>
      </c>
      <c r="N827" s="183" t="s">
        <v>46</v>
      </c>
      <c r="O827" s="66"/>
      <c r="P827" s="184">
        <f>O827*H827</f>
        <v>0</v>
      </c>
      <c r="Q827" s="184">
        <v>5.0899999999999999E-3</v>
      </c>
      <c r="R827" s="184">
        <f>Q827*H827</f>
        <v>4.4430609999999995E-2</v>
      </c>
      <c r="S827" s="184">
        <v>0</v>
      </c>
      <c r="T827" s="185">
        <f>S827*H827</f>
        <v>0</v>
      </c>
      <c r="U827" s="36"/>
      <c r="V827" s="36"/>
      <c r="W827" s="36"/>
      <c r="X827" s="36"/>
      <c r="Y827" s="36"/>
      <c r="Z827" s="36"/>
      <c r="AA827" s="36"/>
      <c r="AB827" s="36"/>
      <c r="AC827" s="36"/>
      <c r="AD827" s="36"/>
      <c r="AE827" s="36"/>
      <c r="AR827" s="186" t="s">
        <v>265</v>
      </c>
      <c r="AT827" s="186" t="s">
        <v>145</v>
      </c>
      <c r="AU827" s="186" t="s">
        <v>85</v>
      </c>
      <c r="AY827" s="19" t="s">
        <v>142</v>
      </c>
      <c r="BE827" s="187">
        <f>IF(N827="základní",J827,0)</f>
        <v>0</v>
      </c>
      <c r="BF827" s="187">
        <f>IF(N827="snížená",J827,0)</f>
        <v>0</v>
      </c>
      <c r="BG827" s="187">
        <f>IF(N827="zákl. přenesená",J827,0)</f>
        <v>0</v>
      </c>
      <c r="BH827" s="187">
        <f>IF(N827="sníž. přenesená",J827,0)</f>
        <v>0</v>
      </c>
      <c r="BI827" s="187">
        <f>IF(N827="nulová",J827,0)</f>
        <v>0</v>
      </c>
      <c r="BJ827" s="19" t="s">
        <v>83</v>
      </c>
      <c r="BK827" s="187">
        <f>ROUND(I827*H827,2)</f>
        <v>0</v>
      </c>
      <c r="BL827" s="19" t="s">
        <v>265</v>
      </c>
      <c r="BM827" s="186" t="s">
        <v>936</v>
      </c>
    </row>
    <row r="828" spans="1:65" s="2" customFormat="1" ht="11.25">
      <c r="A828" s="36"/>
      <c r="B828" s="37"/>
      <c r="C828" s="38"/>
      <c r="D828" s="188" t="s">
        <v>152</v>
      </c>
      <c r="E828" s="38"/>
      <c r="F828" s="189" t="s">
        <v>937</v>
      </c>
      <c r="G828" s="38"/>
      <c r="H828" s="38"/>
      <c r="I828" s="190"/>
      <c r="J828" s="38"/>
      <c r="K828" s="38"/>
      <c r="L828" s="41"/>
      <c r="M828" s="191"/>
      <c r="N828" s="192"/>
      <c r="O828" s="66"/>
      <c r="P828" s="66"/>
      <c r="Q828" s="66"/>
      <c r="R828" s="66"/>
      <c r="S828" s="66"/>
      <c r="T828" s="67"/>
      <c r="U828" s="36"/>
      <c r="V828" s="36"/>
      <c r="W828" s="36"/>
      <c r="X828" s="36"/>
      <c r="Y828" s="36"/>
      <c r="Z828" s="36"/>
      <c r="AA828" s="36"/>
      <c r="AB828" s="36"/>
      <c r="AC828" s="36"/>
      <c r="AD828" s="36"/>
      <c r="AE828" s="36"/>
      <c r="AT828" s="19" t="s">
        <v>152</v>
      </c>
      <c r="AU828" s="19" t="s">
        <v>85</v>
      </c>
    </row>
    <row r="829" spans="1:65" s="13" customFormat="1" ht="11.25">
      <c r="B829" s="193"/>
      <c r="C829" s="194"/>
      <c r="D829" s="195" t="s">
        <v>154</v>
      </c>
      <c r="E829" s="196" t="s">
        <v>21</v>
      </c>
      <c r="F829" s="197" t="s">
        <v>938</v>
      </c>
      <c r="G829" s="194"/>
      <c r="H829" s="196" t="s">
        <v>21</v>
      </c>
      <c r="I829" s="198"/>
      <c r="J829" s="194"/>
      <c r="K829" s="194"/>
      <c r="L829" s="199"/>
      <c r="M829" s="200"/>
      <c r="N829" s="201"/>
      <c r="O829" s="201"/>
      <c r="P829" s="201"/>
      <c r="Q829" s="201"/>
      <c r="R829" s="201"/>
      <c r="S829" s="201"/>
      <c r="T829" s="202"/>
      <c r="AT829" s="203" t="s">
        <v>154</v>
      </c>
      <c r="AU829" s="203" t="s">
        <v>85</v>
      </c>
      <c r="AV829" s="13" t="s">
        <v>83</v>
      </c>
      <c r="AW829" s="13" t="s">
        <v>36</v>
      </c>
      <c r="AX829" s="13" t="s">
        <v>75</v>
      </c>
      <c r="AY829" s="203" t="s">
        <v>142</v>
      </c>
    </row>
    <row r="830" spans="1:65" s="14" customFormat="1" ht="11.25">
      <c r="B830" s="204"/>
      <c r="C830" s="205"/>
      <c r="D830" s="195" t="s">
        <v>154</v>
      </c>
      <c r="E830" s="206" t="s">
        <v>21</v>
      </c>
      <c r="F830" s="207" t="s">
        <v>939</v>
      </c>
      <c r="G830" s="205"/>
      <c r="H830" s="208">
        <v>8.7289999999999992</v>
      </c>
      <c r="I830" s="209"/>
      <c r="J830" s="205"/>
      <c r="K830" s="205"/>
      <c r="L830" s="210"/>
      <c r="M830" s="211"/>
      <c r="N830" s="212"/>
      <c r="O830" s="212"/>
      <c r="P830" s="212"/>
      <c r="Q830" s="212"/>
      <c r="R830" s="212"/>
      <c r="S830" s="212"/>
      <c r="T830" s="213"/>
      <c r="AT830" s="214" t="s">
        <v>154</v>
      </c>
      <c r="AU830" s="214" t="s">
        <v>85</v>
      </c>
      <c r="AV830" s="14" t="s">
        <v>85</v>
      </c>
      <c r="AW830" s="14" t="s">
        <v>36</v>
      </c>
      <c r="AX830" s="14" t="s">
        <v>75</v>
      </c>
      <c r="AY830" s="214" t="s">
        <v>142</v>
      </c>
    </row>
    <row r="831" spans="1:65" s="16" customFormat="1" ht="11.25">
      <c r="B831" s="226"/>
      <c r="C831" s="227"/>
      <c r="D831" s="195" t="s">
        <v>154</v>
      </c>
      <c r="E831" s="228" t="s">
        <v>21</v>
      </c>
      <c r="F831" s="229" t="s">
        <v>164</v>
      </c>
      <c r="G831" s="227"/>
      <c r="H831" s="230">
        <v>8.7289999999999992</v>
      </c>
      <c r="I831" s="231"/>
      <c r="J831" s="227"/>
      <c r="K831" s="227"/>
      <c r="L831" s="232"/>
      <c r="M831" s="233"/>
      <c r="N831" s="234"/>
      <c r="O831" s="234"/>
      <c r="P831" s="234"/>
      <c r="Q831" s="234"/>
      <c r="R831" s="234"/>
      <c r="S831" s="234"/>
      <c r="T831" s="235"/>
      <c r="AT831" s="236" t="s">
        <v>154</v>
      </c>
      <c r="AU831" s="236" t="s">
        <v>85</v>
      </c>
      <c r="AV831" s="16" t="s">
        <v>150</v>
      </c>
      <c r="AW831" s="16" t="s">
        <v>36</v>
      </c>
      <c r="AX831" s="16" t="s">
        <v>83</v>
      </c>
      <c r="AY831" s="236" t="s">
        <v>142</v>
      </c>
    </row>
    <row r="832" spans="1:65" s="2" customFormat="1" ht="16.5" customHeight="1">
      <c r="A832" s="36"/>
      <c r="B832" s="37"/>
      <c r="C832" s="175" t="s">
        <v>940</v>
      </c>
      <c r="D832" s="175" t="s">
        <v>145</v>
      </c>
      <c r="E832" s="176" t="s">
        <v>941</v>
      </c>
      <c r="F832" s="177" t="s">
        <v>942</v>
      </c>
      <c r="G832" s="178" t="s">
        <v>167</v>
      </c>
      <c r="H832" s="179">
        <v>16.8</v>
      </c>
      <c r="I832" s="180"/>
      <c r="J832" s="181">
        <f>ROUND(I832*H832,2)</f>
        <v>0</v>
      </c>
      <c r="K832" s="177" t="s">
        <v>149</v>
      </c>
      <c r="L832" s="41"/>
      <c r="M832" s="182" t="s">
        <v>21</v>
      </c>
      <c r="N832" s="183" t="s">
        <v>46</v>
      </c>
      <c r="O832" s="66"/>
      <c r="P832" s="184">
        <f>O832*H832</f>
        <v>0</v>
      </c>
      <c r="Q832" s="184">
        <v>1.0499999999999999E-3</v>
      </c>
      <c r="R832" s="184">
        <f>Q832*H832</f>
        <v>1.7639999999999999E-2</v>
      </c>
      <c r="S832" s="184">
        <v>0</v>
      </c>
      <c r="T832" s="185">
        <f>S832*H832</f>
        <v>0</v>
      </c>
      <c r="U832" s="36"/>
      <c r="V832" s="36"/>
      <c r="W832" s="36"/>
      <c r="X832" s="36"/>
      <c r="Y832" s="36"/>
      <c r="Z832" s="36"/>
      <c r="AA832" s="36"/>
      <c r="AB832" s="36"/>
      <c r="AC832" s="36"/>
      <c r="AD832" s="36"/>
      <c r="AE832" s="36"/>
      <c r="AR832" s="186" t="s">
        <v>265</v>
      </c>
      <c r="AT832" s="186" t="s">
        <v>145</v>
      </c>
      <c r="AU832" s="186" t="s">
        <v>85</v>
      </c>
      <c r="AY832" s="19" t="s">
        <v>142</v>
      </c>
      <c r="BE832" s="187">
        <f>IF(N832="základní",J832,0)</f>
        <v>0</v>
      </c>
      <c r="BF832" s="187">
        <f>IF(N832="snížená",J832,0)</f>
        <v>0</v>
      </c>
      <c r="BG832" s="187">
        <f>IF(N832="zákl. přenesená",J832,0)</f>
        <v>0</v>
      </c>
      <c r="BH832" s="187">
        <f>IF(N832="sníž. přenesená",J832,0)</f>
        <v>0</v>
      </c>
      <c r="BI832" s="187">
        <f>IF(N832="nulová",J832,0)</f>
        <v>0</v>
      </c>
      <c r="BJ832" s="19" t="s">
        <v>83</v>
      </c>
      <c r="BK832" s="187">
        <f>ROUND(I832*H832,2)</f>
        <v>0</v>
      </c>
      <c r="BL832" s="19" t="s">
        <v>265</v>
      </c>
      <c r="BM832" s="186" t="s">
        <v>943</v>
      </c>
    </row>
    <row r="833" spans="1:65" s="2" customFormat="1" ht="11.25">
      <c r="A833" s="36"/>
      <c r="B833" s="37"/>
      <c r="C833" s="38"/>
      <c r="D833" s="188" t="s">
        <v>152</v>
      </c>
      <c r="E833" s="38"/>
      <c r="F833" s="189" t="s">
        <v>944</v>
      </c>
      <c r="G833" s="38"/>
      <c r="H833" s="38"/>
      <c r="I833" s="190"/>
      <c r="J833" s="38"/>
      <c r="K833" s="38"/>
      <c r="L833" s="41"/>
      <c r="M833" s="191"/>
      <c r="N833" s="192"/>
      <c r="O833" s="66"/>
      <c r="P833" s="66"/>
      <c r="Q833" s="66"/>
      <c r="R833" s="66"/>
      <c r="S833" s="66"/>
      <c r="T833" s="67"/>
      <c r="U833" s="36"/>
      <c r="V833" s="36"/>
      <c r="W833" s="36"/>
      <c r="X833" s="36"/>
      <c r="Y833" s="36"/>
      <c r="Z833" s="36"/>
      <c r="AA833" s="36"/>
      <c r="AB833" s="36"/>
      <c r="AC833" s="36"/>
      <c r="AD833" s="36"/>
      <c r="AE833" s="36"/>
      <c r="AT833" s="19" t="s">
        <v>152</v>
      </c>
      <c r="AU833" s="19" t="s">
        <v>85</v>
      </c>
    </row>
    <row r="834" spans="1:65" s="13" customFormat="1" ht="11.25">
      <c r="B834" s="193"/>
      <c r="C834" s="194"/>
      <c r="D834" s="195" t="s">
        <v>154</v>
      </c>
      <c r="E834" s="196" t="s">
        <v>21</v>
      </c>
      <c r="F834" s="197" t="s">
        <v>945</v>
      </c>
      <c r="G834" s="194"/>
      <c r="H834" s="196" t="s">
        <v>21</v>
      </c>
      <c r="I834" s="198"/>
      <c r="J834" s="194"/>
      <c r="K834" s="194"/>
      <c r="L834" s="199"/>
      <c r="M834" s="200"/>
      <c r="N834" s="201"/>
      <c r="O834" s="201"/>
      <c r="P834" s="201"/>
      <c r="Q834" s="201"/>
      <c r="R834" s="201"/>
      <c r="S834" s="201"/>
      <c r="T834" s="202"/>
      <c r="AT834" s="203" t="s">
        <v>154</v>
      </c>
      <c r="AU834" s="203" t="s">
        <v>85</v>
      </c>
      <c r="AV834" s="13" t="s">
        <v>83</v>
      </c>
      <c r="AW834" s="13" t="s">
        <v>36</v>
      </c>
      <c r="AX834" s="13" t="s">
        <v>75</v>
      </c>
      <c r="AY834" s="203" t="s">
        <v>142</v>
      </c>
    </row>
    <row r="835" spans="1:65" s="14" customFormat="1" ht="11.25">
      <c r="B835" s="204"/>
      <c r="C835" s="205"/>
      <c r="D835" s="195" t="s">
        <v>154</v>
      </c>
      <c r="E835" s="206" t="s">
        <v>21</v>
      </c>
      <c r="F835" s="207" t="s">
        <v>946</v>
      </c>
      <c r="G835" s="205"/>
      <c r="H835" s="208">
        <v>16.8</v>
      </c>
      <c r="I835" s="209"/>
      <c r="J835" s="205"/>
      <c r="K835" s="205"/>
      <c r="L835" s="210"/>
      <c r="M835" s="211"/>
      <c r="N835" s="212"/>
      <c r="O835" s="212"/>
      <c r="P835" s="212"/>
      <c r="Q835" s="212"/>
      <c r="R835" s="212"/>
      <c r="S835" s="212"/>
      <c r="T835" s="213"/>
      <c r="AT835" s="214" t="s">
        <v>154</v>
      </c>
      <c r="AU835" s="214" t="s">
        <v>85</v>
      </c>
      <c r="AV835" s="14" t="s">
        <v>85</v>
      </c>
      <c r="AW835" s="14" t="s">
        <v>36</v>
      </c>
      <c r="AX835" s="14" t="s">
        <v>75</v>
      </c>
      <c r="AY835" s="214" t="s">
        <v>142</v>
      </c>
    </row>
    <row r="836" spans="1:65" s="16" customFormat="1" ht="11.25">
      <c r="B836" s="226"/>
      <c r="C836" s="227"/>
      <c r="D836" s="195" t="s">
        <v>154</v>
      </c>
      <c r="E836" s="228" t="s">
        <v>21</v>
      </c>
      <c r="F836" s="229" t="s">
        <v>164</v>
      </c>
      <c r="G836" s="227"/>
      <c r="H836" s="230">
        <v>16.8</v>
      </c>
      <c r="I836" s="231"/>
      <c r="J836" s="227"/>
      <c r="K836" s="227"/>
      <c r="L836" s="232"/>
      <c r="M836" s="233"/>
      <c r="N836" s="234"/>
      <c r="O836" s="234"/>
      <c r="P836" s="234"/>
      <c r="Q836" s="234"/>
      <c r="R836" s="234"/>
      <c r="S836" s="234"/>
      <c r="T836" s="235"/>
      <c r="AT836" s="236" t="s">
        <v>154</v>
      </c>
      <c r="AU836" s="236" t="s">
        <v>85</v>
      </c>
      <c r="AV836" s="16" t="s">
        <v>150</v>
      </c>
      <c r="AW836" s="16" t="s">
        <v>36</v>
      </c>
      <c r="AX836" s="16" t="s">
        <v>83</v>
      </c>
      <c r="AY836" s="236" t="s">
        <v>142</v>
      </c>
    </row>
    <row r="837" spans="1:65" s="2" customFormat="1" ht="16.5" customHeight="1">
      <c r="A837" s="36"/>
      <c r="B837" s="37"/>
      <c r="C837" s="175" t="s">
        <v>947</v>
      </c>
      <c r="D837" s="175" t="s">
        <v>145</v>
      </c>
      <c r="E837" s="176" t="s">
        <v>948</v>
      </c>
      <c r="F837" s="177" t="s">
        <v>949</v>
      </c>
      <c r="G837" s="178" t="s">
        <v>167</v>
      </c>
      <c r="H837" s="179">
        <v>7.657</v>
      </c>
      <c r="I837" s="180"/>
      <c r="J837" s="181">
        <f>ROUND(I837*H837,2)</f>
        <v>0</v>
      </c>
      <c r="K837" s="177" t="s">
        <v>149</v>
      </c>
      <c r="L837" s="41"/>
      <c r="M837" s="182" t="s">
        <v>21</v>
      </c>
      <c r="N837" s="183" t="s">
        <v>46</v>
      </c>
      <c r="O837" s="66"/>
      <c r="P837" s="184">
        <f>O837*H837</f>
        <v>0</v>
      </c>
      <c r="Q837" s="184">
        <v>2.0699999999999998E-3</v>
      </c>
      <c r="R837" s="184">
        <f>Q837*H837</f>
        <v>1.5849989999999998E-2</v>
      </c>
      <c r="S837" s="184">
        <v>0</v>
      </c>
      <c r="T837" s="185">
        <f>S837*H837</f>
        <v>0</v>
      </c>
      <c r="U837" s="36"/>
      <c r="V837" s="36"/>
      <c r="W837" s="36"/>
      <c r="X837" s="36"/>
      <c r="Y837" s="36"/>
      <c r="Z837" s="36"/>
      <c r="AA837" s="36"/>
      <c r="AB837" s="36"/>
      <c r="AC837" s="36"/>
      <c r="AD837" s="36"/>
      <c r="AE837" s="36"/>
      <c r="AR837" s="186" t="s">
        <v>265</v>
      </c>
      <c r="AT837" s="186" t="s">
        <v>145</v>
      </c>
      <c r="AU837" s="186" t="s">
        <v>85</v>
      </c>
      <c r="AY837" s="19" t="s">
        <v>142</v>
      </c>
      <c r="BE837" s="187">
        <f>IF(N837="základní",J837,0)</f>
        <v>0</v>
      </c>
      <c r="BF837" s="187">
        <f>IF(N837="snížená",J837,0)</f>
        <v>0</v>
      </c>
      <c r="BG837" s="187">
        <f>IF(N837="zákl. přenesená",J837,0)</f>
        <v>0</v>
      </c>
      <c r="BH837" s="187">
        <f>IF(N837="sníž. přenesená",J837,0)</f>
        <v>0</v>
      </c>
      <c r="BI837" s="187">
        <f>IF(N837="nulová",J837,0)</f>
        <v>0</v>
      </c>
      <c r="BJ837" s="19" t="s">
        <v>83</v>
      </c>
      <c r="BK837" s="187">
        <f>ROUND(I837*H837,2)</f>
        <v>0</v>
      </c>
      <c r="BL837" s="19" t="s">
        <v>265</v>
      </c>
      <c r="BM837" s="186" t="s">
        <v>950</v>
      </c>
    </row>
    <row r="838" spans="1:65" s="2" customFormat="1" ht="11.25">
      <c r="A838" s="36"/>
      <c r="B838" s="37"/>
      <c r="C838" s="38"/>
      <c r="D838" s="188" t="s">
        <v>152</v>
      </c>
      <c r="E838" s="38"/>
      <c r="F838" s="189" t="s">
        <v>951</v>
      </c>
      <c r="G838" s="38"/>
      <c r="H838" s="38"/>
      <c r="I838" s="190"/>
      <c r="J838" s="38"/>
      <c r="K838" s="38"/>
      <c r="L838" s="41"/>
      <c r="M838" s="191"/>
      <c r="N838" s="192"/>
      <c r="O838" s="66"/>
      <c r="P838" s="66"/>
      <c r="Q838" s="66"/>
      <c r="R838" s="66"/>
      <c r="S838" s="66"/>
      <c r="T838" s="67"/>
      <c r="U838" s="36"/>
      <c r="V838" s="36"/>
      <c r="W838" s="36"/>
      <c r="X838" s="36"/>
      <c r="Y838" s="36"/>
      <c r="Z838" s="36"/>
      <c r="AA838" s="36"/>
      <c r="AB838" s="36"/>
      <c r="AC838" s="36"/>
      <c r="AD838" s="36"/>
      <c r="AE838" s="36"/>
      <c r="AT838" s="19" t="s">
        <v>152</v>
      </c>
      <c r="AU838" s="19" t="s">
        <v>85</v>
      </c>
    </row>
    <row r="839" spans="1:65" s="13" customFormat="1" ht="11.25">
      <c r="B839" s="193"/>
      <c r="C839" s="194"/>
      <c r="D839" s="195" t="s">
        <v>154</v>
      </c>
      <c r="E839" s="196" t="s">
        <v>21</v>
      </c>
      <c r="F839" s="197" t="s">
        <v>952</v>
      </c>
      <c r="G839" s="194"/>
      <c r="H839" s="196" t="s">
        <v>21</v>
      </c>
      <c r="I839" s="198"/>
      <c r="J839" s="194"/>
      <c r="K839" s="194"/>
      <c r="L839" s="199"/>
      <c r="M839" s="200"/>
      <c r="N839" s="201"/>
      <c r="O839" s="201"/>
      <c r="P839" s="201"/>
      <c r="Q839" s="201"/>
      <c r="R839" s="201"/>
      <c r="S839" s="201"/>
      <c r="T839" s="202"/>
      <c r="AT839" s="203" t="s">
        <v>154</v>
      </c>
      <c r="AU839" s="203" t="s">
        <v>85</v>
      </c>
      <c r="AV839" s="13" t="s">
        <v>83</v>
      </c>
      <c r="AW839" s="13" t="s">
        <v>36</v>
      </c>
      <c r="AX839" s="13" t="s">
        <v>75</v>
      </c>
      <c r="AY839" s="203" t="s">
        <v>142</v>
      </c>
    </row>
    <row r="840" spans="1:65" s="14" customFormat="1" ht="11.25">
      <c r="B840" s="204"/>
      <c r="C840" s="205"/>
      <c r="D840" s="195" t="s">
        <v>154</v>
      </c>
      <c r="E840" s="206" t="s">
        <v>21</v>
      </c>
      <c r="F840" s="207" t="s">
        <v>953</v>
      </c>
      <c r="G840" s="205"/>
      <c r="H840" s="208">
        <v>2.7</v>
      </c>
      <c r="I840" s="209"/>
      <c r="J840" s="205"/>
      <c r="K840" s="205"/>
      <c r="L840" s="210"/>
      <c r="M840" s="211"/>
      <c r="N840" s="212"/>
      <c r="O840" s="212"/>
      <c r="P840" s="212"/>
      <c r="Q840" s="212"/>
      <c r="R840" s="212"/>
      <c r="S840" s="212"/>
      <c r="T840" s="213"/>
      <c r="AT840" s="214" t="s">
        <v>154</v>
      </c>
      <c r="AU840" s="214" t="s">
        <v>85</v>
      </c>
      <c r="AV840" s="14" t="s">
        <v>85</v>
      </c>
      <c r="AW840" s="14" t="s">
        <v>36</v>
      </c>
      <c r="AX840" s="14" t="s">
        <v>75</v>
      </c>
      <c r="AY840" s="214" t="s">
        <v>142</v>
      </c>
    </row>
    <row r="841" spans="1:65" s="15" customFormat="1" ht="11.25">
      <c r="B841" s="215"/>
      <c r="C841" s="216"/>
      <c r="D841" s="195" t="s">
        <v>154</v>
      </c>
      <c r="E841" s="217" t="s">
        <v>21</v>
      </c>
      <c r="F841" s="218" t="s">
        <v>161</v>
      </c>
      <c r="G841" s="216"/>
      <c r="H841" s="219">
        <v>2.7</v>
      </c>
      <c r="I841" s="220"/>
      <c r="J841" s="216"/>
      <c r="K841" s="216"/>
      <c r="L841" s="221"/>
      <c r="M841" s="222"/>
      <c r="N841" s="223"/>
      <c r="O841" s="223"/>
      <c r="P841" s="223"/>
      <c r="Q841" s="223"/>
      <c r="R841" s="223"/>
      <c r="S841" s="223"/>
      <c r="T841" s="224"/>
      <c r="AT841" s="225" t="s">
        <v>154</v>
      </c>
      <c r="AU841" s="225" t="s">
        <v>85</v>
      </c>
      <c r="AV841" s="15" t="s">
        <v>143</v>
      </c>
      <c r="AW841" s="15" t="s">
        <v>36</v>
      </c>
      <c r="AX841" s="15" t="s">
        <v>75</v>
      </c>
      <c r="AY841" s="225" t="s">
        <v>142</v>
      </c>
    </row>
    <row r="842" spans="1:65" s="13" customFormat="1" ht="11.25">
      <c r="B842" s="193"/>
      <c r="C842" s="194"/>
      <c r="D842" s="195" t="s">
        <v>154</v>
      </c>
      <c r="E842" s="196" t="s">
        <v>21</v>
      </c>
      <c r="F842" s="197" t="s">
        <v>954</v>
      </c>
      <c r="G842" s="194"/>
      <c r="H842" s="196" t="s">
        <v>21</v>
      </c>
      <c r="I842" s="198"/>
      <c r="J842" s="194"/>
      <c r="K842" s="194"/>
      <c r="L842" s="199"/>
      <c r="M842" s="200"/>
      <c r="N842" s="201"/>
      <c r="O842" s="201"/>
      <c r="P842" s="201"/>
      <c r="Q842" s="201"/>
      <c r="R842" s="201"/>
      <c r="S842" s="201"/>
      <c r="T842" s="202"/>
      <c r="AT842" s="203" t="s">
        <v>154</v>
      </c>
      <c r="AU842" s="203" t="s">
        <v>85</v>
      </c>
      <c r="AV842" s="13" t="s">
        <v>83</v>
      </c>
      <c r="AW842" s="13" t="s">
        <v>36</v>
      </c>
      <c r="AX842" s="13" t="s">
        <v>75</v>
      </c>
      <c r="AY842" s="203" t="s">
        <v>142</v>
      </c>
    </row>
    <row r="843" spans="1:65" s="14" customFormat="1" ht="11.25">
      <c r="B843" s="204"/>
      <c r="C843" s="205"/>
      <c r="D843" s="195" t="s">
        <v>154</v>
      </c>
      <c r="E843" s="206" t="s">
        <v>21</v>
      </c>
      <c r="F843" s="207" t="s">
        <v>955</v>
      </c>
      <c r="G843" s="205"/>
      <c r="H843" s="208">
        <v>4.9569999999999999</v>
      </c>
      <c r="I843" s="209"/>
      <c r="J843" s="205"/>
      <c r="K843" s="205"/>
      <c r="L843" s="210"/>
      <c r="M843" s="211"/>
      <c r="N843" s="212"/>
      <c r="O843" s="212"/>
      <c r="P843" s="212"/>
      <c r="Q843" s="212"/>
      <c r="R843" s="212"/>
      <c r="S843" s="212"/>
      <c r="T843" s="213"/>
      <c r="AT843" s="214" t="s">
        <v>154</v>
      </c>
      <c r="AU843" s="214" t="s">
        <v>85</v>
      </c>
      <c r="AV843" s="14" t="s">
        <v>85</v>
      </c>
      <c r="AW843" s="14" t="s">
        <v>36</v>
      </c>
      <c r="AX843" s="14" t="s">
        <v>75</v>
      </c>
      <c r="AY843" s="214" t="s">
        <v>142</v>
      </c>
    </row>
    <row r="844" spans="1:65" s="15" customFormat="1" ht="11.25">
      <c r="B844" s="215"/>
      <c r="C844" s="216"/>
      <c r="D844" s="195" t="s">
        <v>154</v>
      </c>
      <c r="E844" s="217" t="s">
        <v>21</v>
      </c>
      <c r="F844" s="218" t="s">
        <v>161</v>
      </c>
      <c r="G844" s="216"/>
      <c r="H844" s="219">
        <v>4.9569999999999999</v>
      </c>
      <c r="I844" s="220"/>
      <c r="J844" s="216"/>
      <c r="K844" s="216"/>
      <c r="L844" s="221"/>
      <c r="M844" s="222"/>
      <c r="N844" s="223"/>
      <c r="O844" s="223"/>
      <c r="P844" s="223"/>
      <c r="Q844" s="223"/>
      <c r="R844" s="223"/>
      <c r="S844" s="223"/>
      <c r="T844" s="224"/>
      <c r="AT844" s="225" t="s">
        <v>154</v>
      </c>
      <c r="AU844" s="225" t="s">
        <v>85</v>
      </c>
      <c r="AV844" s="15" t="s">
        <v>143</v>
      </c>
      <c r="AW844" s="15" t="s">
        <v>36</v>
      </c>
      <c r="AX844" s="15" t="s">
        <v>75</v>
      </c>
      <c r="AY844" s="225" t="s">
        <v>142</v>
      </c>
    </row>
    <row r="845" spans="1:65" s="16" customFormat="1" ht="11.25">
      <c r="B845" s="226"/>
      <c r="C845" s="227"/>
      <c r="D845" s="195" t="s">
        <v>154</v>
      </c>
      <c r="E845" s="228" t="s">
        <v>21</v>
      </c>
      <c r="F845" s="229" t="s">
        <v>164</v>
      </c>
      <c r="G845" s="227"/>
      <c r="H845" s="230">
        <v>7.657</v>
      </c>
      <c r="I845" s="231"/>
      <c r="J845" s="227"/>
      <c r="K845" s="227"/>
      <c r="L845" s="232"/>
      <c r="M845" s="233"/>
      <c r="N845" s="234"/>
      <c r="O845" s="234"/>
      <c r="P845" s="234"/>
      <c r="Q845" s="234"/>
      <c r="R845" s="234"/>
      <c r="S845" s="234"/>
      <c r="T845" s="235"/>
      <c r="AT845" s="236" t="s">
        <v>154</v>
      </c>
      <c r="AU845" s="236" t="s">
        <v>85</v>
      </c>
      <c r="AV845" s="16" t="s">
        <v>150</v>
      </c>
      <c r="AW845" s="16" t="s">
        <v>36</v>
      </c>
      <c r="AX845" s="16" t="s">
        <v>83</v>
      </c>
      <c r="AY845" s="236" t="s">
        <v>142</v>
      </c>
    </row>
    <row r="846" spans="1:65" s="2" customFormat="1" ht="16.5" customHeight="1">
      <c r="A846" s="36"/>
      <c r="B846" s="37"/>
      <c r="C846" s="175" t="s">
        <v>956</v>
      </c>
      <c r="D846" s="175" t="s">
        <v>145</v>
      </c>
      <c r="E846" s="176" t="s">
        <v>957</v>
      </c>
      <c r="F846" s="177" t="s">
        <v>958</v>
      </c>
      <c r="G846" s="178" t="s">
        <v>167</v>
      </c>
      <c r="H846" s="179">
        <v>5.0250000000000004</v>
      </c>
      <c r="I846" s="180"/>
      <c r="J846" s="181">
        <f>ROUND(I846*H846,2)</f>
        <v>0</v>
      </c>
      <c r="K846" s="177" t="s">
        <v>149</v>
      </c>
      <c r="L846" s="41"/>
      <c r="M846" s="182" t="s">
        <v>21</v>
      </c>
      <c r="N846" s="183" t="s">
        <v>46</v>
      </c>
      <c r="O846" s="66"/>
      <c r="P846" s="184">
        <f>O846*H846</f>
        <v>0</v>
      </c>
      <c r="Q846" s="184">
        <v>3.8E-3</v>
      </c>
      <c r="R846" s="184">
        <f>Q846*H846</f>
        <v>1.9095000000000001E-2</v>
      </c>
      <c r="S846" s="184">
        <v>0</v>
      </c>
      <c r="T846" s="185">
        <f>S846*H846</f>
        <v>0</v>
      </c>
      <c r="U846" s="36"/>
      <c r="V846" s="36"/>
      <c r="W846" s="36"/>
      <c r="X846" s="36"/>
      <c r="Y846" s="36"/>
      <c r="Z846" s="36"/>
      <c r="AA846" s="36"/>
      <c r="AB846" s="36"/>
      <c r="AC846" s="36"/>
      <c r="AD846" s="36"/>
      <c r="AE846" s="36"/>
      <c r="AR846" s="186" t="s">
        <v>265</v>
      </c>
      <c r="AT846" s="186" t="s">
        <v>145</v>
      </c>
      <c r="AU846" s="186" t="s">
        <v>85</v>
      </c>
      <c r="AY846" s="19" t="s">
        <v>142</v>
      </c>
      <c r="BE846" s="187">
        <f>IF(N846="základní",J846,0)</f>
        <v>0</v>
      </c>
      <c r="BF846" s="187">
        <f>IF(N846="snížená",J846,0)</f>
        <v>0</v>
      </c>
      <c r="BG846" s="187">
        <f>IF(N846="zákl. přenesená",J846,0)</f>
        <v>0</v>
      </c>
      <c r="BH846" s="187">
        <f>IF(N846="sníž. přenesená",J846,0)</f>
        <v>0</v>
      </c>
      <c r="BI846" s="187">
        <f>IF(N846="nulová",J846,0)</f>
        <v>0</v>
      </c>
      <c r="BJ846" s="19" t="s">
        <v>83</v>
      </c>
      <c r="BK846" s="187">
        <f>ROUND(I846*H846,2)</f>
        <v>0</v>
      </c>
      <c r="BL846" s="19" t="s">
        <v>265</v>
      </c>
      <c r="BM846" s="186" t="s">
        <v>959</v>
      </c>
    </row>
    <row r="847" spans="1:65" s="2" customFormat="1" ht="11.25">
      <c r="A847" s="36"/>
      <c r="B847" s="37"/>
      <c r="C847" s="38"/>
      <c r="D847" s="188" t="s">
        <v>152</v>
      </c>
      <c r="E847" s="38"/>
      <c r="F847" s="189" t="s">
        <v>960</v>
      </c>
      <c r="G847" s="38"/>
      <c r="H847" s="38"/>
      <c r="I847" s="190"/>
      <c r="J847" s="38"/>
      <c r="K847" s="38"/>
      <c r="L847" s="41"/>
      <c r="M847" s="191"/>
      <c r="N847" s="192"/>
      <c r="O847" s="66"/>
      <c r="P847" s="66"/>
      <c r="Q847" s="66"/>
      <c r="R847" s="66"/>
      <c r="S847" s="66"/>
      <c r="T847" s="67"/>
      <c r="U847" s="36"/>
      <c r="V847" s="36"/>
      <c r="W847" s="36"/>
      <c r="X847" s="36"/>
      <c r="Y847" s="36"/>
      <c r="Z847" s="36"/>
      <c r="AA847" s="36"/>
      <c r="AB847" s="36"/>
      <c r="AC847" s="36"/>
      <c r="AD847" s="36"/>
      <c r="AE847" s="36"/>
      <c r="AT847" s="19" t="s">
        <v>152</v>
      </c>
      <c r="AU847" s="19" t="s">
        <v>85</v>
      </c>
    </row>
    <row r="848" spans="1:65" s="2" customFormat="1" ht="24.2" customHeight="1">
      <c r="A848" s="36"/>
      <c r="B848" s="37"/>
      <c r="C848" s="175" t="s">
        <v>961</v>
      </c>
      <c r="D848" s="175" t="s">
        <v>145</v>
      </c>
      <c r="E848" s="176" t="s">
        <v>962</v>
      </c>
      <c r="F848" s="177" t="s">
        <v>963</v>
      </c>
      <c r="G848" s="178" t="s">
        <v>174</v>
      </c>
      <c r="H848" s="179">
        <v>1</v>
      </c>
      <c r="I848" s="180"/>
      <c r="J848" s="181">
        <f>ROUND(I848*H848,2)</f>
        <v>0</v>
      </c>
      <c r="K848" s="177" t="s">
        <v>149</v>
      </c>
      <c r="L848" s="41"/>
      <c r="M848" s="182" t="s">
        <v>21</v>
      </c>
      <c r="N848" s="183" t="s">
        <v>46</v>
      </c>
      <c r="O848" s="66"/>
      <c r="P848" s="184">
        <f>O848*H848</f>
        <v>0</v>
      </c>
      <c r="Q848" s="184">
        <v>3.5699999999999998E-3</v>
      </c>
      <c r="R848" s="184">
        <f>Q848*H848</f>
        <v>3.5699999999999998E-3</v>
      </c>
      <c r="S848" s="184">
        <v>0</v>
      </c>
      <c r="T848" s="185">
        <f>S848*H848</f>
        <v>0</v>
      </c>
      <c r="U848" s="36"/>
      <c r="V848" s="36"/>
      <c r="W848" s="36"/>
      <c r="X848" s="36"/>
      <c r="Y848" s="36"/>
      <c r="Z848" s="36"/>
      <c r="AA848" s="36"/>
      <c r="AB848" s="36"/>
      <c r="AC848" s="36"/>
      <c r="AD848" s="36"/>
      <c r="AE848" s="36"/>
      <c r="AR848" s="186" t="s">
        <v>265</v>
      </c>
      <c r="AT848" s="186" t="s">
        <v>145</v>
      </c>
      <c r="AU848" s="186" t="s">
        <v>85</v>
      </c>
      <c r="AY848" s="19" t="s">
        <v>142</v>
      </c>
      <c r="BE848" s="187">
        <f>IF(N848="základní",J848,0)</f>
        <v>0</v>
      </c>
      <c r="BF848" s="187">
        <f>IF(N848="snížená",J848,0)</f>
        <v>0</v>
      </c>
      <c r="BG848" s="187">
        <f>IF(N848="zákl. přenesená",J848,0)</f>
        <v>0</v>
      </c>
      <c r="BH848" s="187">
        <f>IF(N848="sníž. přenesená",J848,0)</f>
        <v>0</v>
      </c>
      <c r="BI848" s="187">
        <f>IF(N848="nulová",J848,0)</f>
        <v>0</v>
      </c>
      <c r="BJ848" s="19" t="s">
        <v>83</v>
      </c>
      <c r="BK848" s="187">
        <f>ROUND(I848*H848,2)</f>
        <v>0</v>
      </c>
      <c r="BL848" s="19" t="s">
        <v>265</v>
      </c>
      <c r="BM848" s="186" t="s">
        <v>964</v>
      </c>
    </row>
    <row r="849" spans="1:65" s="2" customFormat="1" ht="11.25">
      <c r="A849" s="36"/>
      <c r="B849" s="37"/>
      <c r="C849" s="38"/>
      <c r="D849" s="188" t="s">
        <v>152</v>
      </c>
      <c r="E849" s="38"/>
      <c r="F849" s="189" t="s">
        <v>965</v>
      </c>
      <c r="G849" s="38"/>
      <c r="H849" s="38"/>
      <c r="I849" s="190"/>
      <c r="J849" s="38"/>
      <c r="K849" s="38"/>
      <c r="L849" s="41"/>
      <c r="M849" s="191"/>
      <c r="N849" s="192"/>
      <c r="O849" s="66"/>
      <c r="P849" s="66"/>
      <c r="Q849" s="66"/>
      <c r="R849" s="66"/>
      <c r="S849" s="66"/>
      <c r="T849" s="67"/>
      <c r="U849" s="36"/>
      <c r="V849" s="36"/>
      <c r="W849" s="36"/>
      <c r="X849" s="36"/>
      <c r="Y849" s="36"/>
      <c r="Z849" s="36"/>
      <c r="AA849" s="36"/>
      <c r="AB849" s="36"/>
      <c r="AC849" s="36"/>
      <c r="AD849" s="36"/>
      <c r="AE849" s="36"/>
      <c r="AT849" s="19" t="s">
        <v>152</v>
      </c>
      <c r="AU849" s="19" t="s">
        <v>85</v>
      </c>
    </row>
    <row r="850" spans="1:65" s="2" customFormat="1" ht="16.5" customHeight="1">
      <c r="A850" s="36"/>
      <c r="B850" s="37"/>
      <c r="C850" s="175" t="s">
        <v>966</v>
      </c>
      <c r="D850" s="175" t="s">
        <v>145</v>
      </c>
      <c r="E850" s="176" t="s">
        <v>967</v>
      </c>
      <c r="F850" s="177" t="s">
        <v>968</v>
      </c>
      <c r="G850" s="178" t="s">
        <v>167</v>
      </c>
      <c r="H850" s="179">
        <v>23</v>
      </c>
      <c r="I850" s="180"/>
      <c r="J850" s="181">
        <f>ROUND(I850*H850,2)</f>
        <v>0</v>
      </c>
      <c r="K850" s="177" t="s">
        <v>149</v>
      </c>
      <c r="L850" s="41"/>
      <c r="M850" s="182" t="s">
        <v>21</v>
      </c>
      <c r="N850" s="183" t="s">
        <v>46</v>
      </c>
      <c r="O850" s="66"/>
      <c r="P850" s="184">
        <f>O850*H850</f>
        <v>0</v>
      </c>
      <c r="Q850" s="184">
        <v>3.7699999999999999E-3</v>
      </c>
      <c r="R850" s="184">
        <f>Q850*H850</f>
        <v>8.6709999999999995E-2</v>
      </c>
      <c r="S850" s="184">
        <v>0</v>
      </c>
      <c r="T850" s="185">
        <f>S850*H850</f>
        <v>0</v>
      </c>
      <c r="U850" s="36"/>
      <c r="V850" s="36"/>
      <c r="W850" s="36"/>
      <c r="X850" s="36"/>
      <c r="Y850" s="36"/>
      <c r="Z850" s="36"/>
      <c r="AA850" s="36"/>
      <c r="AB850" s="36"/>
      <c r="AC850" s="36"/>
      <c r="AD850" s="36"/>
      <c r="AE850" s="36"/>
      <c r="AR850" s="186" t="s">
        <v>265</v>
      </c>
      <c r="AT850" s="186" t="s">
        <v>145</v>
      </c>
      <c r="AU850" s="186" t="s">
        <v>85</v>
      </c>
      <c r="AY850" s="19" t="s">
        <v>142</v>
      </c>
      <c r="BE850" s="187">
        <f>IF(N850="základní",J850,0)</f>
        <v>0</v>
      </c>
      <c r="BF850" s="187">
        <f>IF(N850="snížená",J850,0)</f>
        <v>0</v>
      </c>
      <c r="BG850" s="187">
        <f>IF(N850="zákl. přenesená",J850,0)</f>
        <v>0</v>
      </c>
      <c r="BH850" s="187">
        <f>IF(N850="sníž. přenesená",J850,0)</f>
        <v>0</v>
      </c>
      <c r="BI850" s="187">
        <f>IF(N850="nulová",J850,0)</f>
        <v>0</v>
      </c>
      <c r="BJ850" s="19" t="s">
        <v>83</v>
      </c>
      <c r="BK850" s="187">
        <f>ROUND(I850*H850,2)</f>
        <v>0</v>
      </c>
      <c r="BL850" s="19" t="s">
        <v>265</v>
      </c>
      <c r="BM850" s="186" t="s">
        <v>969</v>
      </c>
    </row>
    <row r="851" spans="1:65" s="2" customFormat="1" ht="11.25">
      <c r="A851" s="36"/>
      <c r="B851" s="37"/>
      <c r="C851" s="38"/>
      <c r="D851" s="188" t="s">
        <v>152</v>
      </c>
      <c r="E851" s="38"/>
      <c r="F851" s="189" t="s">
        <v>970</v>
      </c>
      <c r="G851" s="38"/>
      <c r="H851" s="38"/>
      <c r="I851" s="190"/>
      <c r="J851" s="38"/>
      <c r="K851" s="38"/>
      <c r="L851" s="41"/>
      <c r="M851" s="191"/>
      <c r="N851" s="192"/>
      <c r="O851" s="66"/>
      <c r="P851" s="66"/>
      <c r="Q851" s="66"/>
      <c r="R851" s="66"/>
      <c r="S851" s="66"/>
      <c r="T851" s="67"/>
      <c r="U851" s="36"/>
      <c r="V851" s="36"/>
      <c r="W851" s="36"/>
      <c r="X851" s="36"/>
      <c r="Y851" s="36"/>
      <c r="Z851" s="36"/>
      <c r="AA851" s="36"/>
      <c r="AB851" s="36"/>
      <c r="AC851" s="36"/>
      <c r="AD851" s="36"/>
      <c r="AE851" s="36"/>
      <c r="AT851" s="19" t="s">
        <v>152</v>
      </c>
      <c r="AU851" s="19" t="s">
        <v>85</v>
      </c>
    </row>
    <row r="852" spans="1:65" s="13" customFormat="1" ht="11.25">
      <c r="B852" s="193"/>
      <c r="C852" s="194"/>
      <c r="D852" s="195" t="s">
        <v>154</v>
      </c>
      <c r="E852" s="196" t="s">
        <v>21</v>
      </c>
      <c r="F852" s="197" t="s">
        <v>971</v>
      </c>
      <c r="G852" s="194"/>
      <c r="H852" s="196" t="s">
        <v>21</v>
      </c>
      <c r="I852" s="198"/>
      <c r="J852" s="194"/>
      <c r="K852" s="194"/>
      <c r="L852" s="199"/>
      <c r="M852" s="200"/>
      <c r="N852" s="201"/>
      <c r="O852" s="201"/>
      <c r="P852" s="201"/>
      <c r="Q852" s="201"/>
      <c r="R852" s="201"/>
      <c r="S852" s="201"/>
      <c r="T852" s="202"/>
      <c r="AT852" s="203" t="s">
        <v>154</v>
      </c>
      <c r="AU852" s="203" t="s">
        <v>85</v>
      </c>
      <c r="AV852" s="13" t="s">
        <v>83</v>
      </c>
      <c r="AW852" s="13" t="s">
        <v>36</v>
      </c>
      <c r="AX852" s="13" t="s">
        <v>75</v>
      </c>
      <c r="AY852" s="203" t="s">
        <v>142</v>
      </c>
    </row>
    <row r="853" spans="1:65" s="14" customFormat="1" ht="11.25">
      <c r="B853" s="204"/>
      <c r="C853" s="205"/>
      <c r="D853" s="195" t="s">
        <v>154</v>
      </c>
      <c r="E853" s="206" t="s">
        <v>21</v>
      </c>
      <c r="F853" s="207" t="s">
        <v>972</v>
      </c>
      <c r="G853" s="205"/>
      <c r="H853" s="208">
        <v>18.5</v>
      </c>
      <c r="I853" s="209"/>
      <c r="J853" s="205"/>
      <c r="K853" s="205"/>
      <c r="L853" s="210"/>
      <c r="M853" s="211"/>
      <c r="N853" s="212"/>
      <c r="O853" s="212"/>
      <c r="P853" s="212"/>
      <c r="Q853" s="212"/>
      <c r="R853" s="212"/>
      <c r="S853" s="212"/>
      <c r="T853" s="213"/>
      <c r="AT853" s="214" t="s">
        <v>154</v>
      </c>
      <c r="AU853" s="214" t="s">
        <v>85</v>
      </c>
      <c r="AV853" s="14" t="s">
        <v>85</v>
      </c>
      <c r="AW853" s="14" t="s">
        <v>36</v>
      </c>
      <c r="AX853" s="14" t="s">
        <v>75</v>
      </c>
      <c r="AY853" s="214" t="s">
        <v>142</v>
      </c>
    </row>
    <row r="854" spans="1:65" s="14" customFormat="1" ht="11.25">
      <c r="B854" s="204"/>
      <c r="C854" s="205"/>
      <c r="D854" s="195" t="s">
        <v>154</v>
      </c>
      <c r="E854" s="206" t="s">
        <v>21</v>
      </c>
      <c r="F854" s="207" t="s">
        <v>973</v>
      </c>
      <c r="G854" s="205"/>
      <c r="H854" s="208">
        <v>4.5</v>
      </c>
      <c r="I854" s="209"/>
      <c r="J854" s="205"/>
      <c r="K854" s="205"/>
      <c r="L854" s="210"/>
      <c r="M854" s="211"/>
      <c r="N854" s="212"/>
      <c r="O854" s="212"/>
      <c r="P854" s="212"/>
      <c r="Q854" s="212"/>
      <c r="R854" s="212"/>
      <c r="S854" s="212"/>
      <c r="T854" s="213"/>
      <c r="AT854" s="214" t="s">
        <v>154</v>
      </c>
      <c r="AU854" s="214" t="s">
        <v>85</v>
      </c>
      <c r="AV854" s="14" t="s">
        <v>85</v>
      </c>
      <c r="AW854" s="14" t="s">
        <v>36</v>
      </c>
      <c r="AX854" s="14" t="s">
        <v>75</v>
      </c>
      <c r="AY854" s="214" t="s">
        <v>142</v>
      </c>
    </row>
    <row r="855" spans="1:65" s="16" customFormat="1" ht="11.25">
      <c r="B855" s="226"/>
      <c r="C855" s="227"/>
      <c r="D855" s="195" t="s">
        <v>154</v>
      </c>
      <c r="E855" s="228" t="s">
        <v>21</v>
      </c>
      <c r="F855" s="229" t="s">
        <v>164</v>
      </c>
      <c r="G855" s="227"/>
      <c r="H855" s="230">
        <v>23</v>
      </c>
      <c r="I855" s="231"/>
      <c r="J855" s="227"/>
      <c r="K855" s="227"/>
      <c r="L855" s="232"/>
      <c r="M855" s="233"/>
      <c r="N855" s="234"/>
      <c r="O855" s="234"/>
      <c r="P855" s="234"/>
      <c r="Q855" s="234"/>
      <c r="R855" s="234"/>
      <c r="S855" s="234"/>
      <c r="T855" s="235"/>
      <c r="AT855" s="236" t="s">
        <v>154</v>
      </c>
      <c r="AU855" s="236" t="s">
        <v>85</v>
      </c>
      <c r="AV855" s="16" t="s">
        <v>150</v>
      </c>
      <c r="AW855" s="16" t="s">
        <v>36</v>
      </c>
      <c r="AX855" s="16" t="s">
        <v>83</v>
      </c>
      <c r="AY855" s="236" t="s">
        <v>142</v>
      </c>
    </row>
    <row r="856" spans="1:65" s="2" customFormat="1" ht="24.2" customHeight="1">
      <c r="A856" s="36"/>
      <c r="B856" s="37"/>
      <c r="C856" s="175" t="s">
        <v>974</v>
      </c>
      <c r="D856" s="175" t="s">
        <v>145</v>
      </c>
      <c r="E856" s="176" t="s">
        <v>975</v>
      </c>
      <c r="F856" s="177" t="s">
        <v>976</v>
      </c>
      <c r="G856" s="178" t="s">
        <v>248</v>
      </c>
      <c r="H856" s="179">
        <v>0.187</v>
      </c>
      <c r="I856" s="180"/>
      <c r="J856" s="181">
        <f>ROUND(I856*H856,2)</f>
        <v>0</v>
      </c>
      <c r="K856" s="177" t="s">
        <v>149</v>
      </c>
      <c r="L856" s="41"/>
      <c r="M856" s="182" t="s">
        <v>21</v>
      </c>
      <c r="N856" s="183" t="s">
        <v>46</v>
      </c>
      <c r="O856" s="66"/>
      <c r="P856" s="184">
        <f>O856*H856</f>
        <v>0</v>
      </c>
      <c r="Q856" s="184">
        <v>0</v>
      </c>
      <c r="R856" s="184">
        <f>Q856*H856</f>
        <v>0</v>
      </c>
      <c r="S856" s="184">
        <v>0</v>
      </c>
      <c r="T856" s="185">
        <f>S856*H856</f>
        <v>0</v>
      </c>
      <c r="U856" s="36"/>
      <c r="V856" s="36"/>
      <c r="W856" s="36"/>
      <c r="X856" s="36"/>
      <c r="Y856" s="36"/>
      <c r="Z856" s="36"/>
      <c r="AA856" s="36"/>
      <c r="AB856" s="36"/>
      <c r="AC856" s="36"/>
      <c r="AD856" s="36"/>
      <c r="AE856" s="36"/>
      <c r="AR856" s="186" t="s">
        <v>265</v>
      </c>
      <c r="AT856" s="186" t="s">
        <v>145</v>
      </c>
      <c r="AU856" s="186" t="s">
        <v>85</v>
      </c>
      <c r="AY856" s="19" t="s">
        <v>142</v>
      </c>
      <c r="BE856" s="187">
        <f>IF(N856="základní",J856,0)</f>
        <v>0</v>
      </c>
      <c r="BF856" s="187">
        <f>IF(N856="snížená",J856,0)</f>
        <v>0</v>
      </c>
      <c r="BG856" s="187">
        <f>IF(N856="zákl. přenesená",J856,0)</f>
        <v>0</v>
      </c>
      <c r="BH856" s="187">
        <f>IF(N856="sníž. přenesená",J856,0)</f>
        <v>0</v>
      </c>
      <c r="BI856" s="187">
        <f>IF(N856="nulová",J856,0)</f>
        <v>0</v>
      </c>
      <c r="BJ856" s="19" t="s">
        <v>83</v>
      </c>
      <c r="BK856" s="187">
        <f>ROUND(I856*H856,2)</f>
        <v>0</v>
      </c>
      <c r="BL856" s="19" t="s">
        <v>265</v>
      </c>
      <c r="BM856" s="186" t="s">
        <v>977</v>
      </c>
    </row>
    <row r="857" spans="1:65" s="2" customFormat="1" ht="11.25">
      <c r="A857" s="36"/>
      <c r="B857" s="37"/>
      <c r="C857" s="38"/>
      <c r="D857" s="188" t="s">
        <v>152</v>
      </c>
      <c r="E857" s="38"/>
      <c r="F857" s="189" t="s">
        <v>978</v>
      </c>
      <c r="G857" s="38"/>
      <c r="H857" s="38"/>
      <c r="I857" s="190"/>
      <c r="J857" s="38"/>
      <c r="K857" s="38"/>
      <c r="L857" s="41"/>
      <c r="M857" s="191"/>
      <c r="N857" s="192"/>
      <c r="O857" s="66"/>
      <c r="P857" s="66"/>
      <c r="Q857" s="66"/>
      <c r="R857" s="66"/>
      <c r="S857" s="66"/>
      <c r="T857" s="67"/>
      <c r="U857" s="36"/>
      <c r="V857" s="36"/>
      <c r="W857" s="36"/>
      <c r="X857" s="36"/>
      <c r="Y857" s="36"/>
      <c r="Z857" s="36"/>
      <c r="AA857" s="36"/>
      <c r="AB857" s="36"/>
      <c r="AC857" s="36"/>
      <c r="AD857" s="36"/>
      <c r="AE857" s="36"/>
      <c r="AT857" s="19" t="s">
        <v>152</v>
      </c>
      <c r="AU857" s="19" t="s">
        <v>85</v>
      </c>
    </row>
    <row r="858" spans="1:65" s="12" customFormat="1" ht="22.9" customHeight="1">
      <c r="B858" s="159"/>
      <c r="C858" s="160"/>
      <c r="D858" s="161" t="s">
        <v>74</v>
      </c>
      <c r="E858" s="173" t="s">
        <v>979</v>
      </c>
      <c r="F858" s="173" t="s">
        <v>980</v>
      </c>
      <c r="G858" s="160"/>
      <c r="H858" s="160"/>
      <c r="I858" s="163"/>
      <c r="J858" s="174">
        <f>BK858</f>
        <v>0</v>
      </c>
      <c r="K858" s="160"/>
      <c r="L858" s="165"/>
      <c r="M858" s="166"/>
      <c r="N858" s="167"/>
      <c r="O858" s="167"/>
      <c r="P858" s="168">
        <f>SUM(P859:P876)</f>
        <v>0</v>
      </c>
      <c r="Q858" s="167"/>
      <c r="R858" s="168">
        <f>SUM(R859:R876)</f>
        <v>0.26119999999999999</v>
      </c>
      <c r="S858" s="167"/>
      <c r="T858" s="169">
        <f>SUM(T859:T876)</f>
        <v>0</v>
      </c>
      <c r="AR858" s="170" t="s">
        <v>85</v>
      </c>
      <c r="AT858" s="171" t="s">
        <v>74</v>
      </c>
      <c r="AU858" s="171" t="s">
        <v>83</v>
      </c>
      <c r="AY858" s="170" t="s">
        <v>142</v>
      </c>
      <c r="BK858" s="172">
        <f>SUM(BK859:BK876)</f>
        <v>0</v>
      </c>
    </row>
    <row r="859" spans="1:65" s="2" customFormat="1" ht="24.2" customHeight="1">
      <c r="A859" s="36"/>
      <c r="B859" s="37"/>
      <c r="C859" s="175" t="s">
        <v>981</v>
      </c>
      <c r="D859" s="175" t="s">
        <v>145</v>
      </c>
      <c r="E859" s="176" t="s">
        <v>982</v>
      </c>
      <c r="F859" s="177" t="s">
        <v>983</v>
      </c>
      <c r="G859" s="178" t="s">
        <v>174</v>
      </c>
      <c r="H859" s="179">
        <v>2</v>
      </c>
      <c r="I859" s="180"/>
      <c r="J859" s="181">
        <f>ROUND(I859*H859,2)</f>
        <v>0</v>
      </c>
      <c r="K859" s="177" t="s">
        <v>149</v>
      </c>
      <c r="L859" s="41"/>
      <c r="M859" s="182" t="s">
        <v>21</v>
      </c>
      <c r="N859" s="183" t="s">
        <v>46</v>
      </c>
      <c r="O859" s="66"/>
      <c r="P859" s="184">
        <f>O859*H859</f>
        <v>0</v>
      </c>
      <c r="Q859" s="184">
        <v>0</v>
      </c>
      <c r="R859" s="184">
        <f>Q859*H859</f>
        <v>0</v>
      </c>
      <c r="S859" s="184">
        <v>0</v>
      </c>
      <c r="T859" s="185">
        <f>S859*H859</f>
        <v>0</v>
      </c>
      <c r="U859" s="36"/>
      <c r="V859" s="36"/>
      <c r="W859" s="36"/>
      <c r="X859" s="36"/>
      <c r="Y859" s="36"/>
      <c r="Z859" s="36"/>
      <c r="AA859" s="36"/>
      <c r="AB859" s="36"/>
      <c r="AC859" s="36"/>
      <c r="AD859" s="36"/>
      <c r="AE859" s="36"/>
      <c r="AR859" s="186" t="s">
        <v>265</v>
      </c>
      <c r="AT859" s="186" t="s">
        <v>145</v>
      </c>
      <c r="AU859" s="186" t="s">
        <v>85</v>
      </c>
      <c r="AY859" s="19" t="s">
        <v>142</v>
      </c>
      <c r="BE859" s="187">
        <f>IF(N859="základní",J859,0)</f>
        <v>0</v>
      </c>
      <c r="BF859" s="187">
        <f>IF(N859="snížená",J859,0)</f>
        <v>0</v>
      </c>
      <c r="BG859" s="187">
        <f>IF(N859="zákl. přenesená",J859,0)</f>
        <v>0</v>
      </c>
      <c r="BH859" s="187">
        <f>IF(N859="sníž. přenesená",J859,0)</f>
        <v>0</v>
      </c>
      <c r="BI859" s="187">
        <f>IF(N859="nulová",J859,0)</f>
        <v>0</v>
      </c>
      <c r="BJ859" s="19" t="s">
        <v>83</v>
      </c>
      <c r="BK859" s="187">
        <f>ROUND(I859*H859,2)</f>
        <v>0</v>
      </c>
      <c r="BL859" s="19" t="s">
        <v>265</v>
      </c>
      <c r="BM859" s="186" t="s">
        <v>984</v>
      </c>
    </row>
    <row r="860" spans="1:65" s="2" customFormat="1" ht="11.25">
      <c r="A860" s="36"/>
      <c r="B860" s="37"/>
      <c r="C860" s="38"/>
      <c r="D860" s="188" t="s">
        <v>152</v>
      </c>
      <c r="E860" s="38"/>
      <c r="F860" s="189" t="s">
        <v>985</v>
      </c>
      <c r="G860" s="38"/>
      <c r="H860" s="38"/>
      <c r="I860" s="190"/>
      <c r="J860" s="38"/>
      <c r="K860" s="38"/>
      <c r="L860" s="41"/>
      <c r="M860" s="191"/>
      <c r="N860" s="192"/>
      <c r="O860" s="66"/>
      <c r="P860" s="66"/>
      <c r="Q860" s="66"/>
      <c r="R860" s="66"/>
      <c r="S860" s="66"/>
      <c r="T860" s="67"/>
      <c r="U860" s="36"/>
      <c r="V860" s="36"/>
      <c r="W860" s="36"/>
      <c r="X860" s="36"/>
      <c r="Y860" s="36"/>
      <c r="Z860" s="36"/>
      <c r="AA860" s="36"/>
      <c r="AB860" s="36"/>
      <c r="AC860" s="36"/>
      <c r="AD860" s="36"/>
      <c r="AE860" s="36"/>
      <c r="AT860" s="19" t="s">
        <v>152</v>
      </c>
      <c r="AU860" s="19" t="s">
        <v>85</v>
      </c>
    </row>
    <row r="861" spans="1:65" s="13" customFormat="1" ht="11.25">
      <c r="B861" s="193"/>
      <c r="C861" s="194"/>
      <c r="D861" s="195" t="s">
        <v>154</v>
      </c>
      <c r="E861" s="196" t="s">
        <v>21</v>
      </c>
      <c r="F861" s="197" t="s">
        <v>376</v>
      </c>
      <c r="G861" s="194"/>
      <c r="H861" s="196" t="s">
        <v>21</v>
      </c>
      <c r="I861" s="198"/>
      <c r="J861" s="194"/>
      <c r="K861" s="194"/>
      <c r="L861" s="199"/>
      <c r="M861" s="200"/>
      <c r="N861" s="201"/>
      <c r="O861" s="201"/>
      <c r="P861" s="201"/>
      <c r="Q861" s="201"/>
      <c r="R861" s="201"/>
      <c r="S861" s="201"/>
      <c r="T861" s="202"/>
      <c r="AT861" s="203" t="s">
        <v>154</v>
      </c>
      <c r="AU861" s="203" t="s">
        <v>85</v>
      </c>
      <c r="AV861" s="13" t="s">
        <v>83</v>
      </c>
      <c r="AW861" s="13" t="s">
        <v>36</v>
      </c>
      <c r="AX861" s="13" t="s">
        <v>75</v>
      </c>
      <c r="AY861" s="203" t="s">
        <v>142</v>
      </c>
    </row>
    <row r="862" spans="1:65" s="14" customFormat="1" ht="11.25">
      <c r="B862" s="204"/>
      <c r="C862" s="205"/>
      <c r="D862" s="195" t="s">
        <v>154</v>
      </c>
      <c r="E862" s="206" t="s">
        <v>21</v>
      </c>
      <c r="F862" s="207" t="s">
        <v>184</v>
      </c>
      <c r="G862" s="205"/>
      <c r="H862" s="208">
        <v>2</v>
      </c>
      <c r="I862" s="209"/>
      <c r="J862" s="205"/>
      <c r="K862" s="205"/>
      <c r="L862" s="210"/>
      <c r="M862" s="211"/>
      <c r="N862" s="212"/>
      <c r="O862" s="212"/>
      <c r="P862" s="212"/>
      <c r="Q862" s="212"/>
      <c r="R862" s="212"/>
      <c r="S862" s="212"/>
      <c r="T862" s="213"/>
      <c r="AT862" s="214" t="s">
        <v>154</v>
      </c>
      <c r="AU862" s="214" t="s">
        <v>85</v>
      </c>
      <c r="AV862" s="14" t="s">
        <v>85</v>
      </c>
      <c r="AW862" s="14" t="s">
        <v>36</v>
      </c>
      <c r="AX862" s="14" t="s">
        <v>75</v>
      </c>
      <c r="AY862" s="214" t="s">
        <v>142</v>
      </c>
    </row>
    <row r="863" spans="1:65" s="16" customFormat="1" ht="11.25">
      <c r="B863" s="226"/>
      <c r="C863" s="227"/>
      <c r="D863" s="195" t="s">
        <v>154</v>
      </c>
      <c r="E863" s="228" t="s">
        <v>21</v>
      </c>
      <c r="F863" s="229" t="s">
        <v>164</v>
      </c>
      <c r="G863" s="227"/>
      <c r="H863" s="230">
        <v>2</v>
      </c>
      <c r="I863" s="231"/>
      <c r="J863" s="227"/>
      <c r="K863" s="227"/>
      <c r="L863" s="232"/>
      <c r="M863" s="233"/>
      <c r="N863" s="234"/>
      <c r="O863" s="234"/>
      <c r="P863" s="234"/>
      <c r="Q863" s="234"/>
      <c r="R863" s="234"/>
      <c r="S863" s="234"/>
      <c r="T863" s="235"/>
      <c r="AT863" s="236" t="s">
        <v>154</v>
      </c>
      <c r="AU863" s="236" t="s">
        <v>85</v>
      </c>
      <c r="AV863" s="16" t="s">
        <v>150</v>
      </c>
      <c r="AW863" s="16" t="s">
        <v>36</v>
      </c>
      <c r="AX863" s="16" t="s">
        <v>83</v>
      </c>
      <c r="AY863" s="236" t="s">
        <v>142</v>
      </c>
    </row>
    <row r="864" spans="1:65" s="2" customFormat="1" ht="24.2" customHeight="1">
      <c r="A864" s="36"/>
      <c r="B864" s="37"/>
      <c r="C864" s="238" t="s">
        <v>986</v>
      </c>
      <c r="D864" s="238" t="s">
        <v>381</v>
      </c>
      <c r="E864" s="239" t="s">
        <v>987</v>
      </c>
      <c r="F864" s="240" t="s">
        <v>988</v>
      </c>
      <c r="G864" s="241" t="s">
        <v>174</v>
      </c>
      <c r="H864" s="242">
        <v>2</v>
      </c>
      <c r="I864" s="243"/>
      <c r="J864" s="244">
        <f>ROUND(I864*H864,2)</f>
        <v>0</v>
      </c>
      <c r="K864" s="240" t="s">
        <v>866</v>
      </c>
      <c r="L864" s="245"/>
      <c r="M864" s="246" t="s">
        <v>21</v>
      </c>
      <c r="N864" s="247" t="s">
        <v>46</v>
      </c>
      <c r="O864" s="66"/>
      <c r="P864" s="184">
        <f>O864*H864</f>
        <v>0</v>
      </c>
      <c r="Q864" s="184">
        <v>4.2999999999999997E-2</v>
      </c>
      <c r="R864" s="184">
        <f>Q864*H864</f>
        <v>8.5999999999999993E-2</v>
      </c>
      <c r="S864" s="184">
        <v>0</v>
      </c>
      <c r="T864" s="185">
        <f>S864*H864</f>
        <v>0</v>
      </c>
      <c r="U864" s="36"/>
      <c r="V864" s="36"/>
      <c r="W864" s="36"/>
      <c r="X864" s="36"/>
      <c r="Y864" s="36"/>
      <c r="Z864" s="36"/>
      <c r="AA864" s="36"/>
      <c r="AB864" s="36"/>
      <c r="AC864" s="36"/>
      <c r="AD864" s="36"/>
      <c r="AE864" s="36"/>
      <c r="AR864" s="186" t="s">
        <v>395</v>
      </c>
      <c r="AT864" s="186" t="s">
        <v>381</v>
      </c>
      <c r="AU864" s="186" t="s">
        <v>85</v>
      </c>
      <c r="AY864" s="19" t="s">
        <v>142</v>
      </c>
      <c r="BE864" s="187">
        <f>IF(N864="základní",J864,0)</f>
        <v>0</v>
      </c>
      <c r="BF864" s="187">
        <f>IF(N864="snížená",J864,0)</f>
        <v>0</v>
      </c>
      <c r="BG864" s="187">
        <f>IF(N864="zákl. přenesená",J864,0)</f>
        <v>0</v>
      </c>
      <c r="BH864" s="187">
        <f>IF(N864="sníž. přenesená",J864,0)</f>
        <v>0</v>
      </c>
      <c r="BI864" s="187">
        <f>IF(N864="nulová",J864,0)</f>
        <v>0</v>
      </c>
      <c r="BJ864" s="19" t="s">
        <v>83</v>
      </c>
      <c r="BK864" s="187">
        <f>ROUND(I864*H864,2)</f>
        <v>0</v>
      </c>
      <c r="BL864" s="19" t="s">
        <v>265</v>
      </c>
      <c r="BM864" s="186" t="s">
        <v>989</v>
      </c>
    </row>
    <row r="865" spans="1:65" s="2" customFormat="1" ht="24.2" customHeight="1">
      <c r="A865" s="36"/>
      <c r="B865" s="37"/>
      <c r="C865" s="175" t="s">
        <v>990</v>
      </c>
      <c r="D865" s="175" t="s">
        <v>145</v>
      </c>
      <c r="E865" s="176" t="s">
        <v>991</v>
      </c>
      <c r="F865" s="177" t="s">
        <v>992</v>
      </c>
      <c r="G865" s="178" t="s">
        <v>174</v>
      </c>
      <c r="H865" s="179">
        <v>8</v>
      </c>
      <c r="I865" s="180"/>
      <c r="J865" s="181">
        <f>ROUND(I865*H865,2)</f>
        <v>0</v>
      </c>
      <c r="K865" s="177" t="s">
        <v>149</v>
      </c>
      <c r="L865" s="41"/>
      <c r="M865" s="182" t="s">
        <v>21</v>
      </c>
      <c r="N865" s="183" t="s">
        <v>46</v>
      </c>
      <c r="O865" s="66"/>
      <c r="P865" s="184">
        <f>O865*H865</f>
        <v>0</v>
      </c>
      <c r="Q865" s="184">
        <v>0</v>
      </c>
      <c r="R865" s="184">
        <f>Q865*H865</f>
        <v>0</v>
      </c>
      <c r="S865" s="184">
        <v>0</v>
      </c>
      <c r="T865" s="185">
        <f>S865*H865</f>
        <v>0</v>
      </c>
      <c r="U865" s="36"/>
      <c r="V865" s="36"/>
      <c r="W865" s="36"/>
      <c r="X865" s="36"/>
      <c r="Y865" s="36"/>
      <c r="Z865" s="36"/>
      <c r="AA865" s="36"/>
      <c r="AB865" s="36"/>
      <c r="AC865" s="36"/>
      <c r="AD865" s="36"/>
      <c r="AE865" s="36"/>
      <c r="AR865" s="186" t="s">
        <v>265</v>
      </c>
      <c r="AT865" s="186" t="s">
        <v>145</v>
      </c>
      <c r="AU865" s="186" t="s">
        <v>85</v>
      </c>
      <c r="AY865" s="19" t="s">
        <v>142</v>
      </c>
      <c r="BE865" s="187">
        <f>IF(N865="základní",J865,0)</f>
        <v>0</v>
      </c>
      <c r="BF865" s="187">
        <f>IF(N865="snížená",J865,0)</f>
        <v>0</v>
      </c>
      <c r="BG865" s="187">
        <f>IF(N865="zákl. přenesená",J865,0)</f>
        <v>0</v>
      </c>
      <c r="BH865" s="187">
        <f>IF(N865="sníž. přenesená",J865,0)</f>
        <v>0</v>
      </c>
      <c r="BI865" s="187">
        <f>IF(N865="nulová",J865,0)</f>
        <v>0</v>
      </c>
      <c r="BJ865" s="19" t="s">
        <v>83</v>
      </c>
      <c r="BK865" s="187">
        <f>ROUND(I865*H865,2)</f>
        <v>0</v>
      </c>
      <c r="BL865" s="19" t="s">
        <v>265</v>
      </c>
      <c r="BM865" s="186" t="s">
        <v>993</v>
      </c>
    </row>
    <row r="866" spans="1:65" s="2" customFormat="1" ht="11.25">
      <c r="A866" s="36"/>
      <c r="B866" s="37"/>
      <c r="C866" s="38"/>
      <c r="D866" s="188" t="s">
        <v>152</v>
      </c>
      <c r="E866" s="38"/>
      <c r="F866" s="189" t="s">
        <v>994</v>
      </c>
      <c r="G866" s="38"/>
      <c r="H866" s="38"/>
      <c r="I866" s="190"/>
      <c r="J866" s="38"/>
      <c r="K866" s="38"/>
      <c r="L866" s="41"/>
      <c r="M866" s="191"/>
      <c r="N866" s="192"/>
      <c r="O866" s="66"/>
      <c r="P866" s="66"/>
      <c r="Q866" s="66"/>
      <c r="R866" s="66"/>
      <c r="S866" s="66"/>
      <c r="T866" s="67"/>
      <c r="U866" s="36"/>
      <c r="V866" s="36"/>
      <c r="W866" s="36"/>
      <c r="X866" s="36"/>
      <c r="Y866" s="36"/>
      <c r="Z866" s="36"/>
      <c r="AA866" s="36"/>
      <c r="AB866" s="36"/>
      <c r="AC866" s="36"/>
      <c r="AD866" s="36"/>
      <c r="AE866" s="36"/>
      <c r="AT866" s="19" t="s">
        <v>152</v>
      </c>
      <c r="AU866" s="19" t="s">
        <v>85</v>
      </c>
    </row>
    <row r="867" spans="1:65" s="13" customFormat="1" ht="11.25">
      <c r="B867" s="193"/>
      <c r="C867" s="194"/>
      <c r="D867" s="195" t="s">
        <v>154</v>
      </c>
      <c r="E867" s="196" t="s">
        <v>21</v>
      </c>
      <c r="F867" s="197" t="s">
        <v>376</v>
      </c>
      <c r="G867" s="194"/>
      <c r="H867" s="196" t="s">
        <v>21</v>
      </c>
      <c r="I867" s="198"/>
      <c r="J867" s="194"/>
      <c r="K867" s="194"/>
      <c r="L867" s="199"/>
      <c r="M867" s="200"/>
      <c r="N867" s="201"/>
      <c r="O867" s="201"/>
      <c r="P867" s="201"/>
      <c r="Q867" s="201"/>
      <c r="R867" s="201"/>
      <c r="S867" s="201"/>
      <c r="T867" s="202"/>
      <c r="AT867" s="203" t="s">
        <v>154</v>
      </c>
      <c r="AU867" s="203" t="s">
        <v>85</v>
      </c>
      <c r="AV867" s="13" t="s">
        <v>83</v>
      </c>
      <c r="AW867" s="13" t="s">
        <v>36</v>
      </c>
      <c r="AX867" s="13" t="s">
        <v>75</v>
      </c>
      <c r="AY867" s="203" t="s">
        <v>142</v>
      </c>
    </row>
    <row r="868" spans="1:65" s="14" customFormat="1" ht="11.25">
      <c r="B868" s="204"/>
      <c r="C868" s="205"/>
      <c r="D868" s="195" t="s">
        <v>154</v>
      </c>
      <c r="E868" s="206" t="s">
        <v>21</v>
      </c>
      <c r="F868" s="207" t="s">
        <v>995</v>
      </c>
      <c r="G868" s="205"/>
      <c r="H868" s="208">
        <v>8</v>
      </c>
      <c r="I868" s="209"/>
      <c r="J868" s="205"/>
      <c r="K868" s="205"/>
      <c r="L868" s="210"/>
      <c r="M868" s="211"/>
      <c r="N868" s="212"/>
      <c r="O868" s="212"/>
      <c r="P868" s="212"/>
      <c r="Q868" s="212"/>
      <c r="R868" s="212"/>
      <c r="S868" s="212"/>
      <c r="T868" s="213"/>
      <c r="AT868" s="214" t="s">
        <v>154</v>
      </c>
      <c r="AU868" s="214" t="s">
        <v>85</v>
      </c>
      <c r="AV868" s="14" t="s">
        <v>85</v>
      </c>
      <c r="AW868" s="14" t="s">
        <v>36</v>
      </c>
      <c r="AX868" s="14" t="s">
        <v>75</v>
      </c>
      <c r="AY868" s="214" t="s">
        <v>142</v>
      </c>
    </row>
    <row r="869" spans="1:65" s="16" customFormat="1" ht="11.25">
      <c r="B869" s="226"/>
      <c r="C869" s="227"/>
      <c r="D869" s="195" t="s">
        <v>154</v>
      </c>
      <c r="E869" s="228" t="s">
        <v>21</v>
      </c>
      <c r="F869" s="229" t="s">
        <v>164</v>
      </c>
      <c r="G869" s="227"/>
      <c r="H869" s="230">
        <v>8</v>
      </c>
      <c r="I869" s="231"/>
      <c r="J869" s="227"/>
      <c r="K869" s="227"/>
      <c r="L869" s="232"/>
      <c r="M869" s="233"/>
      <c r="N869" s="234"/>
      <c r="O869" s="234"/>
      <c r="P869" s="234"/>
      <c r="Q869" s="234"/>
      <c r="R869" s="234"/>
      <c r="S869" s="234"/>
      <c r="T869" s="235"/>
      <c r="AT869" s="236" t="s">
        <v>154</v>
      </c>
      <c r="AU869" s="236" t="s">
        <v>85</v>
      </c>
      <c r="AV869" s="16" t="s">
        <v>150</v>
      </c>
      <c r="AW869" s="16" t="s">
        <v>36</v>
      </c>
      <c r="AX869" s="16" t="s">
        <v>83</v>
      </c>
      <c r="AY869" s="236" t="s">
        <v>142</v>
      </c>
    </row>
    <row r="870" spans="1:65" s="2" customFormat="1" ht="16.5" customHeight="1">
      <c r="A870" s="36"/>
      <c r="B870" s="37"/>
      <c r="C870" s="238" t="s">
        <v>996</v>
      </c>
      <c r="D870" s="238" t="s">
        <v>381</v>
      </c>
      <c r="E870" s="239" t="s">
        <v>997</v>
      </c>
      <c r="F870" s="240" t="s">
        <v>998</v>
      </c>
      <c r="G870" s="241" t="s">
        <v>167</v>
      </c>
      <c r="H870" s="242">
        <v>43.68</v>
      </c>
      <c r="I870" s="243"/>
      <c r="J870" s="244">
        <f>ROUND(I870*H870,2)</f>
        <v>0</v>
      </c>
      <c r="K870" s="240" t="s">
        <v>149</v>
      </c>
      <c r="L870" s="245"/>
      <c r="M870" s="246" t="s">
        <v>21</v>
      </c>
      <c r="N870" s="247" t="s">
        <v>46</v>
      </c>
      <c r="O870" s="66"/>
      <c r="P870" s="184">
        <f>O870*H870</f>
        <v>0</v>
      </c>
      <c r="Q870" s="184">
        <v>4.0000000000000001E-3</v>
      </c>
      <c r="R870" s="184">
        <f>Q870*H870</f>
        <v>0.17472000000000001</v>
      </c>
      <c r="S870" s="184">
        <v>0</v>
      </c>
      <c r="T870" s="185">
        <f>S870*H870</f>
        <v>0</v>
      </c>
      <c r="U870" s="36"/>
      <c r="V870" s="36"/>
      <c r="W870" s="36"/>
      <c r="X870" s="36"/>
      <c r="Y870" s="36"/>
      <c r="Z870" s="36"/>
      <c r="AA870" s="36"/>
      <c r="AB870" s="36"/>
      <c r="AC870" s="36"/>
      <c r="AD870" s="36"/>
      <c r="AE870" s="36"/>
      <c r="AR870" s="186" t="s">
        <v>395</v>
      </c>
      <c r="AT870" s="186" t="s">
        <v>381</v>
      </c>
      <c r="AU870" s="186" t="s">
        <v>85</v>
      </c>
      <c r="AY870" s="19" t="s">
        <v>142</v>
      </c>
      <c r="BE870" s="187">
        <f>IF(N870="základní",J870,0)</f>
        <v>0</v>
      </c>
      <c r="BF870" s="187">
        <f>IF(N870="snížená",J870,0)</f>
        <v>0</v>
      </c>
      <c r="BG870" s="187">
        <f>IF(N870="zákl. přenesená",J870,0)</f>
        <v>0</v>
      </c>
      <c r="BH870" s="187">
        <f>IF(N870="sníž. přenesená",J870,0)</f>
        <v>0</v>
      </c>
      <c r="BI870" s="187">
        <f>IF(N870="nulová",J870,0)</f>
        <v>0</v>
      </c>
      <c r="BJ870" s="19" t="s">
        <v>83</v>
      </c>
      <c r="BK870" s="187">
        <f>ROUND(I870*H870,2)</f>
        <v>0</v>
      </c>
      <c r="BL870" s="19" t="s">
        <v>265</v>
      </c>
      <c r="BM870" s="186" t="s">
        <v>999</v>
      </c>
    </row>
    <row r="871" spans="1:65" s="14" customFormat="1" ht="11.25">
      <c r="B871" s="204"/>
      <c r="C871" s="205"/>
      <c r="D871" s="195" t="s">
        <v>154</v>
      </c>
      <c r="E871" s="206" t="s">
        <v>21</v>
      </c>
      <c r="F871" s="207" t="s">
        <v>946</v>
      </c>
      <c r="G871" s="205"/>
      <c r="H871" s="208">
        <v>16.8</v>
      </c>
      <c r="I871" s="209"/>
      <c r="J871" s="205"/>
      <c r="K871" s="205"/>
      <c r="L871" s="210"/>
      <c r="M871" s="211"/>
      <c r="N871" s="212"/>
      <c r="O871" s="212"/>
      <c r="P871" s="212"/>
      <c r="Q871" s="212"/>
      <c r="R871" s="212"/>
      <c r="S871" s="212"/>
      <c r="T871" s="213"/>
      <c r="AT871" s="214" t="s">
        <v>154</v>
      </c>
      <c r="AU871" s="214" t="s">
        <v>85</v>
      </c>
      <c r="AV871" s="14" t="s">
        <v>85</v>
      </c>
      <c r="AW871" s="14" t="s">
        <v>36</v>
      </c>
      <c r="AX871" s="14" t="s">
        <v>75</v>
      </c>
      <c r="AY871" s="214" t="s">
        <v>142</v>
      </c>
    </row>
    <row r="872" spans="1:65" s="16" customFormat="1" ht="11.25">
      <c r="B872" s="226"/>
      <c r="C872" s="227"/>
      <c r="D872" s="195" t="s">
        <v>154</v>
      </c>
      <c r="E872" s="228" t="s">
        <v>21</v>
      </c>
      <c r="F872" s="229" t="s">
        <v>164</v>
      </c>
      <c r="G872" s="227"/>
      <c r="H872" s="230">
        <v>16.8</v>
      </c>
      <c r="I872" s="231"/>
      <c r="J872" s="227"/>
      <c r="K872" s="227"/>
      <c r="L872" s="232"/>
      <c r="M872" s="233"/>
      <c r="N872" s="234"/>
      <c r="O872" s="234"/>
      <c r="P872" s="234"/>
      <c r="Q872" s="234"/>
      <c r="R872" s="234"/>
      <c r="S872" s="234"/>
      <c r="T872" s="235"/>
      <c r="AT872" s="236" t="s">
        <v>154</v>
      </c>
      <c r="AU872" s="236" t="s">
        <v>85</v>
      </c>
      <c r="AV872" s="16" t="s">
        <v>150</v>
      </c>
      <c r="AW872" s="16" t="s">
        <v>36</v>
      </c>
      <c r="AX872" s="16" t="s">
        <v>83</v>
      </c>
      <c r="AY872" s="236" t="s">
        <v>142</v>
      </c>
    </row>
    <row r="873" spans="1:65" s="14" customFormat="1" ht="11.25">
      <c r="B873" s="204"/>
      <c r="C873" s="205"/>
      <c r="D873" s="195" t="s">
        <v>154</v>
      </c>
      <c r="E873" s="205"/>
      <c r="F873" s="207" t="s">
        <v>1000</v>
      </c>
      <c r="G873" s="205"/>
      <c r="H873" s="208">
        <v>43.68</v>
      </c>
      <c r="I873" s="209"/>
      <c r="J873" s="205"/>
      <c r="K873" s="205"/>
      <c r="L873" s="210"/>
      <c r="M873" s="211"/>
      <c r="N873" s="212"/>
      <c r="O873" s="212"/>
      <c r="P873" s="212"/>
      <c r="Q873" s="212"/>
      <c r="R873" s="212"/>
      <c r="S873" s="212"/>
      <c r="T873" s="213"/>
      <c r="AT873" s="214" t="s">
        <v>154</v>
      </c>
      <c r="AU873" s="214" t="s">
        <v>85</v>
      </c>
      <c r="AV873" s="14" t="s">
        <v>85</v>
      </c>
      <c r="AW873" s="14" t="s">
        <v>4</v>
      </c>
      <c r="AX873" s="14" t="s">
        <v>83</v>
      </c>
      <c r="AY873" s="214" t="s">
        <v>142</v>
      </c>
    </row>
    <row r="874" spans="1:65" s="2" customFormat="1" ht="16.5" customHeight="1">
      <c r="A874" s="36"/>
      <c r="B874" s="37"/>
      <c r="C874" s="238" t="s">
        <v>1001</v>
      </c>
      <c r="D874" s="238" t="s">
        <v>381</v>
      </c>
      <c r="E874" s="239" t="s">
        <v>1002</v>
      </c>
      <c r="F874" s="240" t="s">
        <v>1003</v>
      </c>
      <c r="G874" s="241" t="s">
        <v>1004</v>
      </c>
      <c r="H874" s="242">
        <v>8</v>
      </c>
      <c r="I874" s="243"/>
      <c r="J874" s="244">
        <f>ROUND(I874*H874,2)</f>
        <v>0</v>
      </c>
      <c r="K874" s="240" t="s">
        <v>149</v>
      </c>
      <c r="L874" s="245"/>
      <c r="M874" s="246" t="s">
        <v>21</v>
      </c>
      <c r="N874" s="247" t="s">
        <v>46</v>
      </c>
      <c r="O874" s="66"/>
      <c r="P874" s="184">
        <f>O874*H874</f>
        <v>0</v>
      </c>
      <c r="Q874" s="184">
        <v>6.0000000000000002E-5</v>
      </c>
      <c r="R874" s="184">
        <f>Q874*H874</f>
        <v>4.8000000000000001E-4</v>
      </c>
      <c r="S874" s="184">
        <v>0</v>
      </c>
      <c r="T874" s="185">
        <f>S874*H874</f>
        <v>0</v>
      </c>
      <c r="U874" s="36"/>
      <c r="V874" s="36"/>
      <c r="W874" s="36"/>
      <c r="X874" s="36"/>
      <c r="Y874" s="36"/>
      <c r="Z874" s="36"/>
      <c r="AA874" s="36"/>
      <c r="AB874" s="36"/>
      <c r="AC874" s="36"/>
      <c r="AD874" s="36"/>
      <c r="AE874" s="36"/>
      <c r="AR874" s="186" t="s">
        <v>395</v>
      </c>
      <c r="AT874" s="186" t="s">
        <v>381</v>
      </c>
      <c r="AU874" s="186" t="s">
        <v>85</v>
      </c>
      <c r="AY874" s="19" t="s">
        <v>142</v>
      </c>
      <c r="BE874" s="187">
        <f>IF(N874="základní",J874,0)</f>
        <v>0</v>
      </c>
      <c r="BF874" s="187">
        <f>IF(N874="snížená",J874,0)</f>
        <v>0</v>
      </c>
      <c r="BG874" s="187">
        <f>IF(N874="zákl. přenesená",J874,0)</f>
        <v>0</v>
      </c>
      <c r="BH874" s="187">
        <f>IF(N874="sníž. přenesená",J874,0)</f>
        <v>0</v>
      </c>
      <c r="BI874" s="187">
        <f>IF(N874="nulová",J874,0)</f>
        <v>0</v>
      </c>
      <c r="BJ874" s="19" t="s">
        <v>83</v>
      </c>
      <c r="BK874" s="187">
        <f>ROUND(I874*H874,2)</f>
        <v>0</v>
      </c>
      <c r="BL874" s="19" t="s">
        <v>265</v>
      </c>
      <c r="BM874" s="186" t="s">
        <v>1005</v>
      </c>
    </row>
    <row r="875" spans="1:65" s="2" customFormat="1" ht="24.2" customHeight="1">
      <c r="A875" s="36"/>
      <c r="B875" s="37"/>
      <c r="C875" s="175" t="s">
        <v>1006</v>
      </c>
      <c r="D875" s="175" t="s">
        <v>145</v>
      </c>
      <c r="E875" s="176" t="s">
        <v>1007</v>
      </c>
      <c r="F875" s="177" t="s">
        <v>1008</v>
      </c>
      <c r="G875" s="178" t="s">
        <v>248</v>
      </c>
      <c r="H875" s="179">
        <v>0.26100000000000001</v>
      </c>
      <c r="I875" s="180"/>
      <c r="J875" s="181">
        <f>ROUND(I875*H875,2)</f>
        <v>0</v>
      </c>
      <c r="K875" s="177" t="s">
        <v>149</v>
      </c>
      <c r="L875" s="41"/>
      <c r="M875" s="182" t="s">
        <v>21</v>
      </c>
      <c r="N875" s="183" t="s">
        <v>46</v>
      </c>
      <c r="O875" s="66"/>
      <c r="P875" s="184">
        <f>O875*H875</f>
        <v>0</v>
      </c>
      <c r="Q875" s="184">
        <v>0</v>
      </c>
      <c r="R875" s="184">
        <f>Q875*H875</f>
        <v>0</v>
      </c>
      <c r="S875" s="184">
        <v>0</v>
      </c>
      <c r="T875" s="185">
        <f>S875*H875</f>
        <v>0</v>
      </c>
      <c r="U875" s="36"/>
      <c r="V875" s="36"/>
      <c r="W875" s="36"/>
      <c r="X875" s="36"/>
      <c r="Y875" s="36"/>
      <c r="Z875" s="36"/>
      <c r="AA875" s="36"/>
      <c r="AB875" s="36"/>
      <c r="AC875" s="36"/>
      <c r="AD875" s="36"/>
      <c r="AE875" s="36"/>
      <c r="AR875" s="186" t="s">
        <v>265</v>
      </c>
      <c r="AT875" s="186" t="s">
        <v>145</v>
      </c>
      <c r="AU875" s="186" t="s">
        <v>85</v>
      </c>
      <c r="AY875" s="19" t="s">
        <v>142</v>
      </c>
      <c r="BE875" s="187">
        <f>IF(N875="základní",J875,0)</f>
        <v>0</v>
      </c>
      <c r="BF875" s="187">
        <f>IF(N875="snížená",J875,0)</f>
        <v>0</v>
      </c>
      <c r="BG875" s="187">
        <f>IF(N875="zákl. přenesená",J875,0)</f>
        <v>0</v>
      </c>
      <c r="BH875" s="187">
        <f>IF(N875="sníž. přenesená",J875,0)</f>
        <v>0</v>
      </c>
      <c r="BI875" s="187">
        <f>IF(N875="nulová",J875,0)</f>
        <v>0</v>
      </c>
      <c r="BJ875" s="19" t="s">
        <v>83</v>
      </c>
      <c r="BK875" s="187">
        <f>ROUND(I875*H875,2)</f>
        <v>0</v>
      </c>
      <c r="BL875" s="19" t="s">
        <v>265</v>
      </c>
      <c r="BM875" s="186" t="s">
        <v>1009</v>
      </c>
    </row>
    <row r="876" spans="1:65" s="2" customFormat="1" ht="11.25">
      <c r="A876" s="36"/>
      <c r="B876" s="37"/>
      <c r="C876" s="38"/>
      <c r="D876" s="188" t="s">
        <v>152</v>
      </c>
      <c r="E876" s="38"/>
      <c r="F876" s="189" t="s">
        <v>1010</v>
      </c>
      <c r="G876" s="38"/>
      <c r="H876" s="38"/>
      <c r="I876" s="190"/>
      <c r="J876" s="38"/>
      <c r="K876" s="38"/>
      <c r="L876" s="41"/>
      <c r="M876" s="191"/>
      <c r="N876" s="192"/>
      <c r="O876" s="66"/>
      <c r="P876" s="66"/>
      <c r="Q876" s="66"/>
      <c r="R876" s="66"/>
      <c r="S876" s="66"/>
      <c r="T876" s="67"/>
      <c r="U876" s="36"/>
      <c r="V876" s="36"/>
      <c r="W876" s="36"/>
      <c r="X876" s="36"/>
      <c r="Y876" s="36"/>
      <c r="Z876" s="36"/>
      <c r="AA876" s="36"/>
      <c r="AB876" s="36"/>
      <c r="AC876" s="36"/>
      <c r="AD876" s="36"/>
      <c r="AE876" s="36"/>
      <c r="AT876" s="19" t="s">
        <v>152</v>
      </c>
      <c r="AU876" s="19" t="s">
        <v>85</v>
      </c>
    </row>
    <row r="877" spans="1:65" s="12" customFormat="1" ht="22.9" customHeight="1">
      <c r="B877" s="159"/>
      <c r="C877" s="160"/>
      <c r="D877" s="161" t="s">
        <v>74</v>
      </c>
      <c r="E877" s="173" t="s">
        <v>1011</v>
      </c>
      <c r="F877" s="173" t="s">
        <v>1012</v>
      </c>
      <c r="G877" s="160"/>
      <c r="H877" s="160"/>
      <c r="I877" s="163"/>
      <c r="J877" s="174">
        <f>BK877</f>
        <v>0</v>
      </c>
      <c r="K877" s="160"/>
      <c r="L877" s="165"/>
      <c r="M877" s="166"/>
      <c r="N877" s="167"/>
      <c r="O877" s="167"/>
      <c r="P877" s="168">
        <f>SUM(P878:P901)</f>
        <v>0</v>
      </c>
      <c r="Q877" s="167"/>
      <c r="R877" s="168">
        <f>SUM(R878:R901)</f>
        <v>7.8366416000000001</v>
      </c>
      <c r="S877" s="167"/>
      <c r="T877" s="169">
        <f>SUM(T878:T901)</f>
        <v>0</v>
      </c>
      <c r="AR877" s="170" t="s">
        <v>85</v>
      </c>
      <c r="AT877" s="171" t="s">
        <v>74</v>
      </c>
      <c r="AU877" s="171" t="s">
        <v>83</v>
      </c>
      <c r="AY877" s="170" t="s">
        <v>142</v>
      </c>
      <c r="BK877" s="172">
        <f>SUM(BK878:BK901)</f>
        <v>0</v>
      </c>
    </row>
    <row r="878" spans="1:65" s="2" customFormat="1" ht="24.2" customHeight="1">
      <c r="A878" s="36"/>
      <c r="B878" s="37"/>
      <c r="C878" s="175" t="s">
        <v>1013</v>
      </c>
      <c r="D878" s="175" t="s">
        <v>145</v>
      </c>
      <c r="E878" s="176" t="s">
        <v>1014</v>
      </c>
      <c r="F878" s="177" t="s">
        <v>1015</v>
      </c>
      <c r="G878" s="178" t="s">
        <v>148</v>
      </c>
      <c r="H878" s="179">
        <v>46.62</v>
      </c>
      <c r="I878" s="180"/>
      <c r="J878" s="181">
        <f>ROUND(I878*H878,2)</f>
        <v>0</v>
      </c>
      <c r="K878" s="177" t="s">
        <v>149</v>
      </c>
      <c r="L878" s="41"/>
      <c r="M878" s="182" t="s">
        <v>21</v>
      </c>
      <c r="N878" s="183" t="s">
        <v>46</v>
      </c>
      <c r="O878" s="66"/>
      <c r="P878" s="184">
        <f>O878*H878</f>
        <v>0</v>
      </c>
      <c r="Q878" s="184">
        <v>2.7E-4</v>
      </c>
      <c r="R878" s="184">
        <f>Q878*H878</f>
        <v>1.25874E-2</v>
      </c>
      <c r="S878" s="184">
        <v>0</v>
      </c>
      <c r="T878" s="185">
        <f>S878*H878</f>
        <v>0</v>
      </c>
      <c r="U878" s="36"/>
      <c r="V878" s="36"/>
      <c r="W878" s="36"/>
      <c r="X878" s="36"/>
      <c r="Y878" s="36"/>
      <c r="Z878" s="36"/>
      <c r="AA878" s="36"/>
      <c r="AB878" s="36"/>
      <c r="AC878" s="36"/>
      <c r="AD878" s="36"/>
      <c r="AE878" s="36"/>
      <c r="AR878" s="186" t="s">
        <v>265</v>
      </c>
      <c r="AT878" s="186" t="s">
        <v>145</v>
      </c>
      <c r="AU878" s="186" t="s">
        <v>85</v>
      </c>
      <c r="AY878" s="19" t="s">
        <v>142</v>
      </c>
      <c r="BE878" s="187">
        <f>IF(N878="základní",J878,0)</f>
        <v>0</v>
      </c>
      <c r="BF878" s="187">
        <f>IF(N878="snížená",J878,0)</f>
        <v>0</v>
      </c>
      <c r="BG878" s="187">
        <f>IF(N878="zákl. přenesená",J878,0)</f>
        <v>0</v>
      </c>
      <c r="BH878" s="187">
        <f>IF(N878="sníž. přenesená",J878,0)</f>
        <v>0</v>
      </c>
      <c r="BI878" s="187">
        <f>IF(N878="nulová",J878,0)</f>
        <v>0</v>
      </c>
      <c r="BJ878" s="19" t="s">
        <v>83</v>
      </c>
      <c r="BK878" s="187">
        <f>ROUND(I878*H878,2)</f>
        <v>0</v>
      </c>
      <c r="BL878" s="19" t="s">
        <v>265</v>
      </c>
      <c r="BM878" s="186" t="s">
        <v>1016</v>
      </c>
    </row>
    <row r="879" spans="1:65" s="2" customFormat="1" ht="11.25">
      <c r="A879" s="36"/>
      <c r="B879" s="37"/>
      <c r="C879" s="38"/>
      <c r="D879" s="188" t="s">
        <v>152</v>
      </c>
      <c r="E879" s="38"/>
      <c r="F879" s="189" t="s">
        <v>1017</v>
      </c>
      <c r="G879" s="38"/>
      <c r="H879" s="38"/>
      <c r="I879" s="190"/>
      <c r="J879" s="38"/>
      <c r="K879" s="38"/>
      <c r="L879" s="41"/>
      <c r="M879" s="191"/>
      <c r="N879" s="192"/>
      <c r="O879" s="66"/>
      <c r="P879" s="66"/>
      <c r="Q879" s="66"/>
      <c r="R879" s="66"/>
      <c r="S879" s="66"/>
      <c r="T879" s="67"/>
      <c r="U879" s="36"/>
      <c r="V879" s="36"/>
      <c r="W879" s="36"/>
      <c r="X879" s="36"/>
      <c r="Y879" s="36"/>
      <c r="Z879" s="36"/>
      <c r="AA879" s="36"/>
      <c r="AB879" s="36"/>
      <c r="AC879" s="36"/>
      <c r="AD879" s="36"/>
      <c r="AE879" s="36"/>
      <c r="AT879" s="19" t="s">
        <v>152</v>
      </c>
      <c r="AU879" s="19" t="s">
        <v>85</v>
      </c>
    </row>
    <row r="880" spans="1:65" s="13" customFormat="1" ht="11.25">
      <c r="B880" s="193"/>
      <c r="C880" s="194"/>
      <c r="D880" s="195" t="s">
        <v>154</v>
      </c>
      <c r="E880" s="196" t="s">
        <v>21</v>
      </c>
      <c r="F880" s="197" t="s">
        <v>376</v>
      </c>
      <c r="G880" s="194"/>
      <c r="H880" s="196" t="s">
        <v>21</v>
      </c>
      <c r="I880" s="198"/>
      <c r="J880" s="194"/>
      <c r="K880" s="194"/>
      <c r="L880" s="199"/>
      <c r="M880" s="200"/>
      <c r="N880" s="201"/>
      <c r="O880" s="201"/>
      <c r="P880" s="201"/>
      <c r="Q880" s="201"/>
      <c r="R880" s="201"/>
      <c r="S880" s="201"/>
      <c r="T880" s="202"/>
      <c r="AT880" s="203" t="s">
        <v>154</v>
      </c>
      <c r="AU880" s="203" t="s">
        <v>85</v>
      </c>
      <c r="AV880" s="13" t="s">
        <v>83</v>
      </c>
      <c r="AW880" s="13" t="s">
        <v>36</v>
      </c>
      <c r="AX880" s="13" t="s">
        <v>75</v>
      </c>
      <c r="AY880" s="203" t="s">
        <v>142</v>
      </c>
    </row>
    <row r="881" spans="1:65" s="14" customFormat="1" ht="11.25">
      <c r="B881" s="204"/>
      <c r="C881" s="205"/>
      <c r="D881" s="195" t="s">
        <v>154</v>
      </c>
      <c r="E881" s="206" t="s">
        <v>21</v>
      </c>
      <c r="F881" s="207" t="s">
        <v>1018</v>
      </c>
      <c r="G881" s="205"/>
      <c r="H881" s="208">
        <v>25.2</v>
      </c>
      <c r="I881" s="209"/>
      <c r="J881" s="205"/>
      <c r="K881" s="205"/>
      <c r="L881" s="210"/>
      <c r="M881" s="211"/>
      <c r="N881" s="212"/>
      <c r="O881" s="212"/>
      <c r="P881" s="212"/>
      <c r="Q881" s="212"/>
      <c r="R881" s="212"/>
      <c r="S881" s="212"/>
      <c r="T881" s="213"/>
      <c r="AT881" s="214" t="s">
        <v>154</v>
      </c>
      <c r="AU881" s="214" t="s">
        <v>85</v>
      </c>
      <c r="AV881" s="14" t="s">
        <v>85</v>
      </c>
      <c r="AW881" s="14" t="s">
        <v>36</v>
      </c>
      <c r="AX881" s="14" t="s">
        <v>75</v>
      </c>
      <c r="AY881" s="214" t="s">
        <v>142</v>
      </c>
    </row>
    <row r="882" spans="1:65" s="14" customFormat="1" ht="11.25">
      <c r="B882" s="204"/>
      <c r="C882" s="205"/>
      <c r="D882" s="195" t="s">
        <v>154</v>
      </c>
      <c r="E882" s="206" t="s">
        <v>21</v>
      </c>
      <c r="F882" s="207" t="s">
        <v>1019</v>
      </c>
      <c r="G882" s="205"/>
      <c r="H882" s="208">
        <v>21.42</v>
      </c>
      <c r="I882" s="209"/>
      <c r="J882" s="205"/>
      <c r="K882" s="205"/>
      <c r="L882" s="210"/>
      <c r="M882" s="211"/>
      <c r="N882" s="212"/>
      <c r="O882" s="212"/>
      <c r="P882" s="212"/>
      <c r="Q882" s="212"/>
      <c r="R882" s="212"/>
      <c r="S882" s="212"/>
      <c r="T882" s="213"/>
      <c r="AT882" s="214" t="s">
        <v>154</v>
      </c>
      <c r="AU882" s="214" t="s">
        <v>85</v>
      </c>
      <c r="AV882" s="14" t="s">
        <v>85</v>
      </c>
      <c r="AW882" s="14" t="s">
        <v>36</v>
      </c>
      <c r="AX882" s="14" t="s">
        <v>75</v>
      </c>
      <c r="AY882" s="214" t="s">
        <v>142</v>
      </c>
    </row>
    <row r="883" spans="1:65" s="16" customFormat="1" ht="11.25">
      <c r="B883" s="226"/>
      <c r="C883" s="227"/>
      <c r="D883" s="195" t="s">
        <v>154</v>
      </c>
      <c r="E883" s="228" t="s">
        <v>21</v>
      </c>
      <c r="F883" s="229" t="s">
        <v>164</v>
      </c>
      <c r="G883" s="227"/>
      <c r="H883" s="230">
        <v>46.620000000000005</v>
      </c>
      <c r="I883" s="231"/>
      <c r="J883" s="227"/>
      <c r="K883" s="227"/>
      <c r="L883" s="232"/>
      <c r="M883" s="233"/>
      <c r="N883" s="234"/>
      <c r="O883" s="234"/>
      <c r="P883" s="234"/>
      <c r="Q883" s="234"/>
      <c r="R883" s="234"/>
      <c r="S883" s="234"/>
      <c r="T883" s="235"/>
      <c r="AT883" s="236" t="s">
        <v>154</v>
      </c>
      <c r="AU883" s="236" t="s">
        <v>85</v>
      </c>
      <c r="AV883" s="16" t="s">
        <v>150</v>
      </c>
      <c r="AW883" s="16" t="s">
        <v>36</v>
      </c>
      <c r="AX883" s="16" t="s">
        <v>83</v>
      </c>
      <c r="AY883" s="236" t="s">
        <v>142</v>
      </c>
    </row>
    <row r="884" spans="1:65" s="2" customFormat="1" ht="16.5" customHeight="1">
      <c r="A884" s="36"/>
      <c r="B884" s="37"/>
      <c r="C884" s="238" t="s">
        <v>1020</v>
      </c>
      <c r="D884" s="238" t="s">
        <v>381</v>
      </c>
      <c r="E884" s="239" t="s">
        <v>1021</v>
      </c>
      <c r="F884" s="240" t="s">
        <v>1022</v>
      </c>
      <c r="G884" s="241" t="s">
        <v>148</v>
      </c>
      <c r="H884" s="242">
        <v>46.62</v>
      </c>
      <c r="I884" s="243"/>
      <c r="J884" s="244">
        <f>ROUND(I884*H884,2)</f>
        <v>0</v>
      </c>
      <c r="K884" s="240" t="s">
        <v>149</v>
      </c>
      <c r="L884" s="245"/>
      <c r="M884" s="246" t="s">
        <v>21</v>
      </c>
      <c r="N884" s="247" t="s">
        <v>46</v>
      </c>
      <c r="O884" s="66"/>
      <c r="P884" s="184">
        <f>O884*H884</f>
        <v>0</v>
      </c>
      <c r="Q884" s="184">
        <v>2.741E-2</v>
      </c>
      <c r="R884" s="184">
        <f>Q884*H884</f>
        <v>1.2778541999999999</v>
      </c>
      <c r="S884" s="184">
        <v>0</v>
      </c>
      <c r="T884" s="185">
        <f>S884*H884</f>
        <v>0</v>
      </c>
      <c r="U884" s="36"/>
      <c r="V884" s="36"/>
      <c r="W884" s="36"/>
      <c r="X884" s="36"/>
      <c r="Y884" s="36"/>
      <c r="Z884" s="36"/>
      <c r="AA884" s="36"/>
      <c r="AB884" s="36"/>
      <c r="AC884" s="36"/>
      <c r="AD884" s="36"/>
      <c r="AE884" s="36"/>
      <c r="AR884" s="186" t="s">
        <v>395</v>
      </c>
      <c r="AT884" s="186" t="s">
        <v>381</v>
      </c>
      <c r="AU884" s="186" t="s">
        <v>85</v>
      </c>
      <c r="AY884" s="19" t="s">
        <v>142</v>
      </c>
      <c r="BE884" s="187">
        <f>IF(N884="základní",J884,0)</f>
        <v>0</v>
      </c>
      <c r="BF884" s="187">
        <f>IF(N884="snížená",J884,0)</f>
        <v>0</v>
      </c>
      <c r="BG884" s="187">
        <f>IF(N884="zákl. přenesená",J884,0)</f>
        <v>0</v>
      </c>
      <c r="BH884" s="187">
        <f>IF(N884="sníž. přenesená",J884,0)</f>
        <v>0</v>
      </c>
      <c r="BI884" s="187">
        <f>IF(N884="nulová",J884,0)</f>
        <v>0</v>
      </c>
      <c r="BJ884" s="19" t="s">
        <v>83</v>
      </c>
      <c r="BK884" s="187">
        <f>ROUND(I884*H884,2)</f>
        <v>0</v>
      </c>
      <c r="BL884" s="19" t="s">
        <v>265</v>
      </c>
      <c r="BM884" s="186" t="s">
        <v>1023</v>
      </c>
    </row>
    <row r="885" spans="1:65" s="2" customFormat="1" ht="19.5">
      <c r="A885" s="36"/>
      <c r="B885" s="37"/>
      <c r="C885" s="38"/>
      <c r="D885" s="195" t="s">
        <v>190</v>
      </c>
      <c r="E885" s="38"/>
      <c r="F885" s="237" t="s">
        <v>1024</v>
      </c>
      <c r="G885" s="38"/>
      <c r="H885" s="38"/>
      <c r="I885" s="190"/>
      <c r="J885" s="38"/>
      <c r="K885" s="38"/>
      <c r="L885" s="41"/>
      <c r="M885" s="191"/>
      <c r="N885" s="192"/>
      <c r="O885" s="66"/>
      <c r="P885" s="66"/>
      <c r="Q885" s="66"/>
      <c r="R885" s="66"/>
      <c r="S885" s="66"/>
      <c r="T885" s="67"/>
      <c r="U885" s="36"/>
      <c r="V885" s="36"/>
      <c r="W885" s="36"/>
      <c r="X885" s="36"/>
      <c r="Y885" s="36"/>
      <c r="Z885" s="36"/>
      <c r="AA885" s="36"/>
      <c r="AB885" s="36"/>
      <c r="AC885" s="36"/>
      <c r="AD885" s="36"/>
      <c r="AE885" s="36"/>
      <c r="AT885" s="19" t="s">
        <v>190</v>
      </c>
      <c r="AU885" s="19" t="s">
        <v>85</v>
      </c>
    </row>
    <row r="886" spans="1:65" s="2" customFormat="1" ht="16.5" customHeight="1">
      <c r="A886" s="36"/>
      <c r="B886" s="37"/>
      <c r="C886" s="175" t="s">
        <v>1025</v>
      </c>
      <c r="D886" s="175" t="s">
        <v>145</v>
      </c>
      <c r="E886" s="176" t="s">
        <v>1026</v>
      </c>
      <c r="F886" s="177" t="s">
        <v>1027</v>
      </c>
      <c r="G886" s="178" t="s">
        <v>167</v>
      </c>
      <c r="H886" s="179">
        <v>11</v>
      </c>
      <c r="I886" s="180"/>
      <c r="J886" s="181">
        <f>ROUND(I886*H886,2)</f>
        <v>0</v>
      </c>
      <c r="K886" s="177" t="s">
        <v>149</v>
      </c>
      <c r="L886" s="41"/>
      <c r="M886" s="182" t="s">
        <v>21</v>
      </c>
      <c r="N886" s="183" t="s">
        <v>46</v>
      </c>
      <c r="O886" s="66"/>
      <c r="P886" s="184">
        <f>O886*H886</f>
        <v>0</v>
      </c>
      <c r="Q886" s="184">
        <v>0</v>
      </c>
      <c r="R886" s="184">
        <f>Q886*H886</f>
        <v>0</v>
      </c>
      <c r="S886" s="184">
        <v>0</v>
      </c>
      <c r="T886" s="185">
        <f>S886*H886</f>
        <v>0</v>
      </c>
      <c r="U886" s="36"/>
      <c r="V886" s="36"/>
      <c r="W886" s="36"/>
      <c r="X886" s="36"/>
      <c r="Y886" s="36"/>
      <c r="Z886" s="36"/>
      <c r="AA886" s="36"/>
      <c r="AB886" s="36"/>
      <c r="AC886" s="36"/>
      <c r="AD886" s="36"/>
      <c r="AE886" s="36"/>
      <c r="AR886" s="186" t="s">
        <v>265</v>
      </c>
      <c r="AT886" s="186" t="s">
        <v>145</v>
      </c>
      <c r="AU886" s="186" t="s">
        <v>85</v>
      </c>
      <c r="AY886" s="19" t="s">
        <v>142</v>
      </c>
      <c r="BE886" s="187">
        <f>IF(N886="základní",J886,0)</f>
        <v>0</v>
      </c>
      <c r="BF886" s="187">
        <f>IF(N886="snížená",J886,0)</f>
        <v>0</v>
      </c>
      <c r="BG886" s="187">
        <f>IF(N886="zákl. přenesená",J886,0)</f>
        <v>0</v>
      </c>
      <c r="BH886" s="187">
        <f>IF(N886="sníž. přenesená",J886,0)</f>
        <v>0</v>
      </c>
      <c r="BI886" s="187">
        <f>IF(N886="nulová",J886,0)</f>
        <v>0</v>
      </c>
      <c r="BJ886" s="19" t="s">
        <v>83</v>
      </c>
      <c r="BK886" s="187">
        <f>ROUND(I886*H886,2)</f>
        <v>0</v>
      </c>
      <c r="BL886" s="19" t="s">
        <v>265</v>
      </c>
      <c r="BM886" s="186" t="s">
        <v>1028</v>
      </c>
    </row>
    <row r="887" spans="1:65" s="2" customFormat="1" ht="11.25">
      <c r="A887" s="36"/>
      <c r="B887" s="37"/>
      <c r="C887" s="38"/>
      <c r="D887" s="188" t="s">
        <v>152</v>
      </c>
      <c r="E887" s="38"/>
      <c r="F887" s="189" t="s">
        <v>1029</v>
      </c>
      <c r="G887" s="38"/>
      <c r="H887" s="38"/>
      <c r="I887" s="190"/>
      <c r="J887" s="38"/>
      <c r="K887" s="38"/>
      <c r="L887" s="41"/>
      <c r="M887" s="191"/>
      <c r="N887" s="192"/>
      <c r="O887" s="66"/>
      <c r="P887" s="66"/>
      <c r="Q887" s="66"/>
      <c r="R887" s="66"/>
      <c r="S887" s="66"/>
      <c r="T887" s="67"/>
      <c r="U887" s="36"/>
      <c r="V887" s="36"/>
      <c r="W887" s="36"/>
      <c r="X887" s="36"/>
      <c r="Y887" s="36"/>
      <c r="Z887" s="36"/>
      <c r="AA887" s="36"/>
      <c r="AB887" s="36"/>
      <c r="AC887" s="36"/>
      <c r="AD887" s="36"/>
      <c r="AE887" s="36"/>
      <c r="AT887" s="19" t="s">
        <v>152</v>
      </c>
      <c r="AU887" s="19" t="s">
        <v>85</v>
      </c>
    </row>
    <row r="888" spans="1:65" s="13" customFormat="1" ht="11.25">
      <c r="B888" s="193"/>
      <c r="C888" s="194"/>
      <c r="D888" s="195" t="s">
        <v>154</v>
      </c>
      <c r="E888" s="196" t="s">
        <v>21</v>
      </c>
      <c r="F888" s="197" t="s">
        <v>1030</v>
      </c>
      <c r="G888" s="194"/>
      <c r="H888" s="196" t="s">
        <v>21</v>
      </c>
      <c r="I888" s="198"/>
      <c r="J888" s="194"/>
      <c r="K888" s="194"/>
      <c r="L888" s="199"/>
      <c r="M888" s="200"/>
      <c r="N888" s="201"/>
      <c r="O888" s="201"/>
      <c r="P888" s="201"/>
      <c r="Q888" s="201"/>
      <c r="R888" s="201"/>
      <c r="S888" s="201"/>
      <c r="T888" s="202"/>
      <c r="AT888" s="203" t="s">
        <v>154</v>
      </c>
      <c r="AU888" s="203" t="s">
        <v>85</v>
      </c>
      <c r="AV888" s="13" t="s">
        <v>83</v>
      </c>
      <c r="AW888" s="13" t="s">
        <v>36</v>
      </c>
      <c r="AX888" s="13" t="s">
        <v>75</v>
      </c>
      <c r="AY888" s="203" t="s">
        <v>142</v>
      </c>
    </row>
    <row r="889" spans="1:65" s="14" customFormat="1" ht="11.25">
      <c r="B889" s="204"/>
      <c r="C889" s="205"/>
      <c r="D889" s="195" t="s">
        <v>154</v>
      </c>
      <c r="E889" s="206" t="s">
        <v>21</v>
      </c>
      <c r="F889" s="207" t="s">
        <v>1031</v>
      </c>
      <c r="G889" s="205"/>
      <c r="H889" s="208">
        <v>11</v>
      </c>
      <c r="I889" s="209"/>
      <c r="J889" s="205"/>
      <c r="K889" s="205"/>
      <c r="L889" s="210"/>
      <c r="M889" s="211"/>
      <c r="N889" s="212"/>
      <c r="O889" s="212"/>
      <c r="P889" s="212"/>
      <c r="Q889" s="212"/>
      <c r="R889" s="212"/>
      <c r="S889" s="212"/>
      <c r="T889" s="213"/>
      <c r="AT889" s="214" t="s">
        <v>154</v>
      </c>
      <c r="AU889" s="214" t="s">
        <v>85</v>
      </c>
      <c r="AV889" s="14" t="s">
        <v>85</v>
      </c>
      <c r="AW889" s="14" t="s">
        <v>36</v>
      </c>
      <c r="AX889" s="14" t="s">
        <v>75</v>
      </c>
      <c r="AY889" s="214" t="s">
        <v>142</v>
      </c>
    </row>
    <row r="890" spans="1:65" s="16" customFormat="1" ht="11.25">
      <c r="B890" s="226"/>
      <c r="C890" s="227"/>
      <c r="D890" s="195" t="s">
        <v>154</v>
      </c>
      <c r="E890" s="228" t="s">
        <v>21</v>
      </c>
      <c r="F890" s="229" t="s">
        <v>164</v>
      </c>
      <c r="G890" s="227"/>
      <c r="H890" s="230">
        <v>11</v>
      </c>
      <c r="I890" s="231"/>
      <c r="J890" s="227"/>
      <c r="K890" s="227"/>
      <c r="L890" s="232"/>
      <c r="M890" s="233"/>
      <c r="N890" s="234"/>
      <c r="O890" s="234"/>
      <c r="P890" s="234"/>
      <c r="Q890" s="234"/>
      <c r="R890" s="234"/>
      <c r="S890" s="234"/>
      <c r="T890" s="235"/>
      <c r="AT890" s="236" t="s">
        <v>154</v>
      </c>
      <c r="AU890" s="236" t="s">
        <v>85</v>
      </c>
      <c r="AV890" s="16" t="s">
        <v>150</v>
      </c>
      <c r="AW890" s="16" t="s">
        <v>36</v>
      </c>
      <c r="AX890" s="16" t="s">
        <v>83</v>
      </c>
      <c r="AY890" s="236" t="s">
        <v>142</v>
      </c>
    </row>
    <row r="891" spans="1:65" s="2" customFormat="1" ht="24.2" customHeight="1">
      <c r="A891" s="36"/>
      <c r="B891" s="37"/>
      <c r="C891" s="238" t="s">
        <v>1032</v>
      </c>
      <c r="D891" s="238" t="s">
        <v>381</v>
      </c>
      <c r="E891" s="239" t="s">
        <v>1033</v>
      </c>
      <c r="F891" s="240" t="s">
        <v>1034</v>
      </c>
      <c r="G891" s="241" t="s">
        <v>167</v>
      </c>
      <c r="H891" s="242">
        <v>11</v>
      </c>
      <c r="I891" s="243"/>
      <c r="J891" s="244">
        <f>ROUND(I891*H891,2)</f>
        <v>0</v>
      </c>
      <c r="K891" s="240" t="s">
        <v>149</v>
      </c>
      <c r="L891" s="245"/>
      <c r="M891" s="246" t="s">
        <v>21</v>
      </c>
      <c r="N891" s="247" t="s">
        <v>46</v>
      </c>
      <c r="O891" s="66"/>
      <c r="P891" s="184">
        <f>O891*H891</f>
        <v>0</v>
      </c>
      <c r="Q891" s="184">
        <v>0.12330000000000001</v>
      </c>
      <c r="R891" s="184">
        <f>Q891*H891</f>
        <v>1.3563000000000001</v>
      </c>
      <c r="S891" s="184">
        <v>0</v>
      </c>
      <c r="T891" s="185">
        <f>S891*H891</f>
        <v>0</v>
      </c>
      <c r="U891" s="36"/>
      <c r="V891" s="36"/>
      <c r="W891" s="36"/>
      <c r="X891" s="36"/>
      <c r="Y891" s="36"/>
      <c r="Z891" s="36"/>
      <c r="AA891" s="36"/>
      <c r="AB891" s="36"/>
      <c r="AC891" s="36"/>
      <c r="AD891" s="36"/>
      <c r="AE891" s="36"/>
      <c r="AR891" s="186" t="s">
        <v>395</v>
      </c>
      <c r="AT891" s="186" t="s">
        <v>381</v>
      </c>
      <c r="AU891" s="186" t="s">
        <v>85</v>
      </c>
      <c r="AY891" s="19" t="s">
        <v>142</v>
      </c>
      <c r="BE891" s="187">
        <f>IF(N891="základní",J891,0)</f>
        <v>0</v>
      </c>
      <c r="BF891" s="187">
        <f>IF(N891="snížená",J891,0)</f>
        <v>0</v>
      </c>
      <c r="BG891" s="187">
        <f>IF(N891="zákl. přenesená",J891,0)</f>
        <v>0</v>
      </c>
      <c r="BH891" s="187">
        <f>IF(N891="sníž. přenesená",J891,0)</f>
        <v>0</v>
      </c>
      <c r="BI891" s="187">
        <f>IF(N891="nulová",J891,0)</f>
        <v>0</v>
      </c>
      <c r="BJ891" s="19" t="s">
        <v>83</v>
      </c>
      <c r="BK891" s="187">
        <f>ROUND(I891*H891,2)</f>
        <v>0</v>
      </c>
      <c r="BL891" s="19" t="s">
        <v>265</v>
      </c>
      <c r="BM891" s="186" t="s">
        <v>1035</v>
      </c>
    </row>
    <row r="892" spans="1:65" s="2" customFormat="1" ht="24.2" customHeight="1">
      <c r="A892" s="36"/>
      <c r="B892" s="37"/>
      <c r="C892" s="175" t="s">
        <v>1036</v>
      </c>
      <c r="D892" s="175" t="s">
        <v>145</v>
      </c>
      <c r="E892" s="176" t="s">
        <v>1037</v>
      </c>
      <c r="F892" s="177" t="s">
        <v>1038</v>
      </c>
      <c r="G892" s="178" t="s">
        <v>167</v>
      </c>
      <c r="H892" s="179">
        <v>11</v>
      </c>
      <c r="I892" s="180"/>
      <c r="J892" s="181">
        <f>ROUND(I892*H892,2)</f>
        <v>0</v>
      </c>
      <c r="K892" s="177" t="s">
        <v>149</v>
      </c>
      <c r="L892" s="41"/>
      <c r="M892" s="182" t="s">
        <v>21</v>
      </c>
      <c r="N892" s="183" t="s">
        <v>46</v>
      </c>
      <c r="O892" s="66"/>
      <c r="P892" s="184">
        <f>O892*H892</f>
        <v>0</v>
      </c>
      <c r="Q892" s="184">
        <v>0</v>
      </c>
      <c r="R892" s="184">
        <f>Q892*H892</f>
        <v>0</v>
      </c>
      <c r="S892" s="184">
        <v>0</v>
      </c>
      <c r="T892" s="185">
        <f>S892*H892</f>
        <v>0</v>
      </c>
      <c r="U892" s="36"/>
      <c r="V892" s="36"/>
      <c r="W892" s="36"/>
      <c r="X892" s="36"/>
      <c r="Y892" s="36"/>
      <c r="Z892" s="36"/>
      <c r="AA892" s="36"/>
      <c r="AB892" s="36"/>
      <c r="AC892" s="36"/>
      <c r="AD892" s="36"/>
      <c r="AE892" s="36"/>
      <c r="AR892" s="186" t="s">
        <v>265</v>
      </c>
      <c r="AT892" s="186" t="s">
        <v>145</v>
      </c>
      <c r="AU892" s="186" t="s">
        <v>85</v>
      </c>
      <c r="AY892" s="19" t="s">
        <v>142</v>
      </c>
      <c r="BE892" s="187">
        <f>IF(N892="základní",J892,0)</f>
        <v>0</v>
      </c>
      <c r="BF892" s="187">
        <f>IF(N892="snížená",J892,0)</f>
        <v>0</v>
      </c>
      <c r="BG892" s="187">
        <f>IF(N892="zákl. přenesená",J892,0)</f>
        <v>0</v>
      </c>
      <c r="BH892" s="187">
        <f>IF(N892="sníž. přenesená",J892,0)</f>
        <v>0</v>
      </c>
      <c r="BI892" s="187">
        <f>IF(N892="nulová",J892,0)</f>
        <v>0</v>
      </c>
      <c r="BJ892" s="19" t="s">
        <v>83</v>
      </c>
      <c r="BK892" s="187">
        <f>ROUND(I892*H892,2)</f>
        <v>0</v>
      </c>
      <c r="BL892" s="19" t="s">
        <v>265</v>
      </c>
      <c r="BM892" s="186" t="s">
        <v>1039</v>
      </c>
    </row>
    <row r="893" spans="1:65" s="2" customFormat="1" ht="11.25">
      <c r="A893" s="36"/>
      <c r="B893" s="37"/>
      <c r="C893" s="38"/>
      <c r="D893" s="188" t="s">
        <v>152</v>
      </c>
      <c r="E893" s="38"/>
      <c r="F893" s="189" t="s">
        <v>1040</v>
      </c>
      <c r="G893" s="38"/>
      <c r="H893" s="38"/>
      <c r="I893" s="190"/>
      <c r="J893" s="38"/>
      <c r="K893" s="38"/>
      <c r="L893" s="41"/>
      <c r="M893" s="191"/>
      <c r="N893" s="192"/>
      <c r="O893" s="66"/>
      <c r="P893" s="66"/>
      <c r="Q893" s="66"/>
      <c r="R893" s="66"/>
      <c r="S893" s="66"/>
      <c r="T893" s="67"/>
      <c r="U893" s="36"/>
      <c r="V893" s="36"/>
      <c r="W893" s="36"/>
      <c r="X893" s="36"/>
      <c r="Y893" s="36"/>
      <c r="Z893" s="36"/>
      <c r="AA893" s="36"/>
      <c r="AB893" s="36"/>
      <c r="AC893" s="36"/>
      <c r="AD893" s="36"/>
      <c r="AE893" s="36"/>
      <c r="AT893" s="19" t="s">
        <v>152</v>
      </c>
      <c r="AU893" s="19" t="s">
        <v>85</v>
      </c>
    </row>
    <row r="894" spans="1:65" s="2" customFormat="1" ht="24.2" customHeight="1">
      <c r="A894" s="36"/>
      <c r="B894" s="37"/>
      <c r="C894" s="175" t="s">
        <v>1041</v>
      </c>
      <c r="D894" s="175" t="s">
        <v>145</v>
      </c>
      <c r="E894" s="176" t="s">
        <v>1042</v>
      </c>
      <c r="F894" s="177" t="s">
        <v>1043</v>
      </c>
      <c r="G894" s="178" t="s">
        <v>1044</v>
      </c>
      <c r="H894" s="179">
        <v>5189.8999999999996</v>
      </c>
      <c r="I894" s="180"/>
      <c r="J894" s="181">
        <f>ROUND(I894*H894,2)</f>
        <v>0</v>
      </c>
      <c r="K894" s="177" t="s">
        <v>866</v>
      </c>
      <c r="L894" s="41"/>
      <c r="M894" s="182" t="s">
        <v>21</v>
      </c>
      <c r="N894" s="183" t="s">
        <v>46</v>
      </c>
      <c r="O894" s="66"/>
      <c r="P894" s="184">
        <f>O894*H894</f>
        <v>0</v>
      </c>
      <c r="Q894" s="184">
        <v>1E-3</v>
      </c>
      <c r="R894" s="184">
        <f>Q894*H894</f>
        <v>5.1898999999999997</v>
      </c>
      <c r="S894" s="184">
        <v>0</v>
      </c>
      <c r="T894" s="185">
        <f>S894*H894</f>
        <v>0</v>
      </c>
      <c r="U894" s="36"/>
      <c r="V894" s="36"/>
      <c r="W894" s="36"/>
      <c r="X894" s="36"/>
      <c r="Y894" s="36"/>
      <c r="Z894" s="36"/>
      <c r="AA894" s="36"/>
      <c r="AB894" s="36"/>
      <c r="AC894" s="36"/>
      <c r="AD894" s="36"/>
      <c r="AE894" s="36"/>
      <c r="AR894" s="186" t="s">
        <v>265</v>
      </c>
      <c r="AT894" s="186" t="s">
        <v>145</v>
      </c>
      <c r="AU894" s="186" t="s">
        <v>85</v>
      </c>
      <c r="AY894" s="19" t="s">
        <v>142</v>
      </c>
      <c r="BE894" s="187">
        <f>IF(N894="základní",J894,0)</f>
        <v>0</v>
      </c>
      <c r="BF894" s="187">
        <f>IF(N894="snížená",J894,0)</f>
        <v>0</v>
      </c>
      <c r="BG894" s="187">
        <f>IF(N894="zákl. přenesená",J894,0)</f>
        <v>0</v>
      </c>
      <c r="BH894" s="187">
        <f>IF(N894="sníž. přenesená",J894,0)</f>
        <v>0</v>
      </c>
      <c r="BI894" s="187">
        <f>IF(N894="nulová",J894,0)</f>
        <v>0</v>
      </c>
      <c r="BJ894" s="19" t="s">
        <v>83</v>
      </c>
      <c r="BK894" s="187">
        <f>ROUND(I894*H894,2)</f>
        <v>0</v>
      </c>
      <c r="BL894" s="19" t="s">
        <v>265</v>
      </c>
      <c r="BM894" s="186" t="s">
        <v>1045</v>
      </c>
    </row>
    <row r="895" spans="1:65" s="13" customFormat="1" ht="11.25">
      <c r="B895" s="193"/>
      <c r="C895" s="194"/>
      <c r="D895" s="195" t="s">
        <v>154</v>
      </c>
      <c r="E895" s="196" t="s">
        <v>21</v>
      </c>
      <c r="F895" s="197" t="s">
        <v>251</v>
      </c>
      <c r="G895" s="194"/>
      <c r="H895" s="196" t="s">
        <v>21</v>
      </c>
      <c r="I895" s="198"/>
      <c r="J895" s="194"/>
      <c r="K895" s="194"/>
      <c r="L895" s="199"/>
      <c r="M895" s="200"/>
      <c r="N895" s="201"/>
      <c r="O895" s="201"/>
      <c r="P895" s="201"/>
      <c r="Q895" s="201"/>
      <c r="R895" s="201"/>
      <c r="S895" s="201"/>
      <c r="T895" s="202"/>
      <c r="AT895" s="203" t="s">
        <v>154</v>
      </c>
      <c r="AU895" s="203" t="s">
        <v>85</v>
      </c>
      <c r="AV895" s="13" t="s">
        <v>83</v>
      </c>
      <c r="AW895" s="13" t="s">
        <v>36</v>
      </c>
      <c r="AX895" s="13" t="s">
        <v>75</v>
      </c>
      <c r="AY895" s="203" t="s">
        <v>142</v>
      </c>
    </row>
    <row r="896" spans="1:65" s="13" customFormat="1" ht="11.25">
      <c r="B896" s="193"/>
      <c r="C896" s="194"/>
      <c r="D896" s="195" t="s">
        <v>154</v>
      </c>
      <c r="E896" s="196" t="s">
        <v>21</v>
      </c>
      <c r="F896" s="197" t="s">
        <v>1046</v>
      </c>
      <c r="G896" s="194"/>
      <c r="H896" s="196" t="s">
        <v>21</v>
      </c>
      <c r="I896" s="198"/>
      <c r="J896" s="194"/>
      <c r="K896" s="194"/>
      <c r="L896" s="199"/>
      <c r="M896" s="200"/>
      <c r="N896" s="201"/>
      <c r="O896" s="201"/>
      <c r="P896" s="201"/>
      <c r="Q896" s="201"/>
      <c r="R896" s="201"/>
      <c r="S896" s="201"/>
      <c r="T896" s="202"/>
      <c r="AT896" s="203" t="s">
        <v>154</v>
      </c>
      <c r="AU896" s="203" t="s">
        <v>85</v>
      </c>
      <c r="AV896" s="13" t="s">
        <v>83</v>
      </c>
      <c r="AW896" s="13" t="s">
        <v>36</v>
      </c>
      <c r="AX896" s="13" t="s">
        <v>75</v>
      </c>
      <c r="AY896" s="203" t="s">
        <v>142</v>
      </c>
    </row>
    <row r="897" spans="1:65" s="14" customFormat="1" ht="11.25">
      <c r="B897" s="204"/>
      <c r="C897" s="205"/>
      <c r="D897" s="195" t="s">
        <v>154</v>
      </c>
      <c r="E897" s="206" t="s">
        <v>21</v>
      </c>
      <c r="F897" s="207" t="s">
        <v>1047</v>
      </c>
      <c r="G897" s="205"/>
      <c r="H897" s="208">
        <v>6200</v>
      </c>
      <c r="I897" s="209"/>
      <c r="J897" s="205"/>
      <c r="K897" s="205"/>
      <c r="L897" s="210"/>
      <c r="M897" s="211"/>
      <c r="N897" s="212"/>
      <c r="O897" s="212"/>
      <c r="P897" s="212"/>
      <c r="Q897" s="212"/>
      <c r="R897" s="212"/>
      <c r="S897" s="212"/>
      <c r="T897" s="213"/>
      <c r="AT897" s="214" t="s">
        <v>154</v>
      </c>
      <c r="AU897" s="214" t="s">
        <v>85</v>
      </c>
      <c r="AV897" s="14" t="s">
        <v>85</v>
      </c>
      <c r="AW897" s="14" t="s">
        <v>36</v>
      </c>
      <c r="AX897" s="14" t="s">
        <v>75</v>
      </c>
      <c r="AY897" s="214" t="s">
        <v>142</v>
      </c>
    </row>
    <row r="898" spans="1:65" s="14" customFormat="1" ht="11.25">
      <c r="B898" s="204"/>
      <c r="C898" s="205"/>
      <c r="D898" s="195" t="s">
        <v>154</v>
      </c>
      <c r="E898" s="206" t="s">
        <v>21</v>
      </c>
      <c r="F898" s="207" t="s">
        <v>1048</v>
      </c>
      <c r="G898" s="205"/>
      <c r="H898" s="208">
        <v>-1010.1</v>
      </c>
      <c r="I898" s="209"/>
      <c r="J898" s="205"/>
      <c r="K898" s="205"/>
      <c r="L898" s="210"/>
      <c r="M898" s="211"/>
      <c r="N898" s="212"/>
      <c r="O898" s="212"/>
      <c r="P898" s="212"/>
      <c r="Q898" s="212"/>
      <c r="R898" s="212"/>
      <c r="S898" s="212"/>
      <c r="T898" s="213"/>
      <c r="AT898" s="214" t="s">
        <v>154</v>
      </c>
      <c r="AU898" s="214" t="s">
        <v>85</v>
      </c>
      <c r="AV898" s="14" t="s">
        <v>85</v>
      </c>
      <c r="AW898" s="14" t="s">
        <v>36</v>
      </c>
      <c r="AX898" s="14" t="s">
        <v>75</v>
      </c>
      <c r="AY898" s="214" t="s">
        <v>142</v>
      </c>
    </row>
    <row r="899" spans="1:65" s="16" customFormat="1" ht="11.25">
      <c r="B899" s="226"/>
      <c r="C899" s="227"/>
      <c r="D899" s="195" t="s">
        <v>154</v>
      </c>
      <c r="E899" s="228" t="s">
        <v>21</v>
      </c>
      <c r="F899" s="229" t="s">
        <v>164</v>
      </c>
      <c r="G899" s="227"/>
      <c r="H899" s="230">
        <v>5189.8999999999996</v>
      </c>
      <c r="I899" s="231"/>
      <c r="J899" s="227"/>
      <c r="K899" s="227"/>
      <c r="L899" s="232"/>
      <c r="M899" s="233"/>
      <c r="N899" s="234"/>
      <c r="O899" s="234"/>
      <c r="P899" s="234"/>
      <c r="Q899" s="234"/>
      <c r="R899" s="234"/>
      <c r="S899" s="234"/>
      <c r="T899" s="235"/>
      <c r="AT899" s="236" t="s">
        <v>154</v>
      </c>
      <c r="AU899" s="236" t="s">
        <v>85</v>
      </c>
      <c r="AV899" s="16" t="s">
        <v>150</v>
      </c>
      <c r="AW899" s="16" t="s">
        <v>36</v>
      </c>
      <c r="AX899" s="16" t="s">
        <v>83</v>
      </c>
      <c r="AY899" s="236" t="s">
        <v>142</v>
      </c>
    </row>
    <row r="900" spans="1:65" s="2" customFormat="1" ht="24.2" customHeight="1">
      <c r="A900" s="36"/>
      <c r="B900" s="37"/>
      <c r="C900" s="175" t="s">
        <v>1049</v>
      </c>
      <c r="D900" s="175" t="s">
        <v>145</v>
      </c>
      <c r="E900" s="176" t="s">
        <v>1050</v>
      </c>
      <c r="F900" s="177" t="s">
        <v>1051</v>
      </c>
      <c r="G900" s="178" t="s">
        <v>248</v>
      </c>
      <c r="H900" s="179">
        <v>7.8369999999999997</v>
      </c>
      <c r="I900" s="180"/>
      <c r="J900" s="181">
        <f>ROUND(I900*H900,2)</f>
        <v>0</v>
      </c>
      <c r="K900" s="177" t="s">
        <v>149</v>
      </c>
      <c r="L900" s="41"/>
      <c r="M900" s="182" t="s">
        <v>21</v>
      </c>
      <c r="N900" s="183" t="s">
        <v>46</v>
      </c>
      <c r="O900" s="66"/>
      <c r="P900" s="184">
        <f>O900*H900</f>
        <v>0</v>
      </c>
      <c r="Q900" s="184">
        <v>0</v>
      </c>
      <c r="R900" s="184">
        <f>Q900*H900</f>
        <v>0</v>
      </c>
      <c r="S900" s="184">
        <v>0</v>
      </c>
      <c r="T900" s="185">
        <f>S900*H900</f>
        <v>0</v>
      </c>
      <c r="U900" s="36"/>
      <c r="V900" s="36"/>
      <c r="W900" s="36"/>
      <c r="X900" s="36"/>
      <c r="Y900" s="36"/>
      <c r="Z900" s="36"/>
      <c r="AA900" s="36"/>
      <c r="AB900" s="36"/>
      <c r="AC900" s="36"/>
      <c r="AD900" s="36"/>
      <c r="AE900" s="36"/>
      <c r="AR900" s="186" t="s">
        <v>265</v>
      </c>
      <c r="AT900" s="186" t="s">
        <v>145</v>
      </c>
      <c r="AU900" s="186" t="s">
        <v>85</v>
      </c>
      <c r="AY900" s="19" t="s">
        <v>142</v>
      </c>
      <c r="BE900" s="187">
        <f>IF(N900="základní",J900,0)</f>
        <v>0</v>
      </c>
      <c r="BF900" s="187">
        <f>IF(N900="snížená",J900,0)</f>
        <v>0</v>
      </c>
      <c r="BG900" s="187">
        <f>IF(N900="zákl. přenesená",J900,0)</f>
        <v>0</v>
      </c>
      <c r="BH900" s="187">
        <f>IF(N900="sníž. přenesená",J900,0)</f>
        <v>0</v>
      </c>
      <c r="BI900" s="187">
        <f>IF(N900="nulová",J900,0)</f>
        <v>0</v>
      </c>
      <c r="BJ900" s="19" t="s">
        <v>83</v>
      </c>
      <c r="BK900" s="187">
        <f>ROUND(I900*H900,2)</f>
        <v>0</v>
      </c>
      <c r="BL900" s="19" t="s">
        <v>265</v>
      </c>
      <c r="BM900" s="186" t="s">
        <v>1052</v>
      </c>
    </row>
    <row r="901" spans="1:65" s="2" customFormat="1" ht="11.25">
      <c r="A901" s="36"/>
      <c r="B901" s="37"/>
      <c r="C901" s="38"/>
      <c r="D901" s="188" t="s">
        <v>152</v>
      </c>
      <c r="E901" s="38"/>
      <c r="F901" s="189" t="s">
        <v>1053</v>
      </c>
      <c r="G901" s="38"/>
      <c r="H901" s="38"/>
      <c r="I901" s="190"/>
      <c r="J901" s="38"/>
      <c r="K901" s="38"/>
      <c r="L901" s="41"/>
      <c r="M901" s="191"/>
      <c r="N901" s="192"/>
      <c r="O901" s="66"/>
      <c r="P901" s="66"/>
      <c r="Q901" s="66"/>
      <c r="R901" s="66"/>
      <c r="S901" s="66"/>
      <c r="T901" s="67"/>
      <c r="U901" s="36"/>
      <c r="V901" s="36"/>
      <c r="W901" s="36"/>
      <c r="X901" s="36"/>
      <c r="Y901" s="36"/>
      <c r="Z901" s="36"/>
      <c r="AA901" s="36"/>
      <c r="AB901" s="36"/>
      <c r="AC901" s="36"/>
      <c r="AD901" s="36"/>
      <c r="AE901" s="36"/>
      <c r="AT901" s="19" t="s">
        <v>152</v>
      </c>
      <c r="AU901" s="19" t="s">
        <v>85</v>
      </c>
    </row>
    <row r="902" spans="1:65" s="12" customFormat="1" ht="22.9" customHeight="1">
      <c r="B902" s="159"/>
      <c r="C902" s="160"/>
      <c r="D902" s="161" t="s">
        <v>74</v>
      </c>
      <c r="E902" s="173" t="s">
        <v>1054</v>
      </c>
      <c r="F902" s="173" t="s">
        <v>1055</v>
      </c>
      <c r="G902" s="160"/>
      <c r="H902" s="160"/>
      <c r="I902" s="163"/>
      <c r="J902" s="174">
        <f>BK902</f>
        <v>0</v>
      </c>
      <c r="K902" s="160"/>
      <c r="L902" s="165"/>
      <c r="M902" s="166"/>
      <c r="N902" s="167"/>
      <c r="O902" s="167"/>
      <c r="P902" s="168">
        <f>SUM(P903:P932)</f>
        <v>0</v>
      </c>
      <c r="Q902" s="167"/>
      <c r="R902" s="168">
        <f>SUM(R903:R932)</f>
        <v>6.3605999999999996E-2</v>
      </c>
      <c r="S902" s="167"/>
      <c r="T902" s="169">
        <f>SUM(T903:T932)</f>
        <v>3.406E-2</v>
      </c>
      <c r="AR902" s="170" t="s">
        <v>85</v>
      </c>
      <c r="AT902" s="171" t="s">
        <v>74</v>
      </c>
      <c r="AU902" s="171" t="s">
        <v>83</v>
      </c>
      <c r="AY902" s="170" t="s">
        <v>142</v>
      </c>
      <c r="BK902" s="172">
        <f>SUM(BK903:BK932)</f>
        <v>0</v>
      </c>
    </row>
    <row r="903" spans="1:65" s="2" customFormat="1" ht="16.5" customHeight="1">
      <c r="A903" s="36"/>
      <c r="B903" s="37"/>
      <c r="C903" s="175" t="s">
        <v>1056</v>
      </c>
      <c r="D903" s="175" t="s">
        <v>145</v>
      </c>
      <c r="E903" s="176" t="s">
        <v>1057</v>
      </c>
      <c r="F903" s="177" t="s">
        <v>1058</v>
      </c>
      <c r="G903" s="178" t="s">
        <v>148</v>
      </c>
      <c r="H903" s="179">
        <v>1.125</v>
      </c>
      <c r="I903" s="180"/>
      <c r="J903" s="181">
        <f>ROUND(I903*H903,2)</f>
        <v>0</v>
      </c>
      <c r="K903" s="177" t="s">
        <v>149</v>
      </c>
      <c r="L903" s="41"/>
      <c r="M903" s="182" t="s">
        <v>21</v>
      </c>
      <c r="N903" s="183" t="s">
        <v>46</v>
      </c>
      <c r="O903" s="66"/>
      <c r="P903" s="184">
        <f>O903*H903</f>
        <v>0</v>
      </c>
      <c r="Q903" s="184">
        <v>0</v>
      </c>
      <c r="R903" s="184">
        <f>Q903*H903</f>
        <v>0</v>
      </c>
      <c r="S903" s="184">
        <v>0</v>
      </c>
      <c r="T903" s="185">
        <f>S903*H903</f>
        <v>0</v>
      </c>
      <c r="U903" s="36"/>
      <c r="V903" s="36"/>
      <c r="W903" s="36"/>
      <c r="X903" s="36"/>
      <c r="Y903" s="36"/>
      <c r="Z903" s="36"/>
      <c r="AA903" s="36"/>
      <c r="AB903" s="36"/>
      <c r="AC903" s="36"/>
      <c r="AD903" s="36"/>
      <c r="AE903" s="36"/>
      <c r="AR903" s="186" t="s">
        <v>265</v>
      </c>
      <c r="AT903" s="186" t="s">
        <v>145</v>
      </c>
      <c r="AU903" s="186" t="s">
        <v>85</v>
      </c>
      <c r="AY903" s="19" t="s">
        <v>142</v>
      </c>
      <c r="BE903" s="187">
        <f>IF(N903="základní",J903,0)</f>
        <v>0</v>
      </c>
      <c r="BF903" s="187">
        <f>IF(N903="snížená",J903,0)</f>
        <v>0</v>
      </c>
      <c r="BG903" s="187">
        <f>IF(N903="zákl. přenesená",J903,0)</f>
        <v>0</v>
      </c>
      <c r="BH903" s="187">
        <f>IF(N903="sníž. přenesená",J903,0)</f>
        <v>0</v>
      </c>
      <c r="BI903" s="187">
        <f>IF(N903="nulová",J903,0)</f>
        <v>0</v>
      </c>
      <c r="BJ903" s="19" t="s">
        <v>83</v>
      </c>
      <c r="BK903" s="187">
        <f>ROUND(I903*H903,2)</f>
        <v>0</v>
      </c>
      <c r="BL903" s="19" t="s">
        <v>265</v>
      </c>
      <c r="BM903" s="186" t="s">
        <v>1059</v>
      </c>
    </row>
    <row r="904" spans="1:65" s="2" customFormat="1" ht="11.25">
      <c r="A904" s="36"/>
      <c r="B904" s="37"/>
      <c r="C904" s="38"/>
      <c r="D904" s="188" t="s">
        <v>152</v>
      </c>
      <c r="E904" s="38"/>
      <c r="F904" s="189" t="s">
        <v>1060</v>
      </c>
      <c r="G904" s="38"/>
      <c r="H904" s="38"/>
      <c r="I904" s="190"/>
      <c r="J904" s="38"/>
      <c r="K904" s="38"/>
      <c r="L904" s="41"/>
      <c r="M904" s="191"/>
      <c r="N904" s="192"/>
      <c r="O904" s="66"/>
      <c r="P904" s="66"/>
      <c r="Q904" s="66"/>
      <c r="R904" s="66"/>
      <c r="S904" s="66"/>
      <c r="T904" s="67"/>
      <c r="U904" s="36"/>
      <c r="V904" s="36"/>
      <c r="W904" s="36"/>
      <c r="X904" s="36"/>
      <c r="Y904" s="36"/>
      <c r="Z904" s="36"/>
      <c r="AA904" s="36"/>
      <c r="AB904" s="36"/>
      <c r="AC904" s="36"/>
      <c r="AD904" s="36"/>
      <c r="AE904" s="36"/>
      <c r="AT904" s="19" t="s">
        <v>152</v>
      </c>
      <c r="AU904" s="19" t="s">
        <v>85</v>
      </c>
    </row>
    <row r="905" spans="1:65" s="13" customFormat="1" ht="11.25">
      <c r="B905" s="193"/>
      <c r="C905" s="194"/>
      <c r="D905" s="195" t="s">
        <v>154</v>
      </c>
      <c r="E905" s="196" t="s">
        <v>21</v>
      </c>
      <c r="F905" s="197" t="s">
        <v>1061</v>
      </c>
      <c r="G905" s="194"/>
      <c r="H905" s="196" t="s">
        <v>21</v>
      </c>
      <c r="I905" s="198"/>
      <c r="J905" s="194"/>
      <c r="K905" s="194"/>
      <c r="L905" s="199"/>
      <c r="M905" s="200"/>
      <c r="N905" s="201"/>
      <c r="O905" s="201"/>
      <c r="P905" s="201"/>
      <c r="Q905" s="201"/>
      <c r="R905" s="201"/>
      <c r="S905" s="201"/>
      <c r="T905" s="202"/>
      <c r="AT905" s="203" t="s">
        <v>154</v>
      </c>
      <c r="AU905" s="203" t="s">
        <v>85</v>
      </c>
      <c r="AV905" s="13" t="s">
        <v>83</v>
      </c>
      <c r="AW905" s="13" t="s">
        <v>36</v>
      </c>
      <c r="AX905" s="13" t="s">
        <v>75</v>
      </c>
      <c r="AY905" s="203" t="s">
        <v>142</v>
      </c>
    </row>
    <row r="906" spans="1:65" s="13" customFormat="1" ht="11.25">
      <c r="B906" s="193"/>
      <c r="C906" s="194"/>
      <c r="D906" s="195" t="s">
        <v>154</v>
      </c>
      <c r="E906" s="196" t="s">
        <v>21</v>
      </c>
      <c r="F906" s="197" t="s">
        <v>1062</v>
      </c>
      <c r="G906" s="194"/>
      <c r="H906" s="196" t="s">
        <v>21</v>
      </c>
      <c r="I906" s="198"/>
      <c r="J906" s="194"/>
      <c r="K906" s="194"/>
      <c r="L906" s="199"/>
      <c r="M906" s="200"/>
      <c r="N906" s="201"/>
      <c r="O906" s="201"/>
      <c r="P906" s="201"/>
      <c r="Q906" s="201"/>
      <c r="R906" s="201"/>
      <c r="S906" s="201"/>
      <c r="T906" s="202"/>
      <c r="AT906" s="203" t="s">
        <v>154</v>
      </c>
      <c r="AU906" s="203" t="s">
        <v>85</v>
      </c>
      <c r="AV906" s="13" t="s">
        <v>83</v>
      </c>
      <c r="AW906" s="13" t="s">
        <v>36</v>
      </c>
      <c r="AX906" s="13" t="s">
        <v>75</v>
      </c>
      <c r="AY906" s="203" t="s">
        <v>142</v>
      </c>
    </row>
    <row r="907" spans="1:65" s="14" customFormat="1" ht="11.25">
      <c r="B907" s="204"/>
      <c r="C907" s="205"/>
      <c r="D907" s="195" t="s">
        <v>154</v>
      </c>
      <c r="E907" s="206" t="s">
        <v>21</v>
      </c>
      <c r="F907" s="207" t="s">
        <v>1063</v>
      </c>
      <c r="G907" s="205"/>
      <c r="H907" s="208">
        <v>1.125</v>
      </c>
      <c r="I907" s="209"/>
      <c r="J907" s="205"/>
      <c r="K907" s="205"/>
      <c r="L907" s="210"/>
      <c r="M907" s="211"/>
      <c r="N907" s="212"/>
      <c r="O907" s="212"/>
      <c r="P907" s="212"/>
      <c r="Q907" s="212"/>
      <c r="R907" s="212"/>
      <c r="S907" s="212"/>
      <c r="T907" s="213"/>
      <c r="AT907" s="214" t="s">
        <v>154</v>
      </c>
      <c r="AU907" s="214" t="s">
        <v>85</v>
      </c>
      <c r="AV907" s="14" t="s">
        <v>85</v>
      </c>
      <c r="AW907" s="14" t="s">
        <v>36</v>
      </c>
      <c r="AX907" s="14" t="s">
        <v>75</v>
      </c>
      <c r="AY907" s="214" t="s">
        <v>142</v>
      </c>
    </row>
    <row r="908" spans="1:65" s="16" customFormat="1" ht="11.25">
      <c r="B908" s="226"/>
      <c r="C908" s="227"/>
      <c r="D908" s="195" t="s">
        <v>154</v>
      </c>
      <c r="E908" s="228" t="s">
        <v>21</v>
      </c>
      <c r="F908" s="229" t="s">
        <v>164</v>
      </c>
      <c r="G908" s="227"/>
      <c r="H908" s="230">
        <v>1.125</v>
      </c>
      <c r="I908" s="231"/>
      <c r="J908" s="227"/>
      <c r="K908" s="227"/>
      <c r="L908" s="232"/>
      <c r="M908" s="233"/>
      <c r="N908" s="234"/>
      <c r="O908" s="234"/>
      <c r="P908" s="234"/>
      <c r="Q908" s="234"/>
      <c r="R908" s="234"/>
      <c r="S908" s="234"/>
      <c r="T908" s="235"/>
      <c r="AT908" s="236" t="s">
        <v>154</v>
      </c>
      <c r="AU908" s="236" t="s">
        <v>85</v>
      </c>
      <c r="AV908" s="16" t="s">
        <v>150</v>
      </c>
      <c r="AW908" s="16" t="s">
        <v>36</v>
      </c>
      <c r="AX908" s="16" t="s">
        <v>83</v>
      </c>
      <c r="AY908" s="236" t="s">
        <v>142</v>
      </c>
    </row>
    <row r="909" spans="1:65" s="2" customFormat="1" ht="16.5" customHeight="1">
      <c r="A909" s="36"/>
      <c r="B909" s="37"/>
      <c r="C909" s="175" t="s">
        <v>1064</v>
      </c>
      <c r="D909" s="175" t="s">
        <v>145</v>
      </c>
      <c r="E909" s="176" t="s">
        <v>1065</v>
      </c>
      <c r="F909" s="177" t="s">
        <v>1066</v>
      </c>
      <c r="G909" s="178" t="s">
        <v>148</v>
      </c>
      <c r="H909" s="179">
        <v>1.125</v>
      </c>
      <c r="I909" s="180"/>
      <c r="J909" s="181">
        <f>ROUND(I909*H909,2)</f>
        <v>0</v>
      </c>
      <c r="K909" s="177" t="s">
        <v>149</v>
      </c>
      <c r="L909" s="41"/>
      <c r="M909" s="182" t="s">
        <v>21</v>
      </c>
      <c r="N909" s="183" t="s">
        <v>46</v>
      </c>
      <c r="O909" s="66"/>
      <c r="P909" s="184">
        <f>O909*H909</f>
        <v>0</v>
      </c>
      <c r="Q909" s="184">
        <v>2.9999999999999997E-4</v>
      </c>
      <c r="R909" s="184">
        <f>Q909*H909</f>
        <v>3.3749999999999996E-4</v>
      </c>
      <c r="S909" s="184">
        <v>0</v>
      </c>
      <c r="T909" s="185">
        <f>S909*H909</f>
        <v>0</v>
      </c>
      <c r="U909" s="36"/>
      <c r="V909" s="36"/>
      <c r="W909" s="36"/>
      <c r="X909" s="36"/>
      <c r="Y909" s="36"/>
      <c r="Z909" s="36"/>
      <c r="AA909" s="36"/>
      <c r="AB909" s="36"/>
      <c r="AC909" s="36"/>
      <c r="AD909" s="36"/>
      <c r="AE909" s="36"/>
      <c r="AR909" s="186" t="s">
        <v>265</v>
      </c>
      <c r="AT909" s="186" t="s">
        <v>145</v>
      </c>
      <c r="AU909" s="186" t="s">
        <v>85</v>
      </c>
      <c r="AY909" s="19" t="s">
        <v>142</v>
      </c>
      <c r="BE909" s="187">
        <f>IF(N909="základní",J909,0)</f>
        <v>0</v>
      </c>
      <c r="BF909" s="187">
        <f>IF(N909="snížená",J909,0)</f>
        <v>0</v>
      </c>
      <c r="BG909" s="187">
        <f>IF(N909="zákl. přenesená",J909,0)</f>
        <v>0</v>
      </c>
      <c r="BH909" s="187">
        <f>IF(N909="sníž. přenesená",J909,0)</f>
        <v>0</v>
      </c>
      <c r="BI909" s="187">
        <f>IF(N909="nulová",J909,0)</f>
        <v>0</v>
      </c>
      <c r="BJ909" s="19" t="s">
        <v>83</v>
      </c>
      <c r="BK909" s="187">
        <f>ROUND(I909*H909,2)</f>
        <v>0</v>
      </c>
      <c r="BL909" s="19" t="s">
        <v>265</v>
      </c>
      <c r="BM909" s="186" t="s">
        <v>1067</v>
      </c>
    </row>
    <row r="910" spans="1:65" s="2" customFormat="1" ht="11.25">
      <c r="A910" s="36"/>
      <c r="B910" s="37"/>
      <c r="C910" s="38"/>
      <c r="D910" s="188" t="s">
        <v>152</v>
      </c>
      <c r="E910" s="38"/>
      <c r="F910" s="189" t="s">
        <v>1068</v>
      </c>
      <c r="G910" s="38"/>
      <c r="H910" s="38"/>
      <c r="I910" s="190"/>
      <c r="J910" s="38"/>
      <c r="K910" s="38"/>
      <c r="L910" s="41"/>
      <c r="M910" s="191"/>
      <c r="N910" s="192"/>
      <c r="O910" s="66"/>
      <c r="P910" s="66"/>
      <c r="Q910" s="66"/>
      <c r="R910" s="66"/>
      <c r="S910" s="66"/>
      <c r="T910" s="67"/>
      <c r="U910" s="36"/>
      <c r="V910" s="36"/>
      <c r="W910" s="36"/>
      <c r="X910" s="36"/>
      <c r="Y910" s="36"/>
      <c r="Z910" s="36"/>
      <c r="AA910" s="36"/>
      <c r="AB910" s="36"/>
      <c r="AC910" s="36"/>
      <c r="AD910" s="36"/>
      <c r="AE910" s="36"/>
      <c r="AT910" s="19" t="s">
        <v>152</v>
      </c>
      <c r="AU910" s="19" t="s">
        <v>85</v>
      </c>
    </row>
    <row r="911" spans="1:65" s="2" customFormat="1" ht="24.2" customHeight="1">
      <c r="A911" s="36"/>
      <c r="B911" s="37"/>
      <c r="C911" s="175" t="s">
        <v>1069</v>
      </c>
      <c r="D911" s="175" t="s">
        <v>145</v>
      </c>
      <c r="E911" s="176" t="s">
        <v>1070</v>
      </c>
      <c r="F911" s="177" t="s">
        <v>1071</v>
      </c>
      <c r="G911" s="178" t="s">
        <v>148</v>
      </c>
      <c r="H911" s="179">
        <v>1.125</v>
      </c>
      <c r="I911" s="180"/>
      <c r="J911" s="181">
        <f>ROUND(I911*H911,2)</f>
        <v>0</v>
      </c>
      <c r="K911" s="177" t="s">
        <v>149</v>
      </c>
      <c r="L911" s="41"/>
      <c r="M911" s="182" t="s">
        <v>21</v>
      </c>
      <c r="N911" s="183" t="s">
        <v>46</v>
      </c>
      <c r="O911" s="66"/>
      <c r="P911" s="184">
        <f>O911*H911</f>
        <v>0</v>
      </c>
      <c r="Q911" s="184">
        <v>7.4999999999999997E-3</v>
      </c>
      <c r="R911" s="184">
        <f>Q911*H911</f>
        <v>8.4375000000000006E-3</v>
      </c>
      <c r="S911" s="184">
        <v>0</v>
      </c>
      <c r="T911" s="185">
        <f>S911*H911</f>
        <v>0</v>
      </c>
      <c r="U911" s="36"/>
      <c r="V911" s="36"/>
      <c r="W911" s="36"/>
      <c r="X911" s="36"/>
      <c r="Y911" s="36"/>
      <c r="Z911" s="36"/>
      <c r="AA911" s="36"/>
      <c r="AB911" s="36"/>
      <c r="AC911" s="36"/>
      <c r="AD911" s="36"/>
      <c r="AE911" s="36"/>
      <c r="AR911" s="186" t="s">
        <v>265</v>
      </c>
      <c r="AT911" s="186" t="s">
        <v>145</v>
      </c>
      <c r="AU911" s="186" t="s">
        <v>85</v>
      </c>
      <c r="AY911" s="19" t="s">
        <v>142</v>
      </c>
      <c r="BE911" s="187">
        <f>IF(N911="základní",J911,0)</f>
        <v>0</v>
      </c>
      <c r="BF911" s="187">
        <f>IF(N911="snížená",J911,0)</f>
        <v>0</v>
      </c>
      <c r="BG911" s="187">
        <f>IF(N911="zákl. přenesená",J911,0)</f>
        <v>0</v>
      </c>
      <c r="BH911" s="187">
        <f>IF(N911="sníž. přenesená",J911,0)</f>
        <v>0</v>
      </c>
      <c r="BI911" s="187">
        <f>IF(N911="nulová",J911,0)</f>
        <v>0</v>
      </c>
      <c r="BJ911" s="19" t="s">
        <v>83</v>
      </c>
      <c r="BK911" s="187">
        <f>ROUND(I911*H911,2)</f>
        <v>0</v>
      </c>
      <c r="BL911" s="19" t="s">
        <v>265</v>
      </c>
      <c r="BM911" s="186" t="s">
        <v>1072</v>
      </c>
    </row>
    <row r="912" spans="1:65" s="2" customFormat="1" ht="11.25">
      <c r="A912" s="36"/>
      <c r="B912" s="37"/>
      <c r="C912" s="38"/>
      <c r="D912" s="188" t="s">
        <v>152</v>
      </c>
      <c r="E912" s="38"/>
      <c r="F912" s="189" t="s">
        <v>1073</v>
      </c>
      <c r="G912" s="38"/>
      <c r="H912" s="38"/>
      <c r="I912" s="190"/>
      <c r="J912" s="38"/>
      <c r="K912" s="38"/>
      <c r="L912" s="41"/>
      <c r="M912" s="191"/>
      <c r="N912" s="192"/>
      <c r="O912" s="66"/>
      <c r="P912" s="66"/>
      <c r="Q912" s="66"/>
      <c r="R912" s="66"/>
      <c r="S912" s="66"/>
      <c r="T912" s="67"/>
      <c r="U912" s="36"/>
      <c r="V912" s="36"/>
      <c r="W912" s="36"/>
      <c r="X912" s="36"/>
      <c r="Y912" s="36"/>
      <c r="Z912" s="36"/>
      <c r="AA912" s="36"/>
      <c r="AB912" s="36"/>
      <c r="AC912" s="36"/>
      <c r="AD912" s="36"/>
      <c r="AE912" s="36"/>
      <c r="AT912" s="19" t="s">
        <v>152</v>
      </c>
      <c r="AU912" s="19" t="s">
        <v>85</v>
      </c>
    </row>
    <row r="913" spans="1:65" s="2" customFormat="1" ht="21.75" customHeight="1">
      <c r="A913" s="36"/>
      <c r="B913" s="37"/>
      <c r="C913" s="175" t="s">
        <v>1074</v>
      </c>
      <c r="D913" s="175" t="s">
        <v>145</v>
      </c>
      <c r="E913" s="176" t="s">
        <v>1075</v>
      </c>
      <c r="F913" s="177" t="s">
        <v>1076</v>
      </c>
      <c r="G913" s="178" t="s">
        <v>167</v>
      </c>
      <c r="H913" s="179">
        <v>1.5</v>
      </c>
      <c r="I913" s="180"/>
      <c r="J913" s="181">
        <f>ROUND(I913*H913,2)</f>
        <v>0</v>
      </c>
      <c r="K913" s="177" t="s">
        <v>149</v>
      </c>
      <c r="L913" s="41"/>
      <c r="M913" s="182" t="s">
        <v>21</v>
      </c>
      <c r="N913" s="183" t="s">
        <v>46</v>
      </c>
      <c r="O913" s="66"/>
      <c r="P913" s="184">
        <f>O913*H913</f>
        <v>0</v>
      </c>
      <c r="Q913" s="184">
        <v>4.28E-4</v>
      </c>
      <c r="R913" s="184">
        <f>Q913*H913</f>
        <v>6.4199999999999999E-4</v>
      </c>
      <c r="S913" s="184">
        <v>0</v>
      </c>
      <c r="T913" s="185">
        <f>S913*H913</f>
        <v>0</v>
      </c>
      <c r="U913" s="36"/>
      <c r="V913" s="36"/>
      <c r="W913" s="36"/>
      <c r="X913" s="36"/>
      <c r="Y913" s="36"/>
      <c r="Z913" s="36"/>
      <c r="AA913" s="36"/>
      <c r="AB913" s="36"/>
      <c r="AC913" s="36"/>
      <c r="AD913" s="36"/>
      <c r="AE913" s="36"/>
      <c r="AR913" s="186" t="s">
        <v>265</v>
      </c>
      <c r="AT913" s="186" t="s">
        <v>145</v>
      </c>
      <c r="AU913" s="186" t="s">
        <v>85</v>
      </c>
      <c r="AY913" s="19" t="s">
        <v>142</v>
      </c>
      <c r="BE913" s="187">
        <f>IF(N913="základní",J913,0)</f>
        <v>0</v>
      </c>
      <c r="BF913" s="187">
        <f>IF(N913="snížená",J913,0)</f>
        <v>0</v>
      </c>
      <c r="BG913" s="187">
        <f>IF(N913="zákl. přenesená",J913,0)</f>
        <v>0</v>
      </c>
      <c r="BH913" s="187">
        <f>IF(N913="sníž. přenesená",J913,0)</f>
        <v>0</v>
      </c>
      <c r="BI913" s="187">
        <f>IF(N913="nulová",J913,0)</f>
        <v>0</v>
      </c>
      <c r="BJ913" s="19" t="s">
        <v>83</v>
      </c>
      <c r="BK913" s="187">
        <f>ROUND(I913*H913,2)</f>
        <v>0</v>
      </c>
      <c r="BL913" s="19" t="s">
        <v>265</v>
      </c>
      <c r="BM913" s="186" t="s">
        <v>1077</v>
      </c>
    </row>
    <row r="914" spans="1:65" s="2" customFormat="1" ht="11.25">
      <c r="A914" s="36"/>
      <c r="B914" s="37"/>
      <c r="C914" s="38"/>
      <c r="D914" s="188" t="s">
        <v>152</v>
      </c>
      <c r="E914" s="38"/>
      <c r="F914" s="189" t="s">
        <v>1078</v>
      </c>
      <c r="G914" s="38"/>
      <c r="H914" s="38"/>
      <c r="I914" s="190"/>
      <c r="J914" s="38"/>
      <c r="K914" s="38"/>
      <c r="L914" s="41"/>
      <c r="M914" s="191"/>
      <c r="N914" s="192"/>
      <c r="O914" s="66"/>
      <c r="P914" s="66"/>
      <c r="Q914" s="66"/>
      <c r="R914" s="66"/>
      <c r="S914" s="66"/>
      <c r="T914" s="67"/>
      <c r="U914" s="36"/>
      <c r="V914" s="36"/>
      <c r="W914" s="36"/>
      <c r="X914" s="36"/>
      <c r="Y914" s="36"/>
      <c r="Z914" s="36"/>
      <c r="AA914" s="36"/>
      <c r="AB914" s="36"/>
      <c r="AC914" s="36"/>
      <c r="AD914" s="36"/>
      <c r="AE914" s="36"/>
      <c r="AT914" s="19" t="s">
        <v>152</v>
      </c>
      <c r="AU914" s="19" t="s">
        <v>85</v>
      </c>
    </row>
    <row r="915" spans="1:65" s="13" customFormat="1" ht="11.25">
      <c r="B915" s="193"/>
      <c r="C915" s="194"/>
      <c r="D915" s="195" t="s">
        <v>154</v>
      </c>
      <c r="E915" s="196" t="s">
        <v>21</v>
      </c>
      <c r="F915" s="197" t="s">
        <v>1061</v>
      </c>
      <c r="G915" s="194"/>
      <c r="H915" s="196" t="s">
        <v>21</v>
      </c>
      <c r="I915" s="198"/>
      <c r="J915" s="194"/>
      <c r="K915" s="194"/>
      <c r="L915" s="199"/>
      <c r="M915" s="200"/>
      <c r="N915" s="201"/>
      <c r="O915" s="201"/>
      <c r="P915" s="201"/>
      <c r="Q915" s="201"/>
      <c r="R915" s="201"/>
      <c r="S915" s="201"/>
      <c r="T915" s="202"/>
      <c r="AT915" s="203" t="s">
        <v>154</v>
      </c>
      <c r="AU915" s="203" t="s">
        <v>85</v>
      </c>
      <c r="AV915" s="13" t="s">
        <v>83</v>
      </c>
      <c r="AW915" s="13" t="s">
        <v>36</v>
      </c>
      <c r="AX915" s="13" t="s">
        <v>75</v>
      </c>
      <c r="AY915" s="203" t="s">
        <v>142</v>
      </c>
    </row>
    <row r="916" spans="1:65" s="13" customFormat="1" ht="11.25">
      <c r="B916" s="193"/>
      <c r="C916" s="194"/>
      <c r="D916" s="195" t="s">
        <v>154</v>
      </c>
      <c r="E916" s="196" t="s">
        <v>21</v>
      </c>
      <c r="F916" s="197" t="s">
        <v>1062</v>
      </c>
      <c r="G916" s="194"/>
      <c r="H916" s="196" t="s">
        <v>21</v>
      </c>
      <c r="I916" s="198"/>
      <c r="J916" s="194"/>
      <c r="K916" s="194"/>
      <c r="L916" s="199"/>
      <c r="M916" s="200"/>
      <c r="N916" s="201"/>
      <c r="O916" s="201"/>
      <c r="P916" s="201"/>
      <c r="Q916" s="201"/>
      <c r="R916" s="201"/>
      <c r="S916" s="201"/>
      <c r="T916" s="202"/>
      <c r="AT916" s="203" t="s">
        <v>154</v>
      </c>
      <c r="AU916" s="203" t="s">
        <v>85</v>
      </c>
      <c r="AV916" s="13" t="s">
        <v>83</v>
      </c>
      <c r="AW916" s="13" t="s">
        <v>36</v>
      </c>
      <c r="AX916" s="13" t="s">
        <v>75</v>
      </c>
      <c r="AY916" s="203" t="s">
        <v>142</v>
      </c>
    </row>
    <row r="917" spans="1:65" s="14" customFormat="1" ht="11.25">
      <c r="B917" s="204"/>
      <c r="C917" s="205"/>
      <c r="D917" s="195" t="s">
        <v>154</v>
      </c>
      <c r="E917" s="206" t="s">
        <v>21</v>
      </c>
      <c r="F917" s="207" t="s">
        <v>1079</v>
      </c>
      <c r="G917" s="205"/>
      <c r="H917" s="208">
        <v>1.5</v>
      </c>
      <c r="I917" s="209"/>
      <c r="J917" s="205"/>
      <c r="K917" s="205"/>
      <c r="L917" s="210"/>
      <c r="M917" s="211"/>
      <c r="N917" s="212"/>
      <c r="O917" s="212"/>
      <c r="P917" s="212"/>
      <c r="Q917" s="212"/>
      <c r="R917" s="212"/>
      <c r="S917" s="212"/>
      <c r="T917" s="213"/>
      <c r="AT917" s="214" t="s">
        <v>154</v>
      </c>
      <c r="AU917" s="214" t="s">
        <v>85</v>
      </c>
      <c r="AV917" s="14" t="s">
        <v>85</v>
      </c>
      <c r="AW917" s="14" t="s">
        <v>36</v>
      </c>
      <c r="AX917" s="14" t="s">
        <v>75</v>
      </c>
      <c r="AY917" s="214" t="s">
        <v>142</v>
      </c>
    </row>
    <row r="918" spans="1:65" s="16" customFormat="1" ht="11.25">
      <c r="B918" s="226"/>
      <c r="C918" s="227"/>
      <c r="D918" s="195" t="s">
        <v>154</v>
      </c>
      <c r="E918" s="228" t="s">
        <v>21</v>
      </c>
      <c r="F918" s="229" t="s">
        <v>164</v>
      </c>
      <c r="G918" s="227"/>
      <c r="H918" s="230">
        <v>1.5</v>
      </c>
      <c r="I918" s="231"/>
      <c r="J918" s="227"/>
      <c r="K918" s="227"/>
      <c r="L918" s="232"/>
      <c r="M918" s="233"/>
      <c r="N918" s="234"/>
      <c r="O918" s="234"/>
      <c r="P918" s="234"/>
      <c r="Q918" s="234"/>
      <c r="R918" s="234"/>
      <c r="S918" s="234"/>
      <c r="T918" s="235"/>
      <c r="AT918" s="236" t="s">
        <v>154</v>
      </c>
      <c r="AU918" s="236" t="s">
        <v>85</v>
      </c>
      <c r="AV918" s="16" t="s">
        <v>150</v>
      </c>
      <c r="AW918" s="16" t="s">
        <v>36</v>
      </c>
      <c r="AX918" s="16" t="s">
        <v>83</v>
      </c>
      <c r="AY918" s="236" t="s">
        <v>142</v>
      </c>
    </row>
    <row r="919" spans="1:65" s="2" customFormat="1" ht="16.5" customHeight="1">
      <c r="A919" s="36"/>
      <c r="B919" s="37"/>
      <c r="C919" s="238" t="s">
        <v>1080</v>
      </c>
      <c r="D919" s="238" t="s">
        <v>381</v>
      </c>
      <c r="E919" s="239" t="s">
        <v>1081</v>
      </c>
      <c r="F919" s="240" t="s">
        <v>1082</v>
      </c>
      <c r="G919" s="241" t="s">
        <v>174</v>
      </c>
      <c r="H919" s="242">
        <v>5.5</v>
      </c>
      <c r="I919" s="243"/>
      <c r="J919" s="244">
        <f>ROUND(I919*H919,2)</f>
        <v>0</v>
      </c>
      <c r="K919" s="240" t="s">
        <v>149</v>
      </c>
      <c r="L919" s="245"/>
      <c r="M919" s="246" t="s">
        <v>21</v>
      </c>
      <c r="N919" s="247" t="s">
        <v>46</v>
      </c>
      <c r="O919" s="66"/>
      <c r="P919" s="184">
        <f>O919*H919</f>
        <v>0</v>
      </c>
      <c r="Q919" s="184">
        <v>4.4999999999999999E-4</v>
      </c>
      <c r="R919" s="184">
        <f>Q919*H919</f>
        <v>2.4749999999999998E-3</v>
      </c>
      <c r="S919" s="184">
        <v>0</v>
      </c>
      <c r="T919" s="185">
        <f>S919*H919</f>
        <v>0</v>
      </c>
      <c r="U919" s="36"/>
      <c r="V919" s="36"/>
      <c r="W919" s="36"/>
      <c r="X919" s="36"/>
      <c r="Y919" s="36"/>
      <c r="Z919" s="36"/>
      <c r="AA919" s="36"/>
      <c r="AB919" s="36"/>
      <c r="AC919" s="36"/>
      <c r="AD919" s="36"/>
      <c r="AE919" s="36"/>
      <c r="AR919" s="186" t="s">
        <v>395</v>
      </c>
      <c r="AT919" s="186" t="s">
        <v>381</v>
      </c>
      <c r="AU919" s="186" t="s">
        <v>85</v>
      </c>
      <c r="AY919" s="19" t="s">
        <v>142</v>
      </c>
      <c r="BE919" s="187">
        <f>IF(N919="základní",J919,0)</f>
        <v>0</v>
      </c>
      <c r="BF919" s="187">
        <f>IF(N919="snížená",J919,0)</f>
        <v>0</v>
      </c>
      <c r="BG919" s="187">
        <f>IF(N919="zákl. přenesená",J919,0)</f>
        <v>0</v>
      </c>
      <c r="BH919" s="187">
        <f>IF(N919="sníž. přenesená",J919,0)</f>
        <v>0</v>
      </c>
      <c r="BI919" s="187">
        <f>IF(N919="nulová",J919,0)</f>
        <v>0</v>
      </c>
      <c r="BJ919" s="19" t="s">
        <v>83</v>
      </c>
      <c r="BK919" s="187">
        <f>ROUND(I919*H919,2)</f>
        <v>0</v>
      </c>
      <c r="BL919" s="19" t="s">
        <v>265</v>
      </c>
      <c r="BM919" s="186" t="s">
        <v>1083</v>
      </c>
    </row>
    <row r="920" spans="1:65" s="14" customFormat="1" ht="11.25">
      <c r="B920" s="204"/>
      <c r="C920" s="205"/>
      <c r="D920" s="195" t="s">
        <v>154</v>
      </c>
      <c r="E920" s="205"/>
      <c r="F920" s="207" t="s">
        <v>1084</v>
      </c>
      <c r="G920" s="205"/>
      <c r="H920" s="208">
        <v>5.5</v>
      </c>
      <c r="I920" s="209"/>
      <c r="J920" s="205"/>
      <c r="K920" s="205"/>
      <c r="L920" s="210"/>
      <c r="M920" s="211"/>
      <c r="N920" s="212"/>
      <c r="O920" s="212"/>
      <c r="P920" s="212"/>
      <c r="Q920" s="212"/>
      <c r="R920" s="212"/>
      <c r="S920" s="212"/>
      <c r="T920" s="213"/>
      <c r="AT920" s="214" t="s">
        <v>154</v>
      </c>
      <c r="AU920" s="214" t="s">
        <v>85</v>
      </c>
      <c r="AV920" s="14" t="s">
        <v>85</v>
      </c>
      <c r="AW920" s="14" t="s">
        <v>4</v>
      </c>
      <c r="AX920" s="14" t="s">
        <v>83</v>
      </c>
      <c r="AY920" s="214" t="s">
        <v>142</v>
      </c>
    </row>
    <row r="921" spans="1:65" s="2" customFormat="1" ht="21.75" customHeight="1">
      <c r="A921" s="36"/>
      <c r="B921" s="37"/>
      <c r="C921" s="175" t="s">
        <v>1085</v>
      </c>
      <c r="D921" s="175" t="s">
        <v>145</v>
      </c>
      <c r="E921" s="176" t="s">
        <v>1086</v>
      </c>
      <c r="F921" s="177" t="s">
        <v>1087</v>
      </c>
      <c r="G921" s="178" t="s">
        <v>174</v>
      </c>
      <c r="H921" s="179">
        <v>13</v>
      </c>
      <c r="I921" s="180"/>
      <c r="J921" s="181">
        <f>ROUND(I921*H921,2)</f>
        <v>0</v>
      </c>
      <c r="K921" s="177" t="s">
        <v>149</v>
      </c>
      <c r="L921" s="41"/>
      <c r="M921" s="182" t="s">
        <v>21</v>
      </c>
      <c r="N921" s="183" t="s">
        <v>46</v>
      </c>
      <c r="O921" s="66"/>
      <c r="P921" s="184">
        <f>O921*H921</f>
        <v>0</v>
      </c>
      <c r="Q921" s="184">
        <v>8.25E-4</v>
      </c>
      <c r="R921" s="184">
        <f>Q921*H921</f>
        <v>1.0725E-2</v>
      </c>
      <c r="S921" s="184">
        <v>2.6199999999999999E-3</v>
      </c>
      <c r="T921" s="185">
        <f>S921*H921</f>
        <v>3.406E-2</v>
      </c>
      <c r="U921" s="36"/>
      <c r="V921" s="36"/>
      <c r="W921" s="36"/>
      <c r="X921" s="36"/>
      <c r="Y921" s="36"/>
      <c r="Z921" s="36"/>
      <c r="AA921" s="36"/>
      <c r="AB921" s="36"/>
      <c r="AC921" s="36"/>
      <c r="AD921" s="36"/>
      <c r="AE921" s="36"/>
      <c r="AR921" s="186" t="s">
        <v>265</v>
      </c>
      <c r="AT921" s="186" t="s">
        <v>145</v>
      </c>
      <c r="AU921" s="186" t="s">
        <v>85</v>
      </c>
      <c r="AY921" s="19" t="s">
        <v>142</v>
      </c>
      <c r="BE921" s="187">
        <f>IF(N921="základní",J921,0)</f>
        <v>0</v>
      </c>
      <c r="BF921" s="187">
        <f>IF(N921="snížená",J921,0)</f>
        <v>0</v>
      </c>
      <c r="BG921" s="187">
        <f>IF(N921="zákl. přenesená",J921,0)</f>
        <v>0</v>
      </c>
      <c r="BH921" s="187">
        <f>IF(N921="sníž. přenesená",J921,0)</f>
        <v>0</v>
      </c>
      <c r="BI921" s="187">
        <f>IF(N921="nulová",J921,0)</f>
        <v>0</v>
      </c>
      <c r="BJ921" s="19" t="s">
        <v>83</v>
      </c>
      <c r="BK921" s="187">
        <f>ROUND(I921*H921,2)</f>
        <v>0</v>
      </c>
      <c r="BL921" s="19" t="s">
        <v>265</v>
      </c>
      <c r="BM921" s="186" t="s">
        <v>1088</v>
      </c>
    </row>
    <row r="922" spans="1:65" s="2" customFormat="1" ht="11.25">
      <c r="A922" s="36"/>
      <c r="B922" s="37"/>
      <c r="C922" s="38"/>
      <c r="D922" s="188" t="s">
        <v>152</v>
      </c>
      <c r="E922" s="38"/>
      <c r="F922" s="189" t="s">
        <v>1089</v>
      </c>
      <c r="G922" s="38"/>
      <c r="H922" s="38"/>
      <c r="I922" s="190"/>
      <c r="J922" s="38"/>
      <c r="K922" s="38"/>
      <c r="L922" s="41"/>
      <c r="M922" s="191"/>
      <c r="N922" s="192"/>
      <c r="O922" s="66"/>
      <c r="P922" s="66"/>
      <c r="Q922" s="66"/>
      <c r="R922" s="66"/>
      <c r="S922" s="66"/>
      <c r="T922" s="67"/>
      <c r="U922" s="36"/>
      <c r="V922" s="36"/>
      <c r="W922" s="36"/>
      <c r="X922" s="36"/>
      <c r="Y922" s="36"/>
      <c r="Z922" s="36"/>
      <c r="AA922" s="36"/>
      <c r="AB922" s="36"/>
      <c r="AC922" s="36"/>
      <c r="AD922" s="36"/>
      <c r="AE922" s="36"/>
      <c r="AT922" s="19" t="s">
        <v>152</v>
      </c>
      <c r="AU922" s="19" t="s">
        <v>85</v>
      </c>
    </row>
    <row r="923" spans="1:65" s="2" customFormat="1" ht="24.2" customHeight="1">
      <c r="A923" s="36"/>
      <c r="B923" s="37"/>
      <c r="C923" s="238" t="s">
        <v>1090</v>
      </c>
      <c r="D923" s="238" t="s">
        <v>381</v>
      </c>
      <c r="E923" s="239" t="s">
        <v>1091</v>
      </c>
      <c r="F923" s="240" t="s">
        <v>1092</v>
      </c>
      <c r="G923" s="241" t="s">
        <v>148</v>
      </c>
      <c r="H923" s="242">
        <v>1.238</v>
      </c>
      <c r="I923" s="243"/>
      <c r="J923" s="244">
        <f>ROUND(I923*H923,2)</f>
        <v>0</v>
      </c>
      <c r="K923" s="240" t="s">
        <v>149</v>
      </c>
      <c r="L923" s="245"/>
      <c r="M923" s="246" t="s">
        <v>21</v>
      </c>
      <c r="N923" s="247" t="s">
        <v>46</v>
      </c>
      <c r="O923" s="66"/>
      <c r="P923" s="184">
        <f>O923*H923</f>
        <v>0</v>
      </c>
      <c r="Q923" s="184">
        <v>3.3000000000000002E-2</v>
      </c>
      <c r="R923" s="184">
        <f>Q923*H923</f>
        <v>4.0854000000000001E-2</v>
      </c>
      <c r="S923" s="184">
        <v>0</v>
      </c>
      <c r="T923" s="185">
        <f>S923*H923</f>
        <v>0</v>
      </c>
      <c r="U923" s="36"/>
      <c r="V923" s="36"/>
      <c r="W923" s="36"/>
      <c r="X923" s="36"/>
      <c r="Y923" s="36"/>
      <c r="Z923" s="36"/>
      <c r="AA923" s="36"/>
      <c r="AB923" s="36"/>
      <c r="AC923" s="36"/>
      <c r="AD923" s="36"/>
      <c r="AE923" s="36"/>
      <c r="AR923" s="186" t="s">
        <v>395</v>
      </c>
      <c r="AT923" s="186" t="s">
        <v>381</v>
      </c>
      <c r="AU923" s="186" t="s">
        <v>85</v>
      </c>
      <c r="AY923" s="19" t="s">
        <v>142</v>
      </c>
      <c r="BE923" s="187">
        <f>IF(N923="základní",J923,0)</f>
        <v>0</v>
      </c>
      <c r="BF923" s="187">
        <f>IF(N923="snížená",J923,0)</f>
        <v>0</v>
      </c>
      <c r="BG923" s="187">
        <f>IF(N923="zákl. přenesená",J923,0)</f>
        <v>0</v>
      </c>
      <c r="BH923" s="187">
        <f>IF(N923="sníž. přenesená",J923,0)</f>
        <v>0</v>
      </c>
      <c r="BI923" s="187">
        <f>IF(N923="nulová",J923,0)</f>
        <v>0</v>
      </c>
      <c r="BJ923" s="19" t="s">
        <v>83</v>
      </c>
      <c r="BK923" s="187">
        <f>ROUND(I923*H923,2)</f>
        <v>0</v>
      </c>
      <c r="BL923" s="19" t="s">
        <v>265</v>
      </c>
      <c r="BM923" s="186" t="s">
        <v>1093</v>
      </c>
    </row>
    <row r="924" spans="1:65" s="14" customFormat="1" ht="11.25">
      <c r="B924" s="204"/>
      <c r="C924" s="205"/>
      <c r="D924" s="195" t="s">
        <v>154</v>
      </c>
      <c r="E924" s="205"/>
      <c r="F924" s="207" t="s">
        <v>1094</v>
      </c>
      <c r="G924" s="205"/>
      <c r="H924" s="208">
        <v>1.238</v>
      </c>
      <c r="I924" s="209"/>
      <c r="J924" s="205"/>
      <c r="K924" s="205"/>
      <c r="L924" s="210"/>
      <c r="M924" s="211"/>
      <c r="N924" s="212"/>
      <c r="O924" s="212"/>
      <c r="P924" s="212"/>
      <c r="Q924" s="212"/>
      <c r="R924" s="212"/>
      <c r="S924" s="212"/>
      <c r="T924" s="213"/>
      <c r="AT924" s="214" t="s">
        <v>154</v>
      </c>
      <c r="AU924" s="214" t="s">
        <v>85</v>
      </c>
      <c r="AV924" s="14" t="s">
        <v>85</v>
      </c>
      <c r="AW924" s="14" t="s">
        <v>4</v>
      </c>
      <c r="AX924" s="14" t="s">
        <v>83</v>
      </c>
      <c r="AY924" s="214" t="s">
        <v>142</v>
      </c>
    </row>
    <row r="925" spans="1:65" s="2" customFormat="1" ht="16.5" customHeight="1">
      <c r="A925" s="36"/>
      <c r="B925" s="37"/>
      <c r="C925" s="175" t="s">
        <v>1095</v>
      </c>
      <c r="D925" s="175" t="s">
        <v>145</v>
      </c>
      <c r="E925" s="176" t="s">
        <v>1096</v>
      </c>
      <c r="F925" s="177" t="s">
        <v>1097</v>
      </c>
      <c r="G925" s="178" t="s">
        <v>167</v>
      </c>
      <c r="H925" s="179">
        <v>4.5</v>
      </c>
      <c r="I925" s="180"/>
      <c r="J925" s="181">
        <f>ROUND(I925*H925,2)</f>
        <v>0</v>
      </c>
      <c r="K925" s="177" t="s">
        <v>149</v>
      </c>
      <c r="L925" s="41"/>
      <c r="M925" s="182" t="s">
        <v>21</v>
      </c>
      <c r="N925" s="183" t="s">
        <v>46</v>
      </c>
      <c r="O925" s="66"/>
      <c r="P925" s="184">
        <f>O925*H925</f>
        <v>0</v>
      </c>
      <c r="Q925" s="184">
        <v>3.0000000000000001E-5</v>
      </c>
      <c r="R925" s="184">
        <f>Q925*H925</f>
        <v>1.35E-4</v>
      </c>
      <c r="S925" s="184">
        <v>0</v>
      </c>
      <c r="T925" s="185">
        <f>S925*H925</f>
        <v>0</v>
      </c>
      <c r="U925" s="36"/>
      <c r="V925" s="36"/>
      <c r="W925" s="36"/>
      <c r="X925" s="36"/>
      <c r="Y925" s="36"/>
      <c r="Z925" s="36"/>
      <c r="AA925" s="36"/>
      <c r="AB925" s="36"/>
      <c r="AC925" s="36"/>
      <c r="AD925" s="36"/>
      <c r="AE925" s="36"/>
      <c r="AR925" s="186" t="s">
        <v>265</v>
      </c>
      <c r="AT925" s="186" t="s">
        <v>145</v>
      </c>
      <c r="AU925" s="186" t="s">
        <v>85</v>
      </c>
      <c r="AY925" s="19" t="s">
        <v>142</v>
      </c>
      <c r="BE925" s="187">
        <f>IF(N925="základní",J925,0)</f>
        <v>0</v>
      </c>
      <c r="BF925" s="187">
        <f>IF(N925="snížená",J925,0)</f>
        <v>0</v>
      </c>
      <c r="BG925" s="187">
        <f>IF(N925="zákl. přenesená",J925,0)</f>
        <v>0</v>
      </c>
      <c r="BH925" s="187">
        <f>IF(N925="sníž. přenesená",J925,0)</f>
        <v>0</v>
      </c>
      <c r="BI925" s="187">
        <f>IF(N925="nulová",J925,0)</f>
        <v>0</v>
      </c>
      <c r="BJ925" s="19" t="s">
        <v>83</v>
      </c>
      <c r="BK925" s="187">
        <f>ROUND(I925*H925,2)</f>
        <v>0</v>
      </c>
      <c r="BL925" s="19" t="s">
        <v>265</v>
      </c>
      <c r="BM925" s="186" t="s">
        <v>1098</v>
      </c>
    </row>
    <row r="926" spans="1:65" s="2" customFormat="1" ht="11.25">
      <c r="A926" s="36"/>
      <c r="B926" s="37"/>
      <c r="C926" s="38"/>
      <c r="D926" s="188" t="s">
        <v>152</v>
      </c>
      <c r="E926" s="38"/>
      <c r="F926" s="189" t="s">
        <v>1099</v>
      </c>
      <c r="G926" s="38"/>
      <c r="H926" s="38"/>
      <c r="I926" s="190"/>
      <c r="J926" s="38"/>
      <c r="K926" s="38"/>
      <c r="L926" s="41"/>
      <c r="M926" s="191"/>
      <c r="N926" s="192"/>
      <c r="O926" s="66"/>
      <c r="P926" s="66"/>
      <c r="Q926" s="66"/>
      <c r="R926" s="66"/>
      <c r="S926" s="66"/>
      <c r="T926" s="67"/>
      <c r="U926" s="36"/>
      <c r="V926" s="36"/>
      <c r="W926" s="36"/>
      <c r="X926" s="36"/>
      <c r="Y926" s="36"/>
      <c r="Z926" s="36"/>
      <c r="AA926" s="36"/>
      <c r="AB926" s="36"/>
      <c r="AC926" s="36"/>
      <c r="AD926" s="36"/>
      <c r="AE926" s="36"/>
      <c r="AT926" s="19" t="s">
        <v>152</v>
      </c>
      <c r="AU926" s="19" t="s">
        <v>85</v>
      </c>
    </row>
    <row r="927" spans="1:65" s="13" customFormat="1" ht="11.25">
      <c r="B927" s="193"/>
      <c r="C927" s="194"/>
      <c r="D927" s="195" t="s">
        <v>154</v>
      </c>
      <c r="E927" s="196" t="s">
        <v>21</v>
      </c>
      <c r="F927" s="197" t="s">
        <v>1061</v>
      </c>
      <c r="G927" s="194"/>
      <c r="H927" s="196" t="s">
        <v>21</v>
      </c>
      <c r="I927" s="198"/>
      <c r="J927" s="194"/>
      <c r="K927" s="194"/>
      <c r="L927" s="199"/>
      <c r="M927" s="200"/>
      <c r="N927" s="201"/>
      <c r="O927" s="201"/>
      <c r="P927" s="201"/>
      <c r="Q927" s="201"/>
      <c r="R927" s="201"/>
      <c r="S927" s="201"/>
      <c r="T927" s="202"/>
      <c r="AT927" s="203" t="s">
        <v>154</v>
      </c>
      <c r="AU927" s="203" t="s">
        <v>85</v>
      </c>
      <c r="AV927" s="13" t="s">
        <v>83</v>
      </c>
      <c r="AW927" s="13" t="s">
        <v>36</v>
      </c>
      <c r="AX927" s="13" t="s">
        <v>75</v>
      </c>
      <c r="AY927" s="203" t="s">
        <v>142</v>
      </c>
    </row>
    <row r="928" spans="1:65" s="13" customFormat="1" ht="11.25">
      <c r="B928" s="193"/>
      <c r="C928" s="194"/>
      <c r="D928" s="195" t="s">
        <v>154</v>
      </c>
      <c r="E928" s="196" t="s">
        <v>21</v>
      </c>
      <c r="F928" s="197" t="s">
        <v>1062</v>
      </c>
      <c r="G928" s="194"/>
      <c r="H928" s="196" t="s">
        <v>21</v>
      </c>
      <c r="I928" s="198"/>
      <c r="J928" s="194"/>
      <c r="K928" s="194"/>
      <c r="L928" s="199"/>
      <c r="M928" s="200"/>
      <c r="N928" s="201"/>
      <c r="O928" s="201"/>
      <c r="P928" s="201"/>
      <c r="Q928" s="201"/>
      <c r="R928" s="201"/>
      <c r="S928" s="201"/>
      <c r="T928" s="202"/>
      <c r="AT928" s="203" t="s">
        <v>154</v>
      </c>
      <c r="AU928" s="203" t="s">
        <v>85</v>
      </c>
      <c r="AV928" s="13" t="s">
        <v>83</v>
      </c>
      <c r="AW928" s="13" t="s">
        <v>36</v>
      </c>
      <c r="AX928" s="13" t="s">
        <v>75</v>
      </c>
      <c r="AY928" s="203" t="s">
        <v>142</v>
      </c>
    </row>
    <row r="929" spans="1:65" s="14" customFormat="1" ht="11.25">
      <c r="B929" s="204"/>
      <c r="C929" s="205"/>
      <c r="D929" s="195" t="s">
        <v>154</v>
      </c>
      <c r="E929" s="206" t="s">
        <v>21</v>
      </c>
      <c r="F929" s="207" t="s">
        <v>1100</v>
      </c>
      <c r="G929" s="205"/>
      <c r="H929" s="208">
        <v>4.5</v>
      </c>
      <c r="I929" s="209"/>
      <c r="J929" s="205"/>
      <c r="K929" s="205"/>
      <c r="L929" s="210"/>
      <c r="M929" s="211"/>
      <c r="N929" s="212"/>
      <c r="O929" s="212"/>
      <c r="P929" s="212"/>
      <c r="Q929" s="212"/>
      <c r="R929" s="212"/>
      <c r="S929" s="212"/>
      <c r="T929" s="213"/>
      <c r="AT929" s="214" t="s">
        <v>154</v>
      </c>
      <c r="AU929" s="214" t="s">
        <v>85</v>
      </c>
      <c r="AV929" s="14" t="s">
        <v>85</v>
      </c>
      <c r="AW929" s="14" t="s">
        <v>36</v>
      </c>
      <c r="AX929" s="14" t="s">
        <v>75</v>
      </c>
      <c r="AY929" s="214" t="s">
        <v>142</v>
      </c>
    </row>
    <row r="930" spans="1:65" s="16" customFormat="1" ht="11.25">
      <c r="B930" s="226"/>
      <c r="C930" s="227"/>
      <c r="D930" s="195" t="s">
        <v>154</v>
      </c>
      <c r="E930" s="228" t="s">
        <v>21</v>
      </c>
      <c r="F930" s="229" t="s">
        <v>164</v>
      </c>
      <c r="G930" s="227"/>
      <c r="H930" s="230">
        <v>4.5</v>
      </c>
      <c r="I930" s="231"/>
      <c r="J930" s="227"/>
      <c r="K930" s="227"/>
      <c r="L930" s="232"/>
      <c r="M930" s="233"/>
      <c r="N930" s="234"/>
      <c r="O930" s="234"/>
      <c r="P930" s="234"/>
      <c r="Q930" s="234"/>
      <c r="R930" s="234"/>
      <c r="S930" s="234"/>
      <c r="T930" s="235"/>
      <c r="AT930" s="236" t="s">
        <v>154</v>
      </c>
      <c r="AU930" s="236" t="s">
        <v>85</v>
      </c>
      <c r="AV930" s="16" t="s">
        <v>150</v>
      </c>
      <c r="AW930" s="16" t="s">
        <v>36</v>
      </c>
      <c r="AX930" s="16" t="s">
        <v>83</v>
      </c>
      <c r="AY930" s="236" t="s">
        <v>142</v>
      </c>
    </row>
    <row r="931" spans="1:65" s="2" customFormat="1" ht="24.2" customHeight="1">
      <c r="A931" s="36"/>
      <c r="B931" s="37"/>
      <c r="C931" s="175" t="s">
        <v>1101</v>
      </c>
      <c r="D931" s="175" t="s">
        <v>145</v>
      </c>
      <c r="E931" s="176" t="s">
        <v>1102</v>
      </c>
      <c r="F931" s="177" t="s">
        <v>1103</v>
      </c>
      <c r="G931" s="178" t="s">
        <v>248</v>
      </c>
      <c r="H931" s="179">
        <v>6.4000000000000001E-2</v>
      </c>
      <c r="I931" s="180"/>
      <c r="J931" s="181">
        <f>ROUND(I931*H931,2)</f>
        <v>0</v>
      </c>
      <c r="K931" s="177" t="s">
        <v>149</v>
      </c>
      <c r="L931" s="41"/>
      <c r="M931" s="182" t="s">
        <v>21</v>
      </c>
      <c r="N931" s="183" t="s">
        <v>46</v>
      </c>
      <c r="O931" s="66"/>
      <c r="P931" s="184">
        <f>O931*H931</f>
        <v>0</v>
      </c>
      <c r="Q931" s="184">
        <v>0</v>
      </c>
      <c r="R931" s="184">
        <f>Q931*H931</f>
        <v>0</v>
      </c>
      <c r="S931" s="184">
        <v>0</v>
      </c>
      <c r="T931" s="185">
        <f>S931*H931</f>
        <v>0</v>
      </c>
      <c r="U931" s="36"/>
      <c r="V931" s="36"/>
      <c r="W931" s="36"/>
      <c r="X931" s="36"/>
      <c r="Y931" s="36"/>
      <c r="Z931" s="36"/>
      <c r="AA931" s="36"/>
      <c r="AB931" s="36"/>
      <c r="AC931" s="36"/>
      <c r="AD931" s="36"/>
      <c r="AE931" s="36"/>
      <c r="AR931" s="186" t="s">
        <v>265</v>
      </c>
      <c r="AT931" s="186" t="s">
        <v>145</v>
      </c>
      <c r="AU931" s="186" t="s">
        <v>85</v>
      </c>
      <c r="AY931" s="19" t="s">
        <v>142</v>
      </c>
      <c r="BE931" s="187">
        <f>IF(N931="základní",J931,0)</f>
        <v>0</v>
      </c>
      <c r="BF931" s="187">
        <f>IF(N931="snížená",J931,0)</f>
        <v>0</v>
      </c>
      <c r="BG931" s="187">
        <f>IF(N931="zákl. přenesená",J931,0)</f>
        <v>0</v>
      </c>
      <c r="BH931" s="187">
        <f>IF(N931="sníž. přenesená",J931,0)</f>
        <v>0</v>
      </c>
      <c r="BI931" s="187">
        <f>IF(N931="nulová",J931,0)</f>
        <v>0</v>
      </c>
      <c r="BJ931" s="19" t="s">
        <v>83</v>
      </c>
      <c r="BK931" s="187">
        <f>ROUND(I931*H931,2)</f>
        <v>0</v>
      </c>
      <c r="BL931" s="19" t="s">
        <v>265</v>
      </c>
      <c r="BM931" s="186" t="s">
        <v>1104</v>
      </c>
    </row>
    <row r="932" spans="1:65" s="2" customFormat="1" ht="11.25">
      <c r="A932" s="36"/>
      <c r="B932" s="37"/>
      <c r="C932" s="38"/>
      <c r="D932" s="188" t="s">
        <v>152</v>
      </c>
      <c r="E932" s="38"/>
      <c r="F932" s="189" t="s">
        <v>1105</v>
      </c>
      <c r="G932" s="38"/>
      <c r="H932" s="38"/>
      <c r="I932" s="190"/>
      <c r="J932" s="38"/>
      <c r="K932" s="38"/>
      <c r="L932" s="41"/>
      <c r="M932" s="191"/>
      <c r="N932" s="192"/>
      <c r="O932" s="66"/>
      <c r="P932" s="66"/>
      <c r="Q932" s="66"/>
      <c r="R932" s="66"/>
      <c r="S932" s="66"/>
      <c r="T932" s="67"/>
      <c r="U932" s="36"/>
      <c r="V932" s="36"/>
      <c r="W932" s="36"/>
      <c r="X932" s="36"/>
      <c r="Y932" s="36"/>
      <c r="Z932" s="36"/>
      <c r="AA932" s="36"/>
      <c r="AB932" s="36"/>
      <c r="AC932" s="36"/>
      <c r="AD932" s="36"/>
      <c r="AE932" s="36"/>
      <c r="AT932" s="19" t="s">
        <v>152</v>
      </c>
      <c r="AU932" s="19" t="s">
        <v>85</v>
      </c>
    </row>
    <row r="933" spans="1:65" s="12" customFormat="1" ht="22.9" customHeight="1">
      <c r="B933" s="159"/>
      <c r="C933" s="160"/>
      <c r="D933" s="161" t="s">
        <v>74</v>
      </c>
      <c r="E933" s="173" t="s">
        <v>1106</v>
      </c>
      <c r="F933" s="173" t="s">
        <v>1107</v>
      </c>
      <c r="G933" s="160"/>
      <c r="H933" s="160"/>
      <c r="I933" s="163"/>
      <c r="J933" s="174">
        <f>BK933</f>
        <v>0</v>
      </c>
      <c r="K933" s="160"/>
      <c r="L933" s="165"/>
      <c r="M933" s="166"/>
      <c r="N933" s="167"/>
      <c r="O933" s="167"/>
      <c r="P933" s="168">
        <f>SUM(P934:P975)</f>
        <v>0</v>
      </c>
      <c r="Q933" s="167"/>
      <c r="R933" s="168">
        <f>SUM(R934:R975)</f>
        <v>0.34889443773800005</v>
      </c>
      <c r="S933" s="167"/>
      <c r="T933" s="169">
        <f>SUM(T934:T975)</f>
        <v>0</v>
      </c>
      <c r="AR933" s="170" t="s">
        <v>85</v>
      </c>
      <c r="AT933" s="171" t="s">
        <v>74</v>
      </c>
      <c r="AU933" s="171" t="s">
        <v>83</v>
      </c>
      <c r="AY933" s="170" t="s">
        <v>142</v>
      </c>
      <c r="BK933" s="172">
        <f>SUM(BK934:BK975)</f>
        <v>0</v>
      </c>
    </row>
    <row r="934" spans="1:65" s="2" customFormat="1" ht="16.5" customHeight="1">
      <c r="A934" s="36"/>
      <c r="B934" s="37"/>
      <c r="C934" s="175" t="s">
        <v>1108</v>
      </c>
      <c r="D934" s="175" t="s">
        <v>145</v>
      </c>
      <c r="E934" s="176" t="s">
        <v>1109</v>
      </c>
      <c r="F934" s="177" t="s">
        <v>1110</v>
      </c>
      <c r="G934" s="178" t="s">
        <v>148</v>
      </c>
      <c r="H934" s="179">
        <v>55.707999999999998</v>
      </c>
      <c r="I934" s="180"/>
      <c r="J934" s="181">
        <f>ROUND(I934*H934,2)</f>
        <v>0</v>
      </c>
      <c r="K934" s="177" t="s">
        <v>149</v>
      </c>
      <c r="L934" s="41"/>
      <c r="M934" s="182" t="s">
        <v>21</v>
      </c>
      <c r="N934" s="183" t="s">
        <v>46</v>
      </c>
      <c r="O934" s="66"/>
      <c r="P934" s="184">
        <f>O934*H934</f>
        <v>0</v>
      </c>
      <c r="Q934" s="184">
        <v>5.7599999999999997E-7</v>
      </c>
      <c r="R934" s="184">
        <f>Q934*H934</f>
        <v>3.2087807999999996E-5</v>
      </c>
      <c r="S934" s="184">
        <v>0</v>
      </c>
      <c r="T934" s="185">
        <f>S934*H934</f>
        <v>0</v>
      </c>
      <c r="U934" s="36"/>
      <c r="V934" s="36"/>
      <c r="W934" s="36"/>
      <c r="X934" s="36"/>
      <c r="Y934" s="36"/>
      <c r="Z934" s="36"/>
      <c r="AA934" s="36"/>
      <c r="AB934" s="36"/>
      <c r="AC934" s="36"/>
      <c r="AD934" s="36"/>
      <c r="AE934" s="36"/>
      <c r="AR934" s="186" t="s">
        <v>265</v>
      </c>
      <c r="AT934" s="186" t="s">
        <v>145</v>
      </c>
      <c r="AU934" s="186" t="s">
        <v>85</v>
      </c>
      <c r="AY934" s="19" t="s">
        <v>142</v>
      </c>
      <c r="BE934" s="187">
        <f>IF(N934="základní",J934,0)</f>
        <v>0</v>
      </c>
      <c r="BF934" s="187">
        <f>IF(N934="snížená",J934,0)</f>
        <v>0</v>
      </c>
      <c r="BG934" s="187">
        <f>IF(N934="zákl. přenesená",J934,0)</f>
        <v>0</v>
      </c>
      <c r="BH934" s="187">
        <f>IF(N934="sníž. přenesená",J934,0)</f>
        <v>0</v>
      </c>
      <c r="BI934" s="187">
        <f>IF(N934="nulová",J934,0)</f>
        <v>0</v>
      </c>
      <c r="BJ934" s="19" t="s">
        <v>83</v>
      </c>
      <c r="BK934" s="187">
        <f>ROUND(I934*H934,2)</f>
        <v>0</v>
      </c>
      <c r="BL934" s="19" t="s">
        <v>265</v>
      </c>
      <c r="BM934" s="186" t="s">
        <v>1111</v>
      </c>
    </row>
    <row r="935" spans="1:65" s="2" customFormat="1" ht="11.25">
      <c r="A935" s="36"/>
      <c r="B935" s="37"/>
      <c r="C935" s="38"/>
      <c r="D935" s="188" t="s">
        <v>152</v>
      </c>
      <c r="E935" s="38"/>
      <c r="F935" s="189" t="s">
        <v>1112</v>
      </c>
      <c r="G935" s="38"/>
      <c r="H935" s="38"/>
      <c r="I935" s="190"/>
      <c r="J935" s="38"/>
      <c r="K935" s="38"/>
      <c r="L935" s="41"/>
      <c r="M935" s="191"/>
      <c r="N935" s="192"/>
      <c r="O935" s="66"/>
      <c r="P935" s="66"/>
      <c r="Q935" s="66"/>
      <c r="R935" s="66"/>
      <c r="S935" s="66"/>
      <c r="T935" s="67"/>
      <c r="U935" s="36"/>
      <c r="V935" s="36"/>
      <c r="W935" s="36"/>
      <c r="X935" s="36"/>
      <c r="Y935" s="36"/>
      <c r="Z935" s="36"/>
      <c r="AA935" s="36"/>
      <c r="AB935" s="36"/>
      <c r="AC935" s="36"/>
      <c r="AD935" s="36"/>
      <c r="AE935" s="36"/>
      <c r="AT935" s="19" t="s">
        <v>152</v>
      </c>
      <c r="AU935" s="19" t="s">
        <v>85</v>
      </c>
    </row>
    <row r="936" spans="1:65" s="13" customFormat="1" ht="11.25">
      <c r="B936" s="193"/>
      <c r="C936" s="194"/>
      <c r="D936" s="195" t="s">
        <v>154</v>
      </c>
      <c r="E936" s="196" t="s">
        <v>21</v>
      </c>
      <c r="F936" s="197" t="s">
        <v>493</v>
      </c>
      <c r="G936" s="194"/>
      <c r="H936" s="196" t="s">
        <v>21</v>
      </c>
      <c r="I936" s="198"/>
      <c r="J936" s="194"/>
      <c r="K936" s="194"/>
      <c r="L936" s="199"/>
      <c r="M936" s="200"/>
      <c r="N936" s="201"/>
      <c r="O936" s="201"/>
      <c r="P936" s="201"/>
      <c r="Q936" s="201"/>
      <c r="R936" s="201"/>
      <c r="S936" s="201"/>
      <c r="T936" s="202"/>
      <c r="AT936" s="203" t="s">
        <v>154</v>
      </c>
      <c r="AU936" s="203" t="s">
        <v>85</v>
      </c>
      <c r="AV936" s="13" t="s">
        <v>83</v>
      </c>
      <c r="AW936" s="13" t="s">
        <v>36</v>
      </c>
      <c r="AX936" s="13" t="s">
        <v>75</v>
      </c>
      <c r="AY936" s="203" t="s">
        <v>142</v>
      </c>
    </row>
    <row r="937" spans="1:65" s="13" customFormat="1" ht="11.25">
      <c r="B937" s="193"/>
      <c r="C937" s="194"/>
      <c r="D937" s="195" t="s">
        <v>154</v>
      </c>
      <c r="E937" s="196" t="s">
        <v>21</v>
      </c>
      <c r="F937" s="197" t="s">
        <v>494</v>
      </c>
      <c r="G937" s="194"/>
      <c r="H937" s="196" t="s">
        <v>21</v>
      </c>
      <c r="I937" s="198"/>
      <c r="J937" s="194"/>
      <c r="K937" s="194"/>
      <c r="L937" s="199"/>
      <c r="M937" s="200"/>
      <c r="N937" s="201"/>
      <c r="O937" s="201"/>
      <c r="P937" s="201"/>
      <c r="Q937" s="201"/>
      <c r="R937" s="201"/>
      <c r="S937" s="201"/>
      <c r="T937" s="202"/>
      <c r="AT937" s="203" t="s">
        <v>154</v>
      </c>
      <c r="AU937" s="203" t="s">
        <v>85</v>
      </c>
      <c r="AV937" s="13" t="s">
        <v>83</v>
      </c>
      <c r="AW937" s="13" t="s">
        <v>36</v>
      </c>
      <c r="AX937" s="13" t="s">
        <v>75</v>
      </c>
      <c r="AY937" s="203" t="s">
        <v>142</v>
      </c>
    </row>
    <row r="938" spans="1:65" s="14" customFormat="1" ht="11.25">
      <c r="B938" s="204"/>
      <c r="C938" s="205"/>
      <c r="D938" s="195" t="s">
        <v>154</v>
      </c>
      <c r="E938" s="206" t="s">
        <v>21</v>
      </c>
      <c r="F938" s="207" t="s">
        <v>502</v>
      </c>
      <c r="G938" s="205"/>
      <c r="H938" s="208">
        <v>55.408000000000001</v>
      </c>
      <c r="I938" s="209"/>
      <c r="J938" s="205"/>
      <c r="K938" s="205"/>
      <c r="L938" s="210"/>
      <c r="M938" s="211"/>
      <c r="N938" s="212"/>
      <c r="O938" s="212"/>
      <c r="P938" s="212"/>
      <c r="Q938" s="212"/>
      <c r="R938" s="212"/>
      <c r="S938" s="212"/>
      <c r="T938" s="213"/>
      <c r="AT938" s="214" t="s">
        <v>154</v>
      </c>
      <c r="AU938" s="214" t="s">
        <v>85</v>
      </c>
      <c r="AV938" s="14" t="s">
        <v>85</v>
      </c>
      <c r="AW938" s="14" t="s">
        <v>36</v>
      </c>
      <c r="AX938" s="14" t="s">
        <v>75</v>
      </c>
      <c r="AY938" s="214" t="s">
        <v>142</v>
      </c>
    </row>
    <row r="939" spans="1:65" s="14" customFormat="1" ht="11.25">
      <c r="B939" s="204"/>
      <c r="C939" s="205"/>
      <c r="D939" s="195" t="s">
        <v>154</v>
      </c>
      <c r="E939" s="206" t="s">
        <v>21</v>
      </c>
      <c r="F939" s="207" t="s">
        <v>503</v>
      </c>
      <c r="G939" s="205"/>
      <c r="H939" s="208">
        <v>0.3</v>
      </c>
      <c r="I939" s="209"/>
      <c r="J939" s="205"/>
      <c r="K939" s="205"/>
      <c r="L939" s="210"/>
      <c r="M939" s="211"/>
      <c r="N939" s="212"/>
      <c r="O939" s="212"/>
      <c r="P939" s="212"/>
      <c r="Q939" s="212"/>
      <c r="R939" s="212"/>
      <c r="S939" s="212"/>
      <c r="T939" s="213"/>
      <c r="AT939" s="214" t="s">
        <v>154</v>
      </c>
      <c r="AU939" s="214" t="s">
        <v>85</v>
      </c>
      <c r="AV939" s="14" t="s">
        <v>85</v>
      </c>
      <c r="AW939" s="14" t="s">
        <v>36</v>
      </c>
      <c r="AX939" s="14" t="s">
        <v>75</v>
      </c>
      <c r="AY939" s="214" t="s">
        <v>142</v>
      </c>
    </row>
    <row r="940" spans="1:65" s="16" customFormat="1" ht="11.25">
      <c r="B940" s="226"/>
      <c r="C940" s="227"/>
      <c r="D940" s="195" t="s">
        <v>154</v>
      </c>
      <c r="E940" s="228" t="s">
        <v>21</v>
      </c>
      <c r="F940" s="229" t="s">
        <v>164</v>
      </c>
      <c r="G940" s="227"/>
      <c r="H940" s="230">
        <v>55.707999999999998</v>
      </c>
      <c r="I940" s="231"/>
      <c r="J940" s="227"/>
      <c r="K940" s="227"/>
      <c r="L940" s="232"/>
      <c r="M940" s="233"/>
      <c r="N940" s="234"/>
      <c r="O940" s="234"/>
      <c r="P940" s="234"/>
      <c r="Q940" s="234"/>
      <c r="R940" s="234"/>
      <c r="S940" s="234"/>
      <c r="T940" s="235"/>
      <c r="AT940" s="236" t="s">
        <v>154</v>
      </c>
      <c r="AU940" s="236" t="s">
        <v>85</v>
      </c>
      <c r="AV940" s="16" t="s">
        <v>150</v>
      </c>
      <c r="AW940" s="16" t="s">
        <v>36</v>
      </c>
      <c r="AX940" s="16" t="s">
        <v>83</v>
      </c>
      <c r="AY940" s="236" t="s">
        <v>142</v>
      </c>
    </row>
    <row r="941" spans="1:65" s="2" customFormat="1" ht="16.5" customHeight="1">
      <c r="A941" s="36"/>
      <c r="B941" s="37"/>
      <c r="C941" s="175" t="s">
        <v>1113</v>
      </c>
      <c r="D941" s="175" t="s">
        <v>145</v>
      </c>
      <c r="E941" s="176" t="s">
        <v>1114</v>
      </c>
      <c r="F941" s="177" t="s">
        <v>1115</v>
      </c>
      <c r="G941" s="178" t="s">
        <v>148</v>
      </c>
      <c r="H941" s="179">
        <v>55.707999999999998</v>
      </c>
      <c r="I941" s="180"/>
      <c r="J941" s="181">
        <f>ROUND(I941*H941,2)</f>
        <v>0</v>
      </c>
      <c r="K941" s="177" t="s">
        <v>149</v>
      </c>
      <c r="L941" s="41"/>
      <c r="M941" s="182" t="s">
        <v>21</v>
      </c>
      <c r="N941" s="183" t="s">
        <v>46</v>
      </c>
      <c r="O941" s="66"/>
      <c r="P941" s="184">
        <f>O941*H941</f>
        <v>0</v>
      </c>
      <c r="Q941" s="184">
        <v>0</v>
      </c>
      <c r="R941" s="184">
        <f>Q941*H941</f>
        <v>0</v>
      </c>
      <c r="S941" s="184">
        <v>0</v>
      </c>
      <c r="T941" s="185">
        <f>S941*H941</f>
        <v>0</v>
      </c>
      <c r="U941" s="36"/>
      <c r="V941" s="36"/>
      <c r="W941" s="36"/>
      <c r="X941" s="36"/>
      <c r="Y941" s="36"/>
      <c r="Z941" s="36"/>
      <c r="AA941" s="36"/>
      <c r="AB941" s="36"/>
      <c r="AC941" s="36"/>
      <c r="AD941" s="36"/>
      <c r="AE941" s="36"/>
      <c r="AR941" s="186" t="s">
        <v>265</v>
      </c>
      <c r="AT941" s="186" t="s">
        <v>145</v>
      </c>
      <c r="AU941" s="186" t="s">
        <v>85</v>
      </c>
      <c r="AY941" s="19" t="s">
        <v>142</v>
      </c>
      <c r="BE941" s="187">
        <f>IF(N941="základní",J941,0)</f>
        <v>0</v>
      </c>
      <c r="BF941" s="187">
        <f>IF(N941="snížená",J941,0)</f>
        <v>0</v>
      </c>
      <c r="BG941" s="187">
        <f>IF(N941="zákl. přenesená",J941,0)</f>
        <v>0</v>
      </c>
      <c r="BH941" s="187">
        <f>IF(N941="sníž. přenesená",J941,0)</f>
        <v>0</v>
      </c>
      <c r="BI941" s="187">
        <f>IF(N941="nulová",J941,0)</f>
        <v>0</v>
      </c>
      <c r="BJ941" s="19" t="s">
        <v>83</v>
      </c>
      <c r="BK941" s="187">
        <f>ROUND(I941*H941,2)</f>
        <v>0</v>
      </c>
      <c r="BL941" s="19" t="s">
        <v>265</v>
      </c>
      <c r="BM941" s="186" t="s">
        <v>1116</v>
      </c>
    </row>
    <row r="942" spans="1:65" s="2" customFormat="1" ht="11.25">
      <c r="A942" s="36"/>
      <c r="B942" s="37"/>
      <c r="C942" s="38"/>
      <c r="D942" s="188" t="s">
        <v>152</v>
      </c>
      <c r="E942" s="38"/>
      <c r="F942" s="189" t="s">
        <v>1117</v>
      </c>
      <c r="G942" s="38"/>
      <c r="H942" s="38"/>
      <c r="I942" s="190"/>
      <c r="J942" s="38"/>
      <c r="K942" s="38"/>
      <c r="L942" s="41"/>
      <c r="M942" s="191"/>
      <c r="N942" s="192"/>
      <c r="O942" s="66"/>
      <c r="P942" s="66"/>
      <c r="Q942" s="66"/>
      <c r="R942" s="66"/>
      <c r="S942" s="66"/>
      <c r="T942" s="67"/>
      <c r="U942" s="36"/>
      <c r="V942" s="36"/>
      <c r="W942" s="36"/>
      <c r="X942" s="36"/>
      <c r="Y942" s="36"/>
      <c r="Z942" s="36"/>
      <c r="AA942" s="36"/>
      <c r="AB942" s="36"/>
      <c r="AC942" s="36"/>
      <c r="AD942" s="36"/>
      <c r="AE942" s="36"/>
      <c r="AT942" s="19" t="s">
        <v>152</v>
      </c>
      <c r="AU942" s="19" t="s">
        <v>85</v>
      </c>
    </row>
    <row r="943" spans="1:65" s="2" customFormat="1" ht="16.5" customHeight="1">
      <c r="A943" s="36"/>
      <c r="B943" s="37"/>
      <c r="C943" s="175" t="s">
        <v>1118</v>
      </c>
      <c r="D943" s="175" t="s">
        <v>145</v>
      </c>
      <c r="E943" s="176" t="s">
        <v>1119</v>
      </c>
      <c r="F943" s="177" t="s">
        <v>1120</v>
      </c>
      <c r="G943" s="178" t="s">
        <v>148</v>
      </c>
      <c r="H943" s="179">
        <v>55.707999999999998</v>
      </c>
      <c r="I943" s="180"/>
      <c r="J943" s="181">
        <f>ROUND(I943*H943,2)</f>
        <v>0</v>
      </c>
      <c r="K943" s="177" t="s">
        <v>149</v>
      </c>
      <c r="L943" s="41"/>
      <c r="M943" s="182" t="s">
        <v>21</v>
      </c>
      <c r="N943" s="183" t="s">
        <v>46</v>
      </c>
      <c r="O943" s="66"/>
      <c r="P943" s="184">
        <f>O943*H943</f>
        <v>0</v>
      </c>
      <c r="Q943" s="184">
        <v>3.3000000000000003E-5</v>
      </c>
      <c r="R943" s="184">
        <f>Q943*H943</f>
        <v>1.8383640000000001E-3</v>
      </c>
      <c r="S943" s="184">
        <v>0</v>
      </c>
      <c r="T943" s="185">
        <f>S943*H943</f>
        <v>0</v>
      </c>
      <c r="U943" s="36"/>
      <c r="V943" s="36"/>
      <c r="W943" s="36"/>
      <c r="X943" s="36"/>
      <c r="Y943" s="36"/>
      <c r="Z943" s="36"/>
      <c r="AA943" s="36"/>
      <c r="AB943" s="36"/>
      <c r="AC943" s="36"/>
      <c r="AD943" s="36"/>
      <c r="AE943" s="36"/>
      <c r="AR943" s="186" t="s">
        <v>265</v>
      </c>
      <c r="AT943" s="186" t="s">
        <v>145</v>
      </c>
      <c r="AU943" s="186" t="s">
        <v>85</v>
      </c>
      <c r="AY943" s="19" t="s">
        <v>142</v>
      </c>
      <c r="BE943" s="187">
        <f>IF(N943="základní",J943,0)</f>
        <v>0</v>
      </c>
      <c r="BF943" s="187">
        <f>IF(N943="snížená",J943,0)</f>
        <v>0</v>
      </c>
      <c r="BG943" s="187">
        <f>IF(N943="zákl. přenesená",J943,0)</f>
        <v>0</v>
      </c>
      <c r="BH943" s="187">
        <f>IF(N943="sníž. přenesená",J943,0)</f>
        <v>0</v>
      </c>
      <c r="BI943" s="187">
        <f>IF(N943="nulová",J943,0)</f>
        <v>0</v>
      </c>
      <c r="BJ943" s="19" t="s">
        <v>83</v>
      </c>
      <c r="BK943" s="187">
        <f>ROUND(I943*H943,2)</f>
        <v>0</v>
      </c>
      <c r="BL943" s="19" t="s">
        <v>265</v>
      </c>
      <c r="BM943" s="186" t="s">
        <v>1121</v>
      </c>
    </row>
    <row r="944" spans="1:65" s="2" customFormat="1" ht="11.25">
      <c r="A944" s="36"/>
      <c r="B944" s="37"/>
      <c r="C944" s="38"/>
      <c r="D944" s="188" t="s">
        <v>152</v>
      </c>
      <c r="E944" s="38"/>
      <c r="F944" s="189" t="s">
        <v>1122</v>
      </c>
      <c r="G944" s="38"/>
      <c r="H944" s="38"/>
      <c r="I944" s="190"/>
      <c r="J944" s="38"/>
      <c r="K944" s="38"/>
      <c r="L944" s="41"/>
      <c r="M944" s="191"/>
      <c r="N944" s="192"/>
      <c r="O944" s="66"/>
      <c r="P944" s="66"/>
      <c r="Q944" s="66"/>
      <c r="R944" s="66"/>
      <c r="S944" s="66"/>
      <c r="T944" s="67"/>
      <c r="U944" s="36"/>
      <c r="V944" s="36"/>
      <c r="W944" s="36"/>
      <c r="X944" s="36"/>
      <c r="Y944" s="36"/>
      <c r="Z944" s="36"/>
      <c r="AA944" s="36"/>
      <c r="AB944" s="36"/>
      <c r="AC944" s="36"/>
      <c r="AD944" s="36"/>
      <c r="AE944" s="36"/>
      <c r="AT944" s="19" t="s">
        <v>152</v>
      </c>
      <c r="AU944" s="19" t="s">
        <v>85</v>
      </c>
    </row>
    <row r="945" spans="1:65" s="2" customFormat="1" ht="16.5" customHeight="1">
      <c r="A945" s="36"/>
      <c r="B945" s="37"/>
      <c r="C945" s="175" t="s">
        <v>1123</v>
      </c>
      <c r="D945" s="175" t="s">
        <v>145</v>
      </c>
      <c r="E945" s="176" t="s">
        <v>1124</v>
      </c>
      <c r="F945" s="177" t="s">
        <v>1125</v>
      </c>
      <c r="G945" s="178" t="s">
        <v>148</v>
      </c>
      <c r="H945" s="179">
        <v>55.707999999999998</v>
      </c>
      <c r="I945" s="180"/>
      <c r="J945" s="181">
        <f>ROUND(I945*H945,2)</f>
        <v>0</v>
      </c>
      <c r="K945" s="177" t="s">
        <v>149</v>
      </c>
      <c r="L945" s="41"/>
      <c r="M945" s="182" t="s">
        <v>21</v>
      </c>
      <c r="N945" s="183" t="s">
        <v>46</v>
      </c>
      <c r="O945" s="66"/>
      <c r="P945" s="184">
        <f>O945*H945</f>
        <v>0</v>
      </c>
      <c r="Q945" s="184">
        <v>2.9999999999999997E-4</v>
      </c>
      <c r="R945" s="184">
        <f>Q945*H945</f>
        <v>1.6712399999999999E-2</v>
      </c>
      <c r="S945" s="184">
        <v>0</v>
      </c>
      <c r="T945" s="185">
        <f>S945*H945</f>
        <v>0</v>
      </c>
      <c r="U945" s="36"/>
      <c r="V945" s="36"/>
      <c r="W945" s="36"/>
      <c r="X945" s="36"/>
      <c r="Y945" s="36"/>
      <c r="Z945" s="36"/>
      <c r="AA945" s="36"/>
      <c r="AB945" s="36"/>
      <c r="AC945" s="36"/>
      <c r="AD945" s="36"/>
      <c r="AE945" s="36"/>
      <c r="AR945" s="186" t="s">
        <v>265</v>
      </c>
      <c r="AT945" s="186" t="s">
        <v>145</v>
      </c>
      <c r="AU945" s="186" t="s">
        <v>85</v>
      </c>
      <c r="AY945" s="19" t="s">
        <v>142</v>
      </c>
      <c r="BE945" s="187">
        <f>IF(N945="základní",J945,0)</f>
        <v>0</v>
      </c>
      <c r="BF945" s="187">
        <f>IF(N945="snížená",J945,0)</f>
        <v>0</v>
      </c>
      <c r="BG945" s="187">
        <f>IF(N945="zákl. přenesená",J945,0)</f>
        <v>0</v>
      </c>
      <c r="BH945" s="187">
        <f>IF(N945="sníž. přenesená",J945,0)</f>
        <v>0</v>
      </c>
      <c r="BI945" s="187">
        <f>IF(N945="nulová",J945,0)</f>
        <v>0</v>
      </c>
      <c r="BJ945" s="19" t="s">
        <v>83</v>
      </c>
      <c r="BK945" s="187">
        <f>ROUND(I945*H945,2)</f>
        <v>0</v>
      </c>
      <c r="BL945" s="19" t="s">
        <v>265</v>
      </c>
      <c r="BM945" s="186" t="s">
        <v>1126</v>
      </c>
    </row>
    <row r="946" spans="1:65" s="2" customFormat="1" ht="11.25">
      <c r="A946" s="36"/>
      <c r="B946" s="37"/>
      <c r="C946" s="38"/>
      <c r="D946" s="188" t="s">
        <v>152</v>
      </c>
      <c r="E946" s="38"/>
      <c r="F946" s="189" t="s">
        <v>1127</v>
      </c>
      <c r="G946" s="38"/>
      <c r="H946" s="38"/>
      <c r="I946" s="190"/>
      <c r="J946" s="38"/>
      <c r="K946" s="38"/>
      <c r="L946" s="41"/>
      <c r="M946" s="191"/>
      <c r="N946" s="192"/>
      <c r="O946" s="66"/>
      <c r="P946" s="66"/>
      <c r="Q946" s="66"/>
      <c r="R946" s="66"/>
      <c r="S946" s="66"/>
      <c r="T946" s="67"/>
      <c r="U946" s="36"/>
      <c r="V946" s="36"/>
      <c r="W946" s="36"/>
      <c r="X946" s="36"/>
      <c r="Y946" s="36"/>
      <c r="Z946" s="36"/>
      <c r="AA946" s="36"/>
      <c r="AB946" s="36"/>
      <c r="AC946" s="36"/>
      <c r="AD946" s="36"/>
      <c r="AE946" s="36"/>
      <c r="AT946" s="19" t="s">
        <v>152</v>
      </c>
      <c r="AU946" s="19" t="s">
        <v>85</v>
      </c>
    </row>
    <row r="947" spans="1:65" s="2" customFormat="1" ht="24.2" customHeight="1">
      <c r="A947" s="36"/>
      <c r="B947" s="37"/>
      <c r="C947" s="238" t="s">
        <v>1128</v>
      </c>
      <c r="D947" s="238" t="s">
        <v>381</v>
      </c>
      <c r="E947" s="239" t="s">
        <v>1129</v>
      </c>
      <c r="F947" s="240" t="s">
        <v>1130</v>
      </c>
      <c r="G947" s="241" t="s">
        <v>148</v>
      </c>
      <c r="H947" s="242">
        <v>61.279000000000003</v>
      </c>
      <c r="I947" s="243"/>
      <c r="J947" s="244">
        <f>ROUND(I947*H947,2)</f>
        <v>0</v>
      </c>
      <c r="K947" s="240" t="s">
        <v>149</v>
      </c>
      <c r="L947" s="245"/>
      <c r="M947" s="246" t="s">
        <v>21</v>
      </c>
      <c r="N947" s="247" t="s">
        <v>46</v>
      </c>
      <c r="O947" s="66"/>
      <c r="P947" s="184">
        <f>O947*H947</f>
        <v>0</v>
      </c>
      <c r="Q947" s="184">
        <v>5.1000000000000004E-3</v>
      </c>
      <c r="R947" s="184">
        <f>Q947*H947</f>
        <v>0.31252290000000005</v>
      </c>
      <c r="S947" s="184">
        <v>0</v>
      </c>
      <c r="T947" s="185">
        <f>S947*H947</f>
        <v>0</v>
      </c>
      <c r="U947" s="36"/>
      <c r="V947" s="36"/>
      <c r="W947" s="36"/>
      <c r="X947" s="36"/>
      <c r="Y947" s="36"/>
      <c r="Z947" s="36"/>
      <c r="AA947" s="36"/>
      <c r="AB947" s="36"/>
      <c r="AC947" s="36"/>
      <c r="AD947" s="36"/>
      <c r="AE947" s="36"/>
      <c r="AR947" s="186" t="s">
        <v>395</v>
      </c>
      <c r="AT947" s="186" t="s">
        <v>381</v>
      </c>
      <c r="AU947" s="186" t="s">
        <v>85</v>
      </c>
      <c r="AY947" s="19" t="s">
        <v>142</v>
      </c>
      <c r="BE947" s="187">
        <f>IF(N947="základní",J947,0)</f>
        <v>0</v>
      </c>
      <c r="BF947" s="187">
        <f>IF(N947="snížená",J947,0)</f>
        <v>0</v>
      </c>
      <c r="BG947" s="187">
        <f>IF(N947="zákl. přenesená",J947,0)</f>
        <v>0</v>
      </c>
      <c r="BH947" s="187">
        <f>IF(N947="sníž. přenesená",J947,0)</f>
        <v>0</v>
      </c>
      <c r="BI947" s="187">
        <f>IF(N947="nulová",J947,0)</f>
        <v>0</v>
      </c>
      <c r="BJ947" s="19" t="s">
        <v>83</v>
      </c>
      <c r="BK947" s="187">
        <f>ROUND(I947*H947,2)</f>
        <v>0</v>
      </c>
      <c r="BL947" s="19" t="s">
        <v>265</v>
      </c>
      <c r="BM947" s="186" t="s">
        <v>1131</v>
      </c>
    </row>
    <row r="948" spans="1:65" s="14" customFormat="1" ht="11.25">
      <c r="B948" s="204"/>
      <c r="C948" s="205"/>
      <c r="D948" s="195" t="s">
        <v>154</v>
      </c>
      <c r="E948" s="205"/>
      <c r="F948" s="207" t="s">
        <v>1132</v>
      </c>
      <c r="G948" s="205"/>
      <c r="H948" s="208">
        <v>61.279000000000003</v>
      </c>
      <c r="I948" s="209"/>
      <c r="J948" s="205"/>
      <c r="K948" s="205"/>
      <c r="L948" s="210"/>
      <c r="M948" s="211"/>
      <c r="N948" s="212"/>
      <c r="O948" s="212"/>
      <c r="P948" s="212"/>
      <c r="Q948" s="212"/>
      <c r="R948" s="212"/>
      <c r="S948" s="212"/>
      <c r="T948" s="213"/>
      <c r="AT948" s="214" t="s">
        <v>154</v>
      </c>
      <c r="AU948" s="214" t="s">
        <v>85</v>
      </c>
      <c r="AV948" s="14" t="s">
        <v>85</v>
      </c>
      <c r="AW948" s="14" t="s">
        <v>4</v>
      </c>
      <c r="AX948" s="14" t="s">
        <v>83</v>
      </c>
      <c r="AY948" s="214" t="s">
        <v>142</v>
      </c>
    </row>
    <row r="949" spans="1:65" s="2" customFormat="1" ht="16.5" customHeight="1">
      <c r="A949" s="36"/>
      <c r="B949" s="37"/>
      <c r="C949" s="175" t="s">
        <v>1133</v>
      </c>
      <c r="D949" s="175" t="s">
        <v>145</v>
      </c>
      <c r="E949" s="176" t="s">
        <v>1134</v>
      </c>
      <c r="F949" s="177" t="s">
        <v>1135</v>
      </c>
      <c r="G949" s="178" t="s">
        <v>167</v>
      </c>
      <c r="H949" s="179">
        <v>40.700000000000003</v>
      </c>
      <c r="I949" s="180"/>
      <c r="J949" s="181">
        <f>ROUND(I949*H949,2)</f>
        <v>0</v>
      </c>
      <c r="K949" s="177" t="s">
        <v>149</v>
      </c>
      <c r="L949" s="41"/>
      <c r="M949" s="182" t="s">
        <v>21</v>
      </c>
      <c r="N949" s="183" t="s">
        <v>46</v>
      </c>
      <c r="O949" s="66"/>
      <c r="P949" s="184">
        <f>O949*H949</f>
        <v>0</v>
      </c>
      <c r="Q949" s="184">
        <v>1.26999E-5</v>
      </c>
      <c r="R949" s="184">
        <f>Q949*H949</f>
        <v>5.1688592999999999E-4</v>
      </c>
      <c r="S949" s="184">
        <v>0</v>
      </c>
      <c r="T949" s="185">
        <f>S949*H949</f>
        <v>0</v>
      </c>
      <c r="U949" s="36"/>
      <c r="V949" s="36"/>
      <c r="W949" s="36"/>
      <c r="X949" s="36"/>
      <c r="Y949" s="36"/>
      <c r="Z949" s="36"/>
      <c r="AA949" s="36"/>
      <c r="AB949" s="36"/>
      <c r="AC949" s="36"/>
      <c r="AD949" s="36"/>
      <c r="AE949" s="36"/>
      <c r="AR949" s="186" t="s">
        <v>265</v>
      </c>
      <c r="AT949" s="186" t="s">
        <v>145</v>
      </c>
      <c r="AU949" s="186" t="s">
        <v>85</v>
      </c>
      <c r="AY949" s="19" t="s">
        <v>142</v>
      </c>
      <c r="BE949" s="187">
        <f>IF(N949="základní",J949,0)</f>
        <v>0</v>
      </c>
      <c r="BF949" s="187">
        <f>IF(N949="snížená",J949,0)</f>
        <v>0</v>
      </c>
      <c r="BG949" s="187">
        <f>IF(N949="zákl. přenesená",J949,0)</f>
        <v>0</v>
      </c>
      <c r="BH949" s="187">
        <f>IF(N949="sníž. přenesená",J949,0)</f>
        <v>0</v>
      </c>
      <c r="BI949" s="187">
        <f>IF(N949="nulová",J949,0)</f>
        <v>0</v>
      </c>
      <c r="BJ949" s="19" t="s">
        <v>83</v>
      </c>
      <c r="BK949" s="187">
        <f>ROUND(I949*H949,2)</f>
        <v>0</v>
      </c>
      <c r="BL949" s="19" t="s">
        <v>265</v>
      </c>
      <c r="BM949" s="186" t="s">
        <v>1136</v>
      </c>
    </row>
    <row r="950" spans="1:65" s="2" customFormat="1" ht="11.25">
      <c r="A950" s="36"/>
      <c r="B950" s="37"/>
      <c r="C950" s="38"/>
      <c r="D950" s="188" t="s">
        <v>152</v>
      </c>
      <c r="E950" s="38"/>
      <c r="F950" s="189" t="s">
        <v>1137</v>
      </c>
      <c r="G950" s="38"/>
      <c r="H950" s="38"/>
      <c r="I950" s="190"/>
      <c r="J950" s="38"/>
      <c r="K950" s="38"/>
      <c r="L950" s="41"/>
      <c r="M950" s="191"/>
      <c r="N950" s="192"/>
      <c r="O950" s="66"/>
      <c r="P950" s="66"/>
      <c r="Q950" s="66"/>
      <c r="R950" s="66"/>
      <c r="S950" s="66"/>
      <c r="T950" s="67"/>
      <c r="U950" s="36"/>
      <c r="V950" s="36"/>
      <c r="W950" s="36"/>
      <c r="X950" s="36"/>
      <c r="Y950" s="36"/>
      <c r="Z950" s="36"/>
      <c r="AA950" s="36"/>
      <c r="AB950" s="36"/>
      <c r="AC950" s="36"/>
      <c r="AD950" s="36"/>
      <c r="AE950" s="36"/>
      <c r="AT950" s="19" t="s">
        <v>152</v>
      </c>
      <c r="AU950" s="19" t="s">
        <v>85</v>
      </c>
    </row>
    <row r="951" spans="1:65" s="13" customFormat="1" ht="11.25">
      <c r="B951" s="193"/>
      <c r="C951" s="194"/>
      <c r="D951" s="195" t="s">
        <v>154</v>
      </c>
      <c r="E951" s="196" t="s">
        <v>21</v>
      </c>
      <c r="F951" s="197" t="s">
        <v>493</v>
      </c>
      <c r="G951" s="194"/>
      <c r="H951" s="196" t="s">
        <v>21</v>
      </c>
      <c r="I951" s="198"/>
      <c r="J951" s="194"/>
      <c r="K951" s="194"/>
      <c r="L951" s="199"/>
      <c r="M951" s="200"/>
      <c r="N951" s="201"/>
      <c r="O951" s="201"/>
      <c r="P951" s="201"/>
      <c r="Q951" s="201"/>
      <c r="R951" s="201"/>
      <c r="S951" s="201"/>
      <c r="T951" s="202"/>
      <c r="AT951" s="203" t="s">
        <v>154</v>
      </c>
      <c r="AU951" s="203" t="s">
        <v>85</v>
      </c>
      <c r="AV951" s="13" t="s">
        <v>83</v>
      </c>
      <c r="AW951" s="13" t="s">
        <v>36</v>
      </c>
      <c r="AX951" s="13" t="s">
        <v>75</v>
      </c>
      <c r="AY951" s="203" t="s">
        <v>142</v>
      </c>
    </row>
    <row r="952" spans="1:65" s="13" customFormat="1" ht="11.25">
      <c r="B952" s="193"/>
      <c r="C952" s="194"/>
      <c r="D952" s="195" t="s">
        <v>154</v>
      </c>
      <c r="E952" s="196" t="s">
        <v>21</v>
      </c>
      <c r="F952" s="197" t="s">
        <v>494</v>
      </c>
      <c r="G952" s="194"/>
      <c r="H952" s="196" t="s">
        <v>21</v>
      </c>
      <c r="I952" s="198"/>
      <c r="J952" s="194"/>
      <c r="K952" s="194"/>
      <c r="L952" s="199"/>
      <c r="M952" s="200"/>
      <c r="N952" s="201"/>
      <c r="O952" s="201"/>
      <c r="P952" s="201"/>
      <c r="Q952" s="201"/>
      <c r="R952" s="201"/>
      <c r="S952" s="201"/>
      <c r="T952" s="202"/>
      <c r="AT952" s="203" t="s">
        <v>154</v>
      </c>
      <c r="AU952" s="203" t="s">
        <v>85</v>
      </c>
      <c r="AV952" s="13" t="s">
        <v>83</v>
      </c>
      <c r="AW952" s="13" t="s">
        <v>36</v>
      </c>
      <c r="AX952" s="13" t="s">
        <v>75</v>
      </c>
      <c r="AY952" s="203" t="s">
        <v>142</v>
      </c>
    </row>
    <row r="953" spans="1:65" s="14" customFormat="1" ht="11.25">
      <c r="B953" s="204"/>
      <c r="C953" s="205"/>
      <c r="D953" s="195" t="s">
        <v>154</v>
      </c>
      <c r="E953" s="206" t="s">
        <v>21</v>
      </c>
      <c r="F953" s="207" t="s">
        <v>509</v>
      </c>
      <c r="G953" s="205"/>
      <c r="H953" s="208">
        <v>42.7</v>
      </c>
      <c r="I953" s="209"/>
      <c r="J953" s="205"/>
      <c r="K953" s="205"/>
      <c r="L953" s="210"/>
      <c r="M953" s="211"/>
      <c r="N953" s="212"/>
      <c r="O953" s="212"/>
      <c r="P953" s="212"/>
      <c r="Q953" s="212"/>
      <c r="R953" s="212"/>
      <c r="S953" s="212"/>
      <c r="T953" s="213"/>
      <c r="AT953" s="214" t="s">
        <v>154</v>
      </c>
      <c r="AU953" s="214" t="s">
        <v>85</v>
      </c>
      <c r="AV953" s="14" t="s">
        <v>85</v>
      </c>
      <c r="AW953" s="14" t="s">
        <v>36</v>
      </c>
      <c r="AX953" s="14" t="s">
        <v>75</v>
      </c>
      <c r="AY953" s="214" t="s">
        <v>142</v>
      </c>
    </row>
    <row r="954" spans="1:65" s="14" customFormat="1" ht="11.25">
      <c r="B954" s="204"/>
      <c r="C954" s="205"/>
      <c r="D954" s="195" t="s">
        <v>154</v>
      </c>
      <c r="E954" s="206" t="s">
        <v>21</v>
      </c>
      <c r="F954" s="207" t="s">
        <v>510</v>
      </c>
      <c r="G954" s="205"/>
      <c r="H954" s="208">
        <v>-2</v>
      </c>
      <c r="I954" s="209"/>
      <c r="J954" s="205"/>
      <c r="K954" s="205"/>
      <c r="L954" s="210"/>
      <c r="M954" s="211"/>
      <c r="N954" s="212"/>
      <c r="O954" s="212"/>
      <c r="P954" s="212"/>
      <c r="Q954" s="212"/>
      <c r="R954" s="212"/>
      <c r="S954" s="212"/>
      <c r="T954" s="213"/>
      <c r="AT954" s="214" t="s">
        <v>154</v>
      </c>
      <c r="AU954" s="214" t="s">
        <v>85</v>
      </c>
      <c r="AV954" s="14" t="s">
        <v>85</v>
      </c>
      <c r="AW954" s="14" t="s">
        <v>36</v>
      </c>
      <c r="AX954" s="14" t="s">
        <v>75</v>
      </c>
      <c r="AY954" s="214" t="s">
        <v>142</v>
      </c>
    </row>
    <row r="955" spans="1:65" s="16" customFormat="1" ht="11.25">
      <c r="B955" s="226"/>
      <c r="C955" s="227"/>
      <c r="D955" s="195" t="s">
        <v>154</v>
      </c>
      <c r="E955" s="228" t="s">
        <v>21</v>
      </c>
      <c r="F955" s="229" t="s">
        <v>164</v>
      </c>
      <c r="G955" s="227"/>
      <c r="H955" s="230">
        <v>40.700000000000003</v>
      </c>
      <c r="I955" s="231"/>
      <c r="J955" s="227"/>
      <c r="K955" s="227"/>
      <c r="L955" s="232"/>
      <c r="M955" s="233"/>
      <c r="N955" s="234"/>
      <c r="O955" s="234"/>
      <c r="P955" s="234"/>
      <c r="Q955" s="234"/>
      <c r="R955" s="234"/>
      <c r="S955" s="234"/>
      <c r="T955" s="235"/>
      <c r="AT955" s="236" t="s">
        <v>154</v>
      </c>
      <c r="AU955" s="236" t="s">
        <v>85</v>
      </c>
      <c r="AV955" s="16" t="s">
        <v>150</v>
      </c>
      <c r="AW955" s="16" t="s">
        <v>36</v>
      </c>
      <c r="AX955" s="16" t="s">
        <v>83</v>
      </c>
      <c r="AY955" s="236" t="s">
        <v>142</v>
      </c>
    </row>
    <row r="956" spans="1:65" s="2" customFormat="1" ht="16.5" customHeight="1">
      <c r="A956" s="36"/>
      <c r="B956" s="37"/>
      <c r="C956" s="238" t="s">
        <v>1138</v>
      </c>
      <c r="D956" s="238" t="s">
        <v>381</v>
      </c>
      <c r="E956" s="239" t="s">
        <v>1139</v>
      </c>
      <c r="F956" s="240" t="s">
        <v>1140</v>
      </c>
      <c r="G956" s="241" t="s">
        <v>167</v>
      </c>
      <c r="H956" s="242">
        <v>44.77</v>
      </c>
      <c r="I956" s="243"/>
      <c r="J956" s="244">
        <f>ROUND(I956*H956,2)</f>
        <v>0</v>
      </c>
      <c r="K956" s="240" t="s">
        <v>149</v>
      </c>
      <c r="L956" s="245"/>
      <c r="M956" s="246" t="s">
        <v>21</v>
      </c>
      <c r="N956" s="247" t="s">
        <v>46</v>
      </c>
      <c r="O956" s="66"/>
      <c r="P956" s="184">
        <f>O956*H956</f>
        <v>0</v>
      </c>
      <c r="Q956" s="184">
        <v>3.5E-4</v>
      </c>
      <c r="R956" s="184">
        <f>Q956*H956</f>
        <v>1.5669499999999999E-2</v>
      </c>
      <c r="S956" s="184">
        <v>0</v>
      </c>
      <c r="T956" s="185">
        <f>S956*H956</f>
        <v>0</v>
      </c>
      <c r="U956" s="36"/>
      <c r="V956" s="36"/>
      <c r="W956" s="36"/>
      <c r="X956" s="36"/>
      <c r="Y956" s="36"/>
      <c r="Z956" s="36"/>
      <c r="AA956" s="36"/>
      <c r="AB956" s="36"/>
      <c r="AC956" s="36"/>
      <c r="AD956" s="36"/>
      <c r="AE956" s="36"/>
      <c r="AR956" s="186" t="s">
        <v>395</v>
      </c>
      <c r="AT956" s="186" t="s">
        <v>381</v>
      </c>
      <c r="AU956" s="186" t="s">
        <v>85</v>
      </c>
      <c r="AY956" s="19" t="s">
        <v>142</v>
      </c>
      <c r="BE956" s="187">
        <f>IF(N956="základní",J956,0)</f>
        <v>0</v>
      </c>
      <c r="BF956" s="187">
        <f>IF(N956="snížená",J956,0)</f>
        <v>0</v>
      </c>
      <c r="BG956" s="187">
        <f>IF(N956="zákl. přenesená",J956,0)</f>
        <v>0</v>
      </c>
      <c r="BH956" s="187">
        <f>IF(N956="sníž. přenesená",J956,0)</f>
        <v>0</v>
      </c>
      <c r="BI956" s="187">
        <f>IF(N956="nulová",J956,0)</f>
        <v>0</v>
      </c>
      <c r="BJ956" s="19" t="s">
        <v>83</v>
      </c>
      <c r="BK956" s="187">
        <f>ROUND(I956*H956,2)</f>
        <v>0</v>
      </c>
      <c r="BL956" s="19" t="s">
        <v>265</v>
      </c>
      <c r="BM956" s="186" t="s">
        <v>1141</v>
      </c>
    </row>
    <row r="957" spans="1:65" s="14" customFormat="1" ht="11.25">
      <c r="B957" s="204"/>
      <c r="C957" s="205"/>
      <c r="D957" s="195" t="s">
        <v>154</v>
      </c>
      <c r="E957" s="205"/>
      <c r="F957" s="207" t="s">
        <v>1142</v>
      </c>
      <c r="G957" s="205"/>
      <c r="H957" s="208">
        <v>44.77</v>
      </c>
      <c r="I957" s="209"/>
      <c r="J957" s="205"/>
      <c r="K957" s="205"/>
      <c r="L957" s="210"/>
      <c r="M957" s="211"/>
      <c r="N957" s="212"/>
      <c r="O957" s="212"/>
      <c r="P957" s="212"/>
      <c r="Q957" s="212"/>
      <c r="R957" s="212"/>
      <c r="S957" s="212"/>
      <c r="T957" s="213"/>
      <c r="AT957" s="214" t="s">
        <v>154</v>
      </c>
      <c r="AU957" s="214" t="s">
        <v>85</v>
      </c>
      <c r="AV957" s="14" t="s">
        <v>85</v>
      </c>
      <c r="AW957" s="14" t="s">
        <v>4</v>
      </c>
      <c r="AX957" s="14" t="s">
        <v>83</v>
      </c>
      <c r="AY957" s="214" t="s">
        <v>142</v>
      </c>
    </row>
    <row r="958" spans="1:65" s="2" customFormat="1" ht="16.5" customHeight="1">
      <c r="A958" s="36"/>
      <c r="B958" s="37"/>
      <c r="C958" s="175" t="s">
        <v>1143</v>
      </c>
      <c r="D958" s="175" t="s">
        <v>145</v>
      </c>
      <c r="E958" s="176" t="s">
        <v>1144</v>
      </c>
      <c r="F958" s="177" t="s">
        <v>1145</v>
      </c>
      <c r="G958" s="178" t="s">
        <v>167</v>
      </c>
      <c r="H958" s="179">
        <v>1.8</v>
      </c>
      <c r="I958" s="180"/>
      <c r="J958" s="181">
        <f>ROUND(I958*H958,2)</f>
        <v>0</v>
      </c>
      <c r="K958" s="177" t="s">
        <v>149</v>
      </c>
      <c r="L958" s="41"/>
      <c r="M958" s="182" t="s">
        <v>21</v>
      </c>
      <c r="N958" s="183" t="s">
        <v>46</v>
      </c>
      <c r="O958" s="66"/>
      <c r="P958" s="184">
        <f>O958*H958</f>
        <v>0</v>
      </c>
      <c r="Q958" s="184">
        <v>0</v>
      </c>
      <c r="R958" s="184">
        <f>Q958*H958</f>
        <v>0</v>
      </c>
      <c r="S958" s="184">
        <v>0</v>
      </c>
      <c r="T958" s="185">
        <f>S958*H958</f>
        <v>0</v>
      </c>
      <c r="U958" s="36"/>
      <c r="V958" s="36"/>
      <c r="W958" s="36"/>
      <c r="X958" s="36"/>
      <c r="Y958" s="36"/>
      <c r="Z958" s="36"/>
      <c r="AA958" s="36"/>
      <c r="AB958" s="36"/>
      <c r="AC958" s="36"/>
      <c r="AD958" s="36"/>
      <c r="AE958" s="36"/>
      <c r="AR958" s="186" t="s">
        <v>265</v>
      </c>
      <c r="AT958" s="186" t="s">
        <v>145</v>
      </c>
      <c r="AU958" s="186" t="s">
        <v>85</v>
      </c>
      <c r="AY958" s="19" t="s">
        <v>142</v>
      </c>
      <c r="BE958" s="187">
        <f>IF(N958="základní",J958,0)</f>
        <v>0</v>
      </c>
      <c r="BF958" s="187">
        <f>IF(N958="snížená",J958,0)</f>
        <v>0</v>
      </c>
      <c r="BG958" s="187">
        <f>IF(N958="zákl. přenesená",J958,0)</f>
        <v>0</v>
      </c>
      <c r="BH958" s="187">
        <f>IF(N958="sníž. přenesená",J958,0)</f>
        <v>0</v>
      </c>
      <c r="BI958" s="187">
        <f>IF(N958="nulová",J958,0)</f>
        <v>0</v>
      </c>
      <c r="BJ958" s="19" t="s">
        <v>83</v>
      </c>
      <c r="BK958" s="187">
        <f>ROUND(I958*H958,2)</f>
        <v>0</v>
      </c>
      <c r="BL958" s="19" t="s">
        <v>265</v>
      </c>
      <c r="BM958" s="186" t="s">
        <v>1146</v>
      </c>
    </row>
    <row r="959" spans="1:65" s="2" customFormat="1" ht="11.25">
      <c r="A959" s="36"/>
      <c r="B959" s="37"/>
      <c r="C959" s="38"/>
      <c r="D959" s="188" t="s">
        <v>152</v>
      </c>
      <c r="E959" s="38"/>
      <c r="F959" s="189" t="s">
        <v>1147</v>
      </c>
      <c r="G959" s="38"/>
      <c r="H959" s="38"/>
      <c r="I959" s="190"/>
      <c r="J959" s="38"/>
      <c r="K959" s="38"/>
      <c r="L959" s="41"/>
      <c r="M959" s="191"/>
      <c r="N959" s="192"/>
      <c r="O959" s="66"/>
      <c r="P959" s="66"/>
      <c r="Q959" s="66"/>
      <c r="R959" s="66"/>
      <c r="S959" s="66"/>
      <c r="T959" s="67"/>
      <c r="U959" s="36"/>
      <c r="V959" s="36"/>
      <c r="W959" s="36"/>
      <c r="X959" s="36"/>
      <c r="Y959" s="36"/>
      <c r="Z959" s="36"/>
      <c r="AA959" s="36"/>
      <c r="AB959" s="36"/>
      <c r="AC959" s="36"/>
      <c r="AD959" s="36"/>
      <c r="AE959" s="36"/>
      <c r="AT959" s="19" t="s">
        <v>152</v>
      </c>
      <c r="AU959" s="19" t="s">
        <v>85</v>
      </c>
    </row>
    <row r="960" spans="1:65" s="13" customFormat="1" ht="11.25">
      <c r="B960" s="193"/>
      <c r="C960" s="194"/>
      <c r="D960" s="195" t="s">
        <v>154</v>
      </c>
      <c r="E960" s="196" t="s">
        <v>21</v>
      </c>
      <c r="F960" s="197" t="s">
        <v>493</v>
      </c>
      <c r="G960" s="194"/>
      <c r="H960" s="196" t="s">
        <v>21</v>
      </c>
      <c r="I960" s="198"/>
      <c r="J960" s="194"/>
      <c r="K960" s="194"/>
      <c r="L960" s="199"/>
      <c r="M960" s="200"/>
      <c r="N960" s="201"/>
      <c r="O960" s="201"/>
      <c r="P960" s="201"/>
      <c r="Q960" s="201"/>
      <c r="R960" s="201"/>
      <c r="S960" s="201"/>
      <c r="T960" s="202"/>
      <c r="AT960" s="203" t="s">
        <v>154</v>
      </c>
      <c r="AU960" s="203" t="s">
        <v>85</v>
      </c>
      <c r="AV960" s="13" t="s">
        <v>83</v>
      </c>
      <c r="AW960" s="13" t="s">
        <v>36</v>
      </c>
      <c r="AX960" s="13" t="s">
        <v>75</v>
      </c>
      <c r="AY960" s="203" t="s">
        <v>142</v>
      </c>
    </row>
    <row r="961" spans="1:65" s="13" customFormat="1" ht="11.25">
      <c r="B961" s="193"/>
      <c r="C961" s="194"/>
      <c r="D961" s="195" t="s">
        <v>154</v>
      </c>
      <c r="E961" s="196" t="s">
        <v>21</v>
      </c>
      <c r="F961" s="197" t="s">
        <v>494</v>
      </c>
      <c r="G961" s="194"/>
      <c r="H961" s="196" t="s">
        <v>21</v>
      </c>
      <c r="I961" s="198"/>
      <c r="J961" s="194"/>
      <c r="K961" s="194"/>
      <c r="L961" s="199"/>
      <c r="M961" s="200"/>
      <c r="N961" s="201"/>
      <c r="O961" s="201"/>
      <c r="P961" s="201"/>
      <c r="Q961" s="201"/>
      <c r="R961" s="201"/>
      <c r="S961" s="201"/>
      <c r="T961" s="202"/>
      <c r="AT961" s="203" t="s">
        <v>154</v>
      </c>
      <c r="AU961" s="203" t="s">
        <v>85</v>
      </c>
      <c r="AV961" s="13" t="s">
        <v>83</v>
      </c>
      <c r="AW961" s="13" t="s">
        <v>36</v>
      </c>
      <c r="AX961" s="13" t="s">
        <v>75</v>
      </c>
      <c r="AY961" s="203" t="s">
        <v>142</v>
      </c>
    </row>
    <row r="962" spans="1:65" s="14" customFormat="1" ht="11.25">
      <c r="B962" s="204"/>
      <c r="C962" s="205"/>
      <c r="D962" s="195" t="s">
        <v>154</v>
      </c>
      <c r="E962" s="206" t="s">
        <v>21</v>
      </c>
      <c r="F962" s="207" t="s">
        <v>1148</v>
      </c>
      <c r="G962" s="205"/>
      <c r="H962" s="208">
        <v>1.8</v>
      </c>
      <c r="I962" s="209"/>
      <c r="J962" s="205"/>
      <c r="K962" s="205"/>
      <c r="L962" s="210"/>
      <c r="M962" s="211"/>
      <c r="N962" s="212"/>
      <c r="O962" s="212"/>
      <c r="P962" s="212"/>
      <c r="Q962" s="212"/>
      <c r="R962" s="212"/>
      <c r="S962" s="212"/>
      <c r="T962" s="213"/>
      <c r="AT962" s="214" t="s">
        <v>154</v>
      </c>
      <c r="AU962" s="214" t="s">
        <v>85</v>
      </c>
      <c r="AV962" s="14" t="s">
        <v>85</v>
      </c>
      <c r="AW962" s="14" t="s">
        <v>36</v>
      </c>
      <c r="AX962" s="14" t="s">
        <v>75</v>
      </c>
      <c r="AY962" s="214" t="s">
        <v>142</v>
      </c>
    </row>
    <row r="963" spans="1:65" s="16" customFormat="1" ht="11.25">
      <c r="B963" s="226"/>
      <c r="C963" s="227"/>
      <c r="D963" s="195" t="s">
        <v>154</v>
      </c>
      <c r="E963" s="228" t="s">
        <v>21</v>
      </c>
      <c r="F963" s="229" t="s">
        <v>164</v>
      </c>
      <c r="G963" s="227"/>
      <c r="H963" s="230">
        <v>1.8</v>
      </c>
      <c r="I963" s="231"/>
      <c r="J963" s="227"/>
      <c r="K963" s="227"/>
      <c r="L963" s="232"/>
      <c r="M963" s="233"/>
      <c r="N963" s="234"/>
      <c r="O963" s="234"/>
      <c r="P963" s="234"/>
      <c r="Q963" s="234"/>
      <c r="R963" s="234"/>
      <c r="S963" s="234"/>
      <c r="T963" s="235"/>
      <c r="AT963" s="236" t="s">
        <v>154</v>
      </c>
      <c r="AU963" s="236" t="s">
        <v>85</v>
      </c>
      <c r="AV963" s="16" t="s">
        <v>150</v>
      </c>
      <c r="AW963" s="16" t="s">
        <v>36</v>
      </c>
      <c r="AX963" s="16" t="s">
        <v>83</v>
      </c>
      <c r="AY963" s="236" t="s">
        <v>142</v>
      </c>
    </row>
    <row r="964" spans="1:65" s="2" customFormat="1" ht="16.5" customHeight="1">
      <c r="A964" s="36"/>
      <c r="B964" s="37"/>
      <c r="C964" s="238" t="s">
        <v>1149</v>
      </c>
      <c r="D964" s="238" t="s">
        <v>381</v>
      </c>
      <c r="E964" s="239" t="s">
        <v>1150</v>
      </c>
      <c r="F964" s="240" t="s">
        <v>1151</v>
      </c>
      <c r="G964" s="241" t="s">
        <v>167</v>
      </c>
      <c r="H964" s="242">
        <v>1.89</v>
      </c>
      <c r="I964" s="243"/>
      <c r="J964" s="244">
        <f>ROUND(I964*H964,2)</f>
        <v>0</v>
      </c>
      <c r="K964" s="240" t="s">
        <v>149</v>
      </c>
      <c r="L964" s="245"/>
      <c r="M964" s="246" t="s">
        <v>21</v>
      </c>
      <c r="N964" s="247" t="s">
        <v>46</v>
      </c>
      <c r="O964" s="66"/>
      <c r="P964" s="184">
        <f>O964*H964</f>
        <v>0</v>
      </c>
      <c r="Q964" s="184">
        <v>1.7000000000000001E-4</v>
      </c>
      <c r="R964" s="184">
        <f>Q964*H964</f>
        <v>3.213E-4</v>
      </c>
      <c r="S964" s="184">
        <v>0</v>
      </c>
      <c r="T964" s="185">
        <f>S964*H964</f>
        <v>0</v>
      </c>
      <c r="U964" s="36"/>
      <c r="V964" s="36"/>
      <c r="W964" s="36"/>
      <c r="X964" s="36"/>
      <c r="Y964" s="36"/>
      <c r="Z964" s="36"/>
      <c r="AA964" s="36"/>
      <c r="AB964" s="36"/>
      <c r="AC964" s="36"/>
      <c r="AD964" s="36"/>
      <c r="AE964" s="36"/>
      <c r="AR964" s="186" t="s">
        <v>395</v>
      </c>
      <c r="AT964" s="186" t="s">
        <v>381</v>
      </c>
      <c r="AU964" s="186" t="s">
        <v>85</v>
      </c>
      <c r="AY964" s="19" t="s">
        <v>142</v>
      </c>
      <c r="BE964" s="187">
        <f>IF(N964="základní",J964,0)</f>
        <v>0</v>
      </c>
      <c r="BF964" s="187">
        <f>IF(N964="snížená",J964,0)</f>
        <v>0</v>
      </c>
      <c r="BG964" s="187">
        <f>IF(N964="zákl. přenesená",J964,0)</f>
        <v>0</v>
      </c>
      <c r="BH964" s="187">
        <f>IF(N964="sníž. přenesená",J964,0)</f>
        <v>0</v>
      </c>
      <c r="BI964" s="187">
        <f>IF(N964="nulová",J964,0)</f>
        <v>0</v>
      </c>
      <c r="BJ964" s="19" t="s">
        <v>83</v>
      </c>
      <c r="BK964" s="187">
        <f>ROUND(I964*H964,2)</f>
        <v>0</v>
      </c>
      <c r="BL964" s="19" t="s">
        <v>265</v>
      </c>
      <c r="BM964" s="186" t="s">
        <v>1152</v>
      </c>
    </row>
    <row r="965" spans="1:65" s="14" customFormat="1" ht="11.25">
      <c r="B965" s="204"/>
      <c r="C965" s="205"/>
      <c r="D965" s="195" t="s">
        <v>154</v>
      </c>
      <c r="E965" s="205"/>
      <c r="F965" s="207" t="s">
        <v>1153</v>
      </c>
      <c r="G965" s="205"/>
      <c r="H965" s="208">
        <v>1.89</v>
      </c>
      <c r="I965" s="209"/>
      <c r="J965" s="205"/>
      <c r="K965" s="205"/>
      <c r="L965" s="210"/>
      <c r="M965" s="211"/>
      <c r="N965" s="212"/>
      <c r="O965" s="212"/>
      <c r="P965" s="212"/>
      <c r="Q965" s="212"/>
      <c r="R965" s="212"/>
      <c r="S965" s="212"/>
      <c r="T965" s="213"/>
      <c r="AT965" s="214" t="s">
        <v>154</v>
      </c>
      <c r="AU965" s="214" t="s">
        <v>85</v>
      </c>
      <c r="AV965" s="14" t="s">
        <v>85</v>
      </c>
      <c r="AW965" s="14" t="s">
        <v>4</v>
      </c>
      <c r="AX965" s="14" t="s">
        <v>83</v>
      </c>
      <c r="AY965" s="214" t="s">
        <v>142</v>
      </c>
    </row>
    <row r="966" spans="1:65" s="2" customFormat="1" ht="16.5" customHeight="1">
      <c r="A966" s="36"/>
      <c r="B966" s="37"/>
      <c r="C966" s="175" t="s">
        <v>1154</v>
      </c>
      <c r="D966" s="175" t="s">
        <v>145</v>
      </c>
      <c r="E966" s="176" t="s">
        <v>1155</v>
      </c>
      <c r="F966" s="177" t="s">
        <v>1156</v>
      </c>
      <c r="G966" s="178" t="s">
        <v>167</v>
      </c>
      <c r="H966" s="179">
        <v>42.7</v>
      </c>
      <c r="I966" s="180"/>
      <c r="J966" s="181">
        <f>ROUND(I966*H966,2)</f>
        <v>0</v>
      </c>
      <c r="K966" s="177" t="s">
        <v>149</v>
      </c>
      <c r="L966" s="41"/>
      <c r="M966" s="182" t="s">
        <v>21</v>
      </c>
      <c r="N966" s="183" t="s">
        <v>46</v>
      </c>
      <c r="O966" s="66"/>
      <c r="P966" s="184">
        <f>O966*H966</f>
        <v>0</v>
      </c>
      <c r="Q966" s="184">
        <v>3.0000000000000001E-5</v>
      </c>
      <c r="R966" s="184">
        <f>Q966*H966</f>
        <v>1.281E-3</v>
      </c>
      <c r="S966" s="184">
        <v>0</v>
      </c>
      <c r="T966" s="185">
        <f>S966*H966</f>
        <v>0</v>
      </c>
      <c r="U966" s="36"/>
      <c r="V966" s="36"/>
      <c r="W966" s="36"/>
      <c r="X966" s="36"/>
      <c r="Y966" s="36"/>
      <c r="Z966" s="36"/>
      <c r="AA966" s="36"/>
      <c r="AB966" s="36"/>
      <c r="AC966" s="36"/>
      <c r="AD966" s="36"/>
      <c r="AE966" s="36"/>
      <c r="AR966" s="186" t="s">
        <v>265</v>
      </c>
      <c r="AT966" s="186" t="s">
        <v>145</v>
      </c>
      <c r="AU966" s="186" t="s">
        <v>85</v>
      </c>
      <c r="AY966" s="19" t="s">
        <v>142</v>
      </c>
      <c r="BE966" s="187">
        <f>IF(N966="základní",J966,0)</f>
        <v>0</v>
      </c>
      <c r="BF966" s="187">
        <f>IF(N966="snížená",J966,0)</f>
        <v>0</v>
      </c>
      <c r="BG966" s="187">
        <f>IF(N966="zákl. přenesená",J966,0)</f>
        <v>0</v>
      </c>
      <c r="BH966" s="187">
        <f>IF(N966="sníž. přenesená",J966,0)</f>
        <v>0</v>
      </c>
      <c r="BI966" s="187">
        <f>IF(N966="nulová",J966,0)</f>
        <v>0</v>
      </c>
      <c r="BJ966" s="19" t="s">
        <v>83</v>
      </c>
      <c r="BK966" s="187">
        <f>ROUND(I966*H966,2)</f>
        <v>0</v>
      </c>
      <c r="BL966" s="19" t="s">
        <v>265</v>
      </c>
      <c r="BM966" s="186" t="s">
        <v>1157</v>
      </c>
    </row>
    <row r="967" spans="1:65" s="2" customFormat="1" ht="11.25">
      <c r="A967" s="36"/>
      <c r="B967" s="37"/>
      <c r="C967" s="38"/>
      <c r="D967" s="188" t="s">
        <v>152</v>
      </c>
      <c r="E967" s="38"/>
      <c r="F967" s="189" t="s">
        <v>1158</v>
      </c>
      <c r="G967" s="38"/>
      <c r="H967" s="38"/>
      <c r="I967" s="190"/>
      <c r="J967" s="38"/>
      <c r="K967" s="38"/>
      <c r="L967" s="41"/>
      <c r="M967" s="191"/>
      <c r="N967" s="192"/>
      <c r="O967" s="66"/>
      <c r="P967" s="66"/>
      <c r="Q967" s="66"/>
      <c r="R967" s="66"/>
      <c r="S967" s="66"/>
      <c r="T967" s="67"/>
      <c r="U967" s="36"/>
      <c r="V967" s="36"/>
      <c r="W967" s="36"/>
      <c r="X967" s="36"/>
      <c r="Y967" s="36"/>
      <c r="Z967" s="36"/>
      <c r="AA967" s="36"/>
      <c r="AB967" s="36"/>
      <c r="AC967" s="36"/>
      <c r="AD967" s="36"/>
      <c r="AE967" s="36"/>
      <c r="AT967" s="19" t="s">
        <v>152</v>
      </c>
      <c r="AU967" s="19" t="s">
        <v>85</v>
      </c>
    </row>
    <row r="968" spans="1:65" s="13" customFormat="1" ht="11.25">
      <c r="B968" s="193"/>
      <c r="C968" s="194"/>
      <c r="D968" s="195" t="s">
        <v>154</v>
      </c>
      <c r="E968" s="196" t="s">
        <v>21</v>
      </c>
      <c r="F968" s="197" t="s">
        <v>493</v>
      </c>
      <c r="G968" s="194"/>
      <c r="H968" s="196" t="s">
        <v>21</v>
      </c>
      <c r="I968" s="198"/>
      <c r="J968" s="194"/>
      <c r="K968" s="194"/>
      <c r="L968" s="199"/>
      <c r="M968" s="200"/>
      <c r="N968" s="201"/>
      <c r="O968" s="201"/>
      <c r="P968" s="201"/>
      <c r="Q968" s="201"/>
      <c r="R968" s="201"/>
      <c r="S968" s="201"/>
      <c r="T968" s="202"/>
      <c r="AT968" s="203" t="s">
        <v>154</v>
      </c>
      <c r="AU968" s="203" t="s">
        <v>85</v>
      </c>
      <c r="AV968" s="13" t="s">
        <v>83</v>
      </c>
      <c r="AW968" s="13" t="s">
        <v>36</v>
      </c>
      <c r="AX968" s="13" t="s">
        <v>75</v>
      </c>
      <c r="AY968" s="203" t="s">
        <v>142</v>
      </c>
    </row>
    <row r="969" spans="1:65" s="13" customFormat="1" ht="11.25">
      <c r="B969" s="193"/>
      <c r="C969" s="194"/>
      <c r="D969" s="195" t="s">
        <v>154</v>
      </c>
      <c r="E969" s="196" t="s">
        <v>21</v>
      </c>
      <c r="F969" s="197" t="s">
        <v>494</v>
      </c>
      <c r="G969" s="194"/>
      <c r="H969" s="196" t="s">
        <v>21</v>
      </c>
      <c r="I969" s="198"/>
      <c r="J969" s="194"/>
      <c r="K969" s="194"/>
      <c r="L969" s="199"/>
      <c r="M969" s="200"/>
      <c r="N969" s="201"/>
      <c r="O969" s="201"/>
      <c r="P969" s="201"/>
      <c r="Q969" s="201"/>
      <c r="R969" s="201"/>
      <c r="S969" s="201"/>
      <c r="T969" s="202"/>
      <c r="AT969" s="203" t="s">
        <v>154</v>
      </c>
      <c r="AU969" s="203" t="s">
        <v>85</v>
      </c>
      <c r="AV969" s="13" t="s">
        <v>83</v>
      </c>
      <c r="AW969" s="13" t="s">
        <v>36</v>
      </c>
      <c r="AX969" s="13" t="s">
        <v>75</v>
      </c>
      <c r="AY969" s="203" t="s">
        <v>142</v>
      </c>
    </row>
    <row r="970" spans="1:65" s="14" customFormat="1" ht="11.25">
      <c r="B970" s="204"/>
      <c r="C970" s="205"/>
      <c r="D970" s="195" t="s">
        <v>154</v>
      </c>
      <c r="E970" s="206" t="s">
        <v>21</v>
      </c>
      <c r="F970" s="207" t="s">
        <v>509</v>
      </c>
      <c r="G970" s="205"/>
      <c r="H970" s="208">
        <v>42.7</v>
      </c>
      <c r="I970" s="209"/>
      <c r="J970" s="205"/>
      <c r="K970" s="205"/>
      <c r="L970" s="210"/>
      <c r="M970" s="211"/>
      <c r="N970" s="212"/>
      <c r="O970" s="212"/>
      <c r="P970" s="212"/>
      <c r="Q970" s="212"/>
      <c r="R970" s="212"/>
      <c r="S970" s="212"/>
      <c r="T970" s="213"/>
      <c r="AT970" s="214" t="s">
        <v>154</v>
      </c>
      <c r="AU970" s="214" t="s">
        <v>85</v>
      </c>
      <c r="AV970" s="14" t="s">
        <v>85</v>
      </c>
      <c r="AW970" s="14" t="s">
        <v>36</v>
      </c>
      <c r="AX970" s="14" t="s">
        <v>75</v>
      </c>
      <c r="AY970" s="214" t="s">
        <v>142</v>
      </c>
    </row>
    <row r="971" spans="1:65" s="16" customFormat="1" ht="11.25">
      <c r="B971" s="226"/>
      <c r="C971" s="227"/>
      <c r="D971" s="195" t="s">
        <v>154</v>
      </c>
      <c r="E971" s="228" t="s">
        <v>21</v>
      </c>
      <c r="F971" s="229" t="s">
        <v>164</v>
      </c>
      <c r="G971" s="227"/>
      <c r="H971" s="230">
        <v>42.7</v>
      </c>
      <c r="I971" s="231"/>
      <c r="J971" s="227"/>
      <c r="K971" s="227"/>
      <c r="L971" s="232"/>
      <c r="M971" s="233"/>
      <c r="N971" s="234"/>
      <c r="O971" s="234"/>
      <c r="P971" s="234"/>
      <c r="Q971" s="234"/>
      <c r="R971" s="234"/>
      <c r="S971" s="234"/>
      <c r="T971" s="235"/>
      <c r="AT971" s="236" t="s">
        <v>154</v>
      </c>
      <c r="AU971" s="236" t="s">
        <v>85</v>
      </c>
      <c r="AV971" s="16" t="s">
        <v>150</v>
      </c>
      <c r="AW971" s="16" t="s">
        <v>36</v>
      </c>
      <c r="AX971" s="16" t="s">
        <v>83</v>
      </c>
      <c r="AY971" s="236" t="s">
        <v>142</v>
      </c>
    </row>
    <row r="972" spans="1:65" s="2" customFormat="1" ht="16.5" customHeight="1">
      <c r="A972" s="36"/>
      <c r="B972" s="37"/>
      <c r="C972" s="175" t="s">
        <v>1159</v>
      </c>
      <c r="D972" s="175" t="s">
        <v>145</v>
      </c>
      <c r="E972" s="176" t="s">
        <v>1160</v>
      </c>
      <c r="F972" s="177" t="s">
        <v>1161</v>
      </c>
      <c r="G972" s="178" t="s">
        <v>148</v>
      </c>
      <c r="H972" s="179">
        <v>55.707999999999998</v>
      </c>
      <c r="I972" s="180"/>
      <c r="J972" s="181">
        <f>ROUND(I972*H972,2)</f>
        <v>0</v>
      </c>
      <c r="K972" s="177" t="s">
        <v>149</v>
      </c>
      <c r="L972" s="41"/>
      <c r="M972" s="182" t="s">
        <v>21</v>
      </c>
      <c r="N972" s="183" t="s">
        <v>46</v>
      </c>
      <c r="O972" s="66"/>
      <c r="P972" s="184">
        <f>O972*H972</f>
        <v>0</v>
      </c>
      <c r="Q972" s="184">
        <v>0</v>
      </c>
      <c r="R972" s="184">
        <f>Q972*H972</f>
        <v>0</v>
      </c>
      <c r="S972" s="184">
        <v>0</v>
      </c>
      <c r="T972" s="185">
        <f>S972*H972</f>
        <v>0</v>
      </c>
      <c r="U972" s="36"/>
      <c r="V972" s="36"/>
      <c r="W972" s="36"/>
      <c r="X972" s="36"/>
      <c r="Y972" s="36"/>
      <c r="Z972" s="36"/>
      <c r="AA972" s="36"/>
      <c r="AB972" s="36"/>
      <c r="AC972" s="36"/>
      <c r="AD972" s="36"/>
      <c r="AE972" s="36"/>
      <c r="AR972" s="186" t="s">
        <v>265</v>
      </c>
      <c r="AT972" s="186" t="s">
        <v>145</v>
      </c>
      <c r="AU972" s="186" t="s">
        <v>85</v>
      </c>
      <c r="AY972" s="19" t="s">
        <v>142</v>
      </c>
      <c r="BE972" s="187">
        <f>IF(N972="základní",J972,0)</f>
        <v>0</v>
      </c>
      <c r="BF972" s="187">
        <f>IF(N972="snížená",J972,0)</f>
        <v>0</v>
      </c>
      <c r="BG972" s="187">
        <f>IF(N972="zákl. přenesená",J972,0)</f>
        <v>0</v>
      </c>
      <c r="BH972" s="187">
        <f>IF(N972="sníž. přenesená",J972,0)</f>
        <v>0</v>
      </c>
      <c r="BI972" s="187">
        <f>IF(N972="nulová",J972,0)</f>
        <v>0</v>
      </c>
      <c r="BJ972" s="19" t="s">
        <v>83</v>
      </c>
      <c r="BK972" s="187">
        <f>ROUND(I972*H972,2)</f>
        <v>0</v>
      </c>
      <c r="BL972" s="19" t="s">
        <v>265</v>
      </c>
      <c r="BM972" s="186" t="s">
        <v>1162</v>
      </c>
    </row>
    <row r="973" spans="1:65" s="2" customFormat="1" ht="11.25">
      <c r="A973" s="36"/>
      <c r="B973" s="37"/>
      <c r="C973" s="38"/>
      <c r="D973" s="188" t="s">
        <v>152</v>
      </c>
      <c r="E973" s="38"/>
      <c r="F973" s="189" t="s">
        <v>1163</v>
      </c>
      <c r="G973" s="38"/>
      <c r="H973" s="38"/>
      <c r="I973" s="190"/>
      <c r="J973" s="38"/>
      <c r="K973" s="38"/>
      <c r="L973" s="41"/>
      <c r="M973" s="191"/>
      <c r="N973" s="192"/>
      <c r="O973" s="66"/>
      <c r="P973" s="66"/>
      <c r="Q973" s="66"/>
      <c r="R973" s="66"/>
      <c r="S973" s="66"/>
      <c r="T973" s="67"/>
      <c r="U973" s="36"/>
      <c r="V973" s="36"/>
      <c r="W973" s="36"/>
      <c r="X973" s="36"/>
      <c r="Y973" s="36"/>
      <c r="Z973" s="36"/>
      <c r="AA973" s="36"/>
      <c r="AB973" s="36"/>
      <c r="AC973" s="36"/>
      <c r="AD973" s="36"/>
      <c r="AE973" s="36"/>
      <c r="AT973" s="19" t="s">
        <v>152</v>
      </c>
      <c r="AU973" s="19" t="s">
        <v>85</v>
      </c>
    </row>
    <row r="974" spans="1:65" s="2" customFormat="1" ht="24.2" customHeight="1">
      <c r="A974" s="36"/>
      <c r="B974" s="37"/>
      <c r="C974" s="175" t="s">
        <v>1164</v>
      </c>
      <c r="D974" s="175" t="s">
        <v>145</v>
      </c>
      <c r="E974" s="176" t="s">
        <v>1165</v>
      </c>
      <c r="F974" s="177" t="s">
        <v>1166</v>
      </c>
      <c r="G974" s="178" t="s">
        <v>248</v>
      </c>
      <c r="H974" s="179">
        <v>0.34899999999999998</v>
      </c>
      <c r="I974" s="180"/>
      <c r="J974" s="181">
        <f>ROUND(I974*H974,2)</f>
        <v>0</v>
      </c>
      <c r="K974" s="177" t="s">
        <v>149</v>
      </c>
      <c r="L974" s="41"/>
      <c r="M974" s="182" t="s">
        <v>21</v>
      </c>
      <c r="N974" s="183" t="s">
        <v>46</v>
      </c>
      <c r="O974" s="66"/>
      <c r="P974" s="184">
        <f>O974*H974</f>
        <v>0</v>
      </c>
      <c r="Q974" s="184">
        <v>0</v>
      </c>
      <c r="R974" s="184">
        <f>Q974*H974</f>
        <v>0</v>
      </c>
      <c r="S974" s="184">
        <v>0</v>
      </c>
      <c r="T974" s="185">
        <f>S974*H974</f>
        <v>0</v>
      </c>
      <c r="U974" s="36"/>
      <c r="V974" s="36"/>
      <c r="W974" s="36"/>
      <c r="X974" s="36"/>
      <c r="Y974" s="36"/>
      <c r="Z974" s="36"/>
      <c r="AA974" s="36"/>
      <c r="AB974" s="36"/>
      <c r="AC974" s="36"/>
      <c r="AD974" s="36"/>
      <c r="AE974" s="36"/>
      <c r="AR974" s="186" t="s">
        <v>265</v>
      </c>
      <c r="AT974" s="186" t="s">
        <v>145</v>
      </c>
      <c r="AU974" s="186" t="s">
        <v>85</v>
      </c>
      <c r="AY974" s="19" t="s">
        <v>142</v>
      </c>
      <c r="BE974" s="187">
        <f>IF(N974="základní",J974,0)</f>
        <v>0</v>
      </c>
      <c r="BF974" s="187">
        <f>IF(N974="snížená",J974,0)</f>
        <v>0</v>
      </c>
      <c r="BG974" s="187">
        <f>IF(N974="zákl. přenesená",J974,0)</f>
        <v>0</v>
      </c>
      <c r="BH974" s="187">
        <f>IF(N974="sníž. přenesená",J974,0)</f>
        <v>0</v>
      </c>
      <c r="BI974" s="187">
        <f>IF(N974="nulová",J974,0)</f>
        <v>0</v>
      </c>
      <c r="BJ974" s="19" t="s">
        <v>83</v>
      </c>
      <c r="BK974" s="187">
        <f>ROUND(I974*H974,2)</f>
        <v>0</v>
      </c>
      <c r="BL974" s="19" t="s">
        <v>265</v>
      </c>
      <c r="BM974" s="186" t="s">
        <v>1167</v>
      </c>
    </row>
    <row r="975" spans="1:65" s="2" customFormat="1" ht="11.25">
      <c r="A975" s="36"/>
      <c r="B975" s="37"/>
      <c r="C975" s="38"/>
      <c r="D975" s="188" t="s">
        <v>152</v>
      </c>
      <c r="E975" s="38"/>
      <c r="F975" s="189" t="s">
        <v>1168</v>
      </c>
      <c r="G975" s="38"/>
      <c r="H975" s="38"/>
      <c r="I975" s="190"/>
      <c r="J975" s="38"/>
      <c r="K975" s="38"/>
      <c r="L975" s="41"/>
      <c r="M975" s="191"/>
      <c r="N975" s="192"/>
      <c r="O975" s="66"/>
      <c r="P975" s="66"/>
      <c r="Q975" s="66"/>
      <c r="R975" s="66"/>
      <c r="S975" s="66"/>
      <c r="T975" s="67"/>
      <c r="U975" s="36"/>
      <c r="V975" s="36"/>
      <c r="W975" s="36"/>
      <c r="X975" s="36"/>
      <c r="Y975" s="36"/>
      <c r="Z975" s="36"/>
      <c r="AA975" s="36"/>
      <c r="AB975" s="36"/>
      <c r="AC975" s="36"/>
      <c r="AD975" s="36"/>
      <c r="AE975" s="36"/>
      <c r="AT975" s="19" t="s">
        <v>152</v>
      </c>
      <c r="AU975" s="19" t="s">
        <v>85</v>
      </c>
    </row>
    <row r="976" spans="1:65" s="12" customFormat="1" ht="22.9" customHeight="1">
      <c r="B976" s="159"/>
      <c r="C976" s="160"/>
      <c r="D976" s="161" t="s">
        <v>74</v>
      </c>
      <c r="E976" s="173" t="s">
        <v>1169</v>
      </c>
      <c r="F976" s="173" t="s">
        <v>1170</v>
      </c>
      <c r="G976" s="160"/>
      <c r="H976" s="160"/>
      <c r="I976" s="163"/>
      <c r="J976" s="174">
        <f>BK976</f>
        <v>0</v>
      </c>
      <c r="K976" s="160"/>
      <c r="L976" s="165"/>
      <c r="M976" s="166"/>
      <c r="N976" s="167"/>
      <c r="O976" s="167"/>
      <c r="P976" s="168">
        <f>SUM(P977:P998)</f>
        <v>0</v>
      </c>
      <c r="Q976" s="167"/>
      <c r="R976" s="168">
        <f>SUM(R977:R998)</f>
        <v>2.9900799999999998E-2</v>
      </c>
      <c r="S976" s="167"/>
      <c r="T976" s="169">
        <f>SUM(T977:T998)</f>
        <v>0</v>
      </c>
      <c r="AR976" s="170" t="s">
        <v>85</v>
      </c>
      <c r="AT976" s="171" t="s">
        <v>74</v>
      </c>
      <c r="AU976" s="171" t="s">
        <v>83</v>
      </c>
      <c r="AY976" s="170" t="s">
        <v>142</v>
      </c>
      <c r="BK976" s="172">
        <f>SUM(BK977:BK998)</f>
        <v>0</v>
      </c>
    </row>
    <row r="977" spans="1:65" s="2" customFormat="1" ht="16.5" customHeight="1">
      <c r="A977" s="36"/>
      <c r="B977" s="37"/>
      <c r="C977" s="175" t="s">
        <v>1171</v>
      </c>
      <c r="D977" s="175" t="s">
        <v>145</v>
      </c>
      <c r="E977" s="176" t="s">
        <v>1172</v>
      </c>
      <c r="F977" s="177" t="s">
        <v>1173</v>
      </c>
      <c r="G977" s="178" t="s">
        <v>148</v>
      </c>
      <c r="H977" s="179">
        <v>1.28</v>
      </c>
      <c r="I977" s="180"/>
      <c r="J977" s="181">
        <f>ROUND(I977*H977,2)</f>
        <v>0</v>
      </c>
      <c r="K977" s="177" t="s">
        <v>149</v>
      </c>
      <c r="L977" s="41"/>
      <c r="M977" s="182" t="s">
        <v>21</v>
      </c>
      <c r="N977" s="183" t="s">
        <v>46</v>
      </c>
      <c r="O977" s="66"/>
      <c r="P977" s="184">
        <f>O977*H977</f>
        <v>0</v>
      </c>
      <c r="Q977" s="184">
        <v>2.9999999999999997E-4</v>
      </c>
      <c r="R977" s="184">
        <f>Q977*H977</f>
        <v>3.8399999999999996E-4</v>
      </c>
      <c r="S977" s="184">
        <v>0</v>
      </c>
      <c r="T977" s="185">
        <f>S977*H977</f>
        <v>0</v>
      </c>
      <c r="U977" s="36"/>
      <c r="V977" s="36"/>
      <c r="W977" s="36"/>
      <c r="X977" s="36"/>
      <c r="Y977" s="36"/>
      <c r="Z977" s="36"/>
      <c r="AA977" s="36"/>
      <c r="AB977" s="36"/>
      <c r="AC977" s="36"/>
      <c r="AD977" s="36"/>
      <c r="AE977" s="36"/>
      <c r="AR977" s="186" t="s">
        <v>265</v>
      </c>
      <c r="AT977" s="186" t="s">
        <v>145</v>
      </c>
      <c r="AU977" s="186" t="s">
        <v>85</v>
      </c>
      <c r="AY977" s="19" t="s">
        <v>142</v>
      </c>
      <c r="BE977" s="187">
        <f>IF(N977="základní",J977,0)</f>
        <v>0</v>
      </c>
      <c r="BF977" s="187">
        <f>IF(N977="snížená",J977,0)</f>
        <v>0</v>
      </c>
      <c r="BG977" s="187">
        <f>IF(N977="zákl. přenesená",J977,0)</f>
        <v>0</v>
      </c>
      <c r="BH977" s="187">
        <f>IF(N977="sníž. přenesená",J977,0)</f>
        <v>0</v>
      </c>
      <c r="BI977" s="187">
        <f>IF(N977="nulová",J977,0)</f>
        <v>0</v>
      </c>
      <c r="BJ977" s="19" t="s">
        <v>83</v>
      </c>
      <c r="BK977" s="187">
        <f>ROUND(I977*H977,2)</f>
        <v>0</v>
      </c>
      <c r="BL977" s="19" t="s">
        <v>265</v>
      </c>
      <c r="BM977" s="186" t="s">
        <v>1174</v>
      </c>
    </row>
    <row r="978" spans="1:65" s="2" customFormat="1" ht="11.25">
      <c r="A978" s="36"/>
      <c r="B978" s="37"/>
      <c r="C978" s="38"/>
      <c r="D978" s="188" t="s">
        <v>152</v>
      </c>
      <c r="E978" s="38"/>
      <c r="F978" s="189" t="s">
        <v>1175</v>
      </c>
      <c r="G978" s="38"/>
      <c r="H978" s="38"/>
      <c r="I978" s="190"/>
      <c r="J978" s="38"/>
      <c r="K978" s="38"/>
      <c r="L978" s="41"/>
      <c r="M978" s="191"/>
      <c r="N978" s="192"/>
      <c r="O978" s="66"/>
      <c r="P978" s="66"/>
      <c r="Q978" s="66"/>
      <c r="R978" s="66"/>
      <c r="S978" s="66"/>
      <c r="T978" s="67"/>
      <c r="U978" s="36"/>
      <c r="V978" s="36"/>
      <c r="W978" s="36"/>
      <c r="X978" s="36"/>
      <c r="Y978" s="36"/>
      <c r="Z978" s="36"/>
      <c r="AA978" s="36"/>
      <c r="AB978" s="36"/>
      <c r="AC978" s="36"/>
      <c r="AD978" s="36"/>
      <c r="AE978" s="36"/>
      <c r="AT978" s="19" t="s">
        <v>152</v>
      </c>
      <c r="AU978" s="19" t="s">
        <v>85</v>
      </c>
    </row>
    <row r="979" spans="1:65" s="13" customFormat="1" ht="11.25">
      <c r="B979" s="193"/>
      <c r="C979" s="194"/>
      <c r="D979" s="195" t="s">
        <v>154</v>
      </c>
      <c r="E979" s="196" t="s">
        <v>21</v>
      </c>
      <c r="F979" s="197" t="s">
        <v>376</v>
      </c>
      <c r="G979" s="194"/>
      <c r="H979" s="196" t="s">
        <v>21</v>
      </c>
      <c r="I979" s="198"/>
      <c r="J979" s="194"/>
      <c r="K979" s="194"/>
      <c r="L979" s="199"/>
      <c r="M979" s="200"/>
      <c r="N979" s="201"/>
      <c r="O979" s="201"/>
      <c r="P979" s="201"/>
      <c r="Q979" s="201"/>
      <c r="R979" s="201"/>
      <c r="S979" s="201"/>
      <c r="T979" s="202"/>
      <c r="AT979" s="203" t="s">
        <v>154</v>
      </c>
      <c r="AU979" s="203" t="s">
        <v>85</v>
      </c>
      <c r="AV979" s="13" t="s">
        <v>83</v>
      </c>
      <c r="AW979" s="13" t="s">
        <v>36</v>
      </c>
      <c r="AX979" s="13" t="s">
        <v>75</v>
      </c>
      <c r="AY979" s="203" t="s">
        <v>142</v>
      </c>
    </row>
    <row r="980" spans="1:65" s="13" customFormat="1" ht="11.25">
      <c r="B980" s="193"/>
      <c r="C980" s="194"/>
      <c r="D980" s="195" t="s">
        <v>154</v>
      </c>
      <c r="E980" s="196" t="s">
        <v>21</v>
      </c>
      <c r="F980" s="197" t="s">
        <v>1176</v>
      </c>
      <c r="G980" s="194"/>
      <c r="H980" s="196" t="s">
        <v>21</v>
      </c>
      <c r="I980" s="198"/>
      <c r="J980" s="194"/>
      <c r="K980" s="194"/>
      <c r="L980" s="199"/>
      <c r="M980" s="200"/>
      <c r="N980" s="201"/>
      <c r="O980" s="201"/>
      <c r="P980" s="201"/>
      <c r="Q980" s="201"/>
      <c r="R980" s="201"/>
      <c r="S980" s="201"/>
      <c r="T980" s="202"/>
      <c r="AT980" s="203" t="s">
        <v>154</v>
      </c>
      <c r="AU980" s="203" t="s">
        <v>85</v>
      </c>
      <c r="AV980" s="13" t="s">
        <v>83</v>
      </c>
      <c r="AW980" s="13" t="s">
        <v>36</v>
      </c>
      <c r="AX980" s="13" t="s">
        <v>75</v>
      </c>
      <c r="AY980" s="203" t="s">
        <v>142</v>
      </c>
    </row>
    <row r="981" spans="1:65" s="14" customFormat="1" ht="11.25">
      <c r="B981" s="204"/>
      <c r="C981" s="205"/>
      <c r="D981" s="195" t="s">
        <v>154</v>
      </c>
      <c r="E981" s="206" t="s">
        <v>21</v>
      </c>
      <c r="F981" s="207" t="s">
        <v>1177</v>
      </c>
      <c r="G981" s="205"/>
      <c r="H981" s="208">
        <v>1.28</v>
      </c>
      <c r="I981" s="209"/>
      <c r="J981" s="205"/>
      <c r="K981" s="205"/>
      <c r="L981" s="210"/>
      <c r="M981" s="211"/>
      <c r="N981" s="212"/>
      <c r="O981" s="212"/>
      <c r="P981" s="212"/>
      <c r="Q981" s="212"/>
      <c r="R981" s="212"/>
      <c r="S981" s="212"/>
      <c r="T981" s="213"/>
      <c r="AT981" s="214" t="s">
        <v>154</v>
      </c>
      <c r="AU981" s="214" t="s">
        <v>85</v>
      </c>
      <c r="AV981" s="14" t="s">
        <v>85</v>
      </c>
      <c r="AW981" s="14" t="s">
        <v>36</v>
      </c>
      <c r="AX981" s="14" t="s">
        <v>75</v>
      </c>
      <c r="AY981" s="214" t="s">
        <v>142</v>
      </c>
    </row>
    <row r="982" spans="1:65" s="16" customFormat="1" ht="11.25">
      <c r="B982" s="226"/>
      <c r="C982" s="227"/>
      <c r="D982" s="195" t="s">
        <v>154</v>
      </c>
      <c r="E982" s="228" t="s">
        <v>21</v>
      </c>
      <c r="F982" s="229" t="s">
        <v>164</v>
      </c>
      <c r="G982" s="227"/>
      <c r="H982" s="230">
        <v>1.28</v>
      </c>
      <c r="I982" s="231"/>
      <c r="J982" s="227"/>
      <c r="K982" s="227"/>
      <c r="L982" s="232"/>
      <c r="M982" s="233"/>
      <c r="N982" s="234"/>
      <c r="O982" s="234"/>
      <c r="P982" s="234"/>
      <c r="Q982" s="234"/>
      <c r="R982" s="234"/>
      <c r="S982" s="234"/>
      <c r="T982" s="235"/>
      <c r="AT982" s="236" t="s">
        <v>154</v>
      </c>
      <c r="AU982" s="236" t="s">
        <v>85</v>
      </c>
      <c r="AV982" s="16" t="s">
        <v>150</v>
      </c>
      <c r="AW982" s="16" t="s">
        <v>36</v>
      </c>
      <c r="AX982" s="16" t="s">
        <v>83</v>
      </c>
      <c r="AY982" s="236" t="s">
        <v>142</v>
      </c>
    </row>
    <row r="983" spans="1:65" s="2" customFormat="1" ht="16.5" customHeight="1">
      <c r="A983" s="36"/>
      <c r="B983" s="37"/>
      <c r="C983" s="175" t="s">
        <v>1178</v>
      </c>
      <c r="D983" s="175" t="s">
        <v>145</v>
      </c>
      <c r="E983" s="176" t="s">
        <v>1179</v>
      </c>
      <c r="F983" s="177" t="s">
        <v>1180</v>
      </c>
      <c r="G983" s="178" t="s">
        <v>148</v>
      </c>
      <c r="H983" s="179">
        <v>1.28</v>
      </c>
      <c r="I983" s="180"/>
      <c r="J983" s="181">
        <f>ROUND(I983*H983,2)</f>
        <v>0</v>
      </c>
      <c r="K983" s="177" t="s">
        <v>149</v>
      </c>
      <c r="L983" s="41"/>
      <c r="M983" s="182" t="s">
        <v>21</v>
      </c>
      <c r="N983" s="183" t="s">
        <v>46</v>
      </c>
      <c r="O983" s="66"/>
      <c r="P983" s="184">
        <f>O983*H983</f>
        <v>0</v>
      </c>
      <c r="Q983" s="184">
        <v>1.5E-3</v>
      </c>
      <c r="R983" s="184">
        <f>Q983*H983</f>
        <v>1.92E-3</v>
      </c>
      <c r="S983" s="184">
        <v>0</v>
      </c>
      <c r="T983" s="185">
        <f>S983*H983</f>
        <v>0</v>
      </c>
      <c r="U983" s="36"/>
      <c r="V983" s="36"/>
      <c r="W983" s="36"/>
      <c r="X983" s="36"/>
      <c r="Y983" s="36"/>
      <c r="Z983" s="36"/>
      <c r="AA983" s="36"/>
      <c r="AB983" s="36"/>
      <c r="AC983" s="36"/>
      <c r="AD983" s="36"/>
      <c r="AE983" s="36"/>
      <c r="AR983" s="186" t="s">
        <v>265</v>
      </c>
      <c r="AT983" s="186" t="s">
        <v>145</v>
      </c>
      <c r="AU983" s="186" t="s">
        <v>85</v>
      </c>
      <c r="AY983" s="19" t="s">
        <v>142</v>
      </c>
      <c r="BE983" s="187">
        <f>IF(N983="základní",J983,0)</f>
        <v>0</v>
      </c>
      <c r="BF983" s="187">
        <f>IF(N983="snížená",J983,0)</f>
        <v>0</v>
      </c>
      <c r="BG983" s="187">
        <f>IF(N983="zákl. přenesená",J983,0)</f>
        <v>0</v>
      </c>
      <c r="BH983" s="187">
        <f>IF(N983="sníž. přenesená",J983,0)</f>
        <v>0</v>
      </c>
      <c r="BI983" s="187">
        <f>IF(N983="nulová",J983,0)</f>
        <v>0</v>
      </c>
      <c r="BJ983" s="19" t="s">
        <v>83</v>
      </c>
      <c r="BK983" s="187">
        <f>ROUND(I983*H983,2)</f>
        <v>0</v>
      </c>
      <c r="BL983" s="19" t="s">
        <v>265</v>
      </c>
      <c r="BM983" s="186" t="s">
        <v>1181</v>
      </c>
    </row>
    <row r="984" spans="1:65" s="2" customFormat="1" ht="11.25">
      <c r="A984" s="36"/>
      <c r="B984" s="37"/>
      <c r="C984" s="38"/>
      <c r="D984" s="188" t="s">
        <v>152</v>
      </c>
      <c r="E984" s="38"/>
      <c r="F984" s="189" t="s">
        <v>1182</v>
      </c>
      <c r="G984" s="38"/>
      <c r="H984" s="38"/>
      <c r="I984" s="190"/>
      <c r="J984" s="38"/>
      <c r="K984" s="38"/>
      <c r="L984" s="41"/>
      <c r="M984" s="191"/>
      <c r="N984" s="192"/>
      <c r="O984" s="66"/>
      <c r="P984" s="66"/>
      <c r="Q984" s="66"/>
      <c r="R984" s="66"/>
      <c r="S984" s="66"/>
      <c r="T984" s="67"/>
      <c r="U984" s="36"/>
      <c r="V984" s="36"/>
      <c r="W984" s="36"/>
      <c r="X984" s="36"/>
      <c r="Y984" s="36"/>
      <c r="Z984" s="36"/>
      <c r="AA984" s="36"/>
      <c r="AB984" s="36"/>
      <c r="AC984" s="36"/>
      <c r="AD984" s="36"/>
      <c r="AE984" s="36"/>
      <c r="AT984" s="19" t="s">
        <v>152</v>
      </c>
      <c r="AU984" s="19" t="s">
        <v>85</v>
      </c>
    </row>
    <row r="985" spans="1:65" s="2" customFormat="1" ht="24.2" customHeight="1">
      <c r="A985" s="36"/>
      <c r="B985" s="37"/>
      <c r="C985" s="175" t="s">
        <v>1183</v>
      </c>
      <c r="D985" s="175" t="s">
        <v>145</v>
      </c>
      <c r="E985" s="176" t="s">
        <v>1184</v>
      </c>
      <c r="F985" s="177" t="s">
        <v>1185</v>
      </c>
      <c r="G985" s="178" t="s">
        <v>148</v>
      </c>
      <c r="H985" s="179">
        <v>1.28</v>
      </c>
      <c r="I985" s="180"/>
      <c r="J985" s="181">
        <f>ROUND(I985*H985,2)</f>
        <v>0</v>
      </c>
      <c r="K985" s="177" t="s">
        <v>149</v>
      </c>
      <c r="L985" s="41"/>
      <c r="M985" s="182" t="s">
        <v>21</v>
      </c>
      <c r="N985" s="183" t="s">
        <v>46</v>
      </c>
      <c r="O985" s="66"/>
      <c r="P985" s="184">
        <f>O985*H985</f>
        <v>0</v>
      </c>
      <c r="Q985" s="184">
        <v>5.1999999999999998E-3</v>
      </c>
      <c r="R985" s="184">
        <f>Q985*H985</f>
        <v>6.6559999999999996E-3</v>
      </c>
      <c r="S985" s="184">
        <v>0</v>
      </c>
      <c r="T985" s="185">
        <f>S985*H985</f>
        <v>0</v>
      </c>
      <c r="U985" s="36"/>
      <c r="V985" s="36"/>
      <c r="W985" s="36"/>
      <c r="X985" s="36"/>
      <c r="Y985" s="36"/>
      <c r="Z985" s="36"/>
      <c r="AA985" s="36"/>
      <c r="AB985" s="36"/>
      <c r="AC985" s="36"/>
      <c r="AD985" s="36"/>
      <c r="AE985" s="36"/>
      <c r="AR985" s="186" t="s">
        <v>265</v>
      </c>
      <c r="AT985" s="186" t="s">
        <v>145</v>
      </c>
      <c r="AU985" s="186" t="s">
        <v>85</v>
      </c>
      <c r="AY985" s="19" t="s">
        <v>142</v>
      </c>
      <c r="BE985" s="187">
        <f>IF(N985="základní",J985,0)</f>
        <v>0</v>
      </c>
      <c r="BF985" s="187">
        <f>IF(N985="snížená",J985,0)</f>
        <v>0</v>
      </c>
      <c r="BG985" s="187">
        <f>IF(N985="zákl. přenesená",J985,0)</f>
        <v>0</v>
      </c>
      <c r="BH985" s="187">
        <f>IF(N985="sníž. přenesená",J985,0)</f>
        <v>0</v>
      </c>
      <c r="BI985" s="187">
        <f>IF(N985="nulová",J985,0)</f>
        <v>0</v>
      </c>
      <c r="BJ985" s="19" t="s">
        <v>83</v>
      </c>
      <c r="BK985" s="187">
        <f>ROUND(I985*H985,2)</f>
        <v>0</v>
      </c>
      <c r="BL985" s="19" t="s">
        <v>265</v>
      </c>
      <c r="BM985" s="186" t="s">
        <v>1186</v>
      </c>
    </row>
    <row r="986" spans="1:65" s="2" customFormat="1" ht="11.25">
      <c r="A986" s="36"/>
      <c r="B986" s="37"/>
      <c r="C986" s="38"/>
      <c r="D986" s="188" t="s">
        <v>152</v>
      </c>
      <c r="E986" s="38"/>
      <c r="F986" s="189" t="s">
        <v>1187</v>
      </c>
      <c r="G986" s="38"/>
      <c r="H986" s="38"/>
      <c r="I986" s="190"/>
      <c r="J986" s="38"/>
      <c r="K986" s="38"/>
      <c r="L986" s="41"/>
      <c r="M986" s="191"/>
      <c r="N986" s="192"/>
      <c r="O986" s="66"/>
      <c r="P986" s="66"/>
      <c r="Q986" s="66"/>
      <c r="R986" s="66"/>
      <c r="S986" s="66"/>
      <c r="T986" s="67"/>
      <c r="U986" s="36"/>
      <c r="V986" s="36"/>
      <c r="W986" s="36"/>
      <c r="X986" s="36"/>
      <c r="Y986" s="36"/>
      <c r="Z986" s="36"/>
      <c r="AA986" s="36"/>
      <c r="AB986" s="36"/>
      <c r="AC986" s="36"/>
      <c r="AD986" s="36"/>
      <c r="AE986" s="36"/>
      <c r="AT986" s="19" t="s">
        <v>152</v>
      </c>
      <c r="AU986" s="19" t="s">
        <v>85</v>
      </c>
    </row>
    <row r="987" spans="1:65" s="2" customFormat="1" ht="16.5" customHeight="1">
      <c r="A987" s="36"/>
      <c r="B987" s="37"/>
      <c r="C987" s="238" t="s">
        <v>1188</v>
      </c>
      <c r="D987" s="238" t="s">
        <v>381</v>
      </c>
      <c r="E987" s="239" t="s">
        <v>1189</v>
      </c>
      <c r="F987" s="240" t="s">
        <v>1190</v>
      </c>
      <c r="G987" s="241" t="s">
        <v>148</v>
      </c>
      <c r="H987" s="242">
        <v>1.4079999999999999</v>
      </c>
      <c r="I987" s="243"/>
      <c r="J987" s="244">
        <f>ROUND(I987*H987,2)</f>
        <v>0</v>
      </c>
      <c r="K987" s="240" t="s">
        <v>149</v>
      </c>
      <c r="L987" s="245"/>
      <c r="M987" s="246" t="s">
        <v>21</v>
      </c>
      <c r="N987" s="247" t="s">
        <v>46</v>
      </c>
      <c r="O987" s="66"/>
      <c r="P987" s="184">
        <f>O987*H987</f>
        <v>0</v>
      </c>
      <c r="Q987" s="184">
        <v>1.26E-2</v>
      </c>
      <c r="R987" s="184">
        <f>Q987*H987</f>
        <v>1.7740799999999998E-2</v>
      </c>
      <c r="S987" s="184">
        <v>0</v>
      </c>
      <c r="T987" s="185">
        <f>S987*H987</f>
        <v>0</v>
      </c>
      <c r="U987" s="36"/>
      <c r="V987" s="36"/>
      <c r="W987" s="36"/>
      <c r="X987" s="36"/>
      <c r="Y987" s="36"/>
      <c r="Z987" s="36"/>
      <c r="AA987" s="36"/>
      <c r="AB987" s="36"/>
      <c r="AC987" s="36"/>
      <c r="AD987" s="36"/>
      <c r="AE987" s="36"/>
      <c r="AR987" s="186" t="s">
        <v>395</v>
      </c>
      <c r="AT987" s="186" t="s">
        <v>381</v>
      </c>
      <c r="AU987" s="186" t="s">
        <v>85</v>
      </c>
      <c r="AY987" s="19" t="s">
        <v>142</v>
      </c>
      <c r="BE987" s="187">
        <f>IF(N987="základní",J987,0)</f>
        <v>0</v>
      </c>
      <c r="BF987" s="187">
        <f>IF(N987="snížená",J987,0)</f>
        <v>0</v>
      </c>
      <c r="BG987" s="187">
        <f>IF(N987="zákl. přenesená",J987,0)</f>
        <v>0</v>
      </c>
      <c r="BH987" s="187">
        <f>IF(N987="sníž. přenesená",J987,0)</f>
        <v>0</v>
      </c>
      <c r="BI987" s="187">
        <f>IF(N987="nulová",J987,0)</f>
        <v>0</v>
      </c>
      <c r="BJ987" s="19" t="s">
        <v>83</v>
      </c>
      <c r="BK987" s="187">
        <f>ROUND(I987*H987,2)</f>
        <v>0</v>
      </c>
      <c r="BL987" s="19" t="s">
        <v>265</v>
      </c>
      <c r="BM987" s="186" t="s">
        <v>1191</v>
      </c>
    </row>
    <row r="988" spans="1:65" s="14" customFormat="1" ht="11.25">
      <c r="B988" s="204"/>
      <c r="C988" s="205"/>
      <c r="D988" s="195" t="s">
        <v>154</v>
      </c>
      <c r="E988" s="205"/>
      <c r="F988" s="207" t="s">
        <v>1192</v>
      </c>
      <c r="G988" s="205"/>
      <c r="H988" s="208">
        <v>1.4079999999999999</v>
      </c>
      <c r="I988" s="209"/>
      <c r="J988" s="205"/>
      <c r="K988" s="205"/>
      <c r="L988" s="210"/>
      <c r="M988" s="211"/>
      <c r="N988" s="212"/>
      <c r="O988" s="212"/>
      <c r="P988" s="212"/>
      <c r="Q988" s="212"/>
      <c r="R988" s="212"/>
      <c r="S988" s="212"/>
      <c r="T988" s="213"/>
      <c r="AT988" s="214" t="s">
        <v>154</v>
      </c>
      <c r="AU988" s="214" t="s">
        <v>85</v>
      </c>
      <c r="AV988" s="14" t="s">
        <v>85</v>
      </c>
      <c r="AW988" s="14" t="s">
        <v>4</v>
      </c>
      <c r="AX988" s="14" t="s">
        <v>83</v>
      </c>
      <c r="AY988" s="214" t="s">
        <v>142</v>
      </c>
    </row>
    <row r="989" spans="1:65" s="2" customFormat="1" ht="21.75" customHeight="1">
      <c r="A989" s="36"/>
      <c r="B989" s="37"/>
      <c r="C989" s="175" t="s">
        <v>1193</v>
      </c>
      <c r="D989" s="175" t="s">
        <v>145</v>
      </c>
      <c r="E989" s="176" t="s">
        <v>1194</v>
      </c>
      <c r="F989" s="177" t="s">
        <v>1195</v>
      </c>
      <c r="G989" s="178" t="s">
        <v>148</v>
      </c>
      <c r="H989" s="179">
        <v>1.28</v>
      </c>
      <c r="I989" s="180"/>
      <c r="J989" s="181">
        <f>ROUND(I989*H989,2)</f>
        <v>0</v>
      </c>
      <c r="K989" s="177" t="s">
        <v>149</v>
      </c>
      <c r="L989" s="41"/>
      <c r="M989" s="182" t="s">
        <v>21</v>
      </c>
      <c r="N989" s="183" t="s">
        <v>46</v>
      </c>
      <c r="O989" s="66"/>
      <c r="P989" s="184">
        <f>O989*H989</f>
        <v>0</v>
      </c>
      <c r="Q989" s="184">
        <v>0</v>
      </c>
      <c r="R989" s="184">
        <f>Q989*H989</f>
        <v>0</v>
      </c>
      <c r="S989" s="184">
        <v>0</v>
      </c>
      <c r="T989" s="185">
        <f>S989*H989</f>
        <v>0</v>
      </c>
      <c r="U989" s="36"/>
      <c r="V989" s="36"/>
      <c r="W989" s="36"/>
      <c r="X989" s="36"/>
      <c r="Y989" s="36"/>
      <c r="Z989" s="36"/>
      <c r="AA989" s="36"/>
      <c r="AB989" s="36"/>
      <c r="AC989" s="36"/>
      <c r="AD989" s="36"/>
      <c r="AE989" s="36"/>
      <c r="AR989" s="186" t="s">
        <v>265</v>
      </c>
      <c r="AT989" s="186" t="s">
        <v>145</v>
      </c>
      <c r="AU989" s="186" t="s">
        <v>85</v>
      </c>
      <c r="AY989" s="19" t="s">
        <v>142</v>
      </c>
      <c r="BE989" s="187">
        <f>IF(N989="základní",J989,0)</f>
        <v>0</v>
      </c>
      <c r="BF989" s="187">
        <f>IF(N989="snížená",J989,0)</f>
        <v>0</v>
      </c>
      <c r="BG989" s="187">
        <f>IF(N989="zákl. přenesená",J989,0)</f>
        <v>0</v>
      </c>
      <c r="BH989" s="187">
        <f>IF(N989="sníž. přenesená",J989,0)</f>
        <v>0</v>
      </c>
      <c r="BI989" s="187">
        <f>IF(N989="nulová",J989,0)</f>
        <v>0</v>
      </c>
      <c r="BJ989" s="19" t="s">
        <v>83</v>
      </c>
      <c r="BK989" s="187">
        <f>ROUND(I989*H989,2)</f>
        <v>0</v>
      </c>
      <c r="BL989" s="19" t="s">
        <v>265</v>
      </c>
      <c r="BM989" s="186" t="s">
        <v>1196</v>
      </c>
    </row>
    <row r="990" spans="1:65" s="2" customFormat="1" ht="11.25">
      <c r="A990" s="36"/>
      <c r="B990" s="37"/>
      <c r="C990" s="38"/>
      <c r="D990" s="188" t="s">
        <v>152</v>
      </c>
      <c r="E990" s="38"/>
      <c r="F990" s="189" t="s">
        <v>1197</v>
      </c>
      <c r="G990" s="38"/>
      <c r="H990" s="38"/>
      <c r="I990" s="190"/>
      <c r="J990" s="38"/>
      <c r="K990" s="38"/>
      <c r="L990" s="41"/>
      <c r="M990" s="191"/>
      <c r="N990" s="192"/>
      <c r="O990" s="66"/>
      <c r="P990" s="66"/>
      <c r="Q990" s="66"/>
      <c r="R990" s="66"/>
      <c r="S990" s="66"/>
      <c r="T990" s="67"/>
      <c r="U990" s="36"/>
      <c r="V990" s="36"/>
      <c r="W990" s="36"/>
      <c r="X990" s="36"/>
      <c r="Y990" s="36"/>
      <c r="Z990" s="36"/>
      <c r="AA990" s="36"/>
      <c r="AB990" s="36"/>
      <c r="AC990" s="36"/>
      <c r="AD990" s="36"/>
      <c r="AE990" s="36"/>
      <c r="AT990" s="19" t="s">
        <v>152</v>
      </c>
      <c r="AU990" s="19" t="s">
        <v>85</v>
      </c>
    </row>
    <row r="991" spans="1:65" s="2" customFormat="1" ht="16.5" customHeight="1">
      <c r="A991" s="36"/>
      <c r="B991" s="37"/>
      <c r="C991" s="175" t="s">
        <v>1198</v>
      </c>
      <c r="D991" s="175" t="s">
        <v>145</v>
      </c>
      <c r="E991" s="176" t="s">
        <v>1199</v>
      </c>
      <c r="F991" s="177" t="s">
        <v>1200</v>
      </c>
      <c r="G991" s="178" t="s">
        <v>167</v>
      </c>
      <c r="H991" s="179">
        <v>6.4</v>
      </c>
      <c r="I991" s="180"/>
      <c r="J991" s="181">
        <f>ROUND(I991*H991,2)</f>
        <v>0</v>
      </c>
      <c r="K991" s="177" t="s">
        <v>149</v>
      </c>
      <c r="L991" s="41"/>
      <c r="M991" s="182" t="s">
        <v>21</v>
      </c>
      <c r="N991" s="183" t="s">
        <v>46</v>
      </c>
      <c r="O991" s="66"/>
      <c r="P991" s="184">
        <f>O991*H991</f>
        <v>0</v>
      </c>
      <c r="Q991" s="184">
        <v>5.0000000000000001E-4</v>
      </c>
      <c r="R991" s="184">
        <f>Q991*H991</f>
        <v>3.2000000000000002E-3</v>
      </c>
      <c r="S991" s="184">
        <v>0</v>
      </c>
      <c r="T991" s="185">
        <f>S991*H991</f>
        <v>0</v>
      </c>
      <c r="U991" s="36"/>
      <c r="V991" s="36"/>
      <c r="W991" s="36"/>
      <c r="X991" s="36"/>
      <c r="Y991" s="36"/>
      <c r="Z991" s="36"/>
      <c r="AA991" s="36"/>
      <c r="AB991" s="36"/>
      <c r="AC991" s="36"/>
      <c r="AD991" s="36"/>
      <c r="AE991" s="36"/>
      <c r="AR991" s="186" t="s">
        <v>265</v>
      </c>
      <c r="AT991" s="186" t="s">
        <v>145</v>
      </c>
      <c r="AU991" s="186" t="s">
        <v>85</v>
      </c>
      <c r="AY991" s="19" t="s">
        <v>142</v>
      </c>
      <c r="BE991" s="187">
        <f>IF(N991="základní",J991,0)</f>
        <v>0</v>
      </c>
      <c r="BF991" s="187">
        <f>IF(N991="snížená",J991,0)</f>
        <v>0</v>
      </c>
      <c r="BG991" s="187">
        <f>IF(N991="zákl. přenesená",J991,0)</f>
        <v>0</v>
      </c>
      <c r="BH991" s="187">
        <f>IF(N991="sníž. přenesená",J991,0)</f>
        <v>0</v>
      </c>
      <c r="BI991" s="187">
        <f>IF(N991="nulová",J991,0)</f>
        <v>0</v>
      </c>
      <c r="BJ991" s="19" t="s">
        <v>83</v>
      </c>
      <c r="BK991" s="187">
        <f>ROUND(I991*H991,2)</f>
        <v>0</v>
      </c>
      <c r="BL991" s="19" t="s">
        <v>265</v>
      </c>
      <c r="BM991" s="186" t="s">
        <v>1201</v>
      </c>
    </row>
    <row r="992" spans="1:65" s="2" customFormat="1" ht="11.25">
      <c r="A992" s="36"/>
      <c r="B992" s="37"/>
      <c r="C992" s="38"/>
      <c r="D992" s="188" t="s">
        <v>152</v>
      </c>
      <c r="E992" s="38"/>
      <c r="F992" s="189" t="s">
        <v>1202</v>
      </c>
      <c r="G992" s="38"/>
      <c r="H992" s="38"/>
      <c r="I992" s="190"/>
      <c r="J992" s="38"/>
      <c r="K992" s="38"/>
      <c r="L992" s="41"/>
      <c r="M992" s="191"/>
      <c r="N992" s="192"/>
      <c r="O992" s="66"/>
      <c r="P992" s="66"/>
      <c r="Q992" s="66"/>
      <c r="R992" s="66"/>
      <c r="S992" s="66"/>
      <c r="T992" s="67"/>
      <c r="U992" s="36"/>
      <c r="V992" s="36"/>
      <c r="W992" s="36"/>
      <c r="X992" s="36"/>
      <c r="Y992" s="36"/>
      <c r="Z992" s="36"/>
      <c r="AA992" s="36"/>
      <c r="AB992" s="36"/>
      <c r="AC992" s="36"/>
      <c r="AD992" s="36"/>
      <c r="AE992" s="36"/>
      <c r="AT992" s="19" t="s">
        <v>152</v>
      </c>
      <c r="AU992" s="19" t="s">
        <v>85</v>
      </c>
    </row>
    <row r="993" spans="1:65" s="13" customFormat="1" ht="11.25">
      <c r="B993" s="193"/>
      <c r="C993" s="194"/>
      <c r="D993" s="195" t="s">
        <v>154</v>
      </c>
      <c r="E993" s="196" t="s">
        <v>21</v>
      </c>
      <c r="F993" s="197" t="s">
        <v>376</v>
      </c>
      <c r="G993" s="194"/>
      <c r="H993" s="196" t="s">
        <v>21</v>
      </c>
      <c r="I993" s="198"/>
      <c r="J993" s="194"/>
      <c r="K993" s="194"/>
      <c r="L993" s="199"/>
      <c r="M993" s="200"/>
      <c r="N993" s="201"/>
      <c r="O993" s="201"/>
      <c r="P993" s="201"/>
      <c r="Q993" s="201"/>
      <c r="R993" s="201"/>
      <c r="S993" s="201"/>
      <c r="T993" s="202"/>
      <c r="AT993" s="203" t="s">
        <v>154</v>
      </c>
      <c r="AU993" s="203" t="s">
        <v>85</v>
      </c>
      <c r="AV993" s="13" t="s">
        <v>83</v>
      </c>
      <c r="AW993" s="13" t="s">
        <v>36</v>
      </c>
      <c r="AX993" s="13" t="s">
        <v>75</v>
      </c>
      <c r="AY993" s="203" t="s">
        <v>142</v>
      </c>
    </row>
    <row r="994" spans="1:65" s="13" customFormat="1" ht="11.25">
      <c r="B994" s="193"/>
      <c r="C994" s="194"/>
      <c r="D994" s="195" t="s">
        <v>154</v>
      </c>
      <c r="E994" s="196" t="s">
        <v>21</v>
      </c>
      <c r="F994" s="197" t="s">
        <v>1176</v>
      </c>
      <c r="G994" s="194"/>
      <c r="H994" s="196" t="s">
        <v>21</v>
      </c>
      <c r="I994" s="198"/>
      <c r="J994" s="194"/>
      <c r="K994" s="194"/>
      <c r="L994" s="199"/>
      <c r="M994" s="200"/>
      <c r="N994" s="201"/>
      <c r="O994" s="201"/>
      <c r="P994" s="201"/>
      <c r="Q994" s="201"/>
      <c r="R994" s="201"/>
      <c r="S994" s="201"/>
      <c r="T994" s="202"/>
      <c r="AT994" s="203" t="s">
        <v>154</v>
      </c>
      <c r="AU994" s="203" t="s">
        <v>85</v>
      </c>
      <c r="AV994" s="13" t="s">
        <v>83</v>
      </c>
      <c r="AW994" s="13" t="s">
        <v>36</v>
      </c>
      <c r="AX994" s="13" t="s">
        <v>75</v>
      </c>
      <c r="AY994" s="203" t="s">
        <v>142</v>
      </c>
    </row>
    <row r="995" spans="1:65" s="14" customFormat="1" ht="11.25">
      <c r="B995" s="204"/>
      <c r="C995" s="205"/>
      <c r="D995" s="195" t="s">
        <v>154</v>
      </c>
      <c r="E995" s="206" t="s">
        <v>21</v>
      </c>
      <c r="F995" s="207" t="s">
        <v>1203</v>
      </c>
      <c r="G995" s="205"/>
      <c r="H995" s="208">
        <v>6.4</v>
      </c>
      <c r="I995" s="209"/>
      <c r="J995" s="205"/>
      <c r="K995" s="205"/>
      <c r="L995" s="210"/>
      <c r="M995" s="211"/>
      <c r="N995" s="212"/>
      <c r="O995" s="212"/>
      <c r="P995" s="212"/>
      <c r="Q995" s="212"/>
      <c r="R995" s="212"/>
      <c r="S995" s="212"/>
      <c r="T995" s="213"/>
      <c r="AT995" s="214" t="s">
        <v>154</v>
      </c>
      <c r="AU995" s="214" t="s">
        <v>85</v>
      </c>
      <c r="AV995" s="14" t="s">
        <v>85</v>
      </c>
      <c r="AW995" s="14" t="s">
        <v>36</v>
      </c>
      <c r="AX995" s="14" t="s">
        <v>75</v>
      </c>
      <c r="AY995" s="214" t="s">
        <v>142</v>
      </c>
    </row>
    <row r="996" spans="1:65" s="16" customFormat="1" ht="11.25">
      <c r="B996" s="226"/>
      <c r="C996" s="227"/>
      <c r="D996" s="195" t="s">
        <v>154</v>
      </c>
      <c r="E996" s="228" t="s">
        <v>21</v>
      </c>
      <c r="F996" s="229" t="s">
        <v>164</v>
      </c>
      <c r="G996" s="227"/>
      <c r="H996" s="230">
        <v>6.4</v>
      </c>
      <c r="I996" s="231"/>
      <c r="J996" s="227"/>
      <c r="K996" s="227"/>
      <c r="L996" s="232"/>
      <c r="M996" s="233"/>
      <c r="N996" s="234"/>
      <c r="O996" s="234"/>
      <c r="P996" s="234"/>
      <c r="Q996" s="234"/>
      <c r="R996" s="234"/>
      <c r="S996" s="234"/>
      <c r="T996" s="235"/>
      <c r="AT996" s="236" t="s">
        <v>154</v>
      </c>
      <c r="AU996" s="236" t="s">
        <v>85</v>
      </c>
      <c r="AV996" s="16" t="s">
        <v>150</v>
      </c>
      <c r="AW996" s="16" t="s">
        <v>36</v>
      </c>
      <c r="AX996" s="16" t="s">
        <v>83</v>
      </c>
      <c r="AY996" s="236" t="s">
        <v>142</v>
      </c>
    </row>
    <row r="997" spans="1:65" s="2" customFormat="1" ht="24.2" customHeight="1">
      <c r="A997" s="36"/>
      <c r="B997" s="37"/>
      <c r="C997" s="175" t="s">
        <v>1204</v>
      </c>
      <c r="D997" s="175" t="s">
        <v>145</v>
      </c>
      <c r="E997" s="176" t="s">
        <v>1205</v>
      </c>
      <c r="F997" s="177" t="s">
        <v>1206</v>
      </c>
      <c r="G997" s="178" t="s">
        <v>248</v>
      </c>
      <c r="H997" s="179">
        <v>0.03</v>
      </c>
      <c r="I997" s="180"/>
      <c r="J997" s="181">
        <f>ROUND(I997*H997,2)</f>
        <v>0</v>
      </c>
      <c r="K997" s="177" t="s">
        <v>149</v>
      </c>
      <c r="L997" s="41"/>
      <c r="M997" s="182" t="s">
        <v>21</v>
      </c>
      <c r="N997" s="183" t="s">
        <v>46</v>
      </c>
      <c r="O997" s="66"/>
      <c r="P997" s="184">
        <f>O997*H997</f>
        <v>0</v>
      </c>
      <c r="Q997" s="184">
        <v>0</v>
      </c>
      <c r="R997" s="184">
        <f>Q997*H997</f>
        <v>0</v>
      </c>
      <c r="S997" s="184">
        <v>0</v>
      </c>
      <c r="T997" s="185">
        <f>S997*H997</f>
        <v>0</v>
      </c>
      <c r="U997" s="36"/>
      <c r="V997" s="36"/>
      <c r="W997" s="36"/>
      <c r="X997" s="36"/>
      <c r="Y997" s="36"/>
      <c r="Z997" s="36"/>
      <c r="AA997" s="36"/>
      <c r="AB997" s="36"/>
      <c r="AC997" s="36"/>
      <c r="AD997" s="36"/>
      <c r="AE997" s="36"/>
      <c r="AR997" s="186" t="s">
        <v>265</v>
      </c>
      <c r="AT997" s="186" t="s">
        <v>145</v>
      </c>
      <c r="AU997" s="186" t="s">
        <v>85</v>
      </c>
      <c r="AY997" s="19" t="s">
        <v>142</v>
      </c>
      <c r="BE997" s="187">
        <f>IF(N997="základní",J997,0)</f>
        <v>0</v>
      </c>
      <c r="BF997" s="187">
        <f>IF(N997="snížená",J997,0)</f>
        <v>0</v>
      </c>
      <c r="BG997" s="187">
        <f>IF(N997="zákl. přenesená",J997,0)</f>
        <v>0</v>
      </c>
      <c r="BH997" s="187">
        <f>IF(N997="sníž. přenesená",J997,0)</f>
        <v>0</v>
      </c>
      <c r="BI997" s="187">
        <f>IF(N997="nulová",J997,0)</f>
        <v>0</v>
      </c>
      <c r="BJ997" s="19" t="s">
        <v>83</v>
      </c>
      <c r="BK997" s="187">
        <f>ROUND(I997*H997,2)</f>
        <v>0</v>
      </c>
      <c r="BL997" s="19" t="s">
        <v>265</v>
      </c>
      <c r="BM997" s="186" t="s">
        <v>1207</v>
      </c>
    </row>
    <row r="998" spans="1:65" s="2" customFormat="1" ht="11.25">
      <c r="A998" s="36"/>
      <c r="B998" s="37"/>
      <c r="C998" s="38"/>
      <c r="D998" s="188" t="s">
        <v>152</v>
      </c>
      <c r="E998" s="38"/>
      <c r="F998" s="189" t="s">
        <v>1208</v>
      </c>
      <c r="G998" s="38"/>
      <c r="H998" s="38"/>
      <c r="I998" s="190"/>
      <c r="J998" s="38"/>
      <c r="K998" s="38"/>
      <c r="L998" s="41"/>
      <c r="M998" s="191"/>
      <c r="N998" s="192"/>
      <c r="O998" s="66"/>
      <c r="P998" s="66"/>
      <c r="Q998" s="66"/>
      <c r="R998" s="66"/>
      <c r="S998" s="66"/>
      <c r="T998" s="67"/>
      <c r="U998" s="36"/>
      <c r="V998" s="36"/>
      <c r="W998" s="36"/>
      <c r="X998" s="36"/>
      <c r="Y998" s="36"/>
      <c r="Z998" s="36"/>
      <c r="AA998" s="36"/>
      <c r="AB998" s="36"/>
      <c r="AC998" s="36"/>
      <c r="AD998" s="36"/>
      <c r="AE998" s="36"/>
      <c r="AT998" s="19" t="s">
        <v>152</v>
      </c>
      <c r="AU998" s="19" t="s">
        <v>85</v>
      </c>
    </row>
    <row r="999" spans="1:65" s="12" customFormat="1" ht="22.9" customHeight="1">
      <c r="B999" s="159"/>
      <c r="C999" s="160"/>
      <c r="D999" s="161" t="s">
        <v>74</v>
      </c>
      <c r="E999" s="173" t="s">
        <v>1209</v>
      </c>
      <c r="F999" s="173" t="s">
        <v>1210</v>
      </c>
      <c r="G999" s="160"/>
      <c r="H999" s="160"/>
      <c r="I999" s="163"/>
      <c r="J999" s="174">
        <f>BK999</f>
        <v>0</v>
      </c>
      <c r="K999" s="160"/>
      <c r="L999" s="165"/>
      <c r="M999" s="166"/>
      <c r="N999" s="167"/>
      <c r="O999" s="167"/>
      <c r="P999" s="168">
        <f>SUM(P1000:P1004)</f>
        <v>0</v>
      </c>
      <c r="Q999" s="167"/>
      <c r="R999" s="168">
        <f>SUM(R1000:R1004)</f>
        <v>4.0837499999999999E-4</v>
      </c>
      <c r="S999" s="167"/>
      <c r="T999" s="169">
        <f>SUM(T1000:T1004)</f>
        <v>0</v>
      </c>
      <c r="AR999" s="170" t="s">
        <v>85</v>
      </c>
      <c r="AT999" s="171" t="s">
        <v>74</v>
      </c>
      <c r="AU999" s="171" t="s">
        <v>83</v>
      </c>
      <c r="AY999" s="170" t="s">
        <v>142</v>
      </c>
      <c r="BK999" s="172">
        <f>SUM(BK1000:BK1004)</f>
        <v>0</v>
      </c>
    </row>
    <row r="1000" spans="1:65" s="2" customFormat="1" ht="16.5" customHeight="1">
      <c r="A1000" s="36"/>
      <c r="B1000" s="37"/>
      <c r="C1000" s="175" t="s">
        <v>1211</v>
      </c>
      <c r="D1000" s="175" t="s">
        <v>145</v>
      </c>
      <c r="E1000" s="176" t="s">
        <v>1212</v>
      </c>
      <c r="F1000" s="177" t="s">
        <v>1213</v>
      </c>
      <c r="G1000" s="178" t="s">
        <v>148</v>
      </c>
      <c r="H1000" s="179">
        <v>2.42</v>
      </c>
      <c r="I1000" s="180"/>
      <c r="J1000" s="181">
        <f>ROUND(I1000*H1000,2)</f>
        <v>0</v>
      </c>
      <c r="K1000" s="177" t="s">
        <v>149</v>
      </c>
      <c r="L1000" s="41"/>
      <c r="M1000" s="182" t="s">
        <v>21</v>
      </c>
      <c r="N1000" s="183" t="s">
        <v>46</v>
      </c>
      <c r="O1000" s="66"/>
      <c r="P1000" s="184">
        <f>O1000*H1000</f>
        <v>0</v>
      </c>
      <c r="Q1000" s="184">
        <v>1.6875000000000001E-4</v>
      </c>
      <c r="R1000" s="184">
        <f>Q1000*H1000</f>
        <v>4.0837499999999999E-4</v>
      </c>
      <c r="S1000" s="184">
        <v>0</v>
      </c>
      <c r="T1000" s="185">
        <f>S1000*H1000</f>
        <v>0</v>
      </c>
      <c r="U1000" s="36"/>
      <c r="V1000" s="36"/>
      <c r="W1000" s="36"/>
      <c r="X1000" s="36"/>
      <c r="Y1000" s="36"/>
      <c r="Z1000" s="36"/>
      <c r="AA1000" s="36"/>
      <c r="AB1000" s="36"/>
      <c r="AC1000" s="36"/>
      <c r="AD1000" s="36"/>
      <c r="AE1000" s="36"/>
      <c r="AR1000" s="186" t="s">
        <v>265</v>
      </c>
      <c r="AT1000" s="186" t="s">
        <v>145</v>
      </c>
      <c r="AU1000" s="186" t="s">
        <v>85</v>
      </c>
      <c r="AY1000" s="19" t="s">
        <v>142</v>
      </c>
      <c r="BE1000" s="187">
        <f>IF(N1000="základní",J1000,0)</f>
        <v>0</v>
      </c>
      <c r="BF1000" s="187">
        <f>IF(N1000="snížená",J1000,0)</f>
        <v>0</v>
      </c>
      <c r="BG1000" s="187">
        <f>IF(N1000="zákl. přenesená",J1000,0)</f>
        <v>0</v>
      </c>
      <c r="BH1000" s="187">
        <f>IF(N1000="sníž. přenesená",J1000,0)</f>
        <v>0</v>
      </c>
      <c r="BI1000" s="187">
        <f>IF(N1000="nulová",J1000,0)</f>
        <v>0</v>
      </c>
      <c r="BJ1000" s="19" t="s">
        <v>83</v>
      </c>
      <c r="BK1000" s="187">
        <f>ROUND(I1000*H1000,2)</f>
        <v>0</v>
      </c>
      <c r="BL1000" s="19" t="s">
        <v>265</v>
      </c>
      <c r="BM1000" s="186" t="s">
        <v>1214</v>
      </c>
    </row>
    <row r="1001" spans="1:65" s="2" customFormat="1" ht="11.25">
      <c r="A1001" s="36"/>
      <c r="B1001" s="37"/>
      <c r="C1001" s="38"/>
      <c r="D1001" s="188" t="s">
        <v>152</v>
      </c>
      <c r="E1001" s="38"/>
      <c r="F1001" s="189" t="s">
        <v>1215</v>
      </c>
      <c r="G1001" s="38"/>
      <c r="H1001" s="38"/>
      <c r="I1001" s="190"/>
      <c r="J1001" s="38"/>
      <c r="K1001" s="38"/>
      <c r="L1001" s="41"/>
      <c r="M1001" s="191"/>
      <c r="N1001" s="192"/>
      <c r="O1001" s="66"/>
      <c r="P1001" s="66"/>
      <c r="Q1001" s="66"/>
      <c r="R1001" s="66"/>
      <c r="S1001" s="66"/>
      <c r="T1001" s="67"/>
      <c r="U1001" s="36"/>
      <c r="V1001" s="36"/>
      <c r="W1001" s="36"/>
      <c r="X1001" s="36"/>
      <c r="Y1001" s="36"/>
      <c r="Z1001" s="36"/>
      <c r="AA1001" s="36"/>
      <c r="AB1001" s="36"/>
      <c r="AC1001" s="36"/>
      <c r="AD1001" s="36"/>
      <c r="AE1001" s="36"/>
      <c r="AT1001" s="19" t="s">
        <v>152</v>
      </c>
      <c r="AU1001" s="19" t="s">
        <v>85</v>
      </c>
    </row>
    <row r="1002" spans="1:65" s="13" customFormat="1" ht="11.25">
      <c r="B1002" s="193"/>
      <c r="C1002" s="194"/>
      <c r="D1002" s="195" t="s">
        <v>154</v>
      </c>
      <c r="E1002" s="196" t="s">
        <v>21</v>
      </c>
      <c r="F1002" s="197" t="s">
        <v>1216</v>
      </c>
      <c r="G1002" s="194"/>
      <c r="H1002" s="196" t="s">
        <v>21</v>
      </c>
      <c r="I1002" s="198"/>
      <c r="J1002" s="194"/>
      <c r="K1002" s="194"/>
      <c r="L1002" s="199"/>
      <c r="M1002" s="200"/>
      <c r="N1002" s="201"/>
      <c r="O1002" s="201"/>
      <c r="P1002" s="201"/>
      <c r="Q1002" s="201"/>
      <c r="R1002" s="201"/>
      <c r="S1002" s="201"/>
      <c r="T1002" s="202"/>
      <c r="AT1002" s="203" t="s">
        <v>154</v>
      </c>
      <c r="AU1002" s="203" t="s">
        <v>85</v>
      </c>
      <c r="AV1002" s="13" t="s">
        <v>83</v>
      </c>
      <c r="AW1002" s="13" t="s">
        <v>36</v>
      </c>
      <c r="AX1002" s="13" t="s">
        <v>75</v>
      </c>
      <c r="AY1002" s="203" t="s">
        <v>142</v>
      </c>
    </row>
    <row r="1003" spans="1:65" s="14" customFormat="1" ht="11.25">
      <c r="B1003" s="204"/>
      <c r="C1003" s="205"/>
      <c r="D1003" s="195" t="s">
        <v>154</v>
      </c>
      <c r="E1003" s="206" t="s">
        <v>21</v>
      </c>
      <c r="F1003" s="207" t="s">
        <v>1217</v>
      </c>
      <c r="G1003" s="205"/>
      <c r="H1003" s="208">
        <v>2.42</v>
      </c>
      <c r="I1003" s="209"/>
      <c r="J1003" s="205"/>
      <c r="K1003" s="205"/>
      <c r="L1003" s="210"/>
      <c r="M1003" s="211"/>
      <c r="N1003" s="212"/>
      <c r="O1003" s="212"/>
      <c r="P1003" s="212"/>
      <c r="Q1003" s="212"/>
      <c r="R1003" s="212"/>
      <c r="S1003" s="212"/>
      <c r="T1003" s="213"/>
      <c r="AT1003" s="214" t="s">
        <v>154</v>
      </c>
      <c r="AU1003" s="214" t="s">
        <v>85</v>
      </c>
      <c r="AV1003" s="14" t="s">
        <v>85</v>
      </c>
      <c r="AW1003" s="14" t="s">
        <v>36</v>
      </c>
      <c r="AX1003" s="14" t="s">
        <v>75</v>
      </c>
      <c r="AY1003" s="214" t="s">
        <v>142</v>
      </c>
    </row>
    <row r="1004" spans="1:65" s="16" customFormat="1" ht="11.25">
      <c r="B1004" s="226"/>
      <c r="C1004" s="227"/>
      <c r="D1004" s="195" t="s">
        <v>154</v>
      </c>
      <c r="E1004" s="228" t="s">
        <v>21</v>
      </c>
      <c r="F1004" s="229" t="s">
        <v>164</v>
      </c>
      <c r="G1004" s="227"/>
      <c r="H1004" s="230">
        <v>2.42</v>
      </c>
      <c r="I1004" s="231"/>
      <c r="J1004" s="227"/>
      <c r="K1004" s="227"/>
      <c r="L1004" s="232"/>
      <c r="M1004" s="233"/>
      <c r="N1004" s="234"/>
      <c r="O1004" s="234"/>
      <c r="P1004" s="234"/>
      <c r="Q1004" s="234"/>
      <c r="R1004" s="234"/>
      <c r="S1004" s="234"/>
      <c r="T1004" s="235"/>
      <c r="AT1004" s="236" t="s">
        <v>154</v>
      </c>
      <c r="AU1004" s="236" t="s">
        <v>85</v>
      </c>
      <c r="AV1004" s="16" t="s">
        <v>150</v>
      </c>
      <c r="AW1004" s="16" t="s">
        <v>36</v>
      </c>
      <c r="AX1004" s="16" t="s">
        <v>83</v>
      </c>
      <c r="AY1004" s="236" t="s">
        <v>142</v>
      </c>
    </row>
    <row r="1005" spans="1:65" s="12" customFormat="1" ht="22.9" customHeight="1">
      <c r="B1005" s="159"/>
      <c r="C1005" s="160"/>
      <c r="D1005" s="161" t="s">
        <v>74</v>
      </c>
      <c r="E1005" s="173" t="s">
        <v>1218</v>
      </c>
      <c r="F1005" s="173" t="s">
        <v>1219</v>
      </c>
      <c r="G1005" s="160"/>
      <c r="H1005" s="160"/>
      <c r="I1005" s="163"/>
      <c r="J1005" s="174">
        <f>BK1005</f>
        <v>0</v>
      </c>
      <c r="K1005" s="160"/>
      <c r="L1005" s="165"/>
      <c r="M1005" s="166"/>
      <c r="N1005" s="167"/>
      <c r="O1005" s="167"/>
      <c r="P1005" s="168">
        <f>SUM(P1006:P1044)</f>
        <v>0</v>
      </c>
      <c r="Q1005" s="167"/>
      <c r="R1005" s="168">
        <f>SUM(R1006:R1044)</f>
        <v>9.559944808000001E-2</v>
      </c>
      <c r="S1005" s="167"/>
      <c r="T1005" s="169">
        <f>SUM(T1006:T1044)</f>
        <v>2.4510149999999998E-2</v>
      </c>
      <c r="AR1005" s="170" t="s">
        <v>85</v>
      </c>
      <c r="AT1005" s="171" t="s">
        <v>74</v>
      </c>
      <c r="AU1005" s="171" t="s">
        <v>83</v>
      </c>
      <c r="AY1005" s="170" t="s">
        <v>142</v>
      </c>
      <c r="BK1005" s="172">
        <f>SUM(BK1006:BK1044)</f>
        <v>0</v>
      </c>
    </row>
    <row r="1006" spans="1:65" s="2" customFormat="1" ht="16.5" customHeight="1">
      <c r="A1006" s="36"/>
      <c r="B1006" s="37"/>
      <c r="C1006" s="175" t="s">
        <v>1220</v>
      </c>
      <c r="D1006" s="175" t="s">
        <v>145</v>
      </c>
      <c r="E1006" s="176" t="s">
        <v>1221</v>
      </c>
      <c r="F1006" s="177" t="s">
        <v>1222</v>
      </c>
      <c r="G1006" s="178" t="s">
        <v>148</v>
      </c>
      <c r="H1006" s="179">
        <v>163.40100000000001</v>
      </c>
      <c r="I1006" s="180"/>
      <c r="J1006" s="181">
        <f>ROUND(I1006*H1006,2)</f>
        <v>0</v>
      </c>
      <c r="K1006" s="177" t="s">
        <v>149</v>
      </c>
      <c r="L1006" s="41"/>
      <c r="M1006" s="182" t="s">
        <v>21</v>
      </c>
      <c r="N1006" s="183" t="s">
        <v>46</v>
      </c>
      <c r="O1006" s="66"/>
      <c r="P1006" s="184">
        <f>O1006*H1006</f>
        <v>0</v>
      </c>
      <c r="Q1006" s="184">
        <v>2.08E-6</v>
      </c>
      <c r="R1006" s="184">
        <f>Q1006*H1006</f>
        <v>3.3987408E-4</v>
      </c>
      <c r="S1006" s="184">
        <v>1.4999999999999999E-4</v>
      </c>
      <c r="T1006" s="185">
        <f>S1006*H1006</f>
        <v>2.4510149999999998E-2</v>
      </c>
      <c r="U1006" s="36"/>
      <c r="V1006" s="36"/>
      <c r="W1006" s="36"/>
      <c r="X1006" s="36"/>
      <c r="Y1006" s="36"/>
      <c r="Z1006" s="36"/>
      <c r="AA1006" s="36"/>
      <c r="AB1006" s="36"/>
      <c r="AC1006" s="36"/>
      <c r="AD1006" s="36"/>
      <c r="AE1006" s="36"/>
      <c r="AR1006" s="186" t="s">
        <v>265</v>
      </c>
      <c r="AT1006" s="186" t="s">
        <v>145</v>
      </c>
      <c r="AU1006" s="186" t="s">
        <v>85</v>
      </c>
      <c r="AY1006" s="19" t="s">
        <v>142</v>
      </c>
      <c r="BE1006" s="187">
        <f>IF(N1006="základní",J1006,0)</f>
        <v>0</v>
      </c>
      <c r="BF1006" s="187">
        <f>IF(N1006="snížená",J1006,0)</f>
        <v>0</v>
      </c>
      <c r="BG1006" s="187">
        <f>IF(N1006="zákl. přenesená",J1006,0)</f>
        <v>0</v>
      </c>
      <c r="BH1006" s="187">
        <f>IF(N1006="sníž. přenesená",J1006,0)</f>
        <v>0</v>
      </c>
      <c r="BI1006" s="187">
        <f>IF(N1006="nulová",J1006,0)</f>
        <v>0</v>
      </c>
      <c r="BJ1006" s="19" t="s">
        <v>83</v>
      </c>
      <c r="BK1006" s="187">
        <f>ROUND(I1006*H1006,2)</f>
        <v>0</v>
      </c>
      <c r="BL1006" s="19" t="s">
        <v>265</v>
      </c>
      <c r="BM1006" s="186" t="s">
        <v>1223</v>
      </c>
    </row>
    <row r="1007" spans="1:65" s="2" customFormat="1" ht="11.25">
      <c r="A1007" s="36"/>
      <c r="B1007" s="37"/>
      <c r="C1007" s="38"/>
      <c r="D1007" s="188" t="s">
        <v>152</v>
      </c>
      <c r="E1007" s="38"/>
      <c r="F1007" s="189" t="s">
        <v>1224</v>
      </c>
      <c r="G1007" s="38"/>
      <c r="H1007" s="38"/>
      <c r="I1007" s="190"/>
      <c r="J1007" s="38"/>
      <c r="K1007" s="38"/>
      <c r="L1007" s="41"/>
      <c r="M1007" s="191"/>
      <c r="N1007" s="192"/>
      <c r="O1007" s="66"/>
      <c r="P1007" s="66"/>
      <c r="Q1007" s="66"/>
      <c r="R1007" s="66"/>
      <c r="S1007" s="66"/>
      <c r="T1007" s="67"/>
      <c r="U1007" s="36"/>
      <c r="V1007" s="36"/>
      <c r="W1007" s="36"/>
      <c r="X1007" s="36"/>
      <c r="Y1007" s="36"/>
      <c r="Z1007" s="36"/>
      <c r="AA1007" s="36"/>
      <c r="AB1007" s="36"/>
      <c r="AC1007" s="36"/>
      <c r="AD1007" s="36"/>
      <c r="AE1007" s="36"/>
      <c r="AT1007" s="19" t="s">
        <v>152</v>
      </c>
      <c r="AU1007" s="19" t="s">
        <v>85</v>
      </c>
    </row>
    <row r="1008" spans="1:65" s="13" customFormat="1" ht="11.25">
      <c r="B1008" s="193"/>
      <c r="C1008" s="194"/>
      <c r="D1008" s="195" t="s">
        <v>154</v>
      </c>
      <c r="E1008" s="196" t="s">
        <v>21</v>
      </c>
      <c r="F1008" s="197" t="s">
        <v>155</v>
      </c>
      <c r="G1008" s="194"/>
      <c r="H1008" s="196" t="s">
        <v>21</v>
      </c>
      <c r="I1008" s="198"/>
      <c r="J1008" s="194"/>
      <c r="K1008" s="194"/>
      <c r="L1008" s="199"/>
      <c r="M1008" s="200"/>
      <c r="N1008" s="201"/>
      <c r="O1008" s="201"/>
      <c r="P1008" s="201"/>
      <c r="Q1008" s="201"/>
      <c r="R1008" s="201"/>
      <c r="S1008" s="201"/>
      <c r="T1008" s="202"/>
      <c r="AT1008" s="203" t="s">
        <v>154</v>
      </c>
      <c r="AU1008" s="203" t="s">
        <v>85</v>
      </c>
      <c r="AV1008" s="13" t="s">
        <v>83</v>
      </c>
      <c r="AW1008" s="13" t="s">
        <v>36</v>
      </c>
      <c r="AX1008" s="13" t="s">
        <v>75</v>
      </c>
      <c r="AY1008" s="203" t="s">
        <v>142</v>
      </c>
    </row>
    <row r="1009" spans="1:65" s="13" customFormat="1" ht="11.25">
      <c r="B1009" s="193"/>
      <c r="C1009" s="194"/>
      <c r="D1009" s="195" t="s">
        <v>154</v>
      </c>
      <c r="E1009" s="196" t="s">
        <v>21</v>
      </c>
      <c r="F1009" s="197" t="s">
        <v>297</v>
      </c>
      <c r="G1009" s="194"/>
      <c r="H1009" s="196" t="s">
        <v>21</v>
      </c>
      <c r="I1009" s="198"/>
      <c r="J1009" s="194"/>
      <c r="K1009" s="194"/>
      <c r="L1009" s="199"/>
      <c r="M1009" s="200"/>
      <c r="N1009" s="201"/>
      <c r="O1009" s="201"/>
      <c r="P1009" s="201"/>
      <c r="Q1009" s="201"/>
      <c r="R1009" s="201"/>
      <c r="S1009" s="201"/>
      <c r="T1009" s="202"/>
      <c r="AT1009" s="203" t="s">
        <v>154</v>
      </c>
      <c r="AU1009" s="203" t="s">
        <v>85</v>
      </c>
      <c r="AV1009" s="13" t="s">
        <v>83</v>
      </c>
      <c r="AW1009" s="13" t="s">
        <v>36</v>
      </c>
      <c r="AX1009" s="13" t="s">
        <v>75</v>
      </c>
      <c r="AY1009" s="203" t="s">
        <v>142</v>
      </c>
    </row>
    <row r="1010" spans="1:65" s="14" customFormat="1" ht="11.25">
      <c r="B1010" s="204"/>
      <c r="C1010" s="205"/>
      <c r="D1010" s="195" t="s">
        <v>154</v>
      </c>
      <c r="E1010" s="206" t="s">
        <v>21</v>
      </c>
      <c r="F1010" s="207" t="s">
        <v>1225</v>
      </c>
      <c r="G1010" s="205"/>
      <c r="H1010" s="208">
        <v>84.546000000000006</v>
      </c>
      <c r="I1010" s="209"/>
      <c r="J1010" s="205"/>
      <c r="K1010" s="205"/>
      <c r="L1010" s="210"/>
      <c r="M1010" s="211"/>
      <c r="N1010" s="212"/>
      <c r="O1010" s="212"/>
      <c r="P1010" s="212"/>
      <c r="Q1010" s="212"/>
      <c r="R1010" s="212"/>
      <c r="S1010" s="212"/>
      <c r="T1010" s="213"/>
      <c r="AT1010" s="214" t="s">
        <v>154</v>
      </c>
      <c r="AU1010" s="214" t="s">
        <v>85</v>
      </c>
      <c r="AV1010" s="14" t="s">
        <v>85</v>
      </c>
      <c r="AW1010" s="14" t="s">
        <v>36</v>
      </c>
      <c r="AX1010" s="14" t="s">
        <v>75</v>
      </c>
      <c r="AY1010" s="214" t="s">
        <v>142</v>
      </c>
    </row>
    <row r="1011" spans="1:65" s="14" customFormat="1" ht="11.25">
      <c r="B1011" s="204"/>
      <c r="C1011" s="205"/>
      <c r="D1011" s="195" t="s">
        <v>154</v>
      </c>
      <c r="E1011" s="206" t="s">
        <v>21</v>
      </c>
      <c r="F1011" s="207" t="s">
        <v>315</v>
      </c>
      <c r="G1011" s="205"/>
      <c r="H1011" s="208">
        <v>9.375</v>
      </c>
      <c r="I1011" s="209"/>
      <c r="J1011" s="205"/>
      <c r="K1011" s="205"/>
      <c r="L1011" s="210"/>
      <c r="M1011" s="211"/>
      <c r="N1011" s="212"/>
      <c r="O1011" s="212"/>
      <c r="P1011" s="212"/>
      <c r="Q1011" s="212"/>
      <c r="R1011" s="212"/>
      <c r="S1011" s="212"/>
      <c r="T1011" s="213"/>
      <c r="AT1011" s="214" t="s">
        <v>154</v>
      </c>
      <c r="AU1011" s="214" t="s">
        <v>85</v>
      </c>
      <c r="AV1011" s="14" t="s">
        <v>85</v>
      </c>
      <c r="AW1011" s="14" t="s">
        <v>36</v>
      </c>
      <c r="AX1011" s="14" t="s">
        <v>75</v>
      </c>
      <c r="AY1011" s="214" t="s">
        <v>142</v>
      </c>
    </row>
    <row r="1012" spans="1:65" s="14" customFormat="1" ht="11.25">
      <c r="B1012" s="204"/>
      <c r="C1012" s="205"/>
      <c r="D1012" s="195" t="s">
        <v>154</v>
      </c>
      <c r="E1012" s="206" t="s">
        <v>21</v>
      </c>
      <c r="F1012" s="207" t="s">
        <v>1226</v>
      </c>
      <c r="G1012" s="205"/>
      <c r="H1012" s="208">
        <v>-9.1999999999999993</v>
      </c>
      <c r="I1012" s="209"/>
      <c r="J1012" s="205"/>
      <c r="K1012" s="205"/>
      <c r="L1012" s="210"/>
      <c r="M1012" s="211"/>
      <c r="N1012" s="212"/>
      <c r="O1012" s="212"/>
      <c r="P1012" s="212"/>
      <c r="Q1012" s="212"/>
      <c r="R1012" s="212"/>
      <c r="S1012" s="212"/>
      <c r="T1012" s="213"/>
      <c r="AT1012" s="214" t="s">
        <v>154</v>
      </c>
      <c r="AU1012" s="214" t="s">
        <v>85</v>
      </c>
      <c r="AV1012" s="14" t="s">
        <v>85</v>
      </c>
      <c r="AW1012" s="14" t="s">
        <v>36</v>
      </c>
      <c r="AX1012" s="14" t="s">
        <v>75</v>
      </c>
      <c r="AY1012" s="214" t="s">
        <v>142</v>
      </c>
    </row>
    <row r="1013" spans="1:65" s="15" customFormat="1" ht="11.25">
      <c r="B1013" s="215"/>
      <c r="C1013" s="216"/>
      <c r="D1013" s="195" t="s">
        <v>154</v>
      </c>
      <c r="E1013" s="217" t="s">
        <v>21</v>
      </c>
      <c r="F1013" s="218" t="s">
        <v>161</v>
      </c>
      <c r="G1013" s="216"/>
      <c r="H1013" s="219">
        <v>84.721000000000004</v>
      </c>
      <c r="I1013" s="220"/>
      <c r="J1013" s="216"/>
      <c r="K1013" s="216"/>
      <c r="L1013" s="221"/>
      <c r="M1013" s="222"/>
      <c r="N1013" s="223"/>
      <c r="O1013" s="223"/>
      <c r="P1013" s="223"/>
      <c r="Q1013" s="223"/>
      <c r="R1013" s="223"/>
      <c r="S1013" s="223"/>
      <c r="T1013" s="224"/>
      <c r="AT1013" s="225" t="s">
        <v>154</v>
      </c>
      <c r="AU1013" s="225" t="s">
        <v>85</v>
      </c>
      <c r="AV1013" s="15" t="s">
        <v>143</v>
      </c>
      <c r="AW1013" s="15" t="s">
        <v>36</v>
      </c>
      <c r="AX1013" s="15" t="s">
        <v>75</v>
      </c>
      <c r="AY1013" s="225" t="s">
        <v>142</v>
      </c>
    </row>
    <row r="1014" spans="1:65" s="13" customFormat="1" ht="11.25">
      <c r="B1014" s="193"/>
      <c r="C1014" s="194"/>
      <c r="D1014" s="195" t="s">
        <v>154</v>
      </c>
      <c r="E1014" s="196" t="s">
        <v>21</v>
      </c>
      <c r="F1014" s="197" t="s">
        <v>300</v>
      </c>
      <c r="G1014" s="194"/>
      <c r="H1014" s="196" t="s">
        <v>21</v>
      </c>
      <c r="I1014" s="198"/>
      <c r="J1014" s="194"/>
      <c r="K1014" s="194"/>
      <c r="L1014" s="199"/>
      <c r="M1014" s="200"/>
      <c r="N1014" s="201"/>
      <c r="O1014" s="201"/>
      <c r="P1014" s="201"/>
      <c r="Q1014" s="201"/>
      <c r="R1014" s="201"/>
      <c r="S1014" s="201"/>
      <c r="T1014" s="202"/>
      <c r="AT1014" s="203" t="s">
        <v>154</v>
      </c>
      <c r="AU1014" s="203" t="s">
        <v>85</v>
      </c>
      <c r="AV1014" s="13" t="s">
        <v>83</v>
      </c>
      <c r="AW1014" s="13" t="s">
        <v>36</v>
      </c>
      <c r="AX1014" s="13" t="s">
        <v>75</v>
      </c>
      <c r="AY1014" s="203" t="s">
        <v>142</v>
      </c>
    </row>
    <row r="1015" spans="1:65" s="14" customFormat="1" ht="11.25">
      <c r="B1015" s="204"/>
      <c r="C1015" s="205"/>
      <c r="D1015" s="195" t="s">
        <v>154</v>
      </c>
      <c r="E1015" s="206" t="s">
        <v>21</v>
      </c>
      <c r="F1015" s="207" t="s">
        <v>1227</v>
      </c>
      <c r="G1015" s="205"/>
      <c r="H1015" s="208">
        <v>74.724999999999994</v>
      </c>
      <c r="I1015" s="209"/>
      <c r="J1015" s="205"/>
      <c r="K1015" s="205"/>
      <c r="L1015" s="210"/>
      <c r="M1015" s="211"/>
      <c r="N1015" s="212"/>
      <c r="O1015" s="212"/>
      <c r="P1015" s="212"/>
      <c r="Q1015" s="212"/>
      <c r="R1015" s="212"/>
      <c r="S1015" s="212"/>
      <c r="T1015" s="213"/>
      <c r="AT1015" s="214" t="s">
        <v>154</v>
      </c>
      <c r="AU1015" s="214" t="s">
        <v>85</v>
      </c>
      <c r="AV1015" s="14" t="s">
        <v>85</v>
      </c>
      <c r="AW1015" s="14" t="s">
        <v>36</v>
      </c>
      <c r="AX1015" s="14" t="s">
        <v>75</v>
      </c>
      <c r="AY1015" s="214" t="s">
        <v>142</v>
      </c>
    </row>
    <row r="1016" spans="1:65" s="14" customFormat="1" ht="11.25">
      <c r="B1016" s="204"/>
      <c r="C1016" s="205"/>
      <c r="D1016" s="195" t="s">
        <v>154</v>
      </c>
      <c r="E1016" s="206" t="s">
        <v>21</v>
      </c>
      <c r="F1016" s="207" t="s">
        <v>315</v>
      </c>
      <c r="G1016" s="205"/>
      <c r="H1016" s="208">
        <v>9.375</v>
      </c>
      <c r="I1016" s="209"/>
      <c r="J1016" s="205"/>
      <c r="K1016" s="205"/>
      <c r="L1016" s="210"/>
      <c r="M1016" s="211"/>
      <c r="N1016" s="212"/>
      <c r="O1016" s="212"/>
      <c r="P1016" s="212"/>
      <c r="Q1016" s="212"/>
      <c r="R1016" s="212"/>
      <c r="S1016" s="212"/>
      <c r="T1016" s="213"/>
      <c r="AT1016" s="214" t="s">
        <v>154</v>
      </c>
      <c r="AU1016" s="214" t="s">
        <v>85</v>
      </c>
      <c r="AV1016" s="14" t="s">
        <v>85</v>
      </c>
      <c r="AW1016" s="14" t="s">
        <v>36</v>
      </c>
      <c r="AX1016" s="14" t="s">
        <v>75</v>
      </c>
      <c r="AY1016" s="214" t="s">
        <v>142</v>
      </c>
    </row>
    <row r="1017" spans="1:65" s="14" customFormat="1" ht="11.25">
      <c r="B1017" s="204"/>
      <c r="C1017" s="205"/>
      <c r="D1017" s="195" t="s">
        <v>154</v>
      </c>
      <c r="E1017" s="206" t="s">
        <v>21</v>
      </c>
      <c r="F1017" s="207" t="s">
        <v>1228</v>
      </c>
      <c r="G1017" s="205"/>
      <c r="H1017" s="208">
        <v>-5.42</v>
      </c>
      <c r="I1017" s="209"/>
      <c r="J1017" s="205"/>
      <c r="K1017" s="205"/>
      <c r="L1017" s="210"/>
      <c r="M1017" s="211"/>
      <c r="N1017" s="212"/>
      <c r="O1017" s="212"/>
      <c r="P1017" s="212"/>
      <c r="Q1017" s="212"/>
      <c r="R1017" s="212"/>
      <c r="S1017" s="212"/>
      <c r="T1017" s="213"/>
      <c r="AT1017" s="214" t="s">
        <v>154</v>
      </c>
      <c r="AU1017" s="214" t="s">
        <v>85</v>
      </c>
      <c r="AV1017" s="14" t="s">
        <v>85</v>
      </c>
      <c r="AW1017" s="14" t="s">
        <v>36</v>
      </c>
      <c r="AX1017" s="14" t="s">
        <v>75</v>
      </c>
      <c r="AY1017" s="214" t="s">
        <v>142</v>
      </c>
    </row>
    <row r="1018" spans="1:65" s="15" customFormat="1" ht="11.25">
      <c r="B1018" s="215"/>
      <c r="C1018" s="216"/>
      <c r="D1018" s="195" t="s">
        <v>154</v>
      </c>
      <c r="E1018" s="217" t="s">
        <v>21</v>
      </c>
      <c r="F1018" s="218" t="s">
        <v>161</v>
      </c>
      <c r="G1018" s="216"/>
      <c r="H1018" s="219">
        <v>78.679999999999993</v>
      </c>
      <c r="I1018" s="220"/>
      <c r="J1018" s="216"/>
      <c r="K1018" s="216"/>
      <c r="L1018" s="221"/>
      <c r="M1018" s="222"/>
      <c r="N1018" s="223"/>
      <c r="O1018" s="223"/>
      <c r="P1018" s="223"/>
      <c r="Q1018" s="223"/>
      <c r="R1018" s="223"/>
      <c r="S1018" s="223"/>
      <c r="T1018" s="224"/>
      <c r="AT1018" s="225" t="s">
        <v>154</v>
      </c>
      <c r="AU1018" s="225" t="s">
        <v>85</v>
      </c>
      <c r="AV1018" s="15" t="s">
        <v>143</v>
      </c>
      <c r="AW1018" s="15" t="s">
        <v>36</v>
      </c>
      <c r="AX1018" s="15" t="s">
        <v>75</v>
      </c>
      <c r="AY1018" s="225" t="s">
        <v>142</v>
      </c>
    </row>
    <row r="1019" spans="1:65" s="16" customFormat="1" ht="11.25">
      <c r="B1019" s="226"/>
      <c r="C1019" s="227"/>
      <c r="D1019" s="195" t="s">
        <v>154</v>
      </c>
      <c r="E1019" s="228" t="s">
        <v>21</v>
      </c>
      <c r="F1019" s="229" t="s">
        <v>164</v>
      </c>
      <c r="G1019" s="227"/>
      <c r="H1019" s="230">
        <v>163.40100000000001</v>
      </c>
      <c r="I1019" s="231"/>
      <c r="J1019" s="227"/>
      <c r="K1019" s="227"/>
      <c r="L1019" s="232"/>
      <c r="M1019" s="233"/>
      <c r="N1019" s="234"/>
      <c r="O1019" s="234"/>
      <c r="P1019" s="234"/>
      <c r="Q1019" s="234"/>
      <c r="R1019" s="234"/>
      <c r="S1019" s="234"/>
      <c r="T1019" s="235"/>
      <c r="AT1019" s="236" t="s">
        <v>154</v>
      </c>
      <c r="AU1019" s="236" t="s">
        <v>85</v>
      </c>
      <c r="AV1019" s="16" t="s">
        <v>150</v>
      </c>
      <c r="AW1019" s="16" t="s">
        <v>36</v>
      </c>
      <c r="AX1019" s="16" t="s">
        <v>83</v>
      </c>
      <c r="AY1019" s="236" t="s">
        <v>142</v>
      </c>
    </row>
    <row r="1020" spans="1:65" s="2" customFormat="1" ht="16.5" customHeight="1">
      <c r="A1020" s="36"/>
      <c r="B1020" s="37"/>
      <c r="C1020" s="175" t="s">
        <v>1229</v>
      </c>
      <c r="D1020" s="175" t="s">
        <v>145</v>
      </c>
      <c r="E1020" s="176" t="s">
        <v>1230</v>
      </c>
      <c r="F1020" s="177" t="s">
        <v>1231</v>
      </c>
      <c r="G1020" s="178" t="s">
        <v>148</v>
      </c>
      <c r="H1020" s="179">
        <v>56.68</v>
      </c>
      <c r="I1020" s="180"/>
      <c r="J1020" s="181">
        <f>ROUND(I1020*H1020,2)</f>
        <v>0</v>
      </c>
      <c r="K1020" s="177" t="s">
        <v>149</v>
      </c>
      <c r="L1020" s="41"/>
      <c r="M1020" s="182" t="s">
        <v>21</v>
      </c>
      <c r="N1020" s="183" t="s">
        <v>46</v>
      </c>
      <c r="O1020" s="66"/>
      <c r="P1020" s="184">
        <f>O1020*H1020</f>
        <v>0</v>
      </c>
      <c r="Q1020" s="184">
        <v>0</v>
      </c>
      <c r="R1020" s="184">
        <f>Q1020*H1020</f>
        <v>0</v>
      </c>
      <c r="S1020" s="184">
        <v>0</v>
      </c>
      <c r="T1020" s="185">
        <f>S1020*H1020</f>
        <v>0</v>
      </c>
      <c r="U1020" s="36"/>
      <c r="V1020" s="36"/>
      <c r="W1020" s="36"/>
      <c r="X1020" s="36"/>
      <c r="Y1020" s="36"/>
      <c r="Z1020" s="36"/>
      <c r="AA1020" s="36"/>
      <c r="AB1020" s="36"/>
      <c r="AC1020" s="36"/>
      <c r="AD1020" s="36"/>
      <c r="AE1020" s="36"/>
      <c r="AR1020" s="186" t="s">
        <v>265</v>
      </c>
      <c r="AT1020" s="186" t="s">
        <v>145</v>
      </c>
      <c r="AU1020" s="186" t="s">
        <v>85</v>
      </c>
      <c r="AY1020" s="19" t="s">
        <v>142</v>
      </c>
      <c r="BE1020" s="187">
        <f>IF(N1020="základní",J1020,0)</f>
        <v>0</v>
      </c>
      <c r="BF1020" s="187">
        <f>IF(N1020="snížená",J1020,0)</f>
        <v>0</v>
      </c>
      <c r="BG1020" s="187">
        <f>IF(N1020="zákl. přenesená",J1020,0)</f>
        <v>0</v>
      </c>
      <c r="BH1020" s="187">
        <f>IF(N1020="sníž. přenesená",J1020,0)</f>
        <v>0</v>
      </c>
      <c r="BI1020" s="187">
        <f>IF(N1020="nulová",J1020,0)</f>
        <v>0</v>
      </c>
      <c r="BJ1020" s="19" t="s">
        <v>83</v>
      </c>
      <c r="BK1020" s="187">
        <f>ROUND(I1020*H1020,2)</f>
        <v>0</v>
      </c>
      <c r="BL1020" s="19" t="s">
        <v>265</v>
      </c>
      <c r="BM1020" s="186" t="s">
        <v>1232</v>
      </c>
    </row>
    <row r="1021" spans="1:65" s="2" customFormat="1" ht="11.25">
      <c r="A1021" s="36"/>
      <c r="B1021" s="37"/>
      <c r="C1021" s="38"/>
      <c r="D1021" s="188" t="s">
        <v>152</v>
      </c>
      <c r="E1021" s="38"/>
      <c r="F1021" s="189" t="s">
        <v>1233</v>
      </c>
      <c r="G1021" s="38"/>
      <c r="H1021" s="38"/>
      <c r="I1021" s="190"/>
      <c r="J1021" s="38"/>
      <c r="K1021" s="38"/>
      <c r="L1021" s="41"/>
      <c r="M1021" s="191"/>
      <c r="N1021" s="192"/>
      <c r="O1021" s="66"/>
      <c r="P1021" s="66"/>
      <c r="Q1021" s="66"/>
      <c r="R1021" s="66"/>
      <c r="S1021" s="66"/>
      <c r="T1021" s="67"/>
      <c r="U1021" s="36"/>
      <c r="V1021" s="36"/>
      <c r="W1021" s="36"/>
      <c r="X1021" s="36"/>
      <c r="Y1021" s="36"/>
      <c r="Z1021" s="36"/>
      <c r="AA1021" s="36"/>
      <c r="AB1021" s="36"/>
      <c r="AC1021" s="36"/>
      <c r="AD1021" s="36"/>
      <c r="AE1021" s="36"/>
      <c r="AT1021" s="19" t="s">
        <v>152</v>
      </c>
      <c r="AU1021" s="19" t="s">
        <v>85</v>
      </c>
    </row>
    <row r="1022" spans="1:65" s="13" customFormat="1" ht="11.25">
      <c r="B1022" s="193"/>
      <c r="C1022" s="194"/>
      <c r="D1022" s="195" t="s">
        <v>154</v>
      </c>
      <c r="E1022" s="196" t="s">
        <v>21</v>
      </c>
      <c r="F1022" s="197" t="s">
        <v>376</v>
      </c>
      <c r="G1022" s="194"/>
      <c r="H1022" s="196" t="s">
        <v>21</v>
      </c>
      <c r="I1022" s="198"/>
      <c r="J1022" s="194"/>
      <c r="K1022" s="194"/>
      <c r="L1022" s="199"/>
      <c r="M1022" s="200"/>
      <c r="N1022" s="201"/>
      <c r="O1022" s="201"/>
      <c r="P1022" s="201"/>
      <c r="Q1022" s="201"/>
      <c r="R1022" s="201"/>
      <c r="S1022" s="201"/>
      <c r="T1022" s="202"/>
      <c r="AT1022" s="203" t="s">
        <v>154</v>
      </c>
      <c r="AU1022" s="203" t="s">
        <v>85</v>
      </c>
      <c r="AV1022" s="13" t="s">
        <v>83</v>
      </c>
      <c r="AW1022" s="13" t="s">
        <v>36</v>
      </c>
      <c r="AX1022" s="13" t="s">
        <v>75</v>
      </c>
      <c r="AY1022" s="203" t="s">
        <v>142</v>
      </c>
    </row>
    <row r="1023" spans="1:65" s="13" customFormat="1" ht="11.25">
      <c r="B1023" s="193"/>
      <c r="C1023" s="194"/>
      <c r="D1023" s="195" t="s">
        <v>154</v>
      </c>
      <c r="E1023" s="196" t="s">
        <v>21</v>
      </c>
      <c r="F1023" s="197" t="s">
        <v>559</v>
      </c>
      <c r="G1023" s="194"/>
      <c r="H1023" s="196" t="s">
        <v>21</v>
      </c>
      <c r="I1023" s="198"/>
      <c r="J1023" s="194"/>
      <c r="K1023" s="194"/>
      <c r="L1023" s="199"/>
      <c r="M1023" s="200"/>
      <c r="N1023" s="201"/>
      <c r="O1023" s="201"/>
      <c r="P1023" s="201"/>
      <c r="Q1023" s="201"/>
      <c r="R1023" s="201"/>
      <c r="S1023" s="201"/>
      <c r="T1023" s="202"/>
      <c r="AT1023" s="203" t="s">
        <v>154</v>
      </c>
      <c r="AU1023" s="203" t="s">
        <v>85</v>
      </c>
      <c r="AV1023" s="13" t="s">
        <v>83</v>
      </c>
      <c r="AW1023" s="13" t="s">
        <v>36</v>
      </c>
      <c r="AX1023" s="13" t="s">
        <v>75</v>
      </c>
      <c r="AY1023" s="203" t="s">
        <v>142</v>
      </c>
    </row>
    <row r="1024" spans="1:65" s="14" customFormat="1" ht="11.25">
      <c r="B1024" s="204"/>
      <c r="C1024" s="205"/>
      <c r="D1024" s="195" t="s">
        <v>154</v>
      </c>
      <c r="E1024" s="206" t="s">
        <v>21</v>
      </c>
      <c r="F1024" s="207" t="s">
        <v>560</v>
      </c>
      <c r="G1024" s="205"/>
      <c r="H1024" s="208">
        <v>56.68</v>
      </c>
      <c r="I1024" s="209"/>
      <c r="J1024" s="205"/>
      <c r="K1024" s="205"/>
      <c r="L1024" s="210"/>
      <c r="M1024" s="211"/>
      <c r="N1024" s="212"/>
      <c r="O1024" s="212"/>
      <c r="P1024" s="212"/>
      <c r="Q1024" s="212"/>
      <c r="R1024" s="212"/>
      <c r="S1024" s="212"/>
      <c r="T1024" s="213"/>
      <c r="AT1024" s="214" t="s">
        <v>154</v>
      </c>
      <c r="AU1024" s="214" t="s">
        <v>85</v>
      </c>
      <c r="AV1024" s="14" t="s">
        <v>85</v>
      </c>
      <c r="AW1024" s="14" t="s">
        <v>36</v>
      </c>
      <c r="AX1024" s="14" t="s">
        <v>75</v>
      </c>
      <c r="AY1024" s="214" t="s">
        <v>142</v>
      </c>
    </row>
    <row r="1025" spans="1:65" s="16" customFormat="1" ht="11.25">
      <c r="B1025" s="226"/>
      <c r="C1025" s="227"/>
      <c r="D1025" s="195" t="s">
        <v>154</v>
      </c>
      <c r="E1025" s="228" t="s">
        <v>21</v>
      </c>
      <c r="F1025" s="229" t="s">
        <v>164</v>
      </c>
      <c r="G1025" s="227"/>
      <c r="H1025" s="230">
        <v>56.68</v>
      </c>
      <c r="I1025" s="231"/>
      <c r="J1025" s="227"/>
      <c r="K1025" s="227"/>
      <c r="L1025" s="232"/>
      <c r="M1025" s="233"/>
      <c r="N1025" s="234"/>
      <c r="O1025" s="234"/>
      <c r="P1025" s="234"/>
      <c r="Q1025" s="234"/>
      <c r="R1025" s="234"/>
      <c r="S1025" s="234"/>
      <c r="T1025" s="235"/>
      <c r="AT1025" s="236" t="s">
        <v>154</v>
      </c>
      <c r="AU1025" s="236" t="s">
        <v>85</v>
      </c>
      <c r="AV1025" s="16" t="s">
        <v>150</v>
      </c>
      <c r="AW1025" s="16" t="s">
        <v>36</v>
      </c>
      <c r="AX1025" s="16" t="s">
        <v>83</v>
      </c>
      <c r="AY1025" s="236" t="s">
        <v>142</v>
      </c>
    </row>
    <row r="1026" spans="1:65" s="2" customFormat="1" ht="16.5" customHeight="1">
      <c r="A1026" s="36"/>
      <c r="B1026" s="37"/>
      <c r="C1026" s="238" t="s">
        <v>1234</v>
      </c>
      <c r="D1026" s="238" t="s">
        <v>381</v>
      </c>
      <c r="E1026" s="239" t="s">
        <v>1235</v>
      </c>
      <c r="F1026" s="240" t="s">
        <v>1236</v>
      </c>
      <c r="G1026" s="241" t="s">
        <v>148</v>
      </c>
      <c r="H1026" s="242">
        <v>56.68</v>
      </c>
      <c r="I1026" s="243"/>
      <c r="J1026" s="244">
        <f>ROUND(I1026*H1026,2)</f>
        <v>0</v>
      </c>
      <c r="K1026" s="240" t="s">
        <v>149</v>
      </c>
      <c r="L1026" s="245"/>
      <c r="M1026" s="246" t="s">
        <v>21</v>
      </c>
      <c r="N1026" s="247" t="s">
        <v>46</v>
      </c>
      <c r="O1026" s="66"/>
      <c r="P1026" s="184">
        <f>O1026*H1026</f>
        <v>0</v>
      </c>
      <c r="Q1026" s="184">
        <v>0</v>
      </c>
      <c r="R1026" s="184">
        <f>Q1026*H1026</f>
        <v>0</v>
      </c>
      <c r="S1026" s="184">
        <v>0</v>
      </c>
      <c r="T1026" s="185">
        <f>S1026*H1026</f>
        <v>0</v>
      </c>
      <c r="U1026" s="36"/>
      <c r="V1026" s="36"/>
      <c r="W1026" s="36"/>
      <c r="X1026" s="36"/>
      <c r="Y1026" s="36"/>
      <c r="Z1026" s="36"/>
      <c r="AA1026" s="36"/>
      <c r="AB1026" s="36"/>
      <c r="AC1026" s="36"/>
      <c r="AD1026" s="36"/>
      <c r="AE1026" s="36"/>
      <c r="AR1026" s="186" t="s">
        <v>395</v>
      </c>
      <c r="AT1026" s="186" t="s">
        <v>381</v>
      </c>
      <c r="AU1026" s="186" t="s">
        <v>85</v>
      </c>
      <c r="AY1026" s="19" t="s">
        <v>142</v>
      </c>
      <c r="BE1026" s="187">
        <f>IF(N1026="základní",J1026,0)</f>
        <v>0</v>
      </c>
      <c r="BF1026" s="187">
        <f>IF(N1026="snížená",J1026,0)</f>
        <v>0</v>
      </c>
      <c r="BG1026" s="187">
        <f>IF(N1026="zákl. přenesená",J1026,0)</f>
        <v>0</v>
      </c>
      <c r="BH1026" s="187">
        <f>IF(N1026="sníž. přenesená",J1026,0)</f>
        <v>0</v>
      </c>
      <c r="BI1026" s="187">
        <f>IF(N1026="nulová",J1026,0)</f>
        <v>0</v>
      </c>
      <c r="BJ1026" s="19" t="s">
        <v>83</v>
      </c>
      <c r="BK1026" s="187">
        <f>ROUND(I1026*H1026,2)</f>
        <v>0</v>
      </c>
      <c r="BL1026" s="19" t="s">
        <v>265</v>
      </c>
      <c r="BM1026" s="186" t="s">
        <v>1237</v>
      </c>
    </row>
    <row r="1027" spans="1:65" s="2" customFormat="1" ht="16.5" customHeight="1">
      <c r="A1027" s="36"/>
      <c r="B1027" s="37"/>
      <c r="C1027" s="175" t="s">
        <v>1238</v>
      </c>
      <c r="D1027" s="175" t="s">
        <v>145</v>
      </c>
      <c r="E1027" s="176" t="s">
        <v>1239</v>
      </c>
      <c r="F1027" s="177" t="s">
        <v>1240</v>
      </c>
      <c r="G1027" s="178" t="s">
        <v>148</v>
      </c>
      <c r="H1027" s="179">
        <v>163.40100000000001</v>
      </c>
      <c r="I1027" s="180"/>
      <c r="J1027" s="181">
        <f>ROUND(I1027*H1027,2)</f>
        <v>0</v>
      </c>
      <c r="K1027" s="177" t="s">
        <v>149</v>
      </c>
      <c r="L1027" s="41"/>
      <c r="M1027" s="182" t="s">
        <v>21</v>
      </c>
      <c r="N1027" s="183" t="s">
        <v>46</v>
      </c>
      <c r="O1027" s="66"/>
      <c r="P1027" s="184">
        <f>O1027*H1027</f>
        <v>0</v>
      </c>
      <c r="Q1027" s="184">
        <v>2.0000000000000001E-4</v>
      </c>
      <c r="R1027" s="184">
        <f>Q1027*H1027</f>
        <v>3.2680200000000006E-2</v>
      </c>
      <c r="S1027" s="184">
        <v>0</v>
      </c>
      <c r="T1027" s="185">
        <f>S1027*H1027</f>
        <v>0</v>
      </c>
      <c r="U1027" s="36"/>
      <c r="V1027" s="36"/>
      <c r="W1027" s="36"/>
      <c r="X1027" s="36"/>
      <c r="Y1027" s="36"/>
      <c r="Z1027" s="36"/>
      <c r="AA1027" s="36"/>
      <c r="AB1027" s="36"/>
      <c r="AC1027" s="36"/>
      <c r="AD1027" s="36"/>
      <c r="AE1027" s="36"/>
      <c r="AR1027" s="186" t="s">
        <v>265</v>
      </c>
      <c r="AT1027" s="186" t="s">
        <v>145</v>
      </c>
      <c r="AU1027" s="186" t="s">
        <v>85</v>
      </c>
      <c r="AY1027" s="19" t="s">
        <v>142</v>
      </c>
      <c r="BE1027" s="187">
        <f>IF(N1027="základní",J1027,0)</f>
        <v>0</v>
      </c>
      <c r="BF1027" s="187">
        <f>IF(N1027="snížená",J1027,0)</f>
        <v>0</v>
      </c>
      <c r="BG1027" s="187">
        <f>IF(N1027="zákl. přenesená",J1027,0)</f>
        <v>0</v>
      </c>
      <c r="BH1027" s="187">
        <f>IF(N1027="sníž. přenesená",J1027,0)</f>
        <v>0</v>
      </c>
      <c r="BI1027" s="187">
        <f>IF(N1027="nulová",J1027,0)</f>
        <v>0</v>
      </c>
      <c r="BJ1027" s="19" t="s">
        <v>83</v>
      </c>
      <c r="BK1027" s="187">
        <f>ROUND(I1027*H1027,2)</f>
        <v>0</v>
      </c>
      <c r="BL1027" s="19" t="s">
        <v>265</v>
      </c>
      <c r="BM1027" s="186" t="s">
        <v>1241</v>
      </c>
    </row>
    <row r="1028" spans="1:65" s="2" customFormat="1" ht="11.25">
      <c r="A1028" s="36"/>
      <c r="B1028" s="37"/>
      <c r="C1028" s="38"/>
      <c r="D1028" s="188" t="s">
        <v>152</v>
      </c>
      <c r="E1028" s="38"/>
      <c r="F1028" s="189" t="s">
        <v>1242</v>
      </c>
      <c r="G1028" s="38"/>
      <c r="H1028" s="38"/>
      <c r="I1028" s="190"/>
      <c r="J1028" s="38"/>
      <c r="K1028" s="38"/>
      <c r="L1028" s="41"/>
      <c r="M1028" s="191"/>
      <c r="N1028" s="192"/>
      <c r="O1028" s="66"/>
      <c r="P1028" s="66"/>
      <c r="Q1028" s="66"/>
      <c r="R1028" s="66"/>
      <c r="S1028" s="66"/>
      <c r="T1028" s="67"/>
      <c r="U1028" s="36"/>
      <c r="V1028" s="36"/>
      <c r="W1028" s="36"/>
      <c r="X1028" s="36"/>
      <c r="Y1028" s="36"/>
      <c r="Z1028" s="36"/>
      <c r="AA1028" s="36"/>
      <c r="AB1028" s="36"/>
      <c r="AC1028" s="36"/>
      <c r="AD1028" s="36"/>
      <c r="AE1028" s="36"/>
      <c r="AT1028" s="19" t="s">
        <v>152</v>
      </c>
      <c r="AU1028" s="19" t="s">
        <v>85</v>
      </c>
    </row>
    <row r="1029" spans="1:65" s="14" customFormat="1" ht="11.25">
      <c r="B1029" s="204"/>
      <c r="C1029" s="205"/>
      <c r="D1029" s="195" t="s">
        <v>154</v>
      </c>
      <c r="E1029" s="206" t="s">
        <v>21</v>
      </c>
      <c r="F1029" s="207" t="s">
        <v>1243</v>
      </c>
      <c r="G1029" s="205"/>
      <c r="H1029" s="208">
        <v>163.40100000000001</v>
      </c>
      <c r="I1029" s="209"/>
      <c r="J1029" s="205"/>
      <c r="K1029" s="205"/>
      <c r="L1029" s="210"/>
      <c r="M1029" s="211"/>
      <c r="N1029" s="212"/>
      <c r="O1029" s="212"/>
      <c r="P1029" s="212"/>
      <c r="Q1029" s="212"/>
      <c r="R1029" s="212"/>
      <c r="S1029" s="212"/>
      <c r="T1029" s="213"/>
      <c r="AT1029" s="214" t="s">
        <v>154</v>
      </c>
      <c r="AU1029" s="214" t="s">
        <v>85</v>
      </c>
      <c r="AV1029" s="14" t="s">
        <v>85</v>
      </c>
      <c r="AW1029" s="14" t="s">
        <v>36</v>
      </c>
      <c r="AX1029" s="14" t="s">
        <v>75</v>
      </c>
      <c r="AY1029" s="214" t="s">
        <v>142</v>
      </c>
    </row>
    <row r="1030" spans="1:65" s="16" customFormat="1" ht="11.25">
      <c r="B1030" s="226"/>
      <c r="C1030" s="227"/>
      <c r="D1030" s="195" t="s">
        <v>154</v>
      </c>
      <c r="E1030" s="228" t="s">
        <v>21</v>
      </c>
      <c r="F1030" s="229" t="s">
        <v>164</v>
      </c>
      <c r="G1030" s="227"/>
      <c r="H1030" s="230">
        <v>163.40100000000001</v>
      </c>
      <c r="I1030" s="231"/>
      <c r="J1030" s="227"/>
      <c r="K1030" s="227"/>
      <c r="L1030" s="232"/>
      <c r="M1030" s="233"/>
      <c r="N1030" s="234"/>
      <c r="O1030" s="234"/>
      <c r="P1030" s="234"/>
      <c r="Q1030" s="234"/>
      <c r="R1030" s="234"/>
      <c r="S1030" s="234"/>
      <c r="T1030" s="235"/>
      <c r="AT1030" s="236" t="s">
        <v>154</v>
      </c>
      <c r="AU1030" s="236" t="s">
        <v>85</v>
      </c>
      <c r="AV1030" s="16" t="s">
        <v>150</v>
      </c>
      <c r="AW1030" s="16" t="s">
        <v>36</v>
      </c>
      <c r="AX1030" s="16" t="s">
        <v>83</v>
      </c>
      <c r="AY1030" s="236" t="s">
        <v>142</v>
      </c>
    </row>
    <row r="1031" spans="1:65" s="2" customFormat="1" ht="24.2" customHeight="1">
      <c r="A1031" s="36"/>
      <c r="B1031" s="37"/>
      <c r="C1031" s="175" t="s">
        <v>1244</v>
      </c>
      <c r="D1031" s="175" t="s">
        <v>145</v>
      </c>
      <c r="E1031" s="176" t="s">
        <v>1245</v>
      </c>
      <c r="F1031" s="177" t="s">
        <v>1246</v>
      </c>
      <c r="G1031" s="178" t="s">
        <v>148</v>
      </c>
      <c r="H1031" s="179">
        <v>218.809</v>
      </c>
      <c r="I1031" s="180"/>
      <c r="J1031" s="181">
        <f>ROUND(I1031*H1031,2)</f>
        <v>0</v>
      </c>
      <c r="K1031" s="177" t="s">
        <v>149</v>
      </c>
      <c r="L1031" s="41"/>
      <c r="M1031" s="182" t="s">
        <v>21</v>
      </c>
      <c r="N1031" s="183" t="s">
        <v>46</v>
      </c>
      <c r="O1031" s="66"/>
      <c r="P1031" s="184">
        <f>O1031*H1031</f>
        <v>0</v>
      </c>
      <c r="Q1031" s="184">
        <v>2.8600000000000001E-4</v>
      </c>
      <c r="R1031" s="184">
        <f>Q1031*H1031</f>
        <v>6.2579374000000007E-2</v>
      </c>
      <c r="S1031" s="184">
        <v>0</v>
      </c>
      <c r="T1031" s="185">
        <f>S1031*H1031</f>
        <v>0</v>
      </c>
      <c r="U1031" s="36"/>
      <c r="V1031" s="36"/>
      <c r="W1031" s="36"/>
      <c r="X1031" s="36"/>
      <c r="Y1031" s="36"/>
      <c r="Z1031" s="36"/>
      <c r="AA1031" s="36"/>
      <c r="AB1031" s="36"/>
      <c r="AC1031" s="36"/>
      <c r="AD1031" s="36"/>
      <c r="AE1031" s="36"/>
      <c r="AR1031" s="186" t="s">
        <v>265</v>
      </c>
      <c r="AT1031" s="186" t="s">
        <v>145</v>
      </c>
      <c r="AU1031" s="186" t="s">
        <v>85</v>
      </c>
      <c r="AY1031" s="19" t="s">
        <v>142</v>
      </c>
      <c r="BE1031" s="187">
        <f>IF(N1031="základní",J1031,0)</f>
        <v>0</v>
      </c>
      <c r="BF1031" s="187">
        <f>IF(N1031="snížená",J1031,0)</f>
        <v>0</v>
      </c>
      <c r="BG1031" s="187">
        <f>IF(N1031="zákl. přenesená",J1031,0)</f>
        <v>0</v>
      </c>
      <c r="BH1031" s="187">
        <f>IF(N1031="sníž. přenesená",J1031,0)</f>
        <v>0</v>
      </c>
      <c r="BI1031" s="187">
        <f>IF(N1031="nulová",J1031,0)</f>
        <v>0</v>
      </c>
      <c r="BJ1031" s="19" t="s">
        <v>83</v>
      </c>
      <c r="BK1031" s="187">
        <f>ROUND(I1031*H1031,2)</f>
        <v>0</v>
      </c>
      <c r="BL1031" s="19" t="s">
        <v>265</v>
      </c>
      <c r="BM1031" s="186" t="s">
        <v>1247</v>
      </c>
    </row>
    <row r="1032" spans="1:65" s="2" customFormat="1" ht="11.25">
      <c r="A1032" s="36"/>
      <c r="B1032" s="37"/>
      <c r="C1032" s="38"/>
      <c r="D1032" s="188" t="s">
        <v>152</v>
      </c>
      <c r="E1032" s="38"/>
      <c r="F1032" s="189" t="s">
        <v>1248</v>
      </c>
      <c r="G1032" s="38"/>
      <c r="H1032" s="38"/>
      <c r="I1032" s="190"/>
      <c r="J1032" s="38"/>
      <c r="K1032" s="38"/>
      <c r="L1032" s="41"/>
      <c r="M1032" s="191"/>
      <c r="N1032" s="192"/>
      <c r="O1032" s="66"/>
      <c r="P1032" s="66"/>
      <c r="Q1032" s="66"/>
      <c r="R1032" s="66"/>
      <c r="S1032" s="66"/>
      <c r="T1032" s="67"/>
      <c r="U1032" s="36"/>
      <c r="V1032" s="36"/>
      <c r="W1032" s="36"/>
      <c r="X1032" s="36"/>
      <c r="Y1032" s="36"/>
      <c r="Z1032" s="36"/>
      <c r="AA1032" s="36"/>
      <c r="AB1032" s="36"/>
      <c r="AC1032" s="36"/>
      <c r="AD1032" s="36"/>
      <c r="AE1032" s="36"/>
      <c r="AT1032" s="19" t="s">
        <v>152</v>
      </c>
      <c r="AU1032" s="19" t="s">
        <v>85</v>
      </c>
    </row>
    <row r="1033" spans="1:65" s="14" customFormat="1" ht="11.25">
      <c r="B1033" s="204"/>
      <c r="C1033" s="205"/>
      <c r="D1033" s="195" t="s">
        <v>154</v>
      </c>
      <c r="E1033" s="206" t="s">
        <v>21</v>
      </c>
      <c r="F1033" s="207" t="s">
        <v>1249</v>
      </c>
      <c r="G1033" s="205"/>
      <c r="H1033" s="208">
        <v>163.40100000000001</v>
      </c>
      <c r="I1033" s="209"/>
      <c r="J1033" s="205"/>
      <c r="K1033" s="205"/>
      <c r="L1033" s="210"/>
      <c r="M1033" s="211"/>
      <c r="N1033" s="212"/>
      <c r="O1033" s="212"/>
      <c r="P1033" s="212"/>
      <c r="Q1033" s="212"/>
      <c r="R1033" s="212"/>
      <c r="S1033" s="212"/>
      <c r="T1033" s="213"/>
      <c r="AT1033" s="214" t="s">
        <v>154</v>
      </c>
      <c r="AU1033" s="214" t="s">
        <v>85</v>
      </c>
      <c r="AV1033" s="14" t="s">
        <v>85</v>
      </c>
      <c r="AW1033" s="14" t="s">
        <v>36</v>
      </c>
      <c r="AX1033" s="14" t="s">
        <v>75</v>
      </c>
      <c r="AY1033" s="214" t="s">
        <v>142</v>
      </c>
    </row>
    <row r="1034" spans="1:65" s="14" customFormat="1" ht="11.25">
      <c r="B1034" s="204"/>
      <c r="C1034" s="205"/>
      <c r="D1034" s="195" t="s">
        <v>154</v>
      </c>
      <c r="E1034" s="206" t="s">
        <v>21</v>
      </c>
      <c r="F1034" s="207" t="s">
        <v>1250</v>
      </c>
      <c r="G1034" s="205"/>
      <c r="H1034" s="208">
        <v>55.408000000000001</v>
      </c>
      <c r="I1034" s="209"/>
      <c r="J1034" s="205"/>
      <c r="K1034" s="205"/>
      <c r="L1034" s="210"/>
      <c r="M1034" s="211"/>
      <c r="N1034" s="212"/>
      <c r="O1034" s="212"/>
      <c r="P1034" s="212"/>
      <c r="Q1034" s="212"/>
      <c r="R1034" s="212"/>
      <c r="S1034" s="212"/>
      <c r="T1034" s="213"/>
      <c r="AT1034" s="214" t="s">
        <v>154</v>
      </c>
      <c r="AU1034" s="214" t="s">
        <v>85</v>
      </c>
      <c r="AV1034" s="14" t="s">
        <v>85</v>
      </c>
      <c r="AW1034" s="14" t="s">
        <v>36</v>
      </c>
      <c r="AX1034" s="14" t="s">
        <v>75</v>
      </c>
      <c r="AY1034" s="214" t="s">
        <v>142</v>
      </c>
    </row>
    <row r="1035" spans="1:65" s="16" customFormat="1" ht="11.25">
      <c r="B1035" s="226"/>
      <c r="C1035" s="227"/>
      <c r="D1035" s="195" t="s">
        <v>154</v>
      </c>
      <c r="E1035" s="228" t="s">
        <v>21</v>
      </c>
      <c r="F1035" s="229" t="s">
        <v>164</v>
      </c>
      <c r="G1035" s="227"/>
      <c r="H1035" s="230">
        <v>218.80900000000003</v>
      </c>
      <c r="I1035" s="231"/>
      <c r="J1035" s="227"/>
      <c r="K1035" s="227"/>
      <c r="L1035" s="232"/>
      <c r="M1035" s="233"/>
      <c r="N1035" s="234"/>
      <c r="O1035" s="234"/>
      <c r="P1035" s="234"/>
      <c r="Q1035" s="234"/>
      <c r="R1035" s="234"/>
      <c r="S1035" s="234"/>
      <c r="T1035" s="235"/>
      <c r="AT1035" s="236" t="s">
        <v>154</v>
      </c>
      <c r="AU1035" s="236" t="s">
        <v>85</v>
      </c>
      <c r="AV1035" s="16" t="s">
        <v>150</v>
      </c>
      <c r="AW1035" s="16" t="s">
        <v>36</v>
      </c>
      <c r="AX1035" s="16" t="s">
        <v>83</v>
      </c>
      <c r="AY1035" s="236" t="s">
        <v>142</v>
      </c>
    </row>
    <row r="1036" spans="1:65" s="2" customFormat="1" ht="24.2" customHeight="1">
      <c r="A1036" s="36"/>
      <c r="B1036" s="37"/>
      <c r="C1036" s="175" t="s">
        <v>1251</v>
      </c>
      <c r="D1036" s="175" t="s">
        <v>145</v>
      </c>
      <c r="E1036" s="176" t="s">
        <v>1252</v>
      </c>
      <c r="F1036" s="177" t="s">
        <v>1253</v>
      </c>
      <c r="G1036" s="178" t="s">
        <v>148</v>
      </c>
      <c r="H1036" s="179">
        <v>18.75</v>
      </c>
      <c r="I1036" s="180"/>
      <c r="J1036" s="181">
        <f>ROUND(I1036*H1036,2)</f>
        <v>0</v>
      </c>
      <c r="K1036" s="177" t="s">
        <v>149</v>
      </c>
      <c r="L1036" s="41"/>
      <c r="M1036" s="182" t="s">
        <v>21</v>
      </c>
      <c r="N1036" s="183" t="s">
        <v>46</v>
      </c>
      <c r="O1036" s="66"/>
      <c r="P1036" s="184">
        <f>O1036*H1036</f>
        <v>0</v>
      </c>
      <c r="Q1036" s="184">
        <v>0</v>
      </c>
      <c r="R1036" s="184">
        <f>Q1036*H1036</f>
        <v>0</v>
      </c>
      <c r="S1036" s="184">
        <v>0</v>
      </c>
      <c r="T1036" s="185">
        <f>S1036*H1036</f>
        <v>0</v>
      </c>
      <c r="U1036" s="36"/>
      <c r="V1036" s="36"/>
      <c r="W1036" s="36"/>
      <c r="X1036" s="36"/>
      <c r="Y1036" s="36"/>
      <c r="Z1036" s="36"/>
      <c r="AA1036" s="36"/>
      <c r="AB1036" s="36"/>
      <c r="AC1036" s="36"/>
      <c r="AD1036" s="36"/>
      <c r="AE1036" s="36"/>
      <c r="AR1036" s="186" t="s">
        <v>265</v>
      </c>
      <c r="AT1036" s="186" t="s">
        <v>145</v>
      </c>
      <c r="AU1036" s="186" t="s">
        <v>85</v>
      </c>
      <c r="AY1036" s="19" t="s">
        <v>142</v>
      </c>
      <c r="BE1036" s="187">
        <f>IF(N1036="základní",J1036,0)</f>
        <v>0</v>
      </c>
      <c r="BF1036" s="187">
        <f>IF(N1036="snížená",J1036,0)</f>
        <v>0</v>
      </c>
      <c r="BG1036" s="187">
        <f>IF(N1036="zákl. přenesená",J1036,0)</f>
        <v>0</v>
      </c>
      <c r="BH1036" s="187">
        <f>IF(N1036="sníž. přenesená",J1036,0)</f>
        <v>0</v>
      </c>
      <c r="BI1036" s="187">
        <f>IF(N1036="nulová",J1036,0)</f>
        <v>0</v>
      </c>
      <c r="BJ1036" s="19" t="s">
        <v>83</v>
      </c>
      <c r="BK1036" s="187">
        <f>ROUND(I1036*H1036,2)</f>
        <v>0</v>
      </c>
      <c r="BL1036" s="19" t="s">
        <v>265</v>
      </c>
      <c r="BM1036" s="186" t="s">
        <v>1254</v>
      </c>
    </row>
    <row r="1037" spans="1:65" s="2" customFormat="1" ht="11.25">
      <c r="A1037" s="36"/>
      <c r="B1037" s="37"/>
      <c r="C1037" s="38"/>
      <c r="D1037" s="188" t="s">
        <v>152</v>
      </c>
      <c r="E1037" s="38"/>
      <c r="F1037" s="189" t="s">
        <v>1255</v>
      </c>
      <c r="G1037" s="38"/>
      <c r="H1037" s="38"/>
      <c r="I1037" s="190"/>
      <c r="J1037" s="38"/>
      <c r="K1037" s="38"/>
      <c r="L1037" s="41"/>
      <c r="M1037" s="191"/>
      <c r="N1037" s="192"/>
      <c r="O1037" s="66"/>
      <c r="P1037" s="66"/>
      <c r="Q1037" s="66"/>
      <c r="R1037" s="66"/>
      <c r="S1037" s="66"/>
      <c r="T1037" s="67"/>
      <c r="U1037" s="36"/>
      <c r="V1037" s="36"/>
      <c r="W1037" s="36"/>
      <c r="X1037" s="36"/>
      <c r="Y1037" s="36"/>
      <c r="Z1037" s="36"/>
      <c r="AA1037" s="36"/>
      <c r="AB1037" s="36"/>
      <c r="AC1037" s="36"/>
      <c r="AD1037" s="36"/>
      <c r="AE1037" s="36"/>
      <c r="AT1037" s="19" t="s">
        <v>152</v>
      </c>
      <c r="AU1037" s="19" t="s">
        <v>85</v>
      </c>
    </row>
    <row r="1038" spans="1:65" s="13" customFormat="1" ht="11.25">
      <c r="B1038" s="193"/>
      <c r="C1038" s="194"/>
      <c r="D1038" s="195" t="s">
        <v>154</v>
      </c>
      <c r="E1038" s="196" t="s">
        <v>21</v>
      </c>
      <c r="F1038" s="197" t="s">
        <v>155</v>
      </c>
      <c r="G1038" s="194"/>
      <c r="H1038" s="196" t="s">
        <v>21</v>
      </c>
      <c r="I1038" s="198"/>
      <c r="J1038" s="194"/>
      <c r="K1038" s="194"/>
      <c r="L1038" s="199"/>
      <c r="M1038" s="200"/>
      <c r="N1038" s="201"/>
      <c r="O1038" s="201"/>
      <c r="P1038" s="201"/>
      <c r="Q1038" s="201"/>
      <c r="R1038" s="201"/>
      <c r="S1038" s="201"/>
      <c r="T1038" s="202"/>
      <c r="AT1038" s="203" t="s">
        <v>154</v>
      </c>
      <c r="AU1038" s="203" t="s">
        <v>85</v>
      </c>
      <c r="AV1038" s="13" t="s">
        <v>83</v>
      </c>
      <c r="AW1038" s="13" t="s">
        <v>36</v>
      </c>
      <c r="AX1038" s="13" t="s">
        <v>75</v>
      </c>
      <c r="AY1038" s="203" t="s">
        <v>142</v>
      </c>
    </row>
    <row r="1039" spans="1:65" s="13" customFormat="1" ht="11.25">
      <c r="B1039" s="193"/>
      <c r="C1039" s="194"/>
      <c r="D1039" s="195" t="s">
        <v>154</v>
      </c>
      <c r="E1039" s="196" t="s">
        <v>21</v>
      </c>
      <c r="F1039" s="197" t="s">
        <v>297</v>
      </c>
      <c r="G1039" s="194"/>
      <c r="H1039" s="196" t="s">
        <v>21</v>
      </c>
      <c r="I1039" s="198"/>
      <c r="J1039" s="194"/>
      <c r="K1039" s="194"/>
      <c r="L1039" s="199"/>
      <c r="M1039" s="200"/>
      <c r="N1039" s="201"/>
      <c r="O1039" s="201"/>
      <c r="P1039" s="201"/>
      <c r="Q1039" s="201"/>
      <c r="R1039" s="201"/>
      <c r="S1039" s="201"/>
      <c r="T1039" s="202"/>
      <c r="AT1039" s="203" t="s">
        <v>154</v>
      </c>
      <c r="AU1039" s="203" t="s">
        <v>85</v>
      </c>
      <c r="AV1039" s="13" t="s">
        <v>83</v>
      </c>
      <c r="AW1039" s="13" t="s">
        <v>36</v>
      </c>
      <c r="AX1039" s="13" t="s">
        <v>75</v>
      </c>
      <c r="AY1039" s="203" t="s">
        <v>142</v>
      </c>
    </row>
    <row r="1040" spans="1:65" s="14" customFormat="1" ht="11.25">
      <c r="B1040" s="204"/>
      <c r="C1040" s="205"/>
      <c r="D1040" s="195" t="s">
        <v>154</v>
      </c>
      <c r="E1040" s="206" t="s">
        <v>21</v>
      </c>
      <c r="F1040" s="207" t="s">
        <v>315</v>
      </c>
      <c r="G1040" s="205"/>
      <c r="H1040" s="208">
        <v>9.375</v>
      </c>
      <c r="I1040" s="209"/>
      <c r="J1040" s="205"/>
      <c r="K1040" s="205"/>
      <c r="L1040" s="210"/>
      <c r="M1040" s="211"/>
      <c r="N1040" s="212"/>
      <c r="O1040" s="212"/>
      <c r="P1040" s="212"/>
      <c r="Q1040" s="212"/>
      <c r="R1040" s="212"/>
      <c r="S1040" s="212"/>
      <c r="T1040" s="213"/>
      <c r="AT1040" s="214" t="s">
        <v>154</v>
      </c>
      <c r="AU1040" s="214" t="s">
        <v>85</v>
      </c>
      <c r="AV1040" s="14" t="s">
        <v>85</v>
      </c>
      <c r="AW1040" s="14" t="s">
        <v>36</v>
      </c>
      <c r="AX1040" s="14" t="s">
        <v>75</v>
      </c>
      <c r="AY1040" s="214" t="s">
        <v>142</v>
      </c>
    </row>
    <row r="1041" spans="1:51" s="13" customFormat="1" ht="11.25">
      <c r="B1041" s="193"/>
      <c r="C1041" s="194"/>
      <c r="D1041" s="195" t="s">
        <v>154</v>
      </c>
      <c r="E1041" s="196" t="s">
        <v>21</v>
      </c>
      <c r="F1041" s="197" t="s">
        <v>300</v>
      </c>
      <c r="G1041" s="194"/>
      <c r="H1041" s="196" t="s">
        <v>21</v>
      </c>
      <c r="I1041" s="198"/>
      <c r="J1041" s="194"/>
      <c r="K1041" s="194"/>
      <c r="L1041" s="199"/>
      <c r="M1041" s="200"/>
      <c r="N1041" s="201"/>
      <c r="O1041" s="201"/>
      <c r="P1041" s="201"/>
      <c r="Q1041" s="201"/>
      <c r="R1041" s="201"/>
      <c r="S1041" s="201"/>
      <c r="T1041" s="202"/>
      <c r="AT1041" s="203" t="s">
        <v>154</v>
      </c>
      <c r="AU1041" s="203" t="s">
        <v>85</v>
      </c>
      <c r="AV1041" s="13" t="s">
        <v>83</v>
      </c>
      <c r="AW1041" s="13" t="s">
        <v>36</v>
      </c>
      <c r="AX1041" s="13" t="s">
        <v>75</v>
      </c>
      <c r="AY1041" s="203" t="s">
        <v>142</v>
      </c>
    </row>
    <row r="1042" spans="1:51" s="14" customFormat="1" ht="11.25">
      <c r="B1042" s="204"/>
      <c r="C1042" s="205"/>
      <c r="D1042" s="195" t="s">
        <v>154</v>
      </c>
      <c r="E1042" s="206" t="s">
        <v>21</v>
      </c>
      <c r="F1042" s="207" t="s">
        <v>315</v>
      </c>
      <c r="G1042" s="205"/>
      <c r="H1042" s="208">
        <v>9.375</v>
      </c>
      <c r="I1042" s="209"/>
      <c r="J1042" s="205"/>
      <c r="K1042" s="205"/>
      <c r="L1042" s="210"/>
      <c r="M1042" s="211"/>
      <c r="N1042" s="212"/>
      <c r="O1042" s="212"/>
      <c r="P1042" s="212"/>
      <c r="Q1042" s="212"/>
      <c r="R1042" s="212"/>
      <c r="S1042" s="212"/>
      <c r="T1042" s="213"/>
      <c r="AT1042" s="214" t="s">
        <v>154</v>
      </c>
      <c r="AU1042" s="214" t="s">
        <v>85</v>
      </c>
      <c r="AV1042" s="14" t="s">
        <v>85</v>
      </c>
      <c r="AW1042" s="14" t="s">
        <v>36</v>
      </c>
      <c r="AX1042" s="14" t="s">
        <v>75</v>
      </c>
      <c r="AY1042" s="214" t="s">
        <v>142</v>
      </c>
    </row>
    <row r="1043" spans="1:51" s="15" customFormat="1" ht="11.25">
      <c r="B1043" s="215"/>
      <c r="C1043" s="216"/>
      <c r="D1043" s="195" t="s">
        <v>154</v>
      </c>
      <c r="E1043" s="217" t="s">
        <v>21</v>
      </c>
      <c r="F1043" s="218" t="s">
        <v>161</v>
      </c>
      <c r="G1043" s="216"/>
      <c r="H1043" s="219">
        <v>18.75</v>
      </c>
      <c r="I1043" s="220"/>
      <c r="J1043" s="216"/>
      <c r="K1043" s="216"/>
      <c r="L1043" s="221"/>
      <c r="M1043" s="222"/>
      <c r="N1043" s="223"/>
      <c r="O1043" s="223"/>
      <c r="P1043" s="223"/>
      <c r="Q1043" s="223"/>
      <c r="R1043" s="223"/>
      <c r="S1043" s="223"/>
      <c r="T1043" s="224"/>
      <c r="AT1043" s="225" t="s">
        <v>154</v>
      </c>
      <c r="AU1043" s="225" t="s">
        <v>85</v>
      </c>
      <c r="AV1043" s="15" t="s">
        <v>143</v>
      </c>
      <c r="AW1043" s="15" t="s">
        <v>36</v>
      </c>
      <c r="AX1043" s="15" t="s">
        <v>75</v>
      </c>
      <c r="AY1043" s="225" t="s">
        <v>142</v>
      </c>
    </row>
    <row r="1044" spans="1:51" s="16" customFormat="1" ht="11.25">
      <c r="B1044" s="226"/>
      <c r="C1044" s="227"/>
      <c r="D1044" s="195" t="s">
        <v>154</v>
      </c>
      <c r="E1044" s="228" t="s">
        <v>21</v>
      </c>
      <c r="F1044" s="229" t="s">
        <v>164</v>
      </c>
      <c r="G1044" s="227"/>
      <c r="H1044" s="230">
        <v>18.75</v>
      </c>
      <c r="I1044" s="231"/>
      <c r="J1044" s="227"/>
      <c r="K1044" s="227"/>
      <c r="L1044" s="232"/>
      <c r="M1044" s="248"/>
      <c r="N1044" s="249"/>
      <c r="O1044" s="249"/>
      <c r="P1044" s="249"/>
      <c r="Q1044" s="249"/>
      <c r="R1044" s="249"/>
      <c r="S1044" s="249"/>
      <c r="T1044" s="250"/>
      <c r="AT1044" s="236" t="s">
        <v>154</v>
      </c>
      <c r="AU1044" s="236" t="s">
        <v>85</v>
      </c>
      <c r="AV1044" s="16" t="s">
        <v>150</v>
      </c>
      <c r="AW1044" s="16" t="s">
        <v>36</v>
      </c>
      <c r="AX1044" s="16" t="s">
        <v>83</v>
      </c>
      <c r="AY1044" s="236" t="s">
        <v>142</v>
      </c>
    </row>
    <row r="1045" spans="1:51" s="2" customFormat="1" ht="6.95" customHeight="1">
      <c r="A1045" s="36"/>
      <c r="B1045" s="49"/>
      <c r="C1045" s="50"/>
      <c r="D1045" s="50"/>
      <c r="E1045" s="50"/>
      <c r="F1045" s="50"/>
      <c r="G1045" s="50"/>
      <c r="H1045" s="50"/>
      <c r="I1045" s="50"/>
      <c r="J1045" s="50"/>
      <c r="K1045" s="50"/>
      <c r="L1045" s="41"/>
      <c r="M1045" s="36"/>
      <c r="O1045" s="36"/>
      <c r="P1045" s="36"/>
      <c r="Q1045" s="36"/>
      <c r="R1045" s="36"/>
      <c r="S1045" s="36"/>
      <c r="T1045" s="36"/>
      <c r="U1045" s="36"/>
      <c r="V1045" s="36"/>
      <c r="W1045" s="36"/>
      <c r="X1045" s="36"/>
      <c r="Y1045" s="36"/>
      <c r="Z1045" s="36"/>
      <c r="AA1045" s="36"/>
      <c r="AB1045" s="36"/>
      <c r="AC1045" s="36"/>
      <c r="AD1045" s="36"/>
      <c r="AE1045" s="36"/>
    </row>
  </sheetData>
  <sheetProtection algorithmName="SHA-512" hashValue="sH0WJnF77m+Ty8AUF+Hiqsu3zkhnCHiC/+Lms3FdeXYhaCTPK3mme9DDzoOcD1ss4lGfoSTtB9k5ylt3vtnyRA==" saltValue="e7EksDOe8ZRTx9AlhzhzfSOe6LDeinJFVjmGKwTGR6KrXNhyrTgBgC07YWX8ssaJAdK4xFmnizDUHfXHPYDXAg==" spinCount="100000" sheet="1" objects="1" scenarios="1" formatColumns="0" formatRows="0" autoFilter="0"/>
  <autoFilter ref="C100:K1044" xr:uid="{00000000-0009-0000-0000-000001000000}"/>
  <mergeCells count="9">
    <mergeCell ref="E50:H50"/>
    <mergeCell ref="E91:H91"/>
    <mergeCell ref="E93:H93"/>
    <mergeCell ref="L2:V2"/>
    <mergeCell ref="E7:H7"/>
    <mergeCell ref="E9:H9"/>
    <mergeCell ref="E18:H18"/>
    <mergeCell ref="E27:H27"/>
    <mergeCell ref="E48:H48"/>
  </mergeCells>
  <hyperlinks>
    <hyperlink ref="F105" r:id="rId1" xr:uid="{00000000-0004-0000-0100-000000000000}"/>
    <hyperlink ref="F118" r:id="rId2" xr:uid="{00000000-0004-0000-0100-000001000000}"/>
    <hyperlink ref="F128" r:id="rId3" xr:uid="{00000000-0004-0000-0100-000002000000}"/>
    <hyperlink ref="F133" r:id="rId4" xr:uid="{00000000-0004-0000-0100-000003000000}"/>
    <hyperlink ref="F139" r:id="rId5" xr:uid="{00000000-0004-0000-0100-000004000000}"/>
    <hyperlink ref="F146" r:id="rId6" xr:uid="{00000000-0004-0000-0100-000005000000}"/>
    <hyperlink ref="F156" r:id="rId7" xr:uid="{00000000-0004-0000-0100-000006000000}"/>
    <hyperlink ref="F177" r:id="rId8" xr:uid="{00000000-0004-0000-0100-000007000000}"/>
    <hyperlink ref="F185" r:id="rId9" xr:uid="{00000000-0004-0000-0100-000008000000}"/>
    <hyperlink ref="F193" r:id="rId10" xr:uid="{00000000-0004-0000-0100-000009000000}"/>
    <hyperlink ref="F195" r:id="rId11" xr:uid="{00000000-0004-0000-0100-00000A000000}"/>
    <hyperlink ref="F200" r:id="rId12" xr:uid="{00000000-0004-0000-0100-00000B000000}"/>
    <hyperlink ref="F205" r:id="rId13" xr:uid="{00000000-0004-0000-0100-00000C000000}"/>
    <hyperlink ref="F210" r:id="rId14" xr:uid="{00000000-0004-0000-0100-00000D000000}"/>
    <hyperlink ref="F216" r:id="rId15" xr:uid="{00000000-0004-0000-0100-00000E000000}"/>
    <hyperlink ref="F222" r:id="rId16" xr:uid="{00000000-0004-0000-0100-00000F000000}"/>
    <hyperlink ref="F224" r:id="rId17" xr:uid="{00000000-0004-0000-0100-000010000000}"/>
    <hyperlink ref="F231" r:id="rId18" xr:uid="{00000000-0004-0000-0100-000011000000}"/>
    <hyperlink ref="F244" r:id="rId19" xr:uid="{00000000-0004-0000-0100-000012000000}"/>
    <hyperlink ref="F250" r:id="rId20" xr:uid="{00000000-0004-0000-0100-000013000000}"/>
    <hyperlink ref="F268" r:id="rId21" xr:uid="{00000000-0004-0000-0100-000014000000}"/>
    <hyperlink ref="F275" r:id="rId22" xr:uid="{00000000-0004-0000-0100-000015000000}"/>
    <hyperlink ref="F282" r:id="rId23" xr:uid="{00000000-0004-0000-0100-000016000000}"/>
    <hyperlink ref="F289" r:id="rId24" xr:uid="{00000000-0004-0000-0100-000017000000}"/>
    <hyperlink ref="F295" r:id="rId25" xr:uid="{00000000-0004-0000-0100-000018000000}"/>
    <hyperlink ref="F318" r:id="rId26" xr:uid="{00000000-0004-0000-0100-000019000000}"/>
    <hyperlink ref="F327" r:id="rId27" xr:uid="{00000000-0004-0000-0100-00001A000000}"/>
    <hyperlink ref="F336" r:id="rId28" xr:uid="{00000000-0004-0000-0100-00001B000000}"/>
    <hyperlink ref="F344" r:id="rId29" xr:uid="{00000000-0004-0000-0100-00001C000000}"/>
    <hyperlink ref="F373" r:id="rId30" xr:uid="{00000000-0004-0000-0100-00001D000000}"/>
    <hyperlink ref="F380" r:id="rId31" xr:uid="{00000000-0004-0000-0100-00001E000000}"/>
    <hyperlink ref="F408" r:id="rId32" xr:uid="{00000000-0004-0000-0100-00001F000000}"/>
    <hyperlink ref="F427" r:id="rId33" xr:uid="{00000000-0004-0000-0100-000020000000}"/>
    <hyperlink ref="F449" r:id="rId34" xr:uid="{00000000-0004-0000-0100-000021000000}"/>
    <hyperlink ref="F458" r:id="rId35" xr:uid="{00000000-0004-0000-0100-000022000000}"/>
    <hyperlink ref="F465" r:id="rId36" xr:uid="{00000000-0004-0000-0100-000023000000}"/>
    <hyperlink ref="F472" r:id="rId37" xr:uid="{00000000-0004-0000-0100-000024000000}"/>
    <hyperlink ref="F479" r:id="rId38" xr:uid="{00000000-0004-0000-0100-000025000000}"/>
    <hyperlink ref="F486" r:id="rId39" xr:uid="{00000000-0004-0000-0100-000026000000}"/>
    <hyperlink ref="F504" r:id="rId40" xr:uid="{00000000-0004-0000-0100-000027000000}"/>
    <hyperlink ref="F508" r:id="rId41" xr:uid="{00000000-0004-0000-0100-000028000000}"/>
    <hyperlink ref="F510" r:id="rId42" xr:uid="{00000000-0004-0000-0100-000029000000}"/>
    <hyperlink ref="F512" r:id="rId43" xr:uid="{00000000-0004-0000-0100-00002A000000}"/>
    <hyperlink ref="F514" r:id="rId44" xr:uid="{00000000-0004-0000-0100-00002B000000}"/>
    <hyperlink ref="F516" r:id="rId45" xr:uid="{00000000-0004-0000-0100-00002C000000}"/>
    <hyperlink ref="F522" r:id="rId46" xr:uid="{00000000-0004-0000-0100-00002D000000}"/>
    <hyperlink ref="F528" r:id="rId47" xr:uid="{00000000-0004-0000-0100-00002E000000}"/>
    <hyperlink ref="F534" r:id="rId48" xr:uid="{00000000-0004-0000-0100-00002F000000}"/>
    <hyperlink ref="F540" r:id="rId49" xr:uid="{00000000-0004-0000-0100-000030000000}"/>
    <hyperlink ref="F545" r:id="rId50" xr:uid="{00000000-0004-0000-0100-000031000000}"/>
    <hyperlink ref="F551" r:id="rId51" xr:uid="{00000000-0004-0000-0100-000032000000}"/>
    <hyperlink ref="F556" r:id="rId52" xr:uid="{00000000-0004-0000-0100-000033000000}"/>
    <hyperlink ref="F561" r:id="rId53" xr:uid="{00000000-0004-0000-0100-000034000000}"/>
    <hyperlink ref="F566" r:id="rId54" xr:uid="{00000000-0004-0000-0100-000035000000}"/>
    <hyperlink ref="F573" r:id="rId55" xr:uid="{00000000-0004-0000-0100-000036000000}"/>
    <hyperlink ref="F583" r:id="rId56" xr:uid="{00000000-0004-0000-0100-000037000000}"/>
    <hyperlink ref="F597" r:id="rId57" xr:uid="{00000000-0004-0000-0100-000038000000}"/>
    <hyperlink ref="F599" r:id="rId58" xr:uid="{00000000-0004-0000-0100-000039000000}"/>
    <hyperlink ref="F601" r:id="rId59" xr:uid="{00000000-0004-0000-0100-00003A000000}"/>
    <hyperlink ref="F605" r:id="rId60" xr:uid="{00000000-0004-0000-0100-00003B000000}"/>
    <hyperlink ref="F608" r:id="rId61" xr:uid="{00000000-0004-0000-0100-00003C000000}"/>
    <hyperlink ref="F612" r:id="rId62" xr:uid="{00000000-0004-0000-0100-00003D000000}"/>
    <hyperlink ref="F620" r:id="rId63" xr:uid="{00000000-0004-0000-0100-00003E000000}"/>
    <hyperlink ref="F626" r:id="rId64" xr:uid="{00000000-0004-0000-0100-00003F000000}"/>
    <hyperlink ref="F636" r:id="rId65" xr:uid="{00000000-0004-0000-0100-000040000000}"/>
    <hyperlink ref="F642" r:id="rId66" xr:uid="{00000000-0004-0000-0100-000041000000}"/>
    <hyperlink ref="F652" r:id="rId67" xr:uid="{00000000-0004-0000-0100-000042000000}"/>
    <hyperlink ref="F658" r:id="rId68" xr:uid="{00000000-0004-0000-0100-000043000000}"/>
    <hyperlink ref="F666" r:id="rId69" xr:uid="{00000000-0004-0000-0100-000044000000}"/>
    <hyperlink ref="F672" r:id="rId70" xr:uid="{00000000-0004-0000-0100-000045000000}"/>
    <hyperlink ref="F682" r:id="rId71" xr:uid="{00000000-0004-0000-0100-000046000000}"/>
    <hyperlink ref="F688" r:id="rId72" xr:uid="{00000000-0004-0000-0100-000047000000}"/>
    <hyperlink ref="F702" r:id="rId73" xr:uid="{00000000-0004-0000-0100-000048000000}"/>
    <hyperlink ref="F705" r:id="rId74" xr:uid="{00000000-0004-0000-0100-000049000000}"/>
    <hyperlink ref="F708" r:id="rId75" xr:uid="{00000000-0004-0000-0100-00004A000000}"/>
    <hyperlink ref="F729" r:id="rId76" xr:uid="{00000000-0004-0000-0100-00004B000000}"/>
    <hyperlink ref="F737" r:id="rId77" xr:uid="{00000000-0004-0000-0100-00004C000000}"/>
    <hyperlink ref="F739" r:id="rId78" xr:uid="{00000000-0004-0000-0100-00004D000000}"/>
    <hyperlink ref="F759" r:id="rId79" xr:uid="{00000000-0004-0000-0100-00004E000000}"/>
    <hyperlink ref="F769" r:id="rId80" xr:uid="{00000000-0004-0000-0100-00004F000000}"/>
    <hyperlink ref="F777" r:id="rId81" xr:uid="{00000000-0004-0000-0100-000050000000}"/>
    <hyperlink ref="F786" r:id="rId82" xr:uid="{00000000-0004-0000-0100-000051000000}"/>
    <hyperlink ref="F791" r:id="rId83" xr:uid="{00000000-0004-0000-0100-000052000000}"/>
    <hyperlink ref="F794" r:id="rId84" xr:uid="{00000000-0004-0000-0100-000053000000}"/>
    <hyperlink ref="F800" r:id="rId85" xr:uid="{00000000-0004-0000-0100-000054000000}"/>
    <hyperlink ref="F803" r:id="rId86" xr:uid="{00000000-0004-0000-0100-000055000000}"/>
    <hyperlink ref="F808" r:id="rId87" xr:uid="{00000000-0004-0000-0100-000056000000}"/>
    <hyperlink ref="F810" r:id="rId88" xr:uid="{00000000-0004-0000-0100-000057000000}"/>
    <hyperlink ref="F813" r:id="rId89" xr:uid="{00000000-0004-0000-0100-000058000000}"/>
    <hyperlink ref="F818" r:id="rId90" xr:uid="{00000000-0004-0000-0100-000059000000}"/>
    <hyperlink ref="F823" r:id="rId91" xr:uid="{00000000-0004-0000-0100-00005A000000}"/>
    <hyperlink ref="F828" r:id="rId92" xr:uid="{00000000-0004-0000-0100-00005B000000}"/>
    <hyperlink ref="F833" r:id="rId93" xr:uid="{00000000-0004-0000-0100-00005C000000}"/>
    <hyperlink ref="F838" r:id="rId94" xr:uid="{00000000-0004-0000-0100-00005D000000}"/>
    <hyperlink ref="F847" r:id="rId95" xr:uid="{00000000-0004-0000-0100-00005E000000}"/>
    <hyperlink ref="F849" r:id="rId96" xr:uid="{00000000-0004-0000-0100-00005F000000}"/>
    <hyperlink ref="F851" r:id="rId97" xr:uid="{00000000-0004-0000-0100-000060000000}"/>
    <hyperlink ref="F857" r:id="rId98" xr:uid="{00000000-0004-0000-0100-000061000000}"/>
    <hyperlink ref="F860" r:id="rId99" xr:uid="{00000000-0004-0000-0100-000062000000}"/>
    <hyperlink ref="F866" r:id="rId100" xr:uid="{00000000-0004-0000-0100-000063000000}"/>
    <hyperlink ref="F876" r:id="rId101" xr:uid="{00000000-0004-0000-0100-000064000000}"/>
    <hyperlink ref="F879" r:id="rId102" xr:uid="{00000000-0004-0000-0100-000065000000}"/>
    <hyperlink ref="F887" r:id="rId103" xr:uid="{00000000-0004-0000-0100-000066000000}"/>
    <hyperlink ref="F893" r:id="rId104" xr:uid="{00000000-0004-0000-0100-000067000000}"/>
    <hyperlink ref="F901" r:id="rId105" xr:uid="{00000000-0004-0000-0100-000068000000}"/>
    <hyperlink ref="F904" r:id="rId106" xr:uid="{00000000-0004-0000-0100-000069000000}"/>
    <hyperlink ref="F910" r:id="rId107" xr:uid="{00000000-0004-0000-0100-00006A000000}"/>
    <hyperlink ref="F912" r:id="rId108" xr:uid="{00000000-0004-0000-0100-00006B000000}"/>
    <hyperlink ref="F914" r:id="rId109" xr:uid="{00000000-0004-0000-0100-00006C000000}"/>
    <hyperlink ref="F922" r:id="rId110" xr:uid="{00000000-0004-0000-0100-00006D000000}"/>
    <hyperlink ref="F926" r:id="rId111" xr:uid="{00000000-0004-0000-0100-00006E000000}"/>
    <hyperlink ref="F932" r:id="rId112" xr:uid="{00000000-0004-0000-0100-00006F000000}"/>
    <hyperlink ref="F935" r:id="rId113" xr:uid="{00000000-0004-0000-0100-000070000000}"/>
    <hyperlink ref="F942" r:id="rId114" xr:uid="{00000000-0004-0000-0100-000071000000}"/>
    <hyperlink ref="F944" r:id="rId115" xr:uid="{00000000-0004-0000-0100-000072000000}"/>
    <hyperlink ref="F946" r:id="rId116" xr:uid="{00000000-0004-0000-0100-000073000000}"/>
    <hyperlink ref="F950" r:id="rId117" xr:uid="{00000000-0004-0000-0100-000074000000}"/>
    <hyperlink ref="F959" r:id="rId118" xr:uid="{00000000-0004-0000-0100-000075000000}"/>
    <hyperlink ref="F967" r:id="rId119" xr:uid="{00000000-0004-0000-0100-000076000000}"/>
    <hyperlink ref="F973" r:id="rId120" xr:uid="{00000000-0004-0000-0100-000077000000}"/>
    <hyperlink ref="F975" r:id="rId121" xr:uid="{00000000-0004-0000-0100-000078000000}"/>
    <hyperlink ref="F978" r:id="rId122" xr:uid="{00000000-0004-0000-0100-000079000000}"/>
    <hyperlink ref="F984" r:id="rId123" xr:uid="{00000000-0004-0000-0100-00007A000000}"/>
    <hyperlink ref="F986" r:id="rId124" xr:uid="{00000000-0004-0000-0100-00007B000000}"/>
    <hyperlink ref="F990" r:id="rId125" xr:uid="{00000000-0004-0000-0100-00007C000000}"/>
    <hyperlink ref="F992" r:id="rId126" xr:uid="{00000000-0004-0000-0100-00007D000000}"/>
    <hyperlink ref="F998" r:id="rId127" xr:uid="{00000000-0004-0000-0100-00007E000000}"/>
    <hyperlink ref="F1001" r:id="rId128" xr:uid="{00000000-0004-0000-0100-00007F000000}"/>
    <hyperlink ref="F1007" r:id="rId129" xr:uid="{00000000-0004-0000-0100-000080000000}"/>
    <hyperlink ref="F1021" r:id="rId130" xr:uid="{00000000-0004-0000-0100-000081000000}"/>
    <hyperlink ref="F1028" r:id="rId131" xr:uid="{00000000-0004-0000-0100-000082000000}"/>
    <hyperlink ref="F1032" r:id="rId132" xr:uid="{00000000-0004-0000-0100-000083000000}"/>
    <hyperlink ref="F1037" r:id="rId133" xr:uid="{00000000-0004-0000-0100-000084000000}"/>
  </hyperlinks>
  <pageMargins left="0.39370078740157483" right="0.39370078740157483" top="0.39370078740157483" bottom="0.39370078740157483" header="0" footer="0"/>
  <pageSetup paperSize="9" scale="84" fitToHeight="100" orientation="landscape" r:id="rId134"/>
  <headerFooter>
    <oddFooter>&amp;CStrana &amp;P z &amp;N</oddFooter>
  </headerFooter>
  <drawing r:id="rId13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3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9"/>
      <c r="M2" s="379"/>
      <c r="N2" s="379"/>
      <c r="O2" s="379"/>
      <c r="P2" s="379"/>
      <c r="Q2" s="379"/>
      <c r="R2" s="379"/>
      <c r="S2" s="379"/>
      <c r="T2" s="379"/>
      <c r="U2" s="379"/>
      <c r="V2" s="379"/>
      <c r="AT2" s="19" t="s">
        <v>88</v>
      </c>
    </row>
    <row r="3" spans="1:46" s="1" customFormat="1" ht="6.95" customHeight="1">
      <c r="B3" s="103"/>
      <c r="C3" s="104"/>
      <c r="D3" s="104"/>
      <c r="E3" s="104"/>
      <c r="F3" s="104"/>
      <c r="G3" s="104"/>
      <c r="H3" s="104"/>
      <c r="I3" s="104"/>
      <c r="J3" s="104"/>
      <c r="K3" s="104"/>
      <c r="L3" s="22"/>
      <c r="AT3" s="19" t="s">
        <v>85</v>
      </c>
    </row>
    <row r="4" spans="1:46" s="1" customFormat="1" ht="24.95" customHeight="1">
      <c r="B4" s="22"/>
      <c r="D4" s="105" t="s">
        <v>98</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0" t="str">
        <f>'Rekapitulace stavby'!K6</f>
        <v>Nástavba jazykových učeben ZŠ Jungmannova</v>
      </c>
      <c r="F7" s="381"/>
      <c r="G7" s="381"/>
      <c r="H7" s="381"/>
      <c r="L7" s="22"/>
    </row>
    <row r="8" spans="1:46" s="2" customFormat="1" ht="12" customHeight="1">
      <c r="A8" s="36"/>
      <c r="B8" s="41"/>
      <c r="C8" s="36"/>
      <c r="D8" s="107" t="s">
        <v>99</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2" t="s">
        <v>1256</v>
      </c>
      <c r="F9" s="383"/>
      <c r="G9" s="383"/>
      <c r="H9" s="383"/>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21</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22</v>
      </c>
      <c r="E12" s="36"/>
      <c r="F12" s="109" t="s">
        <v>23</v>
      </c>
      <c r="G12" s="36"/>
      <c r="H12" s="36"/>
      <c r="I12" s="107" t="s">
        <v>24</v>
      </c>
      <c r="J12" s="110" t="str">
        <f>'Rekapitulace stavby'!AN8</f>
        <v>31. 1. 2022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26</v>
      </c>
      <c r="E14" s="36"/>
      <c r="F14" s="36"/>
      <c r="G14" s="36"/>
      <c r="H14" s="36"/>
      <c r="I14" s="107" t="s">
        <v>27</v>
      </c>
      <c r="J14" s="109" t="s">
        <v>21</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28</v>
      </c>
      <c r="F15" s="36"/>
      <c r="G15" s="36"/>
      <c r="H15" s="36"/>
      <c r="I15" s="107" t="s">
        <v>29</v>
      </c>
      <c r="J15" s="109" t="s">
        <v>21</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30</v>
      </c>
      <c r="E17" s="36"/>
      <c r="F17" s="36"/>
      <c r="G17" s="36"/>
      <c r="H17" s="36"/>
      <c r="I17" s="107" t="s">
        <v>27</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4" t="str">
        <f>'Rekapitulace stavby'!E14</f>
        <v>Vyplň údaj</v>
      </c>
      <c r="F18" s="385"/>
      <c r="G18" s="385"/>
      <c r="H18" s="385"/>
      <c r="I18" s="107" t="s">
        <v>29</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32</v>
      </c>
      <c r="E20" s="36"/>
      <c r="F20" s="36"/>
      <c r="G20" s="36"/>
      <c r="H20" s="36"/>
      <c r="I20" s="107" t="s">
        <v>27</v>
      </c>
      <c r="J20" s="109" t="s">
        <v>33</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34</v>
      </c>
      <c r="F21" s="36"/>
      <c r="G21" s="36"/>
      <c r="H21" s="36"/>
      <c r="I21" s="107" t="s">
        <v>29</v>
      </c>
      <c r="J21" s="109" t="s">
        <v>35</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37</v>
      </c>
      <c r="E23" s="36"/>
      <c r="F23" s="36"/>
      <c r="G23" s="36"/>
      <c r="H23" s="36"/>
      <c r="I23" s="107" t="s">
        <v>27</v>
      </c>
      <c r="J23" s="109" t="str">
        <f>IF('Rekapitulace stavby'!AN19="","",'Rekapitulace stavby'!AN19)</f>
        <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tr">
        <f>IF('Rekapitulace stavby'!E20="","",'Rekapitulace stavby'!E20)</f>
        <v xml:space="preserve"> </v>
      </c>
      <c r="F24" s="36"/>
      <c r="G24" s="36"/>
      <c r="H24" s="36"/>
      <c r="I24" s="107" t="s">
        <v>29</v>
      </c>
      <c r="J24" s="109" t="str">
        <f>IF('Rekapitulace stavby'!AN20="","",'Rekapitulace stavby'!AN20)</f>
        <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39</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47.25" customHeight="1">
      <c r="A27" s="111"/>
      <c r="B27" s="112"/>
      <c r="C27" s="111"/>
      <c r="D27" s="111"/>
      <c r="E27" s="386" t="s">
        <v>40</v>
      </c>
      <c r="F27" s="386"/>
      <c r="G27" s="386"/>
      <c r="H27" s="386"/>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41</v>
      </c>
      <c r="E30" s="36"/>
      <c r="F30" s="36"/>
      <c r="G30" s="36"/>
      <c r="H30" s="36"/>
      <c r="I30" s="36"/>
      <c r="J30" s="116">
        <f>ROUND(J93,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43</v>
      </c>
      <c r="G32" s="36"/>
      <c r="H32" s="36"/>
      <c r="I32" s="117" t="s">
        <v>42</v>
      </c>
      <c r="J32" s="117" t="s">
        <v>44</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45</v>
      </c>
      <c r="E33" s="107" t="s">
        <v>46</v>
      </c>
      <c r="F33" s="119">
        <f>ROUND((SUM(BE93:BE238)),  2)</f>
        <v>0</v>
      </c>
      <c r="G33" s="36"/>
      <c r="H33" s="36"/>
      <c r="I33" s="120">
        <v>0.21</v>
      </c>
      <c r="J33" s="119">
        <f>ROUND(((SUM(BE93:BE238))*I33),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47</v>
      </c>
      <c r="F34" s="119">
        <f>ROUND((SUM(BF93:BF238)),  2)</f>
        <v>0</v>
      </c>
      <c r="G34" s="36"/>
      <c r="H34" s="36"/>
      <c r="I34" s="120">
        <v>0.15</v>
      </c>
      <c r="J34" s="119">
        <f>ROUND(((SUM(BF93:BF238))*I34),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48</v>
      </c>
      <c r="F35" s="119">
        <f>ROUND((SUM(BG93:BG238)),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49</v>
      </c>
      <c r="F36" s="119">
        <f>ROUND((SUM(BH93:BH238)),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50</v>
      </c>
      <c r="F37" s="119">
        <f>ROUND((SUM(BI93:BI238)),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51</v>
      </c>
      <c r="E39" s="123"/>
      <c r="F39" s="123"/>
      <c r="G39" s="124" t="s">
        <v>52</v>
      </c>
      <c r="H39" s="125" t="s">
        <v>53</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101</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7" t="str">
        <f>E7</f>
        <v>Nástavba jazykových učeben ZŠ Jungmannova</v>
      </c>
      <c r="F48" s="388"/>
      <c r="G48" s="388"/>
      <c r="H48" s="388"/>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99</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40" t="str">
        <f>E9</f>
        <v>02 - Zdravotně technické instalace</v>
      </c>
      <c r="F50" s="389"/>
      <c r="G50" s="389"/>
      <c r="H50" s="389"/>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Plzeňská 30/14 266 01, Beroun -Město</v>
      </c>
      <c r="G52" s="38"/>
      <c r="H52" s="38"/>
      <c r="I52" s="31" t="s">
        <v>24</v>
      </c>
      <c r="J52" s="61" t="str">
        <f>IF(J12="","",J12)</f>
        <v>31. 1. 2022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26</v>
      </c>
      <c r="D54" s="38"/>
      <c r="E54" s="38"/>
      <c r="F54" s="29" t="str">
        <f>E15</f>
        <v>Město Beroun</v>
      </c>
      <c r="G54" s="38"/>
      <c r="H54" s="38"/>
      <c r="I54" s="31" t="s">
        <v>32</v>
      </c>
      <c r="J54" s="34" t="str">
        <f>E21</f>
        <v>Ing. Luboš Rajniš</v>
      </c>
      <c r="K54" s="38"/>
      <c r="L54" s="108"/>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37</v>
      </c>
      <c r="J55" s="34" t="str">
        <f>E24</f>
        <v xml:space="preserve">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102</v>
      </c>
      <c r="D57" s="133"/>
      <c r="E57" s="133"/>
      <c r="F57" s="133"/>
      <c r="G57" s="133"/>
      <c r="H57" s="133"/>
      <c r="I57" s="133"/>
      <c r="J57" s="134" t="s">
        <v>103</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73</v>
      </c>
      <c r="D59" s="38"/>
      <c r="E59" s="38"/>
      <c r="F59" s="38"/>
      <c r="G59" s="38"/>
      <c r="H59" s="38"/>
      <c r="I59" s="38"/>
      <c r="J59" s="79">
        <f>J93</f>
        <v>0</v>
      </c>
      <c r="K59" s="38"/>
      <c r="L59" s="108"/>
      <c r="S59" s="36"/>
      <c r="T59" s="36"/>
      <c r="U59" s="36"/>
      <c r="V59" s="36"/>
      <c r="W59" s="36"/>
      <c r="X59" s="36"/>
      <c r="Y59" s="36"/>
      <c r="Z59" s="36"/>
      <c r="AA59" s="36"/>
      <c r="AB59" s="36"/>
      <c r="AC59" s="36"/>
      <c r="AD59" s="36"/>
      <c r="AE59" s="36"/>
      <c r="AU59" s="19" t="s">
        <v>104</v>
      </c>
    </row>
    <row r="60" spans="1:47" s="9" customFormat="1" ht="24.95" customHeight="1">
      <c r="B60" s="136"/>
      <c r="C60" s="137"/>
      <c r="D60" s="138" t="s">
        <v>105</v>
      </c>
      <c r="E60" s="139"/>
      <c r="F60" s="139"/>
      <c r="G60" s="139"/>
      <c r="H60" s="139"/>
      <c r="I60" s="139"/>
      <c r="J60" s="140">
        <f>J94</f>
        <v>0</v>
      </c>
      <c r="K60" s="137"/>
      <c r="L60" s="141"/>
    </row>
    <row r="61" spans="1:47" s="10" customFormat="1" ht="19.899999999999999" customHeight="1">
      <c r="B61" s="142"/>
      <c r="C61" s="143"/>
      <c r="D61" s="144" t="s">
        <v>1257</v>
      </c>
      <c r="E61" s="145"/>
      <c r="F61" s="145"/>
      <c r="G61" s="145"/>
      <c r="H61" s="145"/>
      <c r="I61" s="145"/>
      <c r="J61" s="146">
        <f>J95</f>
        <v>0</v>
      </c>
      <c r="K61" s="143"/>
      <c r="L61" s="147"/>
    </row>
    <row r="62" spans="1:47" s="10" customFormat="1" ht="19.899999999999999" customHeight="1">
      <c r="B62" s="142"/>
      <c r="C62" s="143"/>
      <c r="D62" s="144" t="s">
        <v>107</v>
      </c>
      <c r="E62" s="145"/>
      <c r="F62" s="145"/>
      <c r="G62" s="145"/>
      <c r="H62" s="145"/>
      <c r="I62" s="145"/>
      <c r="J62" s="146">
        <f>J118</f>
        <v>0</v>
      </c>
      <c r="K62" s="143"/>
      <c r="L62" s="147"/>
    </row>
    <row r="63" spans="1:47" s="10" customFormat="1" ht="19.899999999999999" customHeight="1">
      <c r="B63" s="142"/>
      <c r="C63" s="143"/>
      <c r="D63" s="144" t="s">
        <v>1258</v>
      </c>
      <c r="E63" s="145"/>
      <c r="F63" s="145"/>
      <c r="G63" s="145"/>
      <c r="H63" s="145"/>
      <c r="I63" s="145"/>
      <c r="J63" s="146">
        <f>J123</f>
        <v>0</v>
      </c>
      <c r="K63" s="143"/>
      <c r="L63" s="147"/>
    </row>
    <row r="64" spans="1:47" s="10" customFormat="1" ht="14.85" customHeight="1">
      <c r="B64" s="142"/>
      <c r="C64" s="143"/>
      <c r="D64" s="144" t="s">
        <v>1259</v>
      </c>
      <c r="E64" s="145"/>
      <c r="F64" s="145"/>
      <c r="G64" s="145"/>
      <c r="H64" s="145"/>
      <c r="I64" s="145"/>
      <c r="J64" s="146">
        <f>J124</f>
        <v>0</v>
      </c>
      <c r="K64" s="143"/>
      <c r="L64" s="147"/>
    </row>
    <row r="65" spans="1:31" s="10" customFormat="1" ht="19.899999999999999" customHeight="1">
      <c r="B65" s="142"/>
      <c r="C65" s="143"/>
      <c r="D65" s="144" t="s">
        <v>1260</v>
      </c>
      <c r="E65" s="145"/>
      <c r="F65" s="145"/>
      <c r="G65" s="145"/>
      <c r="H65" s="145"/>
      <c r="I65" s="145"/>
      <c r="J65" s="146">
        <f>J133</f>
        <v>0</v>
      </c>
      <c r="K65" s="143"/>
      <c r="L65" s="147"/>
    </row>
    <row r="66" spans="1:31" s="10" customFormat="1" ht="19.899999999999999" customHeight="1">
      <c r="B66" s="142"/>
      <c r="C66" s="143"/>
      <c r="D66" s="144" t="s">
        <v>109</v>
      </c>
      <c r="E66" s="145"/>
      <c r="F66" s="145"/>
      <c r="G66" s="145"/>
      <c r="H66" s="145"/>
      <c r="I66" s="145"/>
      <c r="J66" s="146">
        <f>J147</f>
        <v>0</v>
      </c>
      <c r="K66" s="143"/>
      <c r="L66" s="147"/>
    </row>
    <row r="67" spans="1:31" s="10" customFormat="1" ht="19.899999999999999" customHeight="1">
      <c r="B67" s="142"/>
      <c r="C67" s="143"/>
      <c r="D67" s="144" t="s">
        <v>110</v>
      </c>
      <c r="E67" s="145"/>
      <c r="F67" s="145"/>
      <c r="G67" s="145"/>
      <c r="H67" s="145"/>
      <c r="I67" s="145"/>
      <c r="J67" s="146">
        <f>J154</f>
        <v>0</v>
      </c>
      <c r="K67" s="143"/>
      <c r="L67" s="147"/>
    </row>
    <row r="68" spans="1:31" s="10" customFormat="1" ht="19.899999999999999" customHeight="1">
      <c r="B68" s="142"/>
      <c r="C68" s="143"/>
      <c r="D68" s="144" t="s">
        <v>111</v>
      </c>
      <c r="E68" s="145"/>
      <c r="F68" s="145"/>
      <c r="G68" s="145"/>
      <c r="H68" s="145"/>
      <c r="I68" s="145"/>
      <c r="J68" s="146">
        <f>J177</f>
        <v>0</v>
      </c>
      <c r="K68" s="143"/>
      <c r="L68" s="147"/>
    </row>
    <row r="69" spans="1:31" s="9" customFormat="1" ht="24.95" customHeight="1">
      <c r="B69" s="136"/>
      <c r="C69" s="137"/>
      <c r="D69" s="138" t="s">
        <v>112</v>
      </c>
      <c r="E69" s="139"/>
      <c r="F69" s="139"/>
      <c r="G69" s="139"/>
      <c r="H69" s="139"/>
      <c r="I69" s="139"/>
      <c r="J69" s="140">
        <f>J180</f>
        <v>0</v>
      </c>
      <c r="K69" s="137"/>
      <c r="L69" s="141"/>
    </row>
    <row r="70" spans="1:31" s="10" customFormat="1" ht="19.899999999999999" customHeight="1">
      <c r="B70" s="142"/>
      <c r="C70" s="143"/>
      <c r="D70" s="144" t="s">
        <v>116</v>
      </c>
      <c r="E70" s="145"/>
      <c r="F70" s="145"/>
      <c r="G70" s="145"/>
      <c r="H70" s="145"/>
      <c r="I70" s="145"/>
      <c r="J70" s="146">
        <f>J181</f>
        <v>0</v>
      </c>
      <c r="K70" s="143"/>
      <c r="L70" s="147"/>
    </row>
    <row r="71" spans="1:31" s="10" customFormat="1" ht="19.899999999999999" customHeight="1">
      <c r="B71" s="142"/>
      <c r="C71" s="143"/>
      <c r="D71" s="144" t="s">
        <v>1261</v>
      </c>
      <c r="E71" s="145"/>
      <c r="F71" s="145"/>
      <c r="G71" s="145"/>
      <c r="H71" s="145"/>
      <c r="I71" s="145"/>
      <c r="J71" s="146">
        <f>J197</f>
        <v>0</v>
      </c>
      <c r="K71" s="143"/>
      <c r="L71" s="147"/>
    </row>
    <row r="72" spans="1:31" s="10" customFormat="1" ht="19.899999999999999" customHeight="1">
      <c r="B72" s="142"/>
      <c r="C72" s="143"/>
      <c r="D72" s="144" t="s">
        <v>1262</v>
      </c>
      <c r="E72" s="145"/>
      <c r="F72" s="145"/>
      <c r="G72" s="145"/>
      <c r="H72" s="145"/>
      <c r="I72" s="145"/>
      <c r="J72" s="146">
        <f>J219</f>
        <v>0</v>
      </c>
      <c r="K72" s="143"/>
      <c r="L72" s="147"/>
    </row>
    <row r="73" spans="1:31" s="10" customFormat="1" ht="19.899999999999999" customHeight="1">
      <c r="B73" s="142"/>
      <c r="C73" s="143"/>
      <c r="D73" s="144" t="s">
        <v>118</v>
      </c>
      <c r="E73" s="145"/>
      <c r="F73" s="145"/>
      <c r="G73" s="145"/>
      <c r="H73" s="145"/>
      <c r="I73" s="145"/>
      <c r="J73" s="146">
        <f>J232</f>
        <v>0</v>
      </c>
      <c r="K73" s="143"/>
      <c r="L73" s="147"/>
    </row>
    <row r="74" spans="1:31" s="2" customFormat="1" ht="21.75" customHeight="1">
      <c r="A74" s="36"/>
      <c r="B74" s="37"/>
      <c r="C74" s="38"/>
      <c r="D74" s="38"/>
      <c r="E74" s="38"/>
      <c r="F74" s="38"/>
      <c r="G74" s="38"/>
      <c r="H74" s="38"/>
      <c r="I74" s="38"/>
      <c r="J74" s="38"/>
      <c r="K74" s="38"/>
      <c r="L74" s="108"/>
      <c r="S74" s="36"/>
      <c r="T74" s="36"/>
      <c r="U74" s="36"/>
      <c r="V74" s="36"/>
      <c r="W74" s="36"/>
      <c r="X74" s="36"/>
      <c r="Y74" s="36"/>
      <c r="Z74" s="36"/>
      <c r="AA74" s="36"/>
      <c r="AB74" s="36"/>
      <c r="AC74" s="36"/>
      <c r="AD74" s="36"/>
      <c r="AE74" s="36"/>
    </row>
    <row r="75" spans="1:31" s="2" customFormat="1" ht="6.95" customHeight="1">
      <c r="A75" s="36"/>
      <c r="B75" s="49"/>
      <c r="C75" s="50"/>
      <c r="D75" s="50"/>
      <c r="E75" s="50"/>
      <c r="F75" s="50"/>
      <c r="G75" s="50"/>
      <c r="H75" s="50"/>
      <c r="I75" s="50"/>
      <c r="J75" s="50"/>
      <c r="K75" s="50"/>
      <c r="L75" s="108"/>
      <c r="S75" s="36"/>
      <c r="T75" s="36"/>
      <c r="U75" s="36"/>
      <c r="V75" s="36"/>
      <c r="W75" s="36"/>
      <c r="X75" s="36"/>
      <c r="Y75" s="36"/>
      <c r="Z75" s="36"/>
      <c r="AA75" s="36"/>
      <c r="AB75" s="36"/>
      <c r="AC75" s="36"/>
      <c r="AD75" s="36"/>
      <c r="AE75" s="36"/>
    </row>
    <row r="79" spans="1:31" s="2" customFormat="1" ht="6.95" customHeight="1">
      <c r="A79" s="36"/>
      <c r="B79" s="51"/>
      <c r="C79" s="52"/>
      <c r="D79" s="52"/>
      <c r="E79" s="52"/>
      <c r="F79" s="52"/>
      <c r="G79" s="52"/>
      <c r="H79" s="52"/>
      <c r="I79" s="52"/>
      <c r="J79" s="52"/>
      <c r="K79" s="52"/>
      <c r="L79" s="108"/>
      <c r="S79" s="36"/>
      <c r="T79" s="36"/>
      <c r="U79" s="36"/>
      <c r="V79" s="36"/>
      <c r="W79" s="36"/>
      <c r="X79" s="36"/>
      <c r="Y79" s="36"/>
      <c r="Z79" s="36"/>
      <c r="AA79" s="36"/>
      <c r="AB79" s="36"/>
      <c r="AC79" s="36"/>
      <c r="AD79" s="36"/>
      <c r="AE79" s="36"/>
    </row>
    <row r="80" spans="1:31" s="2" customFormat="1" ht="24.95" customHeight="1">
      <c r="A80" s="36"/>
      <c r="B80" s="37"/>
      <c r="C80" s="25" t="s">
        <v>127</v>
      </c>
      <c r="D80" s="38"/>
      <c r="E80" s="38"/>
      <c r="F80" s="38"/>
      <c r="G80" s="38"/>
      <c r="H80" s="38"/>
      <c r="I80" s="38"/>
      <c r="J80" s="38"/>
      <c r="K80" s="38"/>
      <c r="L80" s="108"/>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08"/>
      <c r="S81" s="36"/>
      <c r="T81" s="36"/>
      <c r="U81" s="36"/>
      <c r="V81" s="36"/>
      <c r="W81" s="36"/>
      <c r="X81" s="36"/>
      <c r="Y81" s="36"/>
      <c r="Z81" s="36"/>
      <c r="AA81" s="36"/>
      <c r="AB81" s="36"/>
      <c r="AC81" s="36"/>
      <c r="AD81" s="36"/>
      <c r="AE81" s="36"/>
    </row>
    <row r="82" spans="1:65" s="2" customFormat="1" ht="12" customHeight="1">
      <c r="A82" s="36"/>
      <c r="B82" s="37"/>
      <c r="C82" s="31" t="s">
        <v>16</v>
      </c>
      <c r="D82" s="38"/>
      <c r="E82" s="38"/>
      <c r="F82" s="38"/>
      <c r="G82" s="38"/>
      <c r="H82" s="38"/>
      <c r="I82" s="38"/>
      <c r="J82" s="38"/>
      <c r="K82" s="38"/>
      <c r="L82" s="108"/>
      <c r="S82" s="36"/>
      <c r="T82" s="36"/>
      <c r="U82" s="36"/>
      <c r="V82" s="36"/>
      <c r="W82" s="36"/>
      <c r="X82" s="36"/>
      <c r="Y82" s="36"/>
      <c r="Z82" s="36"/>
      <c r="AA82" s="36"/>
      <c r="AB82" s="36"/>
      <c r="AC82" s="36"/>
      <c r="AD82" s="36"/>
      <c r="AE82" s="36"/>
    </row>
    <row r="83" spans="1:65" s="2" customFormat="1" ht="16.5" customHeight="1">
      <c r="A83" s="36"/>
      <c r="B83" s="37"/>
      <c r="C83" s="38"/>
      <c r="D83" s="38"/>
      <c r="E83" s="387" t="str">
        <f>E7</f>
        <v>Nástavba jazykových učeben ZŠ Jungmannova</v>
      </c>
      <c r="F83" s="388"/>
      <c r="G83" s="388"/>
      <c r="H83" s="388"/>
      <c r="I83" s="38"/>
      <c r="J83" s="38"/>
      <c r="K83" s="38"/>
      <c r="L83" s="108"/>
      <c r="S83" s="36"/>
      <c r="T83" s="36"/>
      <c r="U83" s="36"/>
      <c r="V83" s="36"/>
      <c r="W83" s="36"/>
      <c r="X83" s="36"/>
      <c r="Y83" s="36"/>
      <c r="Z83" s="36"/>
      <c r="AA83" s="36"/>
      <c r="AB83" s="36"/>
      <c r="AC83" s="36"/>
      <c r="AD83" s="36"/>
      <c r="AE83" s="36"/>
    </row>
    <row r="84" spans="1:65" s="2" customFormat="1" ht="12" customHeight="1">
      <c r="A84" s="36"/>
      <c r="B84" s="37"/>
      <c r="C84" s="31" t="s">
        <v>99</v>
      </c>
      <c r="D84" s="38"/>
      <c r="E84" s="38"/>
      <c r="F84" s="38"/>
      <c r="G84" s="38"/>
      <c r="H84" s="38"/>
      <c r="I84" s="38"/>
      <c r="J84" s="38"/>
      <c r="K84" s="38"/>
      <c r="L84" s="108"/>
      <c r="S84" s="36"/>
      <c r="T84" s="36"/>
      <c r="U84" s="36"/>
      <c r="V84" s="36"/>
      <c r="W84" s="36"/>
      <c r="X84" s="36"/>
      <c r="Y84" s="36"/>
      <c r="Z84" s="36"/>
      <c r="AA84" s="36"/>
      <c r="AB84" s="36"/>
      <c r="AC84" s="36"/>
      <c r="AD84" s="36"/>
      <c r="AE84" s="36"/>
    </row>
    <row r="85" spans="1:65" s="2" customFormat="1" ht="16.5" customHeight="1">
      <c r="A85" s="36"/>
      <c r="B85" s="37"/>
      <c r="C85" s="38"/>
      <c r="D85" s="38"/>
      <c r="E85" s="340" t="str">
        <f>E9</f>
        <v>02 - Zdravotně technické instalace</v>
      </c>
      <c r="F85" s="389"/>
      <c r="G85" s="389"/>
      <c r="H85" s="389"/>
      <c r="I85" s="38"/>
      <c r="J85" s="38"/>
      <c r="K85" s="38"/>
      <c r="L85" s="108"/>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08"/>
      <c r="S86" s="36"/>
      <c r="T86" s="36"/>
      <c r="U86" s="36"/>
      <c r="V86" s="36"/>
      <c r="W86" s="36"/>
      <c r="X86" s="36"/>
      <c r="Y86" s="36"/>
      <c r="Z86" s="36"/>
      <c r="AA86" s="36"/>
      <c r="AB86" s="36"/>
      <c r="AC86" s="36"/>
      <c r="AD86" s="36"/>
      <c r="AE86" s="36"/>
    </row>
    <row r="87" spans="1:65" s="2" customFormat="1" ht="12" customHeight="1">
      <c r="A87" s="36"/>
      <c r="B87" s="37"/>
      <c r="C87" s="31" t="s">
        <v>22</v>
      </c>
      <c r="D87" s="38"/>
      <c r="E87" s="38"/>
      <c r="F87" s="29" t="str">
        <f>F12</f>
        <v>Plzeňská 30/14 266 01, Beroun -Město</v>
      </c>
      <c r="G87" s="38"/>
      <c r="H87" s="38"/>
      <c r="I87" s="31" t="s">
        <v>24</v>
      </c>
      <c r="J87" s="61" t="str">
        <f>IF(J12="","",J12)</f>
        <v>31. 1. 2022</v>
      </c>
      <c r="K87" s="38"/>
      <c r="L87" s="108"/>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38"/>
      <c r="J88" s="38"/>
      <c r="K88" s="38"/>
      <c r="L88" s="108"/>
      <c r="S88" s="36"/>
      <c r="T88" s="36"/>
      <c r="U88" s="36"/>
      <c r="V88" s="36"/>
      <c r="W88" s="36"/>
      <c r="X88" s="36"/>
      <c r="Y88" s="36"/>
      <c r="Z88" s="36"/>
      <c r="AA88" s="36"/>
      <c r="AB88" s="36"/>
      <c r="AC88" s="36"/>
      <c r="AD88" s="36"/>
      <c r="AE88" s="36"/>
    </row>
    <row r="89" spans="1:65" s="2" customFormat="1" ht="15.2" customHeight="1">
      <c r="A89" s="36"/>
      <c r="B89" s="37"/>
      <c r="C89" s="31" t="s">
        <v>26</v>
      </c>
      <c r="D89" s="38"/>
      <c r="E89" s="38"/>
      <c r="F89" s="29" t="str">
        <f>E15</f>
        <v>Město Beroun</v>
      </c>
      <c r="G89" s="38"/>
      <c r="H89" s="38"/>
      <c r="I89" s="31" t="s">
        <v>32</v>
      </c>
      <c r="J89" s="34" t="str">
        <f>E21</f>
        <v>Ing. Luboš Rajniš</v>
      </c>
      <c r="K89" s="38"/>
      <c r="L89" s="108"/>
      <c r="S89" s="36"/>
      <c r="T89" s="36"/>
      <c r="U89" s="36"/>
      <c r="V89" s="36"/>
      <c r="W89" s="36"/>
      <c r="X89" s="36"/>
      <c r="Y89" s="36"/>
      <c r="Z89" s="36"/>
      <c r="AA89" s="36"/>
      <c r="AB89" s="36"/>
      <c r="AC89" s="36"/>
      <c r="AD89" s="36"/>
      <c r="AE89" s="36"/>
    </row>
    <row r="90" spans="1:65" s="2" customFormat="1" ht="15.2" customHeight="1">
      <c r="A90" s="36"/>
      <c r="B90" s="37"/>
      <c r="C90" s="31" t="s">
        <v>30</v>
      </c>
      <c r="D90" s="38"/>
      <c r="E90" s="38"/>
      <c r="F90" s="29" t="str">
        <f>IF(E18="","",E18)</f>
        <v>Vyplň údaj</v>
      </c>
      <c r="G90" s="38"/>
      <c r="H90" s="38"/>
      <c r="I90" s="31" t="s">
        <v>37</v>
      </c>
      <c r="J90" s="34" t="str">
        <f>E24</f>
        <v xml:space="preserve"> </v>
      </c>
      <c r="K90" s="38"/>
      <c r="L90" s="108"/>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38"/>
      <c r="J91" s="38"/>
      <c r="K91" s="38"/>
      <c r="L91" s="108"/>
      <c r="S91" s="36"/>
      <c r="T91" s="36"/>
      <c r="U91" s="36"/>
      <c r="V91" s="36"/>
      <c r="W91" s="36"/>
      <c r="X91" s="36"/>
      <c r="Y91" s="36"/>
      <c r="Z91" s="36"/>
      <c r="AA91" s="36"/>
      <c r="AB91" s="36"/>
      <c r="AC91" s="36"/>
      <c r="AD91" s="36"/>
      <c r="AE91" s="36"/>
    </row>
    <row r="92" spans="1:65" s="11" customFormat="1" ht="29.25" customHeight="1">
      <c r="A92" s="148"/>
      <c r="B92" s="149"/>
      <c r="C92" s="150" t="s">
        <v>128</v>
      </c>
      <c r="D92" s="151" t="s">
        <v>60</v>
      </c>
      <c r="E92" s="151" t="s">
        <v>56</v>
      </c>
      <c r="F92" s="151" t="s">
        <v>57</v>
      </c>
      <c r="G92" s="151" t="s">
        <v>129</v>
      </c>
      <c r="H92" s="151" t="s">
        <v>130</v>
      </c>
      <c r="I92" s="151" t="s">
        <v>131</v>
      </c>
      <c r="J92" s="151" t="s">
        <v>103</v>
      </c>
      <c r="K92" s="152" t="s">
        <v>132</v>
      </c>
      <c r="L92" s="153"/>
      <c r="M92" s="70" t="s">
        <v>21</v>
      </c>
      <c r="N92" s="71" t="s">
        <v>45</v>
      </c>
      <c r="O92" s="71" t="s">
        <v>133</v>
      </c>
      <c r="P92" s="71" t="s">
        <v>134</v>
      </c>
      <c r="Q92" s="71" t="s">
        <v>135</v>
      </c>
      <c r="R92" s="71" t="s">
        <v>136</v>
      </c>
      <c r="S92" s="71" t="s">
        <v>137</v>
      </c>
      <c r="T92" s="72" t="s">
        <v>138</v>
      </c>
      <c r="U92" s="148"/>
      <c r="V92" s="148"/>
      <c r="W92" s="148"/>
      <c r="X92" s="148"/>
      <c r="Y92" s="148"/>
      <c r="Z92" s="148"/>
      <c r="AA92" s="148"/>
      <c r="AB92" s="148"/>
      <c r="AC92" s="148"/>
      <c r="AD92" s="148"/>
      <c r="AE92" s="148"/>
    </row>
    <row r="93" spans="1:65" s="2" customFormat="1" ht="22.9" customHeight="1">
      <c r="A93" s="36"/>
      <c r="B93" s="37"/>
      <c r="C93" s="77" t="s">
        <v>139</v>
      </c>
      <c r="D93" s="38"/>
      <c r="E93" s="38"/>
      <c r="F93" s="38"/>
      <c r="G93" s="38"/>
      <c r="H93" s="38"/>
      <c r="I93" s="38"/>
      <c r="J93" s="154">
        <f>BK93</f>
        <v>0</v>
      </c>
      <c r="K93" s="38"/>
      <c r="L93" s="41"/>
      <c r="M93" s="73"/>
      <c r="N93" s="155"/>
      <c r="O93" s="74"/>
      <c r="P93" s="156">
        <f>P94+P180</f>
        <v>0</v>
      </c>
      <c r="Q93" s="74"/>
      <c r="R93" s="156">
        <f>R94+R180</f>
        <v>5.4104999999999999</v>
      </c>
      <c r="S93" s="74"/>
      <c r="T93" s="157">
        <f>T94+T180</f>
        <v>2.1087700000000003</v>
      </c>
      <c r="U93" s="36"/>
      <c r="V93" s="36"/>
      <c r="W93" s="36"/>
      <c r="X93" s="36"/>
      <c r="Y93" s="36"/>
      <c r="Z93" s="36"/>
      <c r="AA93" s="36"/>
      <c r="AB93" s="36"/>
      <c r="AC93" s="36"/>
      <c r="AD93" s="36"/>
      <c r="AE93" s="36"/>
      <c r="AT93" s="19" t="s">
        <v>74</v>
      </c>
      <c r="AU93" s="19" t="s">
        <v>104</v>
      </c>
      <c r="BK93" s="158">
        <f>BK94+BK180</f>
        <v>0</v>
      </c>
    </row>
    <row r="94" spans="1:65" s="12" customFormat="1" ht="25.9" customHeight="1">
      <c r="B94" s="159"/>
      <c r="C94" s="160"/>
      <c r="D94" s="161" t="s">
        <v>74</v>
      </c>
      <c r="E94" s="162" t="s">
        <v>140</v>
      </c>
      <c r="F94" s="162" t="s">
        <v>141</v>
      </c>
      <c r="G94" s="160"/>
      <c r="H94" s="160"/>
      <c r="I94" s="163"/>
      <c r="J94" s="164">
        <f>BK94</f>
        <v>0</v>
      </c>
      <c r="K94" s="160"/>
      <c r="L94" s="165"/>
      <c r="M94" s="166"/>
      <c r="N94" s="167"/>
      <c r="O94" s="167"/>
      <c r="P94" s="168">
        <f>P95+P118+P123+P133+P147+P154+P177</f>
        <v>0</v>
      </c>
      <c r="Q94" s="167"/>
      <c r="R94" s="168">
        <f>R95+R118+R123+R133+R147+R154+R177</f>
        <v>5.2779199999999999</v>
      </c>
      <c r="S94" s="167"/>
      <c r="T94" s="169">
        <f>T95+T118+T123+T133+T147+T154+T177</f>
        <v>1.87</v>
      </c>
      <c r="AR94" s="170" t="s">
        <v>83</v>
      </c>
      <c r="AT94" s="171" t="s">
        <v>74</v>
      </c>
      <c r="AU94" s="171" t="s">
        <v>75</v>
      </c>
      <c r="AY94" s="170" t="s">
        <v>142</v>
      </c>
      <c r="BK94" s="172">
        <f>BK95+BK118+BK123+BK133+BK147+BK154+BK177</f>
        <v>0</v>
      </c>
    </row>
    <row r="95" spans="1:65" s="12" customFormat="1" ht="22.9" customHeight="1">
      <c r="B95" s="159"/>
      <c r="C95" s="160"/>
      <c r="D95" s="161" t="s">
        <v>74</v>
      </c>
      <c r="E95" s="173" t="s">
        <v>83</v>
      </c>
      <c r="F95" s="173" t="s">
        <v>1263</v>
      </c>
      <c r="G95" s="160"/>
      <c r="H95" s="160"/>
      <c r="I95" s="163"/>
      <c r="J95" s="174">
        <f>BK95</f>
        <v>0</v>
      </c>
      <c r="K95" s="160"/>
      <c r="L95" s="165"/>
      <c r="M95" s="166"/>
      <c r="N95" s="167"/>
      <c r="O95" s="167"/>
      <c r="P95" s="168">
        <f>SUM(P96:P117)</f>
        <v>0</v>
      </c>
      <c r="Q95" s="167"/>
      <c r="R95" s="168">
        <f>SUM(R96:R117)</f>
        <v>5.0999999999999996</v>
      </c>
      <c r="S95" s="167"/>
      <c r="T95" s="169">
        <f>SUM(T96:T117)</f>
        <v>1.87</v>
      </c>
      <c r="AR95" s="170" t="s">
        <v>83</v>
      </c>
      <c r="AT95" s="171" t="s">
        <v>74</v>
      </c>
      <c r="AU95" s="171" t="s">
        <v>83</v>
      </c>
      <c r="AY95" s="170" t="s">
        <v>142</v>
      </c>
      <c r="BK95" s="172">
        <f>SUM(BK96:BK117)</f>
        <v>0</v>
      </c>
    </row>
    <row r="96" spans="1:65" s="2" customFormat="1" ht="33" customHeight="1">
      <c r="A96" s="36"/>
      <c r="B96" s="37"/>
      <c r="C96" s="175" t="s">
        <v>83</v>
      </c>
      <c r="D96" s="175" t="s">
        <v>145</v>
      </c>
      <c r="E96" s="176" t="s">
        <v>1264</v>
      </c>
      <c r="F96" s="177" t="s">
        <v>1265</v>
      </c>
      <c r="G96" s="178" t="s">
        <v>148</v>
      </c>
      <c r="H96" s="179">
        <v>8.5</v>
      </c>
      <c r="I96" s="180"/>
      <c r="J96" s="181">
        <f>ROUND(I96*H96,2)</f>
        <v>0</v>
      </c>
      <c r="K96" s="177" t="s">
        <v>149</v>
      </c>
      <c r="L96" s="41"/>
      <c r="M96" s="182" t="s">
        <v>21</v>
      </c>
      <c r="N96" s="183" t="s">
        <v>46</v>
      </c>
      <c r="O96" s="66"/>
      <c r="P96" s="184">
        <f>O96*H96</f>
        <v>0</v>
      </c>
      <c r="Q96" s="184">
        <v>0</v>
      </c>
      <c r="R96" s="184">
        <f>Q96*H96</f>
        <v>0</v>
      </c>
      <c r="S96" s="184">
        <v>0.22</v>
      </c>
      <c r="T96" s="185">
        <f>S96*H96</f>
        <v>1.87</v>
      </c>
      <c r="U96" s="36"/>
      <c r="V96" s="36"/>
      <c r="W96" s="36"/>
      <c r="X96" s="36"/>
      <c r="Y96" s="36"/>
      <c r="Z96" s="36"/>
      <c r="AA96" s="36"/>
      <c r="AB96" s="36"/>
      <c r="AC96" s="36"/>
      <c r="AD96" s="36"/>
      <c r="AE96" s="36"/>
      <c r="AR96" s="186" t="s">
        <v>150</v>
      </c>
      <c r="AT96" s="186" t="s">
        <v>145</v>
      </c>
      <c r="AU96" s="186" t="s">
        <v>85</v>
      </c>
      <c r="AY96" s="19" t="s">
        <v>142</v>
      </c>
      <c r="BE96" s="187">
        <f>IF(N96="základní",J96,0)</f>
        <v>0</v>
      </c>
      <c r="BF96" s="187">
        <f>IF(N96="snížená",J96,0)</f>
        <v>0</v>
      </c>
      <c r="BG96" s="187">
        <f>IF(N96="zákl. přenesená",J96,0)</f>
        <v>0</v>
      </c>
      <c r="BH96" s="187">
        <f>IF(N96="sníž. přenesená",J96,0)</f>
        <v>0</v>
      </c>
      <c r="BI96" s="187">
        <f>IF(N96="nulová",J96,0)</f>
        <v>0</v>
      </c>
      <c r="BJ96" s="19" t="s">
        <v>83</v>
      </c>
      <c r="BK96" s="187">
        <f>ROUND(I96*H96,2)</f>
        <v>0</v>
      </c>
      <c r="BL96" s="19" t="s">
        <v>150</v>
      </c>
      <c r="BM96" s="186" t="s">
        <v>1266</v>
      </c>
    </row>
    <row r="97" spans="1:65" s="2" customFormat="1" ht="11.25">
      <c r="A97" s="36"/>
      <c r="B97" s="37"/>
      <c r="C97" s="38"/>
      <c r="D97" s="188" t="s">
        <v>152</v>
      </c>
      <c r="E97" s="38"/>
      <c r="F97" s="189" t="s">
        <v>1267</v>
      </c>
      <c r="G97" s="38"/>
      <c r="H97" s="38"/>
      <c r="I97" s="190"/>
      <c r="J97" s="38"/>
      <c r="K97" s="38"/>
      <c r="L97" s="41"/>
      <c r="M97" s="191"/>
      <c r="N97" s="192"/>
      <c r="O97" s="66"/>
      <c r="P97" s="66"/>
      <c r="Q97" s="66"/>
      <c r="R97" s="66"/>
      <c r="S97" s="66"/>
      <c r="T97" s="67"/>
      <c r="U97" s="36"/>
      <c r="V97" s="36"/>
      <c r="W97" s="36"/>
      <c r="X97" s="36"/>
      <c r="Y97" s="36"/>
      <c r="Z97" s="36"/>
      <c r="AA97" s="36"/>
      <c r="AB97" s="36"/>
      <c r="AC97" s="36"/>
      <c r="AD97" s="36"/>
      <c r="AE97" s="36"/>
      <c r="AT97" s="19" t="s">
        <v>152</v>
      </c>
      <c r="AU97" s="19" t="s">
        <v>85</v>
      </c>
    </row>
    <row r="98" spans="1:65" s="2" customFormat="1" ht="24.2" customHeight="1">
      <c r="A98" s="36"/>
      <c r="B98" s="37"/>
      <c r="C98" s="175" t="s">
        <v>85</v>
      </c>
      <c r="D98" s="175" t="s">
        <v>145</v>
      </c>
      <c r="E98" s="176" t="s">
        <v>1268</v>
      </c>
      <c r="F98" s="177" t="s">
        <v>1269</v>
      </c>
      <c r="G98" s="178" t="s">
        <v>208</v>
      </c>
      <c r="H98" s="179">
        <v>4.08</v>
      </c>
      <c r="I98" s="180"/>
      <c r="J98" s="181">
        <f>ROUND(I98*H98,2)</f>
        <v>0</v>
      </c>
      <c r="K98" s="177" t="s">
        <v>149</v>
      </c>
      <c r="L98" s="41"/>
      <c r="M98" s="182" t="s">
        <v>21</v>
      </c>
      <c r="N98" s="183" t="s">
        <v>46</v>
      </c>
      <c r="O98" s="66"/>
      <c r="P98" s="184">
        <f>O98*H98</f>
        <v>0</v>
      </c>
      <c r="Q98" s="184">
        <v>0</v>
      </c>
      <c r="R98" s="184">
        <f>Q98*H98</f>
        <v>0</v>
      </c>
      <c r="S98" s="184">
        <v>0</v>
      </c>
      <c r="T98" s="185">
        <f>S98*H98</f>
        <v>0</v>
      </c>
      <c r="U98" s="36"/>
      <c r="V98" s="36"/>
      <c r="W98" s="36"/>
      <c r="X98" s="36"/>
      <c r="Y98" s="36"/>
      <c r="Z98" s="36"/>
      <c r="AA98" s="36"/>
      <c r="AB98" s="36"/>
      <c r="AC98" s="36"/>
      <c r="AD98" s="36"/>
      <c r="AE98" s="36"/>
      <c r="AR98" s="186" t="s">
        <v>150</v>
      </c>
      <c r="AT98" s="186" t="s">
        <v>145</v>
      </c>
      <c r="AU98" s="186" t="s">
        <v>85</v>
      </c>
      <c r="AY98" s="19" t="s">
        <v>142</v>
      </c>
      <c r="BE98" s="187">
        <f>IF(N98="základní",J98,0)</f>
        <v>0</v>
      </c>
      <c r="BF98" s="187">
        <f>IF(N98="snížená",J98,0)</f>
        <v>0</v>
      </c>
      <c r="BG98" s="187">
        <f>IF(N98="zákl. přenesená",J98,0)</f>
        <v>0</v>
      </c>
      <c r="BH98" s="187">
        <f>IF(N98="sníž. přenesená",J98,0)</f>
        <v>0</v>
      </c>
      <c r="BI98" s="187">
        <f>IF(N98="nulová",J98,0)</f>
        <v>0</v>
      </c>
      <c r="BJ98" s="19" t="s">
        <v>83</v>
      </c>
      <c r="BK98" s="187">
        <f>ROUND(I98*H98,2)</f>
        <v>0</v>
      </c>
      <c r="BL98" s="19" t="s">
        <v>150</v>
      </c>
      <c r="BM98" s="186" t="s">
        <v>1270</v>
      </c>
    </row>
    <row r="99" spans="1:65" s="2" customFormat="1" ht="11.25">
      <c r="A99" s="36"/>
      <c r="B99" s="37"/>
      <c r="C99" s="38"/>
      <c r="D99" s="188" t="s">
        <v>152</v>
      </c>
      <c r="E99" s="38"/>
      <c r="F99" s="189" t="s">
        <v>1271</v>
      </c>
      <c r="G99" s="38"/>
      <c r="H99" s="38"/>
      <c r="I99" s="190"/>
      <c r="J99" s="38"/>
      <c r="K99" s="38"/>
      <c r="L99" s="41"/>
      <c r="M99" s="191"/>
      <c r="N99" s="192"/>
      <c r="O99" s="66"/>
      <c r="P99" s="66"/>
      <c r="Q99" s="66"/>
      <c r="R99" s="66"/>
      <c r="S99" s="66"/>
      <c r="T99" s="67"/>
      <c r="U99" s="36"/>
      <c r="V99" s="36"/>
      <c r="W99" s="36"/>
      <c r="X99" s="36"/>
      <c r="Y99" s="36"/>
      <c r="Z99" s="36"/>
      <c r="AA99" s="36"/>
      <c r="AB99" s="36"/>
      <c r="AC99" s="36"/>
      <c r="AD99" s="36"/>
      <c r="AE99" s="36"/>
      <c r="AT99" s="19" t="s">
        <v>152</v>
      </c>
      <c r="AU99" s="19" t="s">
        <v>85</v>
      </c>
    </row>
    <row r="100" spans="1:65" s="14" customFormat="1" ht="11.25">
      <c r="B100" s="204"/>
      <c r="C100" s="205"/>
      <c r="D100" s="195" t="s">
        <v>154</v>
      </c>
      <c r="E100" s="206" t="s">
        <v>21</v>
      </c>
      <c r="F100" s="207" t="s">
        <v>1272</v>
      </c>
      <c r="G100" s="205"/>
      <c r="H100" s="208">
        <v>4.08</v>
      </c>
      <c r="I100" s="209"/>
      <c r="J100" s="205"/>
      <c r="K100" s="205"/>
      <c r="L100" s="210"/>
      <c r="M100" s="211"/>
      <c r="N100" s="212"/>
      <c r="O100" s="212"/>
      <c r="P100" s="212"/>
      <c r="Q100" s="212"/>
      <c r="R100" s="212"/>
      <c r="S100" s="212"/>
      <c r="T100" s="213"/>
      <c r="AT100" s="214" t="s">
        <v>154</v>
      </c>
      <c r="AU100" s="214" t="s">
        <v>85</v>
      </c>
      <c r="AV100" s="14" t="s">
        <v>85</v>
      </c>
      <c r="AW100" s="14" t="s">
        <v>36</v>
      </c>
      <c r="AX100" s="14" t="s">
        <v>75</v>
      </c>
      <c r="AY100" s="214" t="s">
        <v>142</v>
      </c>
    </row>
    <row r="101" spans="1:65" s="16" customFormat="1" ht="11.25">
      <c r="B101" s="226"/>
      <c r="C101" s="227"/>
      <c r="D101" s="195" t="s">
        <v>154</v>
      </c>
      <c r="E101" s="228" t="s">
        <v>21</v>
      </c>
      <c r="F101" s="229" t="s">
        <v>164</v>
      </c>
      <c r="G101" s="227"/>
      <c r="H101" s="230">
        <v>4.08</v>
      </c>
      <c r="I101" s="231"/>
      <c r="J101" s="227"/>
      <c r="K101" s="227"/>
      <c r="L101" s="232"/>
      <c r="M101" s="233"/>
      <c r="N101" s="234"/>
      <c r="O101" s="234"/>
      <c r="P101" s="234"/>
      <c r="Q101" s="234"/>
      <c r="R101" s="234"/>
      <c r="S101" s="234"/>
      <c r="T101" s="235"/>
      <c r="AT101" s="236" t="s">
        <v>154</v>
      </c>
      <c r="AU101" s="236" t="s">
        <v>85</v>
      </c>
      <c r="AV101" s="16" t="s">
        <v>150</v>
      </c>
      <c r="AW101" s="16" t="s">
        <v>36</v>
      </c>
      <c r="AX101" s="16" t="s">
        <v>83</v>
      </c>
      <c r="AY101" s="236" t="s">
        <v>142</v>
      </c>
    </row>
    <row r="102" spans="1:65" s="2" customFormat="1" ht="37.9" customHeight="1">
      <c r="A102" s="36"/>
      <c r="B102" s="37"/>
      <c r="C102" s="175" t="s">
        <v>143</v>
      </c>
      <c r="D102" s="175" t="s">
        <v>145</v>
      </c>
      <c r="E102" s="176" t="s">
        <v>1273</v>
      </c>
      <c r="F102" s="177" t="s">
        <v>1274</v>
      </c>
      <c r="G102" s="178" t="s">
        <v>208</v>
      </c>
      <c r="H102" s="179">
        <v>4.08</v>
      </c>
      <c r="I102" s="180"/>
      <c r="J102" s="181">
        <f>ROUND(I102*H102,2)</f>
        <v>0</v>
      </c>
      <c r="K102" s="177" t="s">
        <v>149</v>
      </c>
      <c r="L102" s="41"/>
      <c r="M102" s="182" t="s">
        <v>21</v>
      </c>
      <c r="N102" s="183" t="s">
        <v>46</v>
      </c>
      <c r="O102" s="66"/>
      <c r="P102" s="184">
        <f>O102*H102</f>
        <v>0</v>
      </c>
      <c r="Q102" s="184">
        <v>0</v>
      </c>
      <c r="R102" s="184">
        <f>Q102*H102</f>
        <v>0</v>
      </c>
      <c r="S102" s="184">
        <v>0</v>
      </c>
      <c r="T102" s="185">
        <f>S102*H102</f>
        <v>0</v>
      </c>
      <c r="U102" s="36"/>
      <c r="V102" s="36"/>
      <c r="W102" s="36"/>
      <c r="X102" s="36"/>
      <c r="Y102" s="36"/>
      <c r="Z102" s="36"/>
      <c r="AA102" s="36"/>
      <c r="AB102" s="36"/>
      <c r="AC102" s="36"/>
      <c r="AD102" s="36"/>
      <c r="AE102" s="36"/>
      <c r="AR102" s="186" t="s">
        <v>150</v>
      </c>
      <c r="AT102" s="186" t="s">
        <v>145</v>
      </c>
      <c r="AU102" s="186" t="s">
        <v>85</v>
      </c>
      <c r="AY102" s="19" t="s">
        <v>142</v>
      </c>
      <c r="BE102" s="187">
        <f>IF(N102="základní",J102,0)</f>
        <v>0</v>
      </c>
      <c r="BF102" s="187">
        <f>IF(N102="snížená",J102,0)</f>
        <v>0</v>
      </c>
      <c r="BG102" s="187">
        <f>IF(N102="zákl. přenesená",J102,0)</f>
        <v>0</v>
      </c>
      <c r="BH102" s="187">
        <f>IF(N102="sníž. přenesená",J102,0)</f>
        <v>0</v>
      </c>
      <c r="BI102" s="187">
        <f>IF(N102="nulová",J102,0)</f>
        <v>0</v>
      </c>
      <c r="BJ102" s="19" t="s">
        <v>83</v>
      </c>
      <c r="BK102" s="187">
        <f>ROUND(I102*H102,2)</f>
        <v>0</v>
      </c>
      <c r="BL102" s="19" t="s">
        <v>150</v>
      </c>
      <c r="BM102" s="186" t="s">
        <v>1275</v>
      </c>
    </row>
    <row r="103" spans="1:65" s="2" customFormat="1" ht="11.25">
      <c r="A103" s="36"/>
      <c r="B103" s="37"/>
      <c r="C103" s="38"/>
      <c r="D103" s="188" t="s">
        <v>152</v>
      </c>
      <c r="E103" s="38"/>
      <c r="F103" s="189" t="s">
        <v>1276</v>
      </c>
      <c r="G103" s="38"/>
      <c r="H103" s="38"/>
      <c r="I103" s="190"/>
      <c r="J103" s="38"/>
      <c r="K103" s="38"/>
      <c r="L103" s="41"/>
      <c r="M103" s="191"/>
      <c r="N103" s="192"/>
      <c r="O103" s="66"/>
      <c r="P103" s="66"/>
      <c r="Q103" s="66"/>
      <c r="R103" s="66"/>
      <c r="S103" s="66"/>
      <c r="T103" s="67"/>
      <c r="U103" s="36"/>
      <c r="V103" s="36"/>
      <c r="W103" s="36"/>
      <c r="X103" s="36"/>
      <c r="Y103" s="36"/>
      <c r="Z103" s="36"/>
      <c r="AA103" s="36"/>
      <c r="AB103" s="36"/>
      <c r="AC103" s="36"/>
      <c r="AD103" s="36"/>
      <c r="AE103" s="36"/>
      <c r="AT103" s="19" t="s">
        <v>152</v>
      </c>
      <c r="AU103" s="19" t="s">
        <v>85</v>
      </c>
    </row>
    <row r="104" spans="1:65" s="13" customFormat="1" ht="11.25">
      <c r="B104" s="193"/>
      <c r="C104" s="194"/>
      <c r="D104" s="195" t="s">
        <v>154</v>
      </c>
      <c r="E104" s="196" t="s">
        <v>21</v>
      </c>
      <c r="F104" s="197" t="s">
        <v>1277</v>
      </c>
      <c r="G104" s="194"/>
      <c r="H104" s="196" t="s">
        <v>21</v>
      </c>
      <c r="I104" s="198"/>
      <c r="J104" s="194"/>
      <c r="K104" s="194"/>
      <c r="L104" s="199"/>
      <c r="M104" s="200"/>
      <c r="N104" s="201"/>
      <c r="O104" s="201"/>
      <c r="P104" s="201"/>
      <c r="Q104" s="201"/>
      <c r="R104" s="201"/>
      <c r="S104" s="201"/>
      <c r="T104" s="202"/>
      <c r="AT104" s="203" t="s">
        <v>154</v>
      </c>
      <c r="AU104" s="203" t="s">
        <v>85</v>
      </c>
      <c r="AV104" s="13" t="s">
        <v>83</v>
      </c>
      <c r="AW104" s="13" t="s">
        <v>36</v>
      </c>
      <c r="AX104" s="13" t="s">
        <v>75</v>
      </c>
      <c r="AY104" s="203" t="s">
        <v>142</v>
      </c>
    </row>
    <row r="105" spans="1:65" s="14" customFormat="1" ht="11.25">
      <c r="B105" s="204"/>
      <c r="C105" s="205"/>
      <c r="D105" s="195" t="s">
        <v>154</v>
      </c>
      <c r="E105" s="206" t="s">
        <v>21</v>
      </c>
      <c r="F105" s="207" t="s">
        <v>1278</v>
      </c>
      <c r="G105" s="205"/>
      <c r="H105" s="208">
        <v>4.08</v>
      </c>
      <c r="I105" s="209"/>
      <c r="J105" s="205"/>
      <c r="K105" s="205"/>
      <c r="L105" s="210"/>
      <c r="M105" s="211"/>
      <c r="N105" s="212"/>
      <c r="O105" s="212"/>
      <c r="P105" s="212"/>
      <c r="Q105" s="212"/>
      <c r="R105" s="212"/>
      <c r="S105" s="212"/>
      <c r="T105" s="213"/>
      <c r="AT105" s="214" t="s">
        <v>154</v>
      </c>
      <c r="AU105" s="214" t="s">
        <v>85</v>
      </c>
      <c r="AV105" s="14" t="s">
        <v>85</v>
      </c>
      <c r="AW105" s="14" t="s">
        <v>36</v>
      </c>
      <c r="AX105" s="14" t="s">
        <v>75</v>
      </c>
      <c r="AY105" s="214" t="s">
        <v>142</v>
      </c>
    </row>
    <row r="106" spans="1:65" s="16" customFormat="1" ht="11.25">
      <c r="B106" s="226"/>
      <c r="C106" s="227"/>
      <c r="D106" s="195" t="s">
        <v>154</v>
      </c>
      <c r="E106" s="228" t="s">
        <v>21</v>
      </c>
      <c r="F106" s="229" t="s">
        <v>164</v>
      </c>
      <c r="G106" s="227"/>
      <c r="H106" s="230">
        <v>4.08</v>
      </c>
      <c r="I106" s="231"/>
      <c r="J106" s="227"/>
      <c r="K106" s="227"/>
      <c r="L106" s="232"/>
      <c r="M106" s="233"/>
      <c r="N106" s="234"/>
      <c r="O106" s="234"/>
      <c r="P106" s="234"/>
      <c r="Q106" s="234"/>
      <c r="R106" s="234"/>
      <c r="S106" s="234"/>
      <c r="T106" s="235"/>
      <c r="AT106" s="236" t="s">
        <v>154</v>
      </c>
      <c r="AU106" s="236" t="s">
        <v>85</v>
      </c>
      <c r="AV106" s="16" t="s">
        <v>150</v>
      </c>
      <c r="AW106" s="16" t="s">
        <v>36</v>
      </c>
      <c r="AX106" s="16" t="s">
        <v>83</v>
      </c>
      <c r="AY106" s="236" t="s">
        <v>142</v>
      </c>
    </row>
    <row r="107" spans="1:65" s="2" customFormat="1" ht="24.2" customHeight="1">
      <c r="A107" s="36"/>
      <c r="B107" s="37"/>
      <c r="C107" s="175" t="s">
        <v>150</v>
      </c>
      <c r="D107" s="175" t="s">
        <v>145</v>
      </c>
      <c r="E107" s="176" t="s">
        <v>1279</v>
      </c>
      <c r="F107" s="177" t="s">
        <v>1280</v>
      </c>
      <c r="G107" s="178" t="s">
        <v>248</v>
      </c>
      <c r="H107" s="179">
        <v>7.3440000000000003</v>
      </c>
      <c r="I107" s="180"/>
      <c r="J107" s="181">
        <f>ROUND(I107*H107,2)</f>
        <v>0</v>
      </c>
      <c r="K107" s="177" t="s">
        <v>149</v>
      </c>
      <c r="L107" s="41"/>
      <c r="M107" s="182" t="s">
        <v>21</v>
      </c>
      <c r="N107" s="183" t="s">
        <v>46</v>
      </c>
      <c r="O107" s="66"/>
      <c r="P107" s="184">
        <f>O107*H107</f>
        <v>0</v>
      </c>
      <c r="Q107" s="184">
        <v>0</v>
      </c>
      <c r="R107" s="184">
        <f>Q107*H107</f>
        <v>0</v>
      </c>
      <c r="S107" s="184">
        <v>0</v>
      </c>
      <c r="T107" s="185">
        <f>S107*H107</f>
        <v>0</v>
      </c>
      <c r="U107" s="36"/>
      <c r="V107" s="36"/>
      <c r="W107" s="36"/>
      <c r="X107" s="36"/>
      <c r="Y107" s="36"/>
      <c r="Z107" s="36"/>
      <c r="AA107" s="36"/>
      <c r="AB107" s="36"/>
      <c r="AC107" s="36"/>
      <c r="AD107" s="36"/>
      <c r="AE107" s="36"/>
      <c r="AR107" s="186" t="s">
        <v>150</v>
      </c>
      <c r="AT107" s="186" t="s">
        <v>145</v>
      </c>
      <c r="AU107" s="186" t="s">
        <v>85</v>
      </c>
      <c r="AY107" s="19" t="s">
        <v>142</v>
      </c>
      <c r="BE107" s="187">
        <f>IF(N107="základní",J107,0)</f>
        <v>0</v>
      </c>
      <c r="BF107" s="187">
        <f>IF(N107="snížená",J107,0)</f>
        <v>0</v>
      </c>
      <c r="BG107" s="187">
        <f>IF(N107="zákl. přenesená",J107,0)</f>
        <v>0</v>
      </c>
      <c r="BH107" s="187">
        <f>IF(N107="sníž. přenesená",J107,0)</f>
        <v>0</v>
      </c>
      <c r="BI107" s="187">
        <f>IF(N107="nulová",J107,0)</f>
        <v>0</v>
      </c>
      <c r="BJ107" s="19" t="s">
        <v>83</v>
      </c>
      <c r="BK107" s="187">
        <f>ROUND(I107*H107,2)</f>
        <v>0</v>
      </c>
      <c r="BL107" s="19" t="s">
        <v>150</v>
      </c>
      <c r="BM107" s="186" t="s">
        <v>1281</v>
      </c>
    </row>
    <row r="108" spans="1:65" s="2" customFormat="1" ht="11.25">
      <c r="A108" s="36"/>
      <c r="B108" s="37"/>
      <c r="C108" s="38"/>
      <c r="D108" s="188" t="s">
        <v>152</v>
      </c>
      <c r="E108" s="38"/>
      <c r="F108" s="189" t="s">
        <v>1282</v>
      </c>
      <c r="G108" s="38"/>
      <c r="H108" s="38"/>
      <c r="I108" s="190"/>
      <c r="J108" s="38"/>
      <c r="K108" s="38"/>
      <c r="L108" s="41"/>
      <c r="M108" s="191"/>
      <c r="N108" s="192"/>
      <c r="O108" s="66"/>
      <c r="P108" s="66"/>
      <c r="Q108" s="66"/>
      <c r="R108" s="66"/>
      <c r="S108" s="66"/>
      <c r="T108" s="67"/>
      <c r="U108" s="36"/>
      <c r="V108" s="36"/>
      <c r="W108" s="36"/>
      <c r="X108" s="36"/>
      <c r="Y108" s="36"/>
      <c r="Z108" s="36"/>
      <c r="AA108" s="36"/>
      <c r="AB108" s="36"/>
      <c r="AC108" s="36"/>
      <c r="AD108" s="36"/>
      <c r="AE108" s="36"/>
      <c r="AT108" s="19" t="s">
        <v>152</v>
      </c>
      <c r="AU108" s="19" t="s">
        <v>85</v>
      </c>
    </row>
    <row r="109" spans="1:65" s="14" customFormat="1" ht="11.25">
      <c r="B109" s="204"/>
      <c r="C109" s="205"/>
      <c r="D109" s="195" t="s">
        <v>154</v>
      </c>
      <c r="E109" s="205"/>
      <c r="F109" s="207" t="s">
        <v>1283</v>
      </c>
      <c r="G109" s="205"/>
      <c r="H109" s="208">
        <v>7.3440000000000003</v>
      </c>
      <c r="I109" s="209"/>
      <c r="J109" s="205"/>
      <c r="K109" s="205"/>
      <c r="L109" s="210"/>
      <c r="M109" s="211"/>
      <c r="N109" s="212"/>
      <c r="O109" s="212"/>
      <c r="P109" s="212"/>
      <c r="Q109" s="212"/>
      <c r="R109" s="212"/>
      <c r="S109" s="212"/>
      <c r="T109" s="213"/>
      <c r="AT109" s="214" t="s">
        <v>154</v>
      </c>
      <c r="AU109" s="214" t="s">
        <v>85</v>
      </c>
      <c r="AV109" s="14" t="s">
        <v>85</v>
      </c>
      <c r="AW109" s="14" t="s">
        <v>4</v>
      </c>
      <c r="AX109" s="14" t="s">
        <v>83</v>
      </c>
      <c r="AY109" s="214" t="s">
        <v>142</v>
      </c>
    </row>
    <row r="110" spans="1:65" s="2" customFormat="1" ht="24.2" customHeight="1">
      <c r="A110" s="36"/>
      <c r="B110" s="37"/>
      <c r="C110" s="175" t="s">
        <v>185</v>
      </c>
      <c r="D110" s="175" t="s">
        <v>145</v>
      </c>
      <c r="E110" s="176" t="s">
        <v>1284</v>
      </c>
      <c r="F110" s="177" t="s">
        <v>1285</v>
      </c>
      <c r="G110" s="178" t="s">
        <v>208</v>
      </c>
      <c r="H110" s="179">
        <v>4.08</v>
      </c>
      <c r="I110" s="180"/>
      <c r="J110" s="181">
        <f>ROUND(I110*H110,2)</f>
        <v>0</v>
      </c>
      <c r="K110" s="177" t="s">
        <v>149</v>
      </c>
      <c r="L110" s="41"/>
      <c r="M110" s="182" t="s">
        <v>21</v>
      </c>
      <c r="N110" s="183" t="s">
        <v>46</v>
      </c>
      <c r="O110" s="66"/>
      <c r="P110" s="184">
        <f>O110*H110</f>
        <v>0</v>
      </c>
      <c r="Q110" s="184">
        <v>0</v>
      </c>
      <c r="R110" s="184">
        <f>Q110*H110</f>
        <v>0</v>
      </c>
      <c r="S110" s="184">
        <v>0</v>
      </c>
      <c r="T110" s="185">
        <f>S110*H110</f>
        <v>0</v>
      </c>
      <c r="U110" s="36"/>
      <c r="V110" s="36"/>
      <c r="W110" s="36"/>
      <c r="X110" s="36"/>
      <c r="Y110" s="36"/>
      <c r="Z110" s="36"/>
      <c r="AA110" s="36"/>
      <c r="AB110" s="36"/>
      <c r="AC110" s="36"/>
      <c r="AD110" s="36"/>
      <c r="AE110" s="36"/>
      <c r="AR110" s="186" t="s">
        <v>150</v>
      </c>
      <c r="AT110" s="186" t="s">
        <v>145</v>
      </c>
      <c r="AU110" s="186" t="s">
        <v>85</v>
      </c>
      <c r="AY110" s="19" t="s">
        <v>142</v>
      </c>
      <c r="BE110" s="187">
        <f>IF(N110="základní",J110,0)</f>
        <v>0</v>
      </c>
      <c r="BF110" s="187">
        <f>IF(N110="snížená",J110,0)</f>
        <v>0</v>
      </c>
      <c r="BG110" s="187">
        <f>IF(N110="zákl. přenesená",J110,0)</f>
        <v>0</v>
      </c>
      <c r="BH110" s="187">
        <f>IF(N110="sníž. přenesená",J110,0)</f>
        <v>0</v>
      </c>
      <c r="BI110" s="187">
        <f>IF(N110="nulová",J110,0)</f>
        <v>0</v>
      </c>
      <c r="BJ110" s="19" t="s">
        <v>83</v>
      </c>
      <c r="BK110" s="187">
        <f>ROUND(I110*H110,2)</f>
        <v>0</v>
      </c>
      <c r="BL110" s="19" t="s">
        <v>150</v>
      </c>
      <c r="BM110" s="186" t="s">
        <v>1286</v>
      </c>
    </row>
    <row r="111" spans="1:65" s="2" customFormat="1" ht="11.25">
      <c r="A111" s="36"/>
      <c r="B111" s="37"/>
      <c r="C111" s="38"/>
      <c r="D111" s="188" t="s">
        <v>152</v>
      </c>
      <c r="E111" s="38"/>
      <c r="F111" s="189" t="s">
        <v>1287</v>
      </c>
      <c r="G111" s="38"/>
      <c r="H111" s="38"/>
      <c r="I111" s="190"/>
      <c r="J111" s="38"/>
      <c r="K111" s="38"/>
      <c r="L111" s="41"/>
      <c r="M111" s="191"/>
      <c r="N111" s="192"/>
      <c r="O111" s="66"/>
      <c r="P111" s="66"/>
      <c r="Q111" s="66"/>
      <c r="R111" s="66"/>
      <c r="S111" s="66"/>
      <c r="T111" s="67"/>
      <c r="U111" s="36"/>
      <c r="V111" s="36"/>
      <c r="W111" s="36"/>
      <c r="X111" s="36"/>
      <c r="Y111" s="36"/>
      <c r="Z111" s="36"/>
      <c r="AA111" s="36"/>
      <c r="AB111" s="36"/>
      <c r="AC111" s="36"/>
      <c r="AD111" s="36"/>
      <c r="AE111" s="36"/>
      <c r="AT111" s="19" t="s">
        <v>152</v>
      </c>
      <c r="AU111" s="19" t="s">
        <v>85</v>
      </c>
    </row>
    <row r="112" spans="1:65" s="2" customFormat="1" ht="37.9" customHeight="1">
      <c r="A112" s="36"/>
      <c r="B112" s="37"/>
      <c r="C112" s="175" t="s">
        <v>195</v>
      </c>
      <c r="D112" s="175" t="s">
        <v>145</v>
      </c>
      <c r="E112" s="176" t="s">
        <v>1288</v>
      </c>
      <c r="F112" s="177" t="s">
        <v>1289</v>
      </c>
      <c r="G112" s="178" t="s">
        <v>208</v>
      </c>
      <c r="H112" s="179">
        <v>2.5499999999999998</v>
      </c>
      <c r="I112" s="180"/>
      <c r="J112" s="181">
        <f>ROUND(I112*H112,2)</f>
        <v>0</v>
      </c>
      <c r="K112" s="177" t="s">
        <v>149</v>
      </c>
      <c r="L112" s="41"/>
      <c r="M112" s="182" t="s">
        <v>21</v>
      </c>
      <c r="N112" s="183" t="s">
        <v>46</v>
      </c>
      <c r="O112" s="66"/>
      <c r="P112" s="184">
        <f>O112*H112</f>
        <v>0</v>
      </c>
      <c r="Q112" s="184">
        <v>0</v>
      </c>
      <c r="R112" s="184">
        <f>Q112*H112</f>
        <v>0</v>
      </c>
      <c r="S112" s="184">
        <v>0</v>
      </c>
      <c r="T112" s="185">
        <f>S112*H112</f>
        <v>0</v>
      </c>
      <c r="U112" s="36"/>
      <c r="V112" s="36"/>
      <c r="W112" s="36"/>
      <c r="X112" s="36"/>
      <c r="Y112" s="36"/>
      <c r="Z112" s="36"/>
      <c r="AA112" s="36"/>
      <c r="AB112" s="36"/>
      <c r="AC112" s="36"/>
      <c r="AD112" s="36"/>
      <c r="AE112" s="36"/>
      <c r="AR112" s="186" t="s">
        <v>150</v>
      </c>
      <c r="AT112" s="186" t="s">
        <v>145</v>
      </c>
      <c r="AU112" s="186" t="s">
        <v>85</v>
      </c>
      <c r="AY112" s="19" t="s">
        <v>142</v>
      </c>
      <c r="BE112" s="187">
        <f>IF(N112="základní",J112,0)</f>
        <v>0</v>
      </c>
      <c r="BF112" s="187">
        <f>IF(N112="snížená",J112,0)</f>
        <v>0</v>
      </c>
      <c r="BG112" s="187">
        <f>IF(N112="zákl. přenesená",J112,0)</f>
        <v>0</v>
      </c>
      <c r="BH112" s="187">
        <f>IF(N112="sníž. přenesená",J112,0)</f>
        <v>0</v>
      </c>
      <c r="BI112" s="187">
        <f>IF(N112="nulová",J112,0)</f>
        <v>0</v>
      </c>
      <c r="BJ112" s="19" t="s">
        <v>83</v>
      </c>
      <c r="BK112" s="187">
        <f>ROUND(I112*H112,2)</f>
        <v>0</v>
      </c>
      <c r="BL112" s="19" t="s">
        <v>150</v>
      </c>
      <c r="BM112" s="186" t="s">
        <v>1290</v>
      </c>
    </row>
    <row r="113" spans="1:65" s="2" customFormat="1" ht="11.25">
      <c r="A113" s="36"/>
      <c r="B113" s="37"/>
      <c r="C113" s="38"/>
      <c r="D113" s="188" t="s">
        <v>152</v>
      </c>
      <c r="E113" s="38"/>
      <c r="F113" s="189" t="s">
        <v>1291</v>
      </c>
      <c r="G113" s="38"/>
      <c r="H113" s="38"/>
      <c r="I113" s="190"/>
      <c r="J113" s="38"/>
      <c r="K113" s="38"/>
      <c r="L113" s="41"/>
      <c r="M113" s="191"/>
      <c r="N113" s="192"/>
      <c r="O113" s="66"/>
      <c r="P113" s="66"/>
      <c r="Q113" s="66"/>
      <c r="R113" s="66"/>
      <c r="S113" s="66"/>
      <c r="T113" s="67"/>
      <c r="U113" s="36"/>
      <c r="V113" s="36"/>
      <c r="W113" s="36"/>
      <c r="X113" s="36"/>
      <c r="Y113" s="36"/>
      <c r="Z113" s="36"/>
      <c r="AA113" s="36"/>
      <c r="AB113" s="36"/>
      <c r="AC113" s="36"/>
      <c r="AD113" s="36"/>
      <c r="AE113" s="36"/>
      <c r="AT113" s="19" t="s">
        <v>152</v>
      </c>
      <c r="AU113" s="19" t="s">
        <v>85</v>
      </c>
    </row>
    <row r="114" spans="1:65" s="14" customFormat="1" ht="11.25">
      <c r="B114" s="204"/>
      <c r="C114" s="205"/>
      <c r="D114" s="195" t="s">
        <v>154</v>
      </c>
      <c r="E114" s="206" t="s">
        <v>21</v>
      </c>
      <c r="F114" s="207" t="s">
        <v>1292</v>
      </c>
      <c r="G114" s="205"/>
      <c r="H114" s="208">
        <v>2.5499999999999998</v>
      </c>
      <c r="I114" s="209"/>
      <c r="J114" s="205"/>
      <c r="K114" s="205"/>
      <c r="L114" s="210"/>
      <c r="M114" s="211"/>
      <c r="N114" s="212"/>
      <c r="O114" s="212"/>
      <c r="P114" s="212"/>
      <c r="Q114" s="212"/>
      <c r="R114" s="212"/>
      <c r="S114" s="212"/>
      <c r="T114" s="213"/>
      <c r="AT114" s="214" t="s">
        <v>154</v>
      </c>
      <c r="AU114" s="214" t="s">
        <v>85</v>
      </c>
      <c r="AV114" s="14" t="s">
        <v>85</v>
      </c>
      <c r="AW114" s="14" t="s">
        <v>36</v>
      </c>
      <c r="AX114" s="14" t="s">
        <v>75</v>
      </c>
      <c r="AY114" s="214" t="s">
        <v>142</v>
      </c>
    </row>
    <row r="115" spans="1:65" s="16" customFormat="1" ht="11.25">
      <c r="B115" s="226"/>
      <c r="C115" s="227"/>
      <c r="D115" s="195" t="s">
        <v>154</v>
      </c>
      <c r="E115" s="228" t="s">
        <v>21</v>
      </c>
      <c r="F115" s="229" t="s">
        <v>164</v>
      </c>
      <c r="G115" s="227"/>
      <c r="H115" s="230">
        <v>2.5499999999999998</v>
      </c>
      <c r="I115" s="231"/>
      <c r="J115" s="227"/>
      <c r="K115" s="227"/>
      <c r="L115" s="232"/>
      <c r="M115" s="233"/>
      <c r="N115" s="234"/>
      <c r="O115" s="234"/>
      <c r="P115" s="234"/>
      <c r="Q115" s="234"/>
      <c r="R115" s="234"/>
      <c r="S115" s="234"/>
      <c r="T115" s="235"/>
      <c r="AT115" s="236" t="s">
        <v>154</v>
      </c>
      <c r="AU115" s="236" t="s">
        <v>85</v>
      </c>
      <c r="AV115" s="16" t="s">
        <v>150</v>
      </c>
      <c r="AW115" s="16" t="s">
        <v>36</v>
      </c>
      <c r="AX115" s="16" t="s">
        <v>83</v>
      </c>
      <c r="AY115" s="236" t="s">
        <v>142</v>
      </c>
    </row>
    <row r="116" spans="1:65" s="2" customFormat="1" ht="16.5" customHeight="1">
      <c r="A116" s="36"/>
      <c r="B116" s="37"/>
      <c r="C116" s="238" t="s">
        <v>205</v>
      </c>
      <c r="D116" s="238" t="s">
        <v>381</v>
      </c>
      <c r="E116" s="239" t="s">
        <v>1293</v>
      </c>
      <c r="F116" s="240" t="s">
        <v>1294</v>
      </c>
      <c r="G116" s="241" t="s">
        <v>248</v>
      </c>
      <c r="H116" s="242">
        <v>5.0999999999999996</v>
      </c>
      <c r="I116" s="243"/>
      <c r="J116" s="244">
        <f>ROUND(I116*H116,2)</f>
        <v>0</v>
      </c>
      <c r="K116" s="240" t="s">
        <v>149</v>
      </c>
      <c r="L116" s="245"/>
      <c r="M116" s="246" t="s">
        <v>21</v>
      </c>
      <c r="N116" s="247" t="s">
        <v>46</v>
      </c>
      <c r="O116" s="66"/>
      <c r="P116" s="184">
        <f>O116*H116</f>
        <v>0</v>
      </c>
      <c r="Q116" s="184">
        <v>1</v>
      </c>
      <c r="R116" s="184">
        <f>Q116*H116</f>
        <v>5.0999999999999996</v>
      </c>
      <c r="S116" s="184">
        <v>0</v>
      </c>
      <c r="T116" s="185">
        <f>S116*H116</f>
        <v>0</v>
      </c>
      <c r="U116" s="36"/>
      <c r="V116" s="36"/>
      <c r="W116" s="36"/>
      <c r="X116" s="36"/>
      <c r="Y116" s="36"/>
      <c r="Z116" s="36"/>
      <c r="AA116" s="36"/>
      <c r="AB116" s="36"/>
      <c r="AC116" s="36"/>
      <c r="AD116" s="36"/>
      <c r="AE116" s="36"/>
      <c r="AR116" s="186" t="s">
        <v>216</v>
      </c>
      <c r="AT116" s="186" t="s">
        <v>381</v>
      </c>
      <c r="AU116" s="186" t="s">
        <v>85</v>
      </c>
      <c r="AY116" s="19" t="s">
        <v>142</v>
      </c>
      <c r="BE116" s="187">
        <f>IF(N116="základní",J116,0)</f>
        <v>0</v>
      </c>
      <c r="BF116" s="187">
        <f>IF(N116="snížená",J116,0)</f>
        <v>0</v>
      </c>
      <c r="BG116" s="187">
        <f>IF(N116="zákl. přenesená",J116,0)</f>
        <v>0</v>
      </c>
      <c r="BH116" s="187">
        <f>IF(N116="sníž. přenesená",J116,0)</f>
        <v>0</v>
      </c>
      <c r="BI116" s="187">
        <f>IF(N116="nulová",J116,0)</f>
        <v>0</v>
      </c>
      <c r="BJ116" s="19" t="s">
        <v>83</v>
      </c>
      <c r="BK116" s="187">
        <f>ROUND(I116*H116,2)</f>
        <v>0</v>
      </c>
      <c r="BL116" s="19" t="s">
        <v>150</v>
      </c>
      <c r="BM116" s="186" t="s">
        <v>1295</v>
      </c>
    </row>
    <row r="117" spans="1:65" s="14" customFormat="1" ht="11.25">
      <c r="B117" s="204"/>
      <c r="C117" s="205"/>
      <c r="D117" s="195" t="s">
        <v>154</v>
      </c>
      <c r="E117" s="205"/>
      <c r="F117" s="207" t="s">
        <v>1296</v>
      </c>
      <c r="G117" s="205"/>
      <c r="H117" s="208">
        <v>5.0999999999999996</v>
      </c>
      <c r="I117" s="209"/>
      <c r="J117" s="205"/>
      <c r="K117" s="205"/>
      <c r="L117" s="210"/>
      <c r="M117" s="211"/>
      <c r="N117" s="212"/>
      <c r="O117" s="212"/>
      <c r="P117" s="212"/>
      <c r="Q117" s="212"/>
      <c r="R117" s="212"/>
      <c r="S117" s="212"/>
      <c r="T117" s="213"/>
      <c r="AT117" s="214" t="s">
        <v>154</v>
      </c>
      <c r="AU117" s="214" t="s">
        <v>85</v>
      </c>
      <c r="AV117" s="14" t="s">
        <v>85</v>
      </c>
      <c r="AW117" s="14" t="s">
        <v>4</v>
      </c>
      <c r="AX117" s="14" t="s">
        <v>83</v>
      </c>
      <c r="AY117" s="214" t="s">
        <v>142</v>
      </c>
    </row>
    <row r="118" spans="1:65" s="12" customFormat="1" ht="22.9" customHeight="1">
      <c r="B118" s="159"/>
      <c r="C118" s="160"/>
      <c r="D118" s="161" t="s">
        <v>74</v>
      </c>
      <c r="E118" s="173" t="s">
        <v>150</v>
      </c>
      <c r="F118" s="173" t="s">
        <v>204</v>
      </c>
      <c r="G118" s="160"/>
      <c r="H118" s="160"/>
      <c r="I118" s="163"/>
      <c r="J118" s="174">
        <f>BK118</f>
        <v>0</v>
      </c>
      <c r="K118" s="160"/>
      <c r="L118" s="165"/>
      <c r="M118" s="166"/>
      <c r="N118" s="167"/>
      <c r="O118" s="167"/>
      <c r="P118" s="168">
        <f>SUM(P119:P122)</f>
        <v>0</v>
      </c>
      <c r="Q118" s="167"/>
      <c r="R118" s="168">
        <f>SUM(R119:R122)</f>
        <v>0</v>
      </c>
      <c r="S118" s="167"/>
      <c r="T118" s="169">
        <f>SUM(T119:T122)</f>
        <v>0</v>
      </c>
      <c r="AR118" s="170" t="s">
        <v>83</v>
      </c>
      <c r="AT118" s="171" t="s">
        <v>74</v>
      </c>
      <c r="AU118" s="171" t="s">
        <v>83</v>
      </c>
      <c r="AY118" s="170" t="s">
        <v>142</v>
      </c>
      <c r="BK118" s="172">
        <f>SUM(BK119:BK122)</f>
        <v>0</v>
      </c>
    </row>
    <row r="119" spans="1:65" s="2" customFormat="1" ht="16.5" customHeight="1">
      <c r="A119" s="36"/>
      <c r="B119" s="37"/>
      <c r="C119" s="175" t="s">
        <v>216</v>
      </c>
      <c r="D119" s="175" t="s">
        <v>145</v>
      </c>
      <c r="E119" s="176" t="s">
        <v>1297</v>
      </c>
      <c r="F119" s="177" t="s">
        <v>1298</v>
      </c>
      <c r="G119" s="178" t="s">
        <v>208</v>
      </c>
      <c r="H119" s="179">
        <v>0.51</v>
      </c>
      <c r="I119" s="180"/>
      <c r="J119" s="181">
        <f>ROUND(I119*H119,2)</f>
        <v>0</v>
      </c>
      <c r="K119" s="177" t="s">
        <v>149</v>
      </c>
      <c r="L119" s="41"/>
      <c r="M119" s="182" t="s">
        <v>21</v>
      </c>
      <c r="N119" s="183" t="s">
        <v>46</v>
      </c>
      <c r="O119" s="66"/>
      <c r="P119" s="184">
        <f>O119*H119</f>
        <v>0</v>
      </c>
      <c r="Q119" s="184">
        <v>0</v>
      </c>
      <c r="R119" s="184">
        <f>Q119*H119</f>
        <v>0</v>
      </c>
      <c r="S119" s="184">
        <v>0</v>
      </c>
      <c r="T119" s="185">
        <f>S119*H119</f>
        <v>0</v>
      </c>
      <c r="U119" s="36"/>
      <c r="V119" s="36"/>
      <c r="W119" s="36"/>
      <c r="X119" s="36"/>
      <c r="Y119" s="36"/>
      <c r="Z119" s="36"/>
      <c r="AA119" s="36"/>
      <c r="AB119" s="36"/>
      <c r="AC119" s="36"/>
      <c r="AD119" s="36"/>
      <c r="AE119" s="36"/>
      <c r="AR119" s="186" t="s">
        <v>150</v>
      </c>
      <c r="AT119" s="186" t="s">
        <v>145</v>
      </c>
      <c r="AU119" s="186" t="s">
        <v>85</v>
      </c>
      <c r="AY119" s="19" t="s">
        <v>142</v>
      </c>
      <c r="BE119" s="187">
        <f>IF(N119="základní",J119,0)</f>
        <v>0</v>
      </c>
      <c r="BF119" s="187">
        <f>IF(N119="snížená",J119,0)</f>
        <v>0</v>
      </c>
      <c r="BG119" s="187">
        <f>IF(N119="zákl. přenesená",J119,0)</f>
        <v>0</v>
      </c>
      <c r="BH119" s="187">
        <f>IF(N119="sníž. přenesená",J119,0)</f>
        <v>0</v>
      </c>
      <c r="BI119" s="187">
        <f>IF(N119="nulová",J119,0)</f>
        <v>0</v>
      </c>
      <c r="BJ119" s="19" t="s">
        <v>83</v>
      </c>
      <c r="BK119" s="187">
        <f>ROUND(I119*H119,2)</f>
        <v>0</v>
      </c>
      <c r="BL119" s="19" t="s">
        <v>150</v>
      </c>
      <c r="BM119" s="186" t="s">
        <v>1299</v>
      </c>
    </row>
    <row r="120" spans="1:65" s="2" customFormat="1" ht="11.25">
      <c r="A120" s="36"/>
      <c r="B120" s="37"/>
      <c r="C120" s="38"/>
      <c r="D120" s="188" t="s">
        <v>152</v>
      </c>
      <c r="E120" s="38"/>
      <c r="F120" s="189" t="s">
        <v>1300</v>
      </c>
      <c r="G120" s="38"/>
      <c r="H120" s="38"/>
      <c r="I120" s="190"/>
      <c r="J120" s="38"/>
      <c r="K120" s="38"/>
      <c r="L120" s="41"/>
      <c r="M120" s="191"/>
      <c r="N120" s="192"/>
      <c r="O120" s="66"/>
      <c r="P120" s="66"/>
      <c r="Q120" s="66"/>
      <c r="R120" s="66"/>
      <c r="S120" s="66"/>
      <c r="T120" s="67"/>
      <c r="U120" s="36"/>
      <c r="V120" s="36"/>
      <c r="W120" s="36"/>
      <c r="X120" s="36"/>
      <c r="Y120" s="36"/>
      <c r="Z120" s="36"/>
      <c r="AA120" s="36"/>
      <c r="AB120" s="36"/>
      <c r="AC120" s="36"/>
      <c r="AD120" s="36"/>
      <c r="AE120" s="36"/>
      <c r="AT120" s="19" t="s">
        <v>152</v>
      </c>
      <c r="AU120" s="19" t="s">
        <v>85</v>
      </c>
    </row>
    <row r="121" spans="1:65" s="14" customFormat="1" ht="11.25">
      <c r="B121" s="204"/>
      <c r="C121" s="205"/>
      <c r="D121" s="195" t="s">
        <v>154</v>
      </c>
      <c r="E121" s="206" t="s">
        <v>21</v>
      </c>
      <c r="F121" s="207" t="s">
        <v>1301</v>
      </c>
      <c r="G121" s="205"/>
      <c r="H121" s="208">
        <v>0.51</v>
      </c>
      <c r="I121" s="209"/>
      <c r="J121" s="205"/>
      <c r="K121" s="205"/>
      <c r="L121" s="210"/>
      <c r="M121" s="211"/>
      <c r="N121" s="212"/>
      <c r="O121" s="212"/>
      <c r="P121" s="212"/>
      <c r="Q121" s="212"/>
      <c r="R121" s="212"/>
      <c r="S121" s="212"/>
      <c r="T121" s="213"/>
      <c r="AT121" s="214" t="s">
        <v>154</v>
      </c>
      <c r="AU121" s="214" t="s">
        <v>85</v>
      </c>
      <c r="AV121" s="14" t="s">
        <v>85</v>
      </c>
      <c r="AW121" s="14" t="s">
        <v>36</v>
      </c>
      <c r="AX121" s="14" t="s">
        <v>75</v>
      </c>
      <c r="AY121" s="214" t="s">
        <v>142</v>
      </c>
    </row>
    <row r="122" spans="1:65" s="16" customFormat="1" ht="11.25">
      <c r="B122" s="226"/>
      <c r="C122" s="227"/>
      <c r="D122" s="195" t="s">
        <v>154</v>
      </c>
      <c r="E122" s="228" t="s">
        <v>21</v>
      </c>
      <c r="F122" s="229" t="s">
        <v>164</v>
      </c>
      <c r="G122" s="227"/>
      <c r="H122" s="230">
        <v>0.51</v>
      </c>
      <c r="I122" s="231"/>
      <c r="J122" s="227"/>
      <c r="K122" s="227"/>
      <c r="L122" s="232"/>
      <c r="M122" s="233"/>
      <c r="N122" s="234"/>
      <c r="O122" s="234"/>
      <c r="P122" s="234"/>
      <c r="Q122" s="234"/>
      <c r="R122" s="234"/>
      <c r="S122" s="234"/>
      <c r="T122" s="235"/>
      <c r="AT122" s="236" t="s">
        <v>154</v>
      </c>
      <c r="AU122" s="236" t="s">
        <v>85</v>
      </c>
      <c r="AV122" s="16" t="s">
        <v>150</v>
      </c>
      <c r="AW122" s="16" t="s">
        <v>36</v>
      </c>
      <c r="AX122" s="16" t="s">
        <v>83</v>
      </c>
      <c r="AY122" s="236" t="s">
        <v>142</v>
      </c>
    </row>
    <row r="123" spans="1:65" s="12" customFormat="1" ht="22.9" customHeight="1">
      <c r="B123" s="159"/>
      <c r="C123" s="160"/>
      <c r="D123" s="161" t="s">
        <v>74</v>
      </c>
      <c r="E123" s="173" t="s">
        <v>185</v>
      </c>
      <c r="F123" s="173" t="s">
        <v>1302</v>
      </c>
      <c r="G123" s="160"/>
      <c r="H123" s="160"/>
      <c r="I123" s="163"/>
      <c r="J123" s="174">
        <f>BK123</f>
        <v>0</v>
      </c>
      <c r="K123" s="160"/>
      <c r="L123" s="165"/>
      <c r="M123" s="166"/>
      <c r="N123" s="167"/>
      <c r="O123" s="167"/>
      <c r="P123" s="168">
        <f>P124</f>
        <v>0</v>
      </c>
      <c r="Q123" s="167"/>
      <c r="R123" s="168">
        <f>R124</f>
        <v>0</v>
      </c>
      <c r="S123" s="167"/>
      <c r="T123" s="169">
        <f>T124</f>
        <v>0</v>
      </c>
      <c r="AR123" s="170" t="s">
        <v>83</v>
      </c>
      <c r="AT123" s="171" t="s">
        <v>74</v>
      </c>
      <c r="AU123" s="171" t="s">
        <v>83</v>
      </c>
      <c r="AY123" s="170" t="s">
        <v>142</v>
      </c>
      <c r="BK123" s="172">
        <f>BK124</f>
        <v>0</v>
      </c>
    </row>
    <row r="124" spans="1:65" s="12" customFormat="1" ht="20.85" customHeight="1">
      <c r="B124" s="159"/>
      <c r="C124" s="160"/>
      <c r="D124" s="161" t="s">
        <v>74</v>
      </c>
      <c r="E124" s="173" t="s">
        <v>1303</v>
      </c>
      <c r="F124" s="173" t="s">
        <v>1304</v>
      </c>
      <c r="G124" s="160"/>
      <c r="H124" s="160"/>
      <c r="I124" s="163"/>
      <c r="J124" s="174">
        <f>BK124</f>
        <v>0</v>
      </c>
      <c r="K124" s="160"/>
      <c r="L124" s="165"/>
      <c r="M124" s="166"/>
      <c r="N124" s="167"/>
      <c r="O124" s="167"/>
      <c r="P124" s="168">
        <f>SUM(P125:P132)</f>
        <v>0</v>
      </c>
      <c r="Q124" s="167"/>
      <c r="R124" s="168">
        <f>SUM(R125:R132)</f>
        <v>0</v>
      </c>
      <c r="S124" s="167"/>
      <c r="T124" s="169">
        <f>SUM(T125:T132)</f>
        <v>0</v>
      </c>
      <c r="AR124" s="170" t="s">
        <v>83</v>
      </c>
      <c r="AT124" s="171" t="s">
        <v>74</v>
      </c>
      <c r="AU124" s="171" t="s">
        <v>85</v>
      </c>
      <c r="AY124" s="170" t="s">
        <v>142</v>
      </c>
      <c r="BK124" s="172">
        <f>SUM(BK125:BK132)</f>
        <v>0</v>
      </c>
    </row>
    <row r="125" spans="1:65" s="2" customFormat="1" ht="21.75" customHeight="1">
      <c r="A125" s="36"/>
      <c r="B125" s="37"/>
      <c r="C125" s="175" t="s">
        <v>223</v>
      </c>
      <c r="D125" s="175" t="s">
        <v>145</v>
      </c>
      <c r="E125" s="176" t="s">
        <v>1305</v>
      </c>
      <c r="F125" s="177" t="s">
        <v>1306</v>
      </c>
      <c r="G125" s="178" t="s">
        <v>148</v>
      </c>
      <c r="H125" s="179">
        <v>8.5</v>
      </c>
      <c r="I125" s="180"/>
      <c r="J125" s="181">
        <f>ROUND(I125*H125,2)</f>
        <v>0</v>
      </c>
      <c r="K125" s="177" t="s">
        <v>149</v>
      </c>
      <c r="L125" s="41"/>
      <c r="M125" s="182" t="s">
        <v>21</v>
      </c>
      <c r="N125" s="183" t="s">
        <v>46</v>
      </c>
      <c r="O125" s="66"/>
      <c r="P125" s="184">
        <f>O125*H125</f>
        <v>0</v>
      </c>
      <c r="Q125" s="184">
        <v>0</v>
      </c>
      <c r="R125" s="184">
        <f>Q125*H125</f>
        <v>0</v>
      </c>
      <c r="S125" s="184">
        <v>0</v>
      </c>
      <c r="T125" s="185">
        <f>S125*H125</f>
        <v>0</v>
      </c>
      <c r="U125" s="36"/>
      <c r="V125" s="36"/>
      <c r="W125" s="36"/>
      <c r="X125" s="36"/>
      <c r="Y125" s="36"/>
      <c r="Z125" s="36"/>
      <c r="AA125" s="36"/>
      <c r="AB125" s="36"/>
      <c r="AC125" s="36"/>
      <c r="AD125" s="36"/>
      <c r="AE125" s="36"/>
      <c r="AR125" s="186" t="s">
        <v>150</v>
      </c>
      <c r="AT125" s="186" t="s">
        <v>145</v>
      </c>
      <c r="AU125" s="186" t="s">
        <v>143</v>
      </c>
      <c r="AY125" s="19" t="s">
        <v>142</v>
      </c>
      <c r="BE125" s="187">
        <f>IF(N125="základní",J125,0)</f>
        <v>0</v>
      </c>
      <c r="BF125" s="187">
        <f>IF(N125="snížená",J125,0)</f>
        <v>0</v>
      </c>
      <c r="BG125" s="187">
        <f>IF(N125="zákl. přenesená",J125,0)</f>
        <v>0</v>
      </c>
      <c r="BH125" s="187">
        <f>IF(N125="sníž. přenesená",J125,0)</f>
        <v>0</v>
      </c>
      <c r="BI125" s="187">
        <f>IF(N125="nulová",J125,0)</f>
        <v>0</v>
      </c>
      <c r="BJ125" s="19" t="s">
        <v>83</v>
      </c>
      <c r="BK125" s="187">
        <f>ROUND(I125*H125,2)</f>
        <v>0</v>
      </c>
      <c r="BL125" s="19" t="s">
        <v>150</v>
      </c>
      <c r="BM125" s="186" t="s">
        <v>1307</v>
      </c>
    </row>
    <row r="126" spans="1:65" s="2" customFormat="1" ht="11.25">
      <c r="A126" s="36"/>
      <c r="B126" s="37"/>
      <c r="C126" s="38"/>
      <c r="D126" s="188" t="s">
        <v>152</v>
      </c>
      <c r="E126" s="38"/>
      <c r="F126" s="189" t="s">
        <v>1308</v>
      </c>
      <c r="G126" s="38"/>
      <c r="H126" s="38"/>
      <c r="I126" s="190"/>
      <c r="J126" s="38"/>
      <c r="K126" s="38"/>
      <c r="L126" s="41"/>
      <c r="M126" s="191"/>
      <c r="N126" s="192"/>
      <c r="O126" s="66"/>
      <c r="P126" s="66"/>
      <c r="Q126" s="66"/>
      <c r="R126" s="66"/>
      <c r="S126" s="66"/>
      <c r="T126" s="67"/>
      <c r="U126" s="36"/>
      <c r="V126" s="36"/>
      <c r="W126" s="36"/>
      <c r="X126" s="36"/>
      <c r="Y126" s="36"/>
      <c r="Z126" s="36"/>
      <c r="AA126" s="36"/>
      <c r="AB126" s="36"/>
      <c r="AC126" s="36"/>
      <c r="AD126" s="36"/>
      <c r="AE126" s="36"/>
      <c r="AT126" s="19" t="s">
        <v>152</v>
      </c>
      <c r="AU126" s="19" t="s">
        <v>143</v>
      </c>
    </row>
    <row r="127" spans="1:65" s="2" customFormat="1" ht="24.2" customHeight="1">
      <c r="A127" s="36"/>
      <c r="B127" s="37"/>
      <c r="C127" s="175" t="s">
        <v>230</v>
      </c>
      <c r="D127" s="175" t="s">
        <v>145</v>
      </c>
      <c r="E127" s="176" t="s">
        <v>1309</v>
      </c>
      <c r="F127" s="177" t="s">
        <v>1310</v>
      </c>
      <c r="G127" s="178" t="s">
        <v>148</v>
      </c>
      <c r="H127" s="179">
        <v>8.5</v>
      </c>
      <c r="I127" s="180"/>
      <c r="J127" s="181">
        <f>ROUND(I127*H127,2)</f>
        <v>0</v>
      </c>
      <c r="K127" s="177" t="s">
        <v>149</v>
      </c>
      <c r="L127" s="41"/>
      <c r="M127" s="182" t="s">
        <v>21</v>
      </c>
      <c r="N127" s="183" t="s">
        <v>46</v>
      </c>
      <c r="O127" s="66"/>
      <c r="P127" s="184">
        <f>O127*H127</f>
        <v>0</v>
      </c>
      <c r="Q127" s="184">
        <v>0</v>
      </c>
      <c r="R127" s="184">
        <f>Q127*H127</f>
        <v>0</v>
      </c>
      <c r="S127" s="184">
        <v>0</v>
      </c>
      <c r="T127" s="185">
        <f>S127*H127</f>
        <v>0</v>
      </c>
      <c r="U127" s="36"/>
      <c r="V127" s="36"/>
      <c r="W127" s="36"/>
      <c r="X127" s="36"/>
      <c r="Y127" s="36"/>
      <c r="Z127" s="36"/>
      <c r="AA127" s="36"/>
      <c r="AB127" s="36"/>
      <c r="AC127" s="36"/>
      <c r="AD127" s="36"/>
      <c r="AE127" s="36"/>
      <c r="AR127" s="186" t="s">
        <v>150</v>
      </c>
      <c r="AT127" s="186" t="s">
        <v>145</v>
      </c>
      <c r="AU127" s="186" t="s">
        <v>143</v>
      </c>
      <c r="AY127" s="19" t="s">
        <v>142</v>
      </c>
      <c r="BE127" s="187">
        <f>IF(N127="základní",J127,0)</f>
        <v>0</v>
      </c>
      <c r="BF127" s="187">
        <f>IF(N127="snížená",J127,0)</f>
        <v>0</v>
      </c>
      <c r="BG127" s="187">
        <f>IF(N127="zákl. přenesená",J127,0)</f>
        <v>0</v>
      </c>
      <c r="BH127" s="187">
        <f>IF(N127="sníž. přenesená",J127,0)</f>
        <v>0</v>
      </c>
      <c r="BI127" s="187">
        <f>IF(N127="nulová",J127,0)</f>
        <v>0</v>
      </c>
      <c r="BJ127" s="19" t="s">
        <v>83</v>
      </c>
      <c r="BK127" s="187">
        <f>ROUND(I127*H127,2)</f>
        <v>0</v>
      </c>
      <c r="BL127" s="19" t="s">
        <v>150</v>
      </c>
      <c r="BM127" s="186" t="s">
        <v>1311</v>
      </c>
    </row>
    <row r="128" spans="1:65" s="2" customFormat="1" ht="11.25">
      <c r="A128" s="36"/>
      <c r="B128" s="37"/>
      <c r="C128" s="38"/>
      <c r="D128" s="188" t="s">
        <v>152</v>
      </c>
      <c r="E128" s="38"/>
      <c r="F128" s="189" t="s">
        <v>1312</v>
      </c>
      <c r="G128" s="38"/>
      <c r="H128" s="38"/>
      <c r="I128" s="190"/>
      <c r="J128" s="38"/>
      <c r="K128" s="38"/>
      <c r="L128" s="41"/>
      <c r="M128" s="191"/>
      <c r="N128" s="192"/>
      <c r="O128" s="66"/>
      <c r="P128" s="66"/>
      <c r="Q128" s="66"/>
      <c r="R128" s="66"/>
      <c r="S128" s="66"/>
      <c r="T128" s="67"/>
      <c r="U128" s="36"/>
      <c r="V128" s="36"/>
      <c r="W128" s="36"/>
      <c r="X128" s="36"/>
      <c r="Y128" s="36"/>
      <c r="Z128" s="36"/>
      <c r="AA128" s="36"/>
      <c r="AB128" s="36"/>
      <c r="AC128" s="36"/>
      <c r="AD128" s="36"/>
      <c r="AE128" s="36"/>
      <c r="AT128" s="19" t="s">
        <v>152</v>
      </c>
      <c r="AU128" s="19" t="s">
        <v>143</v>
      </c>
    </row>
    <row r="129" spans="1:65" s="2" customFormat="1" ht="24.2" customHeight="1">
      <c r="A129" s="36"/>
      <c r="B129" s="37"/>
      <c r="C129" s="175" t="s">
        <v>235</v>
      </c>
      <c r="D129" s="175" t="s">
        <v>145</v>
      </c>
      <c r="E129" s="176" t="s">
        <v>1313</v>
      </c>
      <c r="F129" s="177" t="s">
        <v>1314</v>
      </c>
      <c r="G129" s="178" t="s">
        <v>148</v>
      </c>
      <c r="H129" s="179">
        <v>8.5</v>
      </c>
      <c r="I129" s="180"/>
      <c r="J129" s="181">
        <f>ROUND(I129*H129,2)</f>
        <v>0</v>
      </c>
      <c r="K129" s="177" t="s">
        <v>149</v>
      </c>
      <c r="L129" s="41"/>
      <c r="M129" s="182" t="s">
        <v>21</v>
      </c>
      <c r="N129" s="183" t="s">
        <v>46</v>
      </c>
      <c r="O129" s="66"/>
      <c r="P129" s="184">
        <f>O129*H129</f>
        <v>0</v>
      </c>
      <c r="Q129" s="184">
        <v>0</v>
      </c>
      <c r="R129" s="184">
        <f>Q129*H129</f>
        <v>0</v>
      </c>
      <c r="S129" s="184">
        <v>0</v>
      </c>
      <c r="T129" s="185">
        <f>S129*H129</f>
        <v>0</v>
      </c>
      <c r="U129" s="36"/>
      <c r="V129" s="36"/>
      <c r="W129" s="36"/>
      <c r="X129" s="36"/>
      <c r="Y129" s="36"/>
      <c r="Z129" s="36"/>
      <c r="AA129" s="36"/>
      <c r="AB129" s="36"/>
      <c r="AC129" s="36"/>
      <c r="AD129" s="36"/>
      <c r="AE129" s="36"/>
      <c r="AR129" s="186" t="s">
        <v>150</v>
      </c>
      <c r="AT129" s="186" t="s">
        <v>145</v>
      </c>
      <c r="AU129" s="186" t="s">
        <v>143</v>
      </c>
      <c r="AY129" s="19" t="s">
        <v>142</v>
      </c>
      <c r="BE129" s="187">
        <f>IF(N129="základní",J129,0)</f>
        <v>0</v>
      </c>
      <c r="BF129" s="187">
        <f>IF(N129="snížená",J129,0)</f>
        <v>0</v>
      </c>
      <c r="BG129" s="187">
        <f>IF(N129="zákl. přenesená",J129,0)</f>
        <v>0</v>
      </c>
      <c r="BH129" s="187">
        <f>IF(N129="sníž. přenesená",J129,0)</f>
        <v>0</v>
      </c>
      <c r="BI129" s="187">
        <f>IF(N129="nulová",J129,0)</f>
        <v>0</v>
      </c>
      <c r="BJ129" s="19" t="s">
        <v>83</v>
      </c>
      <c r="BK129" s="187">
        <f>ROUND(I129*H129,2)</f>
        <v>0</v>
      </c>
      <c r="BL129" s="19" t="s">
        <v>150</v>
      </c>
      <c r="BM129" s="186" t="s">
        <v>1315</v>
      </c>
    </row>
    <row r="130" spans="1:65" s="2" customFormat="1" ht="11.25">
      <c r="A130" s="36"/>
      <c r="B130" s="37"/>
      <c r="C130" s="38"/>
      <c r="D130" s="188" t="s">
        <v>152</v>
      </c>
      <c r="E130" s="38"/>
      <c r="F130" s="189" t="s">
        <v>1316</v>
      </c>
      <c r="G130" s="38"/>
      <c r="H130" s="38"/>
      <c r="I130" s="190"/>
      <c r="J130" s="38"/>
      <c r="K130" s="38"/>
      <c r="L130" s="41"/>
      <c r="M130" s="191"/>
      <c r="N130" s="192"/>
      <c r="O130" s="66"/>
      <c r="P130" s="66"/>
      <c r="Q130" s="66"/>
      <c r="R130" s="66"/>
      <c r="S130" s="66"/>
      <c r="T130" s="67"/>
      <c r="U130" s="36"/>
      <c r="V130" s="36"/>
      <c r="W130" s="36"/>
      <c r="X130" s="36"/>
      <c r="Y130" s="36"/>
      <c r="Z130" s="36"/>
      <c r="AA130" s="36"/>
      <c r="AB130" s="36"/>
      <c r="AC130" s="36"/>
      <c r="AD130" s="36"/>
      <c r="AE130" s="36"/>
      <c r="AT130" s="19" t="s">
        <v>152</v>
      </c>
      <c r="AU130" s="19" t="s">
        <v>143</v>
      </c>
    </row>
    <row r="131" spans="1:65" s="2" customFormat="1" ht="24.2" customHeight="1">
      <c r="A131" s="36"/>
      <c r="B131" s="37"/>
      <c r="C131" s="175" t="s">
        <v>240</v>
      </c>
      <c r="D131" s="175" t="s">
        <v>145</v>
      </c>
      <c r="E131" s="176" t="s">
        <v>1317</v>
      </c>
      <c r="F131" s="177" t="s">
        <v>1318</v>
      </c>
      <c r="G131" s="178" t="s">
        <v>148</v>
      </c>
      <c r="H131" s="179">
        <v>8.5</v>
      </c>
      <c r="I131" s="180"/>
      <c r="J131" s="181">
        <f>ROUND(I131*H131,2)</f>
        <v>0</v>
      </c>
      <c r="K131" s="177" t="s">
        <v>149</v>
      </c>
      <c r="L131" s="41"/>
      <c r="M131" s="182" t="s">
        <v>21</v>
      </c>
      <c r="N131" s="183" t="s">
        <v>46</v>
      </c>
      <c r="O131" s="66"/>
      <c r="P131" s="184">
        <f>O131*H131</f>
        <v>0</v>
      </c>
      <c r="Q131" s="184">
        <v>0</v>
      </c>
      <c r="R131" s="184">
        <f>Q131*H131</f>
        <v>0</v>
      </c>
      <c r="S131" s="184">
        <v>0</v>
      </c>
      <c r="T131" s="185">
        <f>S131*H131</f>
        <v>0</v>
      </c>
      <c r="U131" s="36"/>
      <c r="V131" s="36"/>
      <c r="W131" s="36"/>
      <c r="X131" s="36"/>
      <c r="Y131" s="36"/>
      <c r="Z131" s="36"/>
      <c r="AA131" s="36"/>
      <c r="AB131" s="36"/>
      <c r="AC131" s="36"/>
      <c r="AD131" s="36"/>
      <c r="AE131" s="36"/>
      <c r="AR131" s="186" t="s">
        <v>150</v>
      </c>
      <c r="AT131" s="186" t="s">
        <v>145</v>
      </c>
      <c r="AU131" s="186" t="s">
        <v>143</v>
      </c>
      <c r="AY131" s="19" t="s">
        <v>142</v>
      </c>
      <c r="BE131" s="187">
        <f>IF(N131="základní",J131,0)</f>
        <v>0</v>
      </c>
      <c r="BF131" s="187">
        <f>IF(N131="snížená",J131,0)</f>
        <v>0</v>
      </c>
      <c r="BG131" s="187">
        <f>IF(N131="zákl. přenesená",J131,0)</f>
        <v>0</v>
      </c>
      <c r="BH131" s="187">
        <f>IF(N131="sníž. přenesená",J131,0)</f>
        <v>0</v>
      </c>
      <c r="BI131" s="187">
        <f>IF(N131="nulová",J131,0)</f>
        <v>0</v>
      </c>
      <c r="BJ131" s="19" t="s">
        <v>83</v>
      </c>
      <c r="BK131" s="187">
        <f>ROUND(I131*H131,2)</f>
        <v>0</v>
      </c>
      <c r="BL131" s="19" t="s">
        <v>150</v>
      </c>
      <c r="BM131" s="186" t="s">
        <v>1319</v>
      </c>
    </row>
    <row r="132" spans="1:65" s="2" customFormat="1" ht="11.25">
      <c r="A132" s="36"/>
      <c r="B132" s="37"/>
      <c r="C132" s="38"/>
      <c r="D132" s="188" t="s">
        <v>152</v>
      </c>
      <c r="E132" s="38"/>
      <c r="F132" s="189" t="s">
        <v>1320</v>
      </c>
      <c r="G132" s="38"/>
      <c r="H132" s="38"/>
      <c r="I132" s="190"/>
      <c r="J132" s="38"/>
      <c r="K132" s="38"/>
      <c r="L132" s="41"/>
      <c r="M132" s="191"/>
      <c r="N132" s="192"/>
      <c r="O132" s="66"/>
      <c r="P132" s="66"/>
      <c r="Q132" s="66"/>
      <c r="R132" s="66"/>
      <c r="S132" s="66"/>
      <c r="T132" s="67"/>
      <c r="U132" s="36"/>
      <c r="V132" s="36"/>
      <c r="W132" s="36"/>
      <c r="X132" s="36"/>
      <c r="Y132" s="36"/>
      <c r="Z132" s="36"/>
      <c r="AA132" s="36"/>
      <c r="AB132" s="36"/>
      <c r="AC132" s="36"/>
      <c r="AD132" s="36"/>
      <c r="AE132" s="36"/>
      <c r="AT132" s="19" t="s">
        <v>152</v>
      </c>
      <c r="AU132" s="19" t="s">
        <v>143</v>
      </c>
    </row>
    <row r="133" spans="1:65" s="12" customFormat="1" ht="22.9" customHeight="1">
      <c r="B133" s="159"/>
      <c r="C133" s="160"/>
      <c r="D133" s="161" t="s">
        <v>74</v>
      </c>
      <c r="E133" s="173" t="s">
        <v>216</v>
      </c>
      <c r="F133" s="173" t="s">
        <v>1321</v>
      </c>
      <c r="G133" s="160"/>
      <c r="H133" s="160"/>
      <c r="I133" s="163"/>
      <c r="J133" s="174">
        <f>BK133</f>
        <v>0</v>
      </c>
      <c r="K133" s="160"/>
      <c r="L133" s="165"/>
      <c r="M133" s="166"/>
      <c r="N133" s="167"/>
      <c r="O133" s="167"/>
      <c r="P133" s="168">
        <f>SUM(P134:P146)</f>
        <v>0</v>
      </c>
      <c r="Q133" s="167"/>
      <c r="R133" s="168">
        <f>SUM(R134:R146)</f>
        <v>0.16693999999999998</v>
      </c>
      <c r="S133" s="167"/>
      <c r="T133" s="169">
        <f>SUM(T134:T146)</f>
        <v>0</v>
      </c>
      <c r="AR133" s="170" t="s">
        <v>83</v>
      </c>
      <c r="AT133" s="171" t="s">
        <v>74</v>
      </c>
      <c r="AU133" s="171" t="s">
        <v>83</v>
      </c>
      <c r="AY133" s="170" t="s">
        <v>142</v>
      </c>
      <c r="BK133" s="172">
        <f>SUM(BK134:BK146)</f>
        <v>0</v>
      </c>
    </row>
    <row r="134" spans="1:65" s="2" customFormat="1" ht="24.2" customHeight="1">
      <c r="A134" s="36"/>
      <c r="B134" s="37"/>
      <c r="C134" s="175" t="s">
        <v>245</v>
      </c>
      <c r="D134" s="175" t="s">
        <v>145</v>
      </c>
      <c r="E134" s="176" t="s">
        <v>1322</v>
      </c>
      <c r="F134" s="177" t="s">
        <v>1323</v>
      </c>
      <c r="G134" s="178" t="s">
        <v>167</v>
      </c>
      <c r="H134" s="179">
        <v>0.5</v>
      </c>
      <c r="I134" s="180"/>
      <c r="J134" s="181">
        <f>ROUND(I134*H134,2)</f>
        <v>0</v>
      </c>
      <c r="K134" s="177" t="s">
        <v>149</v>
      </c>
      <c r="L134" s="41"/>
      <c r="M134" s="182" t="s">
        <v>21</v>
      </c>
      <c r="N134" s="183" t="s">
        <v>46</v>
      </c>
      <c r="O134" s="66"/>
      <c r="P134" s="184">
        <f>O134*H134</f>
        <v>0</v>
      </c>
      <c r="Q134" s="184">
        <v>1.235E-2</v>
      </c>
      <c r="R134" s="184">
        <f>Q134*H134</f>
        <v>6.1749999999999999E-3</v>
      </c>
      <c r="S134" s="184">
        <v>0</v>
      </c>
      <c r="T134" s="185">
        <f>S134*H134</f>
        <v>0</v>
      </c>
      <c r="U134" s="36"/>
      <c r="V134" s="36"/>
      <c r="W134" s="36"/>
      <c r="X134" s="36"/>
      <c r="Y134" s="36"/>
      <c r="Z134" s="36"/>
      <c r="AA134" s="36"/>
      <c r="AB134" s="36"/>
      <c r="AC134" s="36"/>
      <c r="AD134" s="36"/>
      <c r="AE134" s="36"/>
      <c r="AR134" s="186" t="s">
        <v>150</v>
      </c>
      <c r="AT134" s="186" t="s">
        <v>145</v>
      </c>
      <c r="AU134" s="186" t="s">
        <v>85</v>
      </c>
      <c r="AY134" s="19" t="s">
        <v>142</v>
      </c>
      <c r="BE134" s="187">
        <f>IF(N134="základní",J134,0)</f>
        <v>0</v>
      </c>
      <c r="BF134" s="187">
        <f>IF(N134="snížená",J134,0)</f>
        <v>0</v>
      </c>
      <c r="BG134" s="187">
        <f>IF(N134="zákl. přenesená",J134,0)</f>
        <v>0</v>
      </c>
      <c r="BH134" s="187">
        <f>IF(N134="sníž. přenesená",J134,0)</f>
        <v>0</v>
      </c>
      <c r="BI134" s="187">
        <f>IF(N134="nulová",J134,0)</f>
        <v>0</v>
      </c>
      <c r="BJ134" s="19" t="s">
        <v>83</v>
      </c>
      <c r="BK134" s="187">
        <f>ROUND(I134*H134,2)</f>
        <v>0</v>
      </c>
      <c r="BL134" s="19" t="s">
        <v>150</v>
      </c>
      <c r="BM134" s="186" t="s">
        <v>1324</v>
      </c>
    </row>
    <row r="135" spans="1:65" s="2" customFormat="1" ht="11.25">
      <c r="A135" s="36"/>
      <c r="B135" s="37"/>
      <c r="C135" s="38"/>
      <c r="D135" s="188" t="s">
        <v>152</v>
      </c>
      <c r="E135" s="38"/>
      <c r="F135" s="189" t="s">
        <v>1325</v>
      </c>
      <c r="G135" s="38"/>
      <c r="H135" s="38"/>
      <c r="I135" s="190"/>
      <c r="J135" s="38"/>
      <c r="K135" s="38"/>
      <c r="L135" s="41"/>
      <c r="M135" s="191"/>
      <c r="N135" s="192"/>
      <c r="O135" s="66"/>
      <c r="P135" s="66"/>
      <c r="Q135" s="66"/>
      <c r="R135" s="66"/>
      <c r="S135" s="66"/>
      <c r="T135" s="67"/>
      <c r="U135" s="36"/>
      <c r="V135" s="36"/>
      <c r="W135" s="36"/>
      <c r="X135" s="36"/>
      <c r="Y135" s="36"/>
      <c r="Z135" s="36"/>
      <c r="AA135" s="36"/>
      <c r="AB135" s="36"/>
      <c r="AC135" s="36"/>
      <c r="AD135" s="36"/>
      <c r="AE135" s="36"/>
      <c r="AT135" s="19" t="s">
        <v>152</v>
      </c>
      <c r="AU135" s="19" t="s">
        <v>85</v>
      </c>
    </row>
    <row r="136" spans="1:65" s="2" customFormat="1" ht="24.2" customHeight="1">
      <c r="A136" s="36"/>
      <c r="B136" s="37"/>
      <c r="C136" s="175" t="s">
        <v>253</v>
      </c>
      <c r="D136" s="175" t="s">
        <v>145</v>
      </c>
      <c r="E136" s="176" t="s">
        <v>1326</v>
      </c>
      <c r="F136" s="177" t="s">
        <v>1327</v>
      </c>
      <c r="G136" s="178" t="s">
        <v>167</v>
      </c>
      <c r="H136" s="179">
        <v>8</v>
      </c>
      <c r="I136" s="180"/>
      <c r="J136" s="181">
        <f>ROUND(I136*H136,2)</f>
        <v>0</v>
      </c>
      <c r="K136" s="177" t="s">
        <v>149</v>
      </c>
      <c r="L136" s="41"/>
      <c r="M136" s="182" t="s">
        <v>21</v>
      </c>
      <c r="N136" s="183" t="s">
        <v>46</v>
      </c>
      <c r="O136" s="66"/>
      <c r="P136" s="184">
        <f>O136*H136</f>
        <v>0</v>
      </c>
      <c r="Q136" s="184">
        <v>1.9689999999999999E-2</v>
      </c>
      <c r="R136" s="184">
        <f>Q136*H136</f>
        <v>0.15751999999999999</v>
      </c>
      <c r="S136" s="184">
        <v>0</v>
      </c>
      <c r="T136" s="185">
        <f>S136*H136</f>
        <v>0</v>
      </c>
      <c r="U136" s="36"/>
      <c r="V136" s="36"/>
      <c r="W136" s="36"/>
      <c r="X136" s="36"/>
      <c r="Y136" s="36"/>
      <c r="Z136" s="36"/>
      <c r="AA136" s="36"/>
      <c r="AB136" s="36"/>
      <c r="AC136" s="36"/>
      <c r="AD136" s="36"/>
      <c r="AE136" s="36"/>
      <c r="AR136" s="186" t="s">
        <v>150</v>
      </c>
      <c r="AT136" s="186" t="s">
        <v>145</v>
      </c>
      <c r="AU136" s="186" t="s">
        <v>85</v>
      </c>
      <c r="AY136" s="19" t="s">
        <v>142</v>
      </c>
      <c r="BE136" s="187">
        <f>IF(N136="základní",J136,0)</f>
        <v>0</v>
      </c>
      <c r="BF136" s="187">
        <f>IF(N136="snížená",J136,0)</f>
        <v>0</v>
      </c>
      <c r="BG136" s="187">
        <f>IF(N136="zákl. přenesená",J136,0)</f>
        <v>0</v>
      </c>
      <c r="BH136" s="187">
        <f>IF(N136="sníž. přenesená",J136,0)</f>
        <v>0</v>
      </c>
      <c r="BI136" s="187">
        <f>IF(N136="nulová",J136,0)</f>
        <v>0</v>
      </c>
      <c r="BJ136" s="19" t="s">
        <v>83</v>
      </c>
      <c r="BK136" s="187">
        <f>ROUND(I136*H136,2)</f>
        <v>0</v>
      </c>
      <c r="BL136" s="19" t="s">
        <v>150</v>
      </c>
      <c r="BM136" s="186" t="s">
        <v>1328</v>
      </c>
    </row>
    <row r="137" spans="1:65" s="2" customFormat="1" ht="11.25">
      <c r="A137" s="36"/>
      <c r="B137" s="37"/>
      <c r="C137" s="38"/>
      <c r="D137" s="188" t="s">
        <v>152</v>
      </c>
      <c r="E137" s="38"/>
      <c r="F137" s="189" t="s">
        <v>1329</v>
      </c>
      <c r="G137" s="38"/>
      <c r="H137" s="38"/>
      <c r="I137" s="190"/>
      <c r="J137" s="38"/>
      <c r="K137" s="38"/>
      <c r="L137" s="41"/>
      <c r="M137" s="191"/>
      <c r="N137" s="192"/>
      <c r="O137" s="66"/>
      <c r="P137" s="66"/>
      <c r="Q137" s="66"/>
      <c r="R137" s="66"/>
      <c r="S137" s="66"/>
      <c r="T137" s="67"/>
      <c r="U137" s="36"/>
      <c r="V137" s="36"/>
      <c r="W137" s="36"/>
      <c r="X137" s="36"/>
      <c r="Y137" s="36"/>
      <c r="Z137" s="36"/>
      <c r="AA137" s="36"/>
      <c r="AB137" s="36"/>
      <c r="AC137" s="36"/>
      <c r="AD137" s="36"/>
      <c r="AE137" s="36"/>
      <c r="AT137" s="19" t="s">
        <v>152</v>
      </c>
      <c r="AU137" s="19" t="s">
        <v>85</v>
      </c>
    </row>
    <row r="138" spans="1:65" s="2" customFormat="1" ht="24.2" customHeight="1">
      <c r="A138" s="36"/>
      <c r="B138" s="37"/>
      <c r="C138" s="175" t="s">
        <v>8</v>
      </c>
      <c r="D138" s="175" t="s">
        <v>145</v>
      </c>
      <c r="E138" s="176" t="s">
        <v>1330</v>
      </c>
      <c r="F138" s="177" t="s">
        <v>1331</v>
      </c>
      <c r="G138" s="178" t="s">
        <v>174</v>
      </c>
      <c r="H138" s="179">
        <v>2</v>
      </c>
      <c r="I138" s="180"/>
      <c r="J138" s="181">
        <f>ROUND(I138*H138,2)</f>
        <v>0</v>
      </c>
      <c r="K138" s="177" t="s">
        <v>149</v>
      </c>
      <c r="L138" s="41"/>
      <c r="M138" s="182" t="s">
        <v>21</v>
      </c>
      <c r="N138" s="183" t="s">
        <v>46</v>
      </c>
      <c r="O138" s="66"/>
      <c r="P138" s="184">
        <f>O138*H138</f>
        <v>0</v>
      </c>
      <c r="Q138" s="184">
        <v>1.0000000000000001E-5</v>
      </c>
      <c r="R138" s="184">
        <f>Q138*H138</f>
        <v>2.0000000000000002E-5</v>
      </c>
      <c r="S138" s="184">
        <v>0</v>
      </c>
      <c r="T138" s="185">
        <f>S138*H138</f>
        <v>0</v>
      </c>
      <c r="U138" s="36"/>
      <c r="V138" s="36"/>
      <c r="W138" s="36"/>
      <c r="X138" s="36"/>
      <c r="Y138" s="36"/>
      <c r="Z138" s="36"/>
      <c r="AA138" s="36"/>
      <c r="AB138" s="36"/>
      <c r="AC138" s="36"/>
      <c r="AD138" s="36"/>
      <c r="AE138" s="36"/>
      <c r="AR138" s="186" t="s">
        <v>150</v>
      </c>
      <c r="AT138" s="186" t="s">
        <v>145</v>
      </c>
      <c r="AU138" s="186" t="s">
        <v>85</v>
      </c>
      <c r="AY138" s="19" t="s">
        <v>142</v>
      </c>
      <c r="BE138" s="187">
        <f>IF(N138="základní",J138,0)</f>
        <v>0</v>
      </c>
      <c r="BF138" s="187">
        <f>IF(N138="snížená",J138,0)</f>
        <v>0</v>
      </c>
      <c r="BG138" s="187">
        <f>IF(N138="zákl. přenesená",J138,0)</f>
        <v>0</v>
      </c>
      <c r="BH138" s="187">
        <f>IF(N138="sníž. přenesená",J138,0)</f>
        <v>0</v>
      </c>
      <c r="BI138" s="187">
        <f>IF(N138="nulová",J138,0)</f>
        <v>0</v>
      </c>
      <c r="BJ138" s="19" t="s">
        <v>83</v>
      </c>
      <c r="BK138" s="187">
        <f>ROUND(I138*H138,2)</f>
        <v>0</v>
      </c>
      <c r="BL138" s="19" t="s">
        <v>150</v>
      </c>
      <c r="BM138" s="186" t="s">
        <v>1332</v>
      </c>
    </row>
    <row r="139" spans="1:65" s="2" customFormat="1" ht="11.25">
      <c r="A139" s="36"/>
      <c r="B139" s="37"/>
      <c r="C139" s="38"/>
      <c r="D139" s="188" t="s">
        <v>152</v>
      </c>
      <c r="E139" s="38"/>
      <c r="F139" s="189" t="s">
        <v>1333</v>
      </c>
      <c r="G139" s="38"/>
      <c r="H139" s="38"/>
      <c r="I139" s="190"/>
      <c r="J139" s="38"/>
      <c r="K139" s="38"/>
      <c r="L139" s="41"/>
      <c r="M139" s="191"/>
      <c r="N139" s="192"/>
      <c r="O139" s="66"/>
      <c r="P139" s="66"/>
      <c r="Q139" s="66"/>
      <c r="R139" s="66"/>
      <c r="S139" s="66"/>
      <c r="T139" s="67"/>
      <c r="U139" s="36"/>
      <c r="V139" s="36"/>
      <c r="W139" s="36"/>
      <c r="X139" s="36"/>
      <c r="Y139" s="36"/>
      <c r="Z139" s="36"/>
      <c r="AA139" s="36"/>
      <c r="AB139" s="36"/>
      <c r="AC139" s="36"/>
      <c r="AD139" s="36"/>
      <c r="AE139" s="36"/>
      <c r="AT139" s="19" t="s">
        <v>152</v>
      </c>
      <c r="AU139" s="19" t="s">
        <v>85</v>
      </c>
    </row>
    <row r="140" spans="1:65" s="2" customFormat="1" ht="16.5" customHeight="1">
      <c r="A140" s="36"/>
      <c r="B140" s="37"/>
      <c r="C140" s="238" t="s">
        <v>265</v>
      </c>
      <c r="D140" s="238" t="s">
        <v>381</v>
      </c>
      <c r="E140" s="239" t="s">
        <v>1334</v>
      </c>
      <c r="F140" s="240" t="s">
        <v>1335</v>
      </c>
      <c r="G140" s="241" t="s">
        <v>174</v>
      </c>
      <c r="H140" s="242">
        <v>1</v>
      </c>
      <c r="I140" s="243"/>
      <c r="J140" s="244">
        <f>ROUND(I140*H140,2)</f>
        <v>0</v>
      </c>
      <c r="K140" s="240" t="s">
        <v>149</v>
      </c>
      <c r="L140" s="245"/>
      <c r="M140" s="246" t="s">
        <v>21</v>
      </c>
      <c r="N140" s="247" t="s">
        <v>46</v>
      </c>
      <c r="O140" s="66"/>
      <c r="P140" s="184">
        <f>O140*H140</f>
        <v>0</v>
      </c>
      <c r="Q140" s="184">
        <v>1.67E-3</v>
      </c>
      <c r="R140" s="184">
        <f>Q140*H140</f>
        <v>1.67E-3</v>
      </c>
      <c r="S140" s="184">
        <v>0</v>
      </c>
      <c r="T140" s="185">
        <f>S140*H140</f>
        <v>0</v>
      </c>
      <c r="U140" s="36"/>
      <c r="V140" s="36"/>
      <c r="W140" s="36"/>
      <c r="X140" s="36"/>
      <c r="Y140" s="36"/>
      <c r="Z140" s="36"/>
      <c r="AA140" s="36"/>
      <c r="AB140" s="36"/>
      <c r="AC140" s="36"/>
      <c r="AD140" s="36"/>
      <c r="AE140" s="36"/>
      <c r="AR140" s="186" t="s">
        <v>216</v>
      </c>
      <c r="AT140" s="186" t="s">
        <v>381</v>
      </c>
      <c r="AU140" s="186" t="s">
        <v>85</v>
      </c>
      <c r="AY140" s="19" t="s">
        <v>142</v>
      </c>
      <c r="BE140" s="187">
        <f>IF(N140="základní",J140,0)</f>
        <v>0</v>
      </c>
      <c r="BF140" s="187">
        <f>IF(N140="snížená",J140,0)</f>
        <v>0</v>
      </c>
      <c r="BG140" s="187">
        <f>IF(N140="zákl. přenesená",J140,0)</f>
        <v>0</v>
      </c>
      <c r="BH140" s="187">
        <f>IF(N140="sníž. přenesená",J140,0)</f>
        <v>0</v>
      </c>
      <c r="BI140" s="187">
        <f>IF(N140="nulová",J140,0)</f>
        <v>0</v>
      </c>
      <c r="BJ140" s="19" t="s">
        <v>83</v>
      </c>
      <c r="BK140" s="187">
        <f>ROUND(I140*H140,2)</f>
        <v>0</v>
      </c>
      <c r="BL140" s="19" t="s">
        <v>150</v>
      </c>
      <c r="BM140" s="186" t="s">
        <v>1336</v>
      </c>
    </row>
    <row r="141" spans="1:65" s="2" customFormat="1" ht="16.5" customHeight="1">
      <c r="A141" s="36"/>
      <c r="B141" s="37"/>
      <c r="C141" s="238" t="s">
        <v>273</v>
      </c>
      <c r="D141" s="238" t="s">
        <v>381</v>
      </c>
      <c r="E141" s="239" t="s">
        <v>1337</v>
      </c>
      <c r="F141" s="240" t="s">
        <v>1338</v>
      </c>
      <c r="G141" s="241" t="s">
        <v>174</v>
      </c>
      <c r="H141" s="242">
        <v>1</v>
      </c>
      <c r="I141" s="243"/>
      <c r="J141" s="244">
        <f>ROUND(I141*H141,2)</f>
        <v>0</v>
      </c>
      <c r="K141" s="240" t="s">
        <v>149</v>
      </c>
      <c r="L141" s="245"/>
      <c r="M141" s="246" t="s">
        <v>21</v>
      </c>
      <c r="N141" s="247" t="s">
        <v>46</v>
      </c>
      <c r="O141" s="66"/>
      <c r="P141" s="184">
        <f>O141*H141</f>
        <v>0</v>
      </c>
      <c r="Q141" s="184">
        <v>7.9000000000000001E-4</v>
      </c>
      <c r="R141" s="184">
        <f>Q141*H141</f>
        <v>7.9000000000000001E-4</v>
      </c>
      <c r="S141" s="184">
        <v>0</v>
      </c>
      <c r="T141" s="185">
        <f>S141*H141</f>
        <v>0</v>
      </c>
      <c r="U141" s="36"/>
      <c r="V141" s="36"/>
      <c r="W141" s="36"/>
      <c r="X141" s="36"/>
      <c r="Y141" s="36"/>
      <c r="Z141" s="36"/>
      <c r="AA141" s="36"/>
      <c r="AB141" s="36"/>
      <c r="AC141" s="36"/>
      <c r="AD141" s="36"/>
      <c r="AE141" s="36"/>
      <c r="AR141" s="186" t="s">
        <v>216</v>
      </c>
      <c r="AT141" s="186" t="s">
        <v>381</v>
      </c>
      <c r="AU141" s="186" t="s">
        <v>85</v>
      </c>
      <c r="AY141" s="19" t="s">
        <v>142</v>
      </c>
      <c r="BE141" s="187">
        <f>IF(N141="základní",J141,0)</f>
        <v>0</v>
      </c>
      <c r="BF141" s="187">
        <f>IF(N141="snížená",J141,0)</f>
        <v>0</v>
      </c>
      <c r="BG141" s="187">
        <f>IF(N141="zákl. přenesená",J141,0)</f>
        <v>0</v>
      </c>
      <c r="BH141" s="187">
        <f>IF(N141="sníž. přenesená",J141,0)</f>
        <v>0</v>
      </c>
      <c r="BI141" s="187">
        <f>IF(N141="nulová",J141,0)</f>
        <v>0</v>
      </c>
      <c r="BJ141" s="19" t="s">
        <v>83</v>
      </c>
      <c r="BK141" s="187">
        <f>ROUND(I141*H141,2)</f>
        <v>0</v>
      </c>
      <c r="BL141" s="19" t="s">
        <v>150</v>
      </c>
      <c r="BM141" s="186" t="s">
        <v>1339</v>
      </c>
    </row>
    <row r="142" spans="1:65" s="2" customFormat="1" ht="16.5" customHeight="1">
      <c r="A142" s="36"/>
      <c r="B142" s="37"/>
      <c r="C142" s="175" t="s">
        <v>279</v>
      </c>
      <c r="D142" s="175" t="s">
        <v>145</v>
      </c>
      <c r="E142" s="176" t="s">
        <v>1340</v>
      </c>
      <c r="F142" s="177" t="s">
        <v>1341</v>
      </c>
      <c r="G142" s="178" t="s">
        <v>167</v>
      </c>
      <c r="H142" s="179">
        <v>8.5</v>
      </c>
      <c r="I142" s="180"/>
      <c r="J142" s="181">
        <f>ROUND(I142*H142,2)</f>
        <v>0</v>
      </c>
      <c r="K142" s="177" t="s">
        <v>149</v>
      </c>
      <c r="L142" s="41"/>
      <c r="M142" s="182" t="s">
        <v>21</v>
      </c>
      <c r="N142" s="183" t="s">
        <v>46</v>
      </c>
      <c r="O142" s="66"/>
      <c r="P142" s="184">
        <f>O142*H142</f>
        <v>0</v>
      </c>
      <c r="Q142" s="184">
        <v>0</v>
      </c>
      <c r="R142" s="184">
        <f>Q142*H142</f>
        <v>0</v>
      </c>
      <c r="S142" s="184">
        <v>0</v>
      </c>
      <c r="T142" s="185">
        <f>S142*H142</f>
        <v>0</v>
      </c>
      <c r="U142" s="36"/>
      <c r="V142" s="36"/>
      <c r="W142" s="36"/>
      <c r="X142" s="36"/>
      <c r="Y142" s="36"/>
      <c r="Z142" s="36"/>
      <c r="AA142" s="36"/>
      <c r="AB142" s="36"/>
      <c r="AC142" s="36"/>
      <c r="AD142" s="36"/>
      <c r="AE142" s="36"/>
      <c r="AR142" s="186" t="s">
        <v>150</v>
      </c>
      <c r="AT142" s="186" t="s">
        <v>145</v>
      </c>
      <c r="AU142" s="186" t="s">
        <v>85</v>
      </c>
      <c r="AY142" s="19" t="s">
        <v>142</v>
      </c>
      <c r="BE142" s="187">
        <f>IF(N142="základní",J142,0)</f>
        <v>0</v>
      </c>
      <c r="BF142" s="187">
        <f>IF(N142="snížená",J142,0)</f>
        <v>0</v>
      </c>
      <c r="BG142" s="187">
        <f>IF(N142="zákl. přenesená",J142,0)</f>
        <v>0</v>
      </c>
      <c r="BH142" s="187">
        <f>IF(N142="sníž. přenesená",J142,0)</f>
        <v>0</v>
      </c>
      <c r="BI142" s="187">
        <f>IF(N142="nulová",J142,0)</f>
        <v>0</v>
      </c>
      <c r="BJ142" s="19" t="s">
        <v>83</v>
      </c>
      <c r="BK142" s="187">
        <f>ROUND(I142*H142,2)</f>
        <v>0</v>
      </c>
      <c r="BL142" s="19" t="s">
        <v>150</v>
      </c>
      <c r="BM142" s="186" t="s">
        <v>1342</v>
      </c>
    </row>
    <row r="143" spans="1:65" s="2" customFormat="1" ht="11.25">
      <c r="A143" s="36"/>
      <c r="B143" s="37"/>
      <c r="C143" s="38"/>
      <c r="D143" s="188" t="s">
        <v>152</v>
      </c>
      <c r="E143" s="38"/>
      <c r="F143" s="189" t="s">
        <v>1343</v>
      </c>
      <c r="G143" s="38"/>
      <c r="H143" s="38"/>
      <c r="I143" s="190"/>
      <c r="J143" s="38"/>
      <c r="K143" s="38"/>
      <c r="L143" s="41"/>
      <c r="M143" s="191"/>
      <c r="N143" s="192"/>
      <c r="O143" s="66"/>
      <c r="P143" s="66"/>
      <c r="Q143" s="66"/>
      <c r="R143" s="66"/>
      <c r="S143" s="66"/>
      <c r="T143" s="67"/>
      <c r="U143" s="36"/>
      <c r="V143" s="36"/>
      <c r="W143" s="36"/>
      <c r="X143" s="36"/>
      <c r="Y143" s="36"/>
      <c r="Z143" s="36"/>
      <c r="AA143" s="36"/>
      <c r="AB143" s="36"/>
      <c r="AC143" s="36"/>
      <c r="AD143" s="36"/>
      <c r="AE143" s="36"/>
      <c r="AT143" s="19" t="s">
        <v>152</v>
      </c>
      <c r="AU143" s="19" t="s">
        <v>85</v>
      </c>
    </row>
    <row r="144" spans="1:65" s="2" customFormat="1" ht="16.5" customHeight="1">
      <c r="A144" s="36"/>
      <c r="B144" s="37"/>
      <c r="C144" s="175" t="s">
        <v>284</v>
      </c>
      <c r="D144" s="175" t="s">
        <v>145</v>
      </c>
      <c r="E144" s="176" t="s">
        <v>1344</v>
      </c>
      <c r="F144" s="177" t="s">
        <v>1345</v>
      </c>
      <c r="G144" s="178" t="s">
        <v>167</v>
      </c>
      <c r="H144" s="179">
        <v>8.5</v>
      </c>
      <c r="I144" s="180"/>
      <c r="J144" s="181">
        <f>ROUND(I144*H144,2)</f>
        <v>0</v>
      </c>
      <c r="K144" s="177" t="s">
        <v>149</v>
      </c>
      <c r="L144" s="41"/>
      <c r="M144" s="182" t="s">
        <v>21</v>
      </c>
      <c r="N144" s="183" t="s">
        <v>46</v>
      </c>
      <c r="O144" s="66"/>
      <c r="P144" s="184">
        <f>O144*H144</f>
        <v>0</v>
      </c>
      <c r="Q144" s="184">
        <v>9.0000000000000006E-5</v>
      </c>
      <c r="R144" s="184">
        <f>Q144*H144</f>
        <v>7.6500000000000005E-4</v>
      </c>
      <c r="S144" s="184">
        <v>0</v>
      </c>
      <c r="T144" s="185">
        <f>S144*H144</f>
        <v>0</v>
      </c>
      <c r="U144" s="36"/>
      <c r="V144" s="36"/>
      <c r="W144" s="36"/>
      <c r="X144" s="36"/>
      <c r="Y144" s="36"/>
      <c r="Z144" s="36"/>
      <c r="AA144" s="36"/>
      <c r="AB144" s="36"/>
      <c r="AC144" s="36"/>
      <c r="AD144" s="36"/>
      <c r="AE144" s="36"/>
      <c r="AR144" s="186" t="s">
        <v>150</v>
      </c>
      <c r="AT144" s="186" t="s">
        <v>145</v>
      </c>
      <c r="AU144" s="186" t="s">
        <v>85</v>
      </c>
      <c r="AY144" s="19" t="s">
        <v>142</v>
      </c>
      <c r="BE144" s="187">
        <f>IF(N144="základní",J144,0)</f>
        <v>0</v>
      </c>
      <c r="BF144" s="187">
        <f>IF(N144="snížená",J144,0)</f>
        <v>0</v>
      </c>
      <c r="BG144" s="187">
        <f>IF(N144="zákl. přenesená",J144,0)</f>
        <v>0</v>
      </c>
      <c r="BH144" s="187">
        <f>IF(N144="sníž. přenesená",J144,0)</f>
        <v>0</v>
      </c>
      <c r="BI144" s="187">
        <f>IF(N144="nulová",J144,0)</f>
        <v>0</v>
      </c>
      <c r="BJ144" s="19" t="s">
        <v>83</v>
      </c>
      <c r="BK144" s="187">
        <f>ROUND(I144*H144,2)</f>
        <v>0</v>
      </c>
      <c r="BL144" s="19" t="s">
        <v>150</v>
      </c>
      <c r="BM144" s="186" t="s">
        <v>1346</v>
      </c>
    </row>
    <row r="145" spans="1:65" s="2" customFormat="1" ht="11.25">
      <c r="A145" s="36"/>
      <c r="B145" s="37"/>
      <c r="C145" s="38"/>
      <c r="D145" s="188" t="s">
        <v>152</v>
      </c>
      <c r="E145" s="38"/>
      <c r="F145" s="189" t="s">
        <v>1347</v>
      </c>
      <c r="G145" s="38"/>
      <c r="H145" s="38"/>
      <c r="I145" s="190"/>
      <c r="J145" s="38"/>
      <c r="K145" s="38"/>
      <c r="L145" s="41"/>
      <c r="M145" s="191"/>
      <c r="N145" s="192"/>
      <c r="O145" s="66"/>
      <c r="P145" s="66"/>
      <c r="Q145" s="66"/>
      <c r="R145" s="66"/>
      <c r="S145" s="66"/>
      <c r="T145" s="67"/>
      <c r="U145" s="36"/>
      <c r="V145" s="36"/>
      <c r="W145" s="36"/>
      <c r="X145" s="36"/>
      <c r="Y145" s="36"/>
      <c r="Z145" s="36"/>
      <c r="AA145" s="36"/>
      <c r="AB145" s="36"/>
      <c r="AC145" s="36"/>
      <c r="AD145" s="36"/>
      <c r="AE145" s="36"/>
      <c r="AT145" s="19" t="s">
        <v>152</v>
      </c>
      <c r="AU145" s="19" t="s">
        <v>85</v>
      </c>
    </row>
    <row r="146" spans="1:65" s="2" customFormat="1" ht="24.2" customHeight="1">
      <c r="A146" s="36"/>
      <c r="B146" s="37"/>
      <c r="C146" s="175" t="s">
        <v>291</v>
      </c>
      <c r="D146" s="175" t="s">
        <v>145</v>
      </c>
      <c r="E146" s="176" t="s">
        <v>1348</v>
      </c>
      <c r="F146" s="177" t="s">
        <v>1349</v>
      </c>
      <c r="G146" s="178" t="s">
        <v>1350</v>
      </c>
      <c r="H146" s="179">
        <v>1</v>
      </c>
      <c r="I146" s="180"/>
      <c r="J146" s="181">
        <f>ROUND(I146*H146,2)</f>
        <v>0</v>
      </c>
      <c r="K146" s="177" t="s">
        <v>866</v>
      </c>
      <c r="L146" s="41"/>
      <c r="M146" s="182" t="s">
        <v>21</v>
      </c>
      <c r="N146" s="183" t="s">
        <v>46</v>
      </c>
      <c r="O146" s="66"/>
      <c r="P146" s="184">
        <f>O146*H146</f>
        <v>0</v>
      </c>
      <c r="Q146" s="184">
        <v>0</v>
      </c>
      <c r="R146" s="184">
        <f>Q146*H146</f>
        <v>0</v>
      </c>
      <c r="S146" s="184">
        <v>0</v>
      </c>
      <c r="T146" s="185">
        <f>S146*H146</f>
        <v>0</v>
      </c>
      <c r="U146" s="36"/>
      <c r="V146" s="36"/>
      <c r="W146" s="36"/>
      <c r="X146" s="36"/>
      <c r="Y146" s="36"/>
      <c r="Z146" s="36"/>
      <c r="AA146" s="36"/>
      <c r="AB146" s="36"/>
      <c r="AC146" s="36"/>
      <c r="AD146" s="36"/>
      <c r="AE146" s="36"/>
      <c r="AR146" s="186" t="s">
        <v>150</v>
      </c>
      <c r="AT146" s="186" t="s">
        <v>145</v>
      </c>
      <c r="AU146" s="186" t="s">
        <v>85</v>
      </c>
      <c r="AY146" s="19" t="s">
        <v>142</v>
      </c>
      <c r="BE146" s="187">
        <f>IF(N146="základní",J146,0)</f>
        <v>0</v>
      </c>
      <c r="BF146" s="187">
        <f>IF(N146="snížená",J146,0)</f>
        <v>0</v>
      </c>
      <c r="BG146" s="187">
        <f>IF(N146="zákl. přenesená",J146,0)</f>
        <v>0</v>
      </c>
      <c r="BH146" s="187">
        <f>IF(N146="sníž. přenesená",J146,0)</f>
        <v>0</v>
      </c>
      <c r="BI146" s="187">
        <f>IF(N146="nulová",J146,0)</f>
        <v>0</v>
      </c>
      <c r="BJ146" s="19" t="s">
        <v>83</v>
      </c>
      <c r="BK146" s="187">
        <f>ROUND(I146*H146,2)</f>
        <v>0</v>
      </c>
      <c r="BL146" s="19" t="s">
        <v>150</v>
      </c>
      <c r="BM146" s="186" t="s">
        <v>1351</v>
      </c>
    </row>
    <row r="147" spans="1:65" s="12" customFormat="1" ht="22.9" customHeight="1">
      <c r="B147" s="159"/>
      <c r="C147" s="160"/>
      <c r="D147" s="161" t="s">
        <v>74</v>
      </c>
      <c r="E147" s="173" t="s">
        <v>223</v>
      </c>
      <c r="F147" s="173" t="s">
        <v>521</v>
      </c>
      <c r="G147" s="160"/>
      <c r="H147" s="160"/>
      <c r="I147" s="163"/>
      <c r="J147" s="174">
        <f>BK147</f>
        <v>0</v>
      </c>
      <c r="K147" s="160"/>
      <c r="L147" s="165"/>
      <c r="M147" s="166"/>
      <c r="N147" s="167"/>
      <c r="O147" s="167"/>
      <c r="P147" s="168">
        <f>SUM(P148:P153)</f>
        <v>0</v>
      </c>
      <c r="Q147" s="167"/>
      <c r="R147" s="168">
        <f>SUM(R148:R153)</f>
        <v>1.098E-2</v>
      </c>
      <c r="S147" s="167"/>
      <c r="T147" s="169">
        <f>SUM(T148:T153)</f>
        <v>0</v>
      </c>
      <c r="AR147" s="170" t="s">
        <v>83</v>
      </c>
      <c r="AT147" s="171" t="s">
        <v>74</v>
      </c>
      <c r="AU147" s="171" t="s">
        <v>83</v>
      </c>
      <c r="AY147" s="170" t="s">
        <v>142</v>
      </c>
      <c r="BK147" s="172">
        <f>SUM(BK148:BK153)</f>
        <v>0</v>
      </c>
    </row>
    <row r="148" spans="1:65" s="2" customFormat="1" ht="33" customHeight="1">
      <c r="A148" s="36"/>
      <c r="B148" s="37"/>
      <c r="C148" s="175" t="s">
        <v>7</v>
      </c>
      <c r="D148" s="175" t="s">
        <v>145</v>
      </c>
      <c r="E148" s="176" t="s">
        <v>1352</v>
      </c>
      <c r="F148" s="177" t="s">
        <v>1353</v>
      </c>
      <c r="G148" s="178" t="s">
        <v>167</v>
      </c>
      <c r="H148" s="179">
        <v>18</v>
      </c>
      <c r="I148" s="180"/>
      <c r="J148" s="181">
        <f>ROUND(I148*H148,2)</f>
        <v>0</v>
      </c>
      <c r="K148" s="177" t="s">
        <v>149</v>
      </c>
      <c r="L148" s="41"/>
      <c r="M148" s="182" t="s">
        <v>21</v>
      </c>
      <c r="N148" s="183" t="s">
        <v>46</v>
      </c>
      <c r="O148" s="66"/>
      <c r="P148" s="184">
        <f>O148*H148</f>
        <v>0</v>
      </c>
      <c r="Q148" s="184">
        <v>6.0999999999999997E-4</v>
      </c>
      <c r="R148" s="184">
        <f>Q148*H148</f>
        <v>1.098E-2</v>
      </c>
      <c r="S148" s="184">
        <v>0</v>
      </c>
      <c r="T148" s="185">
        <f>S148*H148</f>
        <v>0</v>
      </c>
      <c r="U148" s="36"/>
      <c r="V148" s="36"/>
      <c r="W148" s="36"/>
      <c r="X148" s="36"/>
      <c r="Y148" s="36"/>
      <c r="Z148" s="36"/>
      <c r="AA148" s="36"/>
      <c r="AB148" s="36"/>
      <c r="AC148" s="36"/>
      <c r="AD148" s="36"/>
      <c r="AE148" s="36"/>
      <c r="AR148" s="186" t="s">
        <v>150</v>
      </c>
      <c r="AT148" s="186" t="s">
        <v>145</v>
      </c>
      <c r="AU148" s="186" t="s">
        <v>85</v>
      </c>
      <c r="AY148" s="19" t="s">
        <v>142</v>
      </c>
      <c r="BE148" s="187">
        <f>IF(N148="základní",J148,0)</f>
        <v>0</v>
      </c>
      <c r="BF148" s="187">
        <f>IF(N148="snížená",J148,0)</f>
        <v>0</v>
      </c>
      <c r="BG148" s="187">
        <f>IF(N148="zákl. přenesená",J148,0)</f>
        <v>0</v>
      </c>
      <c r="BH148" s="187">
        <f>IF(N148="sníž. přenesená",J148,0)</f>
        <v>0</v>
      </c>
      <c r="BI148" s="187">
        <f>IF(N148="nulová",J148,0)</f>
        <v>0</v>
      </c>
      <c r="BJ148" s="19" t="s">
        <v>83</v>
      </c>
      <c r="BK148" s="187">
        <f>ROUND(I148*H148,2)</f>
        <v>0</v>
      </c>
      <c r="BL148" s="19" t="s">
        <v>150</v>
      </c>
      <c r="BM148" s="186" t="s">
        <v>1354</v>
      </c>
    </row>
    <row r="149" spans="1:65" s="2" customFormat="1" ht="11.25">
      <c r="A149" s="36"/>
      <c r="B149" s="37"/>
      <c r="C149" s="38"/>
      <c r="D149" s="188" t="s">
        <v>152</v>
      </c>
      <c r="E149" s="38"/>
      <c r="F149" s="189" t="s">
        <v>1355</v>
      </c>
      <c r="G149" s="38"/>
      <c r="H149" s="38"/>
      <c r="I149" s="190"/>
      <c r="J149" s="38"/>
      <c r="K149" s="38"/>
      <c r="L149" s="41"/>
      <c r="M149" s="191"/>
      <c r="N149" s="192"/>
      <c r="O149" s="66"/>
      <c r="P149" s="66"/>
      <c r="Q149" s="66"/>
      <c r="R149" s="66"/>
      <c r="S149" s="66"/>
      <c r="T149" s="67"/>
      <c r="U149" s="36"/>
      <c r="V149" s="36"/>
      <c r="W149" s="36"/>
      <c r="X149" s="36"/>
      <c r="Y149" s="36"/>
      <c r="Z149" s="36"/>
      <c r="AA149" s="36"/>
      <c r="AB149" s="36"/>
      <c r="AC149" s="36"/>
      <c r="AD149" s="36"/>
      <c r="AE149" s="36"/>
      <c r="AT149" s="19" t="s">
        <v>152</v>
      </c>
      <c r="AU149" s="19" t="s">
        <v>85</v>
      </c>
    </row>
    <row r="150" spans="1:65" s="2" customFormat="1" ht="16.5" customHeight="1">
      <c r="A150" s="36"/>
      <c r="B150" s="37"/>
      <c r="C150" s="175" t="s">
        <v>309</v>
      </c>
      <c r="D150" s="175" t="s">
        <v>145</v>
      </c>
      <c r="E150" s="176" t="s">
        <v>1356</v>
      </c>
      <c r="F150" s="177" t="s">
        <v>1357</v>
      </c>
      <c r="G150" s="178" t="s">
        <v>167</v>
      </c>
      <c r="H150" s="179">
        <v>18</v>
      </c>
      <c r="I150" s="180"/>
      <c r="J150" s="181">
        <f>ROUND(I150*H150,2)</f>
        <v>0</v>
      </c>
      <c r="K150" s="177" t="s">
        <v>149</v>
      </c>
      <c r="L150" s="41"/>
      <c r="M150" s="182" t="s">
        <v>21</v>
      </c>
      <c r="N150" s="183" t="s">
        <v>46</v>
      </c>
      <c r="O150" s="66"/>
      <c r="P150" s="184">
        <f>O150*H150</f>
        <v>0</v>
      </c>
      <c r="Q150" s="184">
        <v>0</v>
      </c>
      <c r="R150" s="184">
        <f>Q150*H150</f>
        <v>0</v>
      </c>
      <c r="S150" s="184">
        <v>0</v>
      </c>
      <c r="T150" s="185">
        <f>S150*H150</f>
        <v>0</v>
      </c>
      <c r="U150" s="36"/>
      <c r="V150" s="36"/>
      <c r="W150" s="36"/>
      <c r="X150" s="36"/>
      <c r="Y150" s="36"/>
      <c r="Z150" s="36"/>
      <c r="AA150" s="36"/>
      <c r="AB150" s="36"/>
      <c r="AC150" s="36"/>
      <c r="AD150" s="36"/>
      <c r="AE150" s="36"/>
      <c r="AR150" s="186" t="s">
        <v>150</v>
      </c>
      <c r="AT150" s="186" t="s">
        <v>145</v>
      </c>
      <c r="AU150" s="186" t="s">
        <v>85</v>
      </c>
      <c r="AY150" s="19" t="s">
        <v>142</v>
      </c>
      <c r="BE150" s="187">
        <f>IF(N150="základní",J150,0)</f>
        <v>0</v>
      </c>
      <c r="BF150" s="187">
        <f>IF(N150="snížená",J150,0)</f>
        <v>0</v>
      </c>
      <c r="BG150" s="187">
        <f>IF(N150="zákl. přenesená",J150,0)</f>
        <v>0</v>
      </c>
      <c r="BH150" s="187">
        <f>IF(N150="sníž. přenesená",J150,0)</f>
        <v>0</v>
      </c>
      <c r="BI150" s="187">
        <f>IF(N150="nulová",J150,0)</f>
        <v>0</v>
      </c>
      <c r="BJ150" s="19" t="s">
        <v>83</v>
      </c>
      <c r="BK150" s="187">
        <f>ROUND(I150*H150,2)</f>
        <v>0</v>
      </c>
      <c r="BL150" s="19" t="s">
        <v>150</v>
      </c>
      <c r="BM150" s="186" t="s">
        <v>1358</v>
      </c>
    </row>
    <row r="151" spans="1:65" s="2" customFormat="1" ht="11.25">
      <c r="A151" s="36"/>
      <c r="B151" s="37"/>
      <c r="C151" s="38"/>
      <c r="D151" s="188" t="s">
        <v>152</v>
      </c>
      <c r="E151" s="38"/>
      <c r="F151" s="189" t="s">
        <v>1359</v>
      </c>
      <c r="G151" s="38"/>
      <c r="H151" s="38"/>
      <c r="I151" s="190"/>
      <c r="J151" s="38"/>
      <c r="K151" s="38"/>
      <c r="L151" s="41"/>
      <c r="M151" s="191"/>
      <c r="N151" s="192"/>
      <c r="O151" s="66"/>
      <c r="P151" s="66"/>
      <c r="Q151" s="66"/>
      <c r="R151" s="66"/>
      <c r="S151" s="66"/>
      <c r="T151" s="67"/>
      <c r="U151" s="36"/>
      <c r="V151" s="36"/>
      <c r="W151" s="36"/>
      <c r="X151" s="36"/>
      <c r="Y151" s="36"/>
      <c r="Z151" s="36"/>
      <c r="AA151" s="36"/>
      <c r="AB151" s="36"/>
      <c r="AC151" s="36"/>
      <c r="AD151" s="36"/>
      <c r="AE151" s="36"/>
      <c r="AT151" s="19" t="s">
        <v>152</v>
      </c>
      <c r="AU151" s="19" t="s">
        <v>85</v>
      </c>
    </row>
    <row r="152" spans="1:65" s="2" customFormat="1" ht="16.5" customHeight="1">
      <c r="A152" s="36"/>
      <c r="B152" s="37"/>
      <c r="C152" s="175" t="s">
        <v>322</v>
      </c>
      <c r="D152" s="175" t="s">
        <v>145</v>
      </c>
      <c r="E152" s="176" t="s">
        <v>1360</v>
      </c>
      <c r="F152" s="177" t="s">
        <v>1361</v>
      </c>
      <c r="G152" s="178" t="s">
        <v>1350</v>
      </c>
      <c r="H152" s="179">
        <v>1</v>
      </c>
      <c r="I152" s="180"/>
      <c r="J152" s="181">
        <f>ROUND(I152*H152,2)</f>
        <v>0</v>
      </c>
      <c r="K152" s="177" t="s">
        <v>866</v>
      </c>
      <c r="L152" s="41"/>
      <c r="M152" s="182" t="s">
        <v>21</v>
      </c>
      <c r="N152" s="183" t="s">
        <v>46</v>
      </c>
      <c r="O152" s="66"/>
      <c r="P152" s="184">
        <f>O152*H152</f>
        <v>0</v>
      </c>
      <c r="Q152" s="184">
        <v>0</v>
      </c>
      <c r="R152" s="184">
        <f>Q152*H152</f>
        <v>0</v>
      </c>
      <c r="S152" s="184">
        <v>0</v>
      </c>
      <c r="T152" s="185">
        <f>S152*H152</f>
        <v>0</v>
      </c>
      <c r="U152" s="36"/>
      <c r="V152" s="36"/>
      <c r="W152" s="36"/>
      <c r="X152" s="36"/>
      <c r="Y152" s="36"/>
      <c r="Z152" s="36"/>
      <c r="AA152" s="36"/>
      <c r="AB152" s="36"/>
      <c r="AC152" s="36"/>
      <c r="AD152" s="36"/>
      <c r="AE152" s="36"/>
      <c r="AR152" s="186" t="s">
        <v>150</v>
      </c>
      <c r="AT152" s="186" t="s">
        <v>145</v>
      </c>
      <c r="AU152" s="186" t="s">
        <v>85</v>
      </c>
      <c r="AY152" s="19" t="s">
        <v>142</v>
      </c>
      <c r="BE152" s="187">
        <f>IF(N152="základní",J152,0)</f>
        <v>0</v>
      </c>
      <c r="BF152" s="187">
        <f>IF(N152="snížená",J152,0)</f>
        <v>0</v>
      </c>
      <c r="BG152" s="187">
        <f>IF(N152="zákl. přenesená",J152,0)</f>
        <v>0</v>
      </c>
      <c r="BH152" s="187">
        <f>IF(N152="sníž. přenesená",J152,0)</f>
        <v>0</v>
      </c>
      <c r="BI152" s="187">
        <f>IF(N152="nulová",J152,0)</f>
        <v>0</v>
      </c>
      <c r="BJ152" s="19" t="s">
        <v>83</v>
      </c>
      <c r="BK152" s="187">
        <f>ROUND(I152*H152,2)</f>
        <v>0</v>
      </c>
      <c r="BL152" s="19" t="s">
        <v>150</v>
      </c>
      <c r="BM152" s="186" t="s">
        <v>1362</v>
      </c>
    </row>
    <row r="153" spans="1:65" s="2" customFormat="1" ht="24.2" customHeight="1">
      <c r="A153" s="36"/>
      <c r="B153" s="37"/>
      <c r="C153" s="175" t="s">
        <v>328</v>
      </c>
      <c r="D153" s="175" t="s">
        <v>145</v>
      </c>
      <c r="E153" s="176" t="s">
        <v>1363</v>
      </c>
      <c r="F153" s="177" t="s">
        <v>1364</v>
      </c>
      <c r="G153" s="178" t="s">
        <v>1350</v>
      </c>
      <c r="H153" s="179">
        <v>1</v>
      </c>
      <c r="I153" s="180"/>
      <c r="J153" s="181">
        <f>ROUND(I153*H153,2)</f>
        <v>0</v>
      </c>
      <c r="K153" s="177" t="s">
        <v>866</v>
      </c>
      <c r="L153" s="41"/>
      <c r="M153" s="182" t="s">
        <v>21</v>
      </c>
      <c r="N153" s="183" t="s">
        <v>46</v>
      </c>
      <c r="O153" s="66"/>
      <c r="P153" s="184">
        <f>O153*H153</f>
        <v>0</v>
      </c>
      <c r="Q153" s="184">
        <v>0</v>
      </c>
      <c r="R153" s="184">
        <f>Q153*H153</f>
        <v>0</v>
      </c>
      <c r="S153" s="184">
        <v>0</v>
      </c>
      <c r="T153" s="185">
        <f>S153*H153</f>
        <v>0</v>
      </c>
      <c r="U153" s="36"/>
      <c r="V153" s="36"/>
      <c r="W153" s="36"/>
      <c r="X153" s="36"/>
      <c r="Y153" s="36"/>
      <c r="Z153" s="36"/>
      <c r="AA153" s="36"/>
      <c r="AB153" s="36"/>
      <c r="AC153" s="36"/>
      <c r="AD153" s="36"/>
      <c r="AE153" s="36"/>
      <c r="AR153" s="186" t="s">
        <v>150</v>
      </c>
      <c r="AT153" s="186" t="s">
        <v>145</v>
      </c>
      <c r="AU153" s="186" t="s">
        <v>85</v>
      </c>
      <c r="AY153" s="19" t="s">
        <v>142</v>
      </c>
      <c r="BE153" s="187">
        <f>IF(N153="základní",J153,0)</f>
        <v>0</v>
      </c>
      <c r="BF153" s="187">
        <f>IF(N153="snížená",J153,0)</f>
        <v>0</v>
      </c>
      <c r="BG153" s="187">
        <f>IF(N153="zákl. přenesená",J153,0)</f>
        <v>0</v>
      </c>
      <c r="BH153" s="187">
        <f>IF(N153="sníž. přenesená",J153,0)</f>
        <v>0</v>
      </c>
      <c r="BI153" s="187">
        <f>IF(N153="nulová",J153,0)</f>
        <v>0</v>
      </c>
      <c r="BJ153" s="19" t="s">
        <v>83</v>
      </c>
      <c r="BK153" s="187">
        <f>ROUND(I153*H153,2)</f>
        <v>0</v>
      </c>
      <c r="BL153" s="19" t="s">
        <v>150</v>
      </c>
      <c r="BM153" s="186" t="s">
        <v>1365</v>
      </c>
    </row>
    <row r="154" spans="1:65" s="12" customFormat="1" ht="22.9" customHeight="1">
      <c r="B154" s="159"/>
      <c r="C154" s="160"/>
      <c r="D154" s="161" t="s">
        <v>74</v>
      </c>
      <c r="E154" s="173" t="s">
        <v>635</v>
      </c>
      <c r="F154" s="173" t="s">
        <v>636</v>
      </c>
      <c r="G154" s="160"/>
      <c r="H154" s="160"/>
      <c r="I154" s="163"/>
      <c r="J154" s="174">
        <f>BK154</f>
        <v>0</v>
      </c>
      <c r="K154" s="160"/>
      <c r="L154" s="165"/>
      <c r="M154" s="166"/>
      <c r="N154" s="167"/>
      <c r="O154" s="167"/>
      <c r="P154" s="168">
        <f>SUM(P155:P176)</f>
        <v>0</v>
      </c>
      <c r="Q154" s="167"/>
      <c r="R154" s="168">
        <f>SUM(R155:R176)</f>
        <v>0</v>
      </c>
      <c r="S154" s="167"/>
      <c r="T154" s="169">
        <f>SUM(T155:T176)</f>
        <v>0</v>
      </c>
      <c r="AR154" s="170" t="s">
        <v>83</v>
      </c>
      <c r="AT154" s="171" t="s">
        <v>74</v>
      </c>
      <c r="AU154" s="171" t="s">
        <v>83</v>
      </c>
      <c r="AY154" s="170" t="s">
        <v>142</v>
      </c>
      <c r="BK154" s="172">
        <f>SUM(BK155:BK176)</f>
        <v>0</v>
      </c>
    </row>
    <row r="155" spans="1:65" s="2" customFormat="1" ht="24.2" customHeight="1">
      <c r="A155" s="36"/>
      <c r="B155" s="37"/>
      <c r="C155" s="175" t="s">
        <v>335</v>
      </c>
      <c r="D155" s="175" t="s">
        <v>145</v>
      </c>
      <c r="E155" s="176" t="s">
        <v>1366</v>
      </c>
      <c r="F155" s="177" t="s">
        <v>1367</v>
      </c>
      <c r="G155" s="178" t="s">
        <v>248</v>
      </c>
      <c r="H155" s="179">
        <v>0.23899999999999999</v>
      </c>
      <c r="I155" s="180"/>
      <c r="J155" s="181">
        <f>ROUND(I155*H155,2)</f>
        <v>0</v>
      </c>
      <c r="K155" s="177" t="s">
        <v>149</v>
      </c>
      <c r="L155" s="41"/>
      <c r="M155" s="182" t="s">
        <v>21</v>
      </c>
      <c r="N155" s="183" t="s">
        <v>46</v>
      </c>
      <c r="O155" s="66"/>
      <c r="P155" s="184">
        <f>O155*H155</f>
        <v>0</v>
      </c>
      <c r="Q155" s="184">
        <v>0</v>
      </c>
      <c r="R155" s="184">
        <f>Q155*H155</f>
        <v>0</v>
      </c>
      <c r="S155" s="184">
        <v>0</v>
      </c>
      <c r="T155" s="185">
        <f>S155*H155</f>
        <v>0</v>
      </c>
      <c r="U155" s="36"/>
      <c r="V155" s="36"/>
      <c r="W155" s="36"/>
      <c r="X155" s="36"/>
      <c r="Y155" s="36"/>
      <c r="Z155" s="36"/>
      <c r="AA155" s="36"/>
      <c r="AB155" s="36"/>
      <c r="AC155" s="36"/>
      <c r="AD155" s="36"/>
      <c r="AE155" s="36"/>
      <c r="AR155" s="186" t="s">
        <v>150</v>
      </c>
      <c r="AT155" s="186" t="s">
        <v>145</v>
      </c>
      <c r="AU155" s="186" t="s">
        <v>85</v>
      </c>
      <c r="AY155" s="19" t="s">
        <v>142</v>
      </c>
      <c r="BE155" s="187">
        <f>IF(N155="základní",J155,0)</f>
        <v>0</v>
      </c>
      <c r="BF155" s="187">
        <f>IF(N155="snížená",J155,0)</f>
        <v>0</v>
      </c>
      <c r="BG155" s="187">
        <f>IF(N155="zákl. přenesená",J155,0)</f>
        <v>0</v>
      </c>
      <c r="BH155" s="187">
        <f>IF(N155="sníž. přenesená",J155,0)</f>
        <v>0</v>
      </c>
      <c r="BI155" s="187">
        <f>IF(N155="nulová",J155,0)</f>
        <v>0</v>
      </c>
      <c r="BJ155" s="19" t="s">
        <v>83</v>
      </c>
      <c r="BK155" s="187">
        <f>ROUND(I155*H155,2)</f>
        <v>0</v>
      </c>
      <c r="BL155" s="19" t="s">
        <v>150</v>
      </c>
      <c r="BM155" s="186" t="s">
        <v>1368</v>
      </c>
    </row>
    <row r="156" spans="1:65" s="2" customFormat="1" ht="11.25">
      <c r="A156" s="36"/>
      <c r="B156" s="37"/>
      <c r="C156" s="38"/>
      <c r="D156" s="188" t="s">
        <v>152</v>
      </c>
      <c r="E156" s="38"/>
      <c r="F156" s="189" t="s">
        <v>1369</v>
      </c>
      <c r="G156" s="38"/>
      <c r="H156" s="38"/>
      <c r="I156" s="190"/>
      <c r="J156" s="38"/>
      <c r="K156" s="38"/>
      <c r="L156" s="41"/>
      <c r="M156" s="191"/>
      <c r="N156" s="192"/>
      <c r="O156" s="66"/>
      <c r="P156" s="66"/>
      <c r="Q156" s="66"/>
      <c r="R156" s="66"/>
      <c r="S156" s="66"/>
      <c r="T156" s="67"/>
      <c r="U156" s="36"/>
      <c r="V156" s="36"/>
      <c r="W156" s="36"/>
      <c r="X156" s="36"/>
      <c r="Y156" s="36"/>
      <c r="Z156" s="36"/>
      <c r="AA156" s="36"/>
      <c r="AB156" s="36"/>
      <c r="AC156" s="36"/>
      <c r="AD156" s="36"/>
      <c r="AE156" s="36"/>
      <c r="AT156" s="19" t="s">
        <v>152</v>
      </c>
      <c r="AU156" s="19" t="s">
        <v>85</v>
      </c>
    </row>
    <row r="157" spans="1:65" s="2" customFormat="1" ht="19.5">
      <c r="A157" s="36"/>
      <c r="B157" s="37"/>
      <c r="C157" s="38"/>
      <c r="D157" s="195" t="s">
        <v>190</v>
      </c>
      <c r="E157" s="38"/>
      <c r="F157" s="237" t="s">
        <v>1370</v>
      </c>
      <c r="G157" s="38"/>
      <c r="H157" s="38"/>
      <c r="I157" s="190"/>
      <c r="J157" s="38"/>
      <c r="K157" s="38"/>
      <c r="L157" s="41"/>
      <c r="M157" s="191"/>
      <c r="N157" s="192"/>
      <c r="O157" s="66"/>
      <c r="P157" s="66"/>
      <c r="Q157" s="66"/>
      <c r="R157" s="66"/>
      <c r="S157" s="66"/>
      <c r="T157" s="67"/>
      <c r="U157" s="36"/>
      <c r="V157" s="36"/>
      <c r="W157" s="36"/>
      <c r="X157" s="36"/>
      <c r="Y157" s="36"/>
      <c r="Z157" s="36"/>
      <c r="AA157" s="36"/>
      <c r="AB157" s="36"/>
      <c r="AC157" s="36"/>
      <c r="AD157" s="36"/>
      <c r="AE157" s="36"/>
      <c r="AT157" s="19" t="s">
        <v>190</v>
      </c>
      <c r="AU157" s="19" t="s">
        <v>85</v>
      </c>
    </row>
    <row r="158" spans="1:65" s="2" customFormat="1" ht="21.75" customHeight="1">
      <c r="A158" s="36"/>
      <c r="B158" s="37"/>
      <c r="C158" s="175" t="s">
        <v>343</v>
      </c>
      <c r="D158" s="175" t="s">
        <v>145</v>
      </c>
      <c r="E158" s="176" t="s">
        <v>643</v>
      </c>
      <c r="F158" s="177" t="s">
        <v>644</v>
      </c>
      <c r="G158" s="178" t="s">
        <v>248</v>
      </c>
      <c r="H158" s="179">
        <v>0.23899999999999999</v>
      </c>
      <c r="I158" s="180"/>
      <c r="J158" s="181">
        <f>ROUND(I158*H158,2)</f>
        <v>0</v>
      </c>
      <c r="K158" s="177" t="s">
        <v>149</v>
      </c>
      <c r="L158" s="41"/>
      <c r="M158" s="182" t="s">
        <v>21</v>
      </c>
      <c r="N158" s="183" t="s">
        <v>46</v>
      </c>
      <c r="O158" s="66"/>
      <c r="P158" s="184">
        <f>O158*H158</f>
        <v>0</v>
      </c>
      <c r="Q158" s="184">
        <v>0</v>
      </c>
      <c r="R158" s="184">
        <f>Q158*H158</f>
        <v>0</v>
      </c>
      <c r="S158" s="184">
        <v>0</v>
      </c>
      <c r="T158" s="185">
        <f>S158*H158</f>
        <v>0</v>
      </c>
      <c r="U158" s="36"/>
      <c r="V158" s="36"/>
      <c r="W158" s="36"/>
      <c r="X158" s="36"/>
      <c r="Y158" s="36"/>
      <c r="Z158" s="36"/>
      <c r="AA158" s="36"/>
      <c r="AB158" s="36"/>
      <c r="AC158" s="36"/>
      <c r="AD158" s="36"/>
      <c r="AE158" s="36"/>
      <c r="AR158" s="186" t="s">
        <v>150</v>
      </c>
      <c r="AT158" s="186" t="s">
        <v>145</v>
      </c>
      <c r="AU158" s="186" t="s">
        <v>85</v>
      </c>
      <c r="AY158" s="19" t="s">
        <v>142</v>
      </c>
      <c r="BE158" s="187">
        <f>IF(N158="základní",J158,0)</f>
        <v>0</v>
      </c>
      <c r="BF158" s="187">
        <f>IF(N158="snížená",J158,0)</f>
        <v>0</v>
      </c>
      <c r="BG158" s="187">
        <f>IF(N158="zákl. přenesená",J158,0)</f>
        <v>0</v>
      </c>
      <c r="BH158" s="187">
        <f>IF(N158="sníž. přenesená",J158,0)</f>
        <v>0</v>
      </c>
      <c r="BI158" s="187">
        <f>IF(N158="nulová",J158,0)</f>
        <v>0</v>
      </c>
      <c r="BJ158" s="19" t="s">
        <v>83</v>
      </c>
      <c r="BK158" s="187">
        <f>ROUND(I158*H158,2)</f>
        <v>0</v>
      </c>
      <c r="BL158" s="19" t="s">
        <v>150</v>
      </c>
      <c r="BM158" s="186" t="s">
        <v>1371</v>
      </c>
    </row>
    <row r="159" spans="1:65" s="2" customFormat="1" ht="11.25">
      <c r="A159" s="36"/>
      <c r="B159" s="37"/>
      <c r="C159" s="38"/>
      <c r="D159" s="188" t="s">
        <v>152</v>
      </c>
      <c r="E159" s="38"/>
      <c r="F159" s="189" t="s">
        <v>646</v>
      </c>
      <c r="G159" s="38"/>
      <c r="H159" s="38"/>
      <c r="I159" s="190"/>
      <c r="J159" s="38"/>
      <c r="K159" s="38"/>
      <c r="L159" s="41"/>
      <c r="M159" s="191"/>
      <c r="N159" s="192"/>
      <c r="O159" s="66"/>
      <c r="P159" s="66"/>
      <c r="Q159" s="66"/>
      <c r="R159" s="66"/>
      <c r="S159" s="66"/>
      <c r="T159" s="67"/>
      <c r="U159" s="36"/>
      <c r="V159" s="36"/>
      <c r="W159" s="36"/>
      <c r="X159" s="36"/>
      <c r="Y159" s="36"/>
      <c r="Z159" s="36"/>
      <c r="AA159" s="36"/>
      <c r="AB159" s="36"/>
      <c r="AC159" s="36"/>
      <c r="AD159" s="36"/>
      <c r="AE159" s="36"/>
      <c r="AT159" s="19" t="s">
        <v>152</v>
      </c>
      <c r="AU159" s="19" t="s">
        <v>85</v>
      </c>
    </row>
    <row r="160" spans="1:65" s="2" customFormat="1" ht="24.2" customHeight="1">
      <c r="A160" s="36"/>
      <c r="B160" s="37"/>
      <c r="C160" s="175" t="s">
        <v>350</v>
      </c>
      <c r="D160" s="175" t="s">
        <v>145</v>
      </c>
      <c r="E160" s="176" t="s">
        <v>648</v>
      </c>
      <c r="F160" s="177" t="s">
        <v>649</v>
      </c>
      <c r="G160" s="178" t="s">
        <v>248</v>
      </c>
      <c r="H160" s="179">
        <v>2.1509999999999998</v>
      </c>
      <c r="I160" s="180"/>
      <c r="J160" s="181">
        <f>ROUND(I160*H160,2)</f>
        <v>0</v>
      </c>
      <c r="K160" s="177" t="s">
        <v>149</v>
      </c>
      <c r="L160" s="41"/>
      <c r="M160" s="182" t="s">
        <v>21</v>
      </c>
      <c r="N160" s="183" t="s">
        <v>46</v>
      </c>
      <c r="O160" s="66"/>
      <c r="P160" s="184">
        <f>O160*H160</f>
        <v>0</v>
      </c>
      <c r="Q160" s="184">
        <v>0</v>
      </c>
      <c r="R160" s="184">
        <f>Q160*H160</f>
        <v>0</v>
      </c>
      <c r="S160" s="184">
        <v>0</v>
      </c>
      <c r="T160" s="185">
        <f>S160*H160</f>
        <v>0</v>
      </c>
      <c r="U160" s="36"/>
      <c r="V160" s="36"/>
      <c r="W160" s="36"/>
      <c r="X160" s="36"/>
      <c r="Y160" s="36"/>
      <c r="Z160" s="36"/>
      <c r="AA160" s="36"/>
      <c r="AB160" s="36"/>
      <c r="AC160" s="36"/>
      <c r="AD160" s="36"/>
      <c r="AE160" s="36"/>
      <c r="AR160" s="186" t="s">
        <v>150</v>
      </c>
      <c r="AT160" s="186" t="s">
        <v>145</v>
      </c>
      <c r="AU160" s="186" t="s">
        <v>85</v>
      </c>
      <c r="AY160" s="19" t="s">
        <v>142</v>
      </c>
      <c r="BE160" s="187">
        <f>IF(N160="základní",J160,0)</f>
        <v>0</v>
      </c>
      <c r="BF160" s="187">
        <f>IF(N160="snížená",J160,0)</f>
        <v>0</v>
      </c>
      <c r="BG160" s="187">
        <f>IF(N160="zákl. přenesená",J160,0)</f>
        <v>0</v>
      </c>
      <c r="BH160" s="187">
        <f>IF(N160="sníž. přenesená",J160,0)</f>
        <v>0</v>
      </c>
      <c r="BI160" s="187">
        <f>IF(N160="nulová",J160,0)</f>
        <v>0</v>
      </c>
      <c r="BJ160" s="19" t="s">
        <v>83</v>
      </c>
      <c r="BK160" s="187">
        <f>ROUND(I160*H160,2)</f>
        <v>0</v>
      </c>
      <c r="BL160" s="19" t="s">
        <v>150</v>
      </c>
      <c r="BM160" s="186" t="s">
        <v>1372</v>
      </c>
    </row>
    <row r="161" spans="1:65" s="2" customFormat="1" ht="11.25">
      <c r="A161" s="36"/>
      <c r="B161" s="37"/>
      <c r="C161" s="38"/>
      <c r="D161" s="188" t="s">
        <v>152</v>
      </c>
      <c r="E161" s="38"/>
      <c r="F161" s="189" t="s">
        <v>651</v>
      </c>
      <c r="G161" s="38"/>
      <c r="H161" s="38"/>
      <c r="I161" s="190"/>
      <c r="J161" s="38"/>
      <c r="K161" s="38"/>
      <c r="L161" s="41"/>
      <c r="M161" s="191"/>
      <c r="N161" s="192"/>
      <c r="O161" s="66"/>
      <c r="P161" s="66"/>
      <c r="Q161" s="66"/>
      <c r="R161" s="66"/>
      <c r="S161" s="66"/>
      <c r="T161" s="67"/>
      <c r="U161" s="36"/>
      <c r="V161" s="36"/>
      <c r="W161" s="36"/>
      <c r="X161" s="36"/>
      <c r="Y161" s="36"/>
      <c r="Z161" s="36"/>
      <c r="AA161" s="36"/>
      <c r="AB161" s="36"/>
      <c r="AC161" s="36"/>
      <c r="AD161" s="36"/>
      <c r="AE161" s="36"/>
      <c r="AT161" s="19" t="s">
        <v>152</v>
      </c>
      <c r="AU161" s="19" t="s">
        <v>85</v>
      </c>
    </row>
    <row r="162" spans="1:65" s="14" customFormat="1" ht="11.25">
      <c r="B162" s="204"/>
      <c r="C162" s="205"/>
      <c r="D162" s="195" t="s">
        <v>154</v>
      </c>
      <c r="E162" s="206" t="s">
        <v>21</v>
      </c>
      <c r="F162" s="207" t="s">
        <v>1373</v>
      </c>
      <c r="G162" s="205"/>
      <c r="H162" s="208">
        <v>2.1509999999999998</v>
      </c>
      <c r="I162" s="209"/>
      <c r="J162" s="205"/>
      <c r="K162" s="205"/>
      <c r="L162" s="210"/>
      <c r="M162" s="211"/>
      <c r="N162" s="212"/>
      <c r="O162" s="212"/>
      <c r="P162" s="212"/>
      <c r="Q162" s="212"/>
      <c r="R162" s="212"/>
      <c r="S162" s="212"/>
      <c r="T162" s="213"/>
      <c r="AT162" s="214" t="s">
        <v>154</v>
      </c>
      <c r="AU162" s="214" t="s">
        <v>85</v>
      </c>
      <c r="AV162" s="14" t="s">
        <v>85</v>
      </c>
      <c r="AW162" s="14" t="s">
        <v>36</v>
      </c>
      <c r="AX162" s="14" t="s">
        <v>75</v>
      </c>
      <c r="AY162" s="214" t="s">
        <v>142</v>
      </c>
    </row>
    <row r="163" spans="1:65" s="16" customFormat="1" ht="11.25">
      <c r="B163" s="226"/>
      <c r="C163" s="227"/>
      <c r="D163" s="195" t="s">
        <v>154</v>
      </c>
      <c r="E163" s="228" t="s">
        <v>21</v>
      </c>
      <c r="F163" s="229" t="s">
        <v>164</v>
      </c>
      <c r="G163" s="227"/>
      <c r="H163" s="230">
        <v>2.1509999999999998</v>
      </c>
      <c r="I163" s="231"/>
      <c r="J163" s="227"/>
      <c r="K163" s="227"/>
      <c r="L163" s="232"/>
      <c r="M163" s="233"/>
      <c r="N163" s="234"/>
      <c r="O163" s="234"/>
      <c r="P163" s="234"/>
      <c r="Q163" s="234"/>
      <c r="R163" s="234"/>
      <c r="S163" s="234"/>
      <c r="T163" s="235"/>
      <c r="AT163" s="236" t="s">
        <v>154</v>
      </c>
      <c r="AU163" s="236" t="s">
        <v>85</v>
      </c>
      <c r="AV163" s="16" t="s">
        <v>150</v>
      </c>
      <c r="AW163" s="16" t="s">
        <v>36</v>
      </c>
      <c r="AX163" s="16" t="s">
        <v>83</v>
      </c>
      <c r="AY163" s="236" t="s">
        <v>142</v>
      </c>
    </row>
    <row r="164" spans="1:65" s="2" customFormat="1" ht="24.2" customHeight="1">
      <c r="A164" s="36"/>
      <c r="B164" s="37"/>
      <c r="C164" s="175" t="s">
        <v>371</v>
      </c>
      <c r="D164" s="175" t="s">
        <v>145</v>
      </c>
      <c r="E164" s="176" t="s">
        <v>654</v>
      </c>
      <c r="F164" s="177" t="s">
        <v>655</v>
      </c>
      <c r="G164" s="178" t="s">
        <v>248</v>
      </c>
      <c r="H164" s="179">
        <v>0.23899999999999999</v>
      </c>
      <c r="I164" s="180"/>
      <c r="J164" s="181">
        <f>ROUND(I164*H164,2)</f>
        <v>0</v>
      </c>
      <c r="K164" s="177" t="s">
        <v>149</v>
      </c>
      <c r="L164" s="41"/>
      <c r="M164" s="182" t="s">
        <v>21</v>
      </c>
      <c r="N164" s="183" t="s">
        <v>46</v>
      </c>
      <c r="O164" s="66"/>
      <c r="P164" s="184">
        <f>O164*H164</f>
        <v>0</v>
      </c>
      <c r="Q164" s="184">
        <v>0</v>
      </c>
      <c r="R164" s="184">
        <f>Q164*H164</f>
        <v>0</v>
      </c>
      <c r="S164" s="184">
        <v>0</v>
      </c>
      <c r="T164" s="185">
        <f>S164*H164</f>
        <v>0</v>
      </c>
      <c r="U164" s="36"/>
      <c r="V164" s="36"/>
      <c r="W164" s="36"/>
      <c r="X164" s="36"/>
      <c r="Y164" s="36"/>
      <c r="Z164" s="36"/>
      <c r="AA164" s="36"/>
      <c r="AB164" s="36"/>
      <c r="AC164" s="36"/>
      <c r="AD164" s="36"/>
      <c r="AE164" s="36"/>
      <c r="AR164" s="186" t="s">
        <v>150</v>
      </c>
      <c r="AT164" s="186" t="s">
        <v>145</v>
      </c>
      <c r="AU164" s="186" t="s">
        <v>85</v>
      </c>
      <c r="AY164" s="19" t="s">
        <v>142</v>
      </c>
      <c r="BE164" s="187">
        <f>IF(N164="základní",J164,0)</f>
        <v>0</v>
      </c>
      <c r="BF164" s="187">
        <f>IF(N164="snížená",J164,0)</f>
        <v>0</v>
      </c>
      <c r="BG164" s="187">
        <f>IF(N164="zákl. přenesená",J164,0)</f>
        <v>0</v>
      </c>
      <c r="BH164" s="187">
        <f>IF(N164="sníž. přenesená",J164,0)</f>
        <v>0</v>
      </c>
      <c r="BI164" s="187">
        <f>IF(N164="nulová",J164,0)</f>
        <v>0</v>
      </c>
      <c r="BJ164" s="19" t="s">
        <v>83</v>
      </c>
      <c r="BK164" s="187">
        <f>ROUND(I164*H164,2)</f>
        <v>0</v>
      </c>
      <c r="BL164" s="19" t="s">
        <v>150</v>
      </c>
      <c r="BM164" s="186" t="s">
        <v>1374</v>
      </c>
    </row>
    <row r="165" spans="1:65" s="2" customFormat="1" ht="11.25">
      <c r="A165" s="36"/>
      <c r="B165" s="37"/>
      <c r="C165" s="38"/>
      <c r="D165" s="188" t="s">
        <v>152</v>
      </c>
      <c r="E165" s="38"/>
      <c r="F165" s="189" t="s">
        <v>657</v>
      </c>
      <c r="G165" s="38"/>
      <c r="H165" s="38"/>
      <c r="I165" s="190"/>
      <c r="J165" s="38"/>
      <c r="K165" s="38"/>
      <c r="L165" s="41"/>
      <c r="M165" s="191"/>
      <c r="N165" s="192"/>
      <c r="O165" s="66"/>
      <c r="P165" s="66"/>
      <c r="Q165" s="66"/>
      <c r="R165" s="66"/>
      <c r="S165" s="66"/>
      <c r="T165" s="67"/>
      <c r="U165" s="36"/>
      <c r="V165" s="36"/>
      <c r="W165" s="36"/>
      <c r="X165" s="36"/>
      <c r="Y165" s="36"/>
      <c r="Z165" s="36"/>
      <c r="AA165" s="36"/>
      <c r="AB165" s="36"/>
      <c r="AC165" s="36"/>
      <c r="AD165" s="36"/>
      <c r="AE165" s="36"/>
      <c r="AT165" s="19" t="s">
        <v>152</v>
      </c>
      <c r="AU165" s="19" t="s">
        <v>85</v>
      </c>
    </row>
    <row r="166" spans="1:65" s="2" customFormat="1" ht="24.2" customHeight="1">
      <c r="A166" s="36"/>
      <c r="B166" s="37"/>
      <c r="C166" s="175" t="s">
        <v>380</v>
      </c>
      <c r="D166" s="175" t="s">
        <v>145</v>
      </c>
      <c r="E166" s="176" t="s">
        <v>1375</v>
      </c>
      <c r="F166" s="177" t="s">
        <v>1376</v>
      </c>
      <c r="G166" s="178" t="s">
        <v>248</v>
      </c>
      <c r="H166" s="179">
        <v>1.87</v>
      </c>
      <c r="I166" s="180"/>
      <c r="J166" s="181">
        <f>ROUND(I166*H166,2)</f>
        <v>0</v>
      </c>
      <c r="K166" s="177" t="s">
        <v>149</v>
      </c>
      <c r="L166" s="41"/>
      <c r="M166" s="182" t="s">
        <v>21</v>
      </c>
      <c r="N166" s="183" t="s">
        <v>46</v>
      </c>
      <c r="O166" s="66"/>
      <c r="P166" s="184">
        <f>O166*H166</f>
        <v>0</v>
      </c>
      <c r="Q166" s="184">
        <v>0</v>
      </c>
      <c r="R166" s="184">
        <f>Q166*H166</f>
        <v>0</v>
      </c>
      <c r="S166" s="184">
        <v>0</v>
      </c>
      <c r="T166" s="185">
        <f>S166*H166</f>
        <v>0</v>
      </c>
      <c r="U166" s="36"/>
      <c r="V166" s="36"/>
      <c r="W166" s="36"/>
      <c r="X166" s="36"/>
      <c r="Y166" s="36"/>
      <c r="Z166" s="36"/>
      <c r="AA166" s="36"/>
      <c r="AB166" s="36"/>
      <c r="AC166" s="36"/>
      <c r="AD166" s="36"/>
      <c r="AE166" s="36"/>
      <c r="AR166" s="186" t="s">
        <v>150</v>
      </c>
      <c r="AT166" s="186" t="s">
        <v>145</v>
      </c>
      <c r="AU166" s="186" t="s">
        <v>85</v>
      </c>
      <c r="AY166" s="19" t="s">
        <v>142</v>
      </c>
      <c r="BE166" s="187">
        <f>IF(N166="základní",J166,0)</f>
        <v>0</v>
      </c>
      <c r="BF166" s="187">
        <f>IF(N166="snížená",J166,0)</f>
        <v>0</v>
      </c>
      <c r="BG166" s="187">
        <f>IF(N166="zákl. přenesená",J166,0)</f>
        <v>0</v>
      </c>
      <c r="BH166" s="187">
        <f>IF(N166="sníž. přenesená",J166,0)</f>
        <v>0</v>
      </c>
      <c r="BI166" s="187">
        <f>IF(N166="nulová",J166,0)</f>
        <v>0</v>
      </c>
      <c r="BJ166" s="19" t="s">
        <v>83</v>
      </c>
      <c r="BK166" s="187">
        <f>ROUND(I166*H166,2)</f>
        <v>0</v>
      </c>
      <c r="BL166" s="19" t="s">
        <v>150</v>
      </c>
      <c r="BM166" s="186" t="s">
        <v>1377</v>
      </c>
    </row>
    <row r="167" spans="1:65" s="2" customFormat="1" ht="11.25">
      <c r="A167" s="36"/>
      <c r="B167" s="37"/>
      <c r="C167" s="38"/>
      <c r="D167" s="188" t="s">
        <v>152</v>
      </c>
      <c r="E167" s="38"/>
      <c r="F167" s="189" t="s">
        <v>1378</v>
      </c>
      <c r="G167" s="38"/>
      <c r="H167" s="38"/>
      <c r="I167" s="190"/>
      <c r="J167" s="38"/>
      <c r="K167" s="38"/>
      <c r="L167" s="41"/>
      <c r="M167" s="191"/>
      <c r="N167" s="192"/>
      <c r="O167" s="66"/>
      <c r="P167" s="66"/>
      <c r="Q167" s="66"/>
      <c r="R167" s="66"/>
      <c r="S167" s="66"/>
      <c r="T167" s="67"/>
      <c r="U167" s="36"/>
      <c r="V167" s="36"/>
      <c r="W167" s="36"/>
      <c r="X167" s="36"/>
      <c r="Y167" s="36"/>
      <c r="Z167" s="36"/>
      <c r="AA167" s="36"/>
      <c r="AB167" s="36"/>
      <c r="AC167" s="36"/>
      <c r="AD167" s="36"/>
      <c r="AE167" s="36"/>
      <c r="AT167" s="19" t="s">
        <v>152</v>
      </c>
      <c r="AU167" s="19" t="s">
        <v>85</v>
      </c>
    </row>
    <row r="168" spans="1:65" s="2" customFormat="1" ht="19.5">
      <c r="A168" s="36"/>
      <c r="B168" s="37"/>
      <c r="C168" s="38"/>
      <c r="D168" s="195" t="s">
        <v>190</v>
      </c>
      <c r="E168" s="38"/>
      <c r="F168" s="237" t="s">
        <v>1379</v>
      </c>
      <c r="G168" s="38"/>
      <c r="H168" s="38"/>
      <c r="I168" s="190"/>
      <c r="J168" s="38"/>
      <c r="K168" s="38"/>
      <c r="L168" s="41"/>
      <c r="M168" s="191"/>
      <c r="N168" s="192"/>
      <c r="O168" s="66"/>
      <c r="P168" s="66"/>
      <c r="Q168" s="66"/>
      <c r="R168" s="66"/>
      <c r="S168" s="66"/>
      <c r="T168" s="67"/>
      <c r="U168" s="36"/>
      <c r="V168" s="36"/>
      <c r="W168" s="36"/>
      <c r="X168" s="36"/>
      <c r="Y168" s="36"/>
      <c r="Z168" s="36"/>
      <c r="AA168" s="36"/>
      <c r="AB168" s="36"/>
      <c r="AC168" s="36"/>
      <c r="AD168" s="36"/>
      <c r="AE168" s="36"/>
      <c r="AT168" s="19" t="s">
        <v>190</v>
      </c>
      <c r="AU168" s="19" t="s">
        <v>85</v>
      </c>
    </row>
    <row r="169" spans="1:65" s="2" customFormat="1" ht="24.2" customHeight="1">
      <c r="A169" s="36"/>
      <c r="B169" s="37"/>
      <c r="C169" s="175" t="s">
        <v>386</v>
      </c>
      <c r="D169" s="175" t="s">
        <v>145</v>
      </c>
      <c r="E169" s="176" t="s">
        <v>1380</v>
      </c>
      <c r="F169" s="177" t="s">
        <v>1381</v>
      </c>
      <c r="G169" s="178" t="s">
        <v>248</v>
      </c>
      <c r="H169" s="179">
        <v>16.829999999999998</v>
      </c>
      <c r="I169" s="180"/>
      <c r="J169" s="181">
        <f>ROUND(I169*H169,2)</f>
        <v>0</v>
      </c>
      <c r="K169" s="177" t="s">
        <v>149</v>
      </c>
      <c r="L169" s="41"/>
      <c r="M169" s="182" t="s">
        <v>21</v>
      </c>
      <c r="N169" s="183" t="s">
        <v>46</v>
      </c>
      <c r="O169" s="66"/>
      <c r="P169" s="184">
        <f>O169*H169</f>
        <v>0</v>
      </c>
      <c r="Q169" s="184">
        <v>0</v>
      </c>
      <c r="R169" s="184">
        <f>Q169*H169</f>
        <v>0</v>
      </c>
      <c r="S169" s="184">
        <v>0</v>
      </c>
      <c r="T169" s="185">
        <f>S169*H169</f>
        <v>0</v>
      </c>
      <c r="U169" s="36"/>
      <c r="V169" s="36"/>
      <c r="W169" s="36"/>
      <c r="X169" s="36"/>
      <c r="Y169" s="36"/>
      <c r="Z169" s="36"/>
      <c r="AA169" s="36"/>
      <c r="AB169" s="36"/>
      <c r="AC169" s="36"/>
      <c r="AD169" s="36"/>
      <c r="AE169" s="36"/>
      <c r="AR169" s="186" t="s">
        <v>150</v>
      </c>
      <c r="AT169" s="186" t="s">
        <v>145</v>
      </c>
      <c r="AU169" s="186" t="s">
        <v>85</v>
      </c>
      <c r="AY169" s="19" t="s">
        <v>142</v>
      </c>
      <c r="BE169" s="187">
        <f>IF(N169="základní",J169,0)</f>
        <v>0</v>
      </c>
      <c r="BF169" s="187">
        <f>IF(N169="snížená",J169,0)</f>
        <v>0</v>
      </c>
      <c r="BG169" s="187">
        <f>IF(N169="zákl. přenesená",J169,0)</f>
        <v>0</v>
      </c>
      <c r="BH169" s="187">
        <f>IF(N169="sníž. přenesená",J169,0)</f>
        <v>0</v>
      </c>
      <c r="BI169" s="187">
        <f>IF(N169="nulová",J169,0)</f>
        <v>0</v>
      </c>
      <c r="BJ169" s="19" t="s">
        <v>83</v>
      </c>
      <c r="BK169" s="187">
        <f>ROUND(I169*H169,2)</f>
        <v>0</v>
      </c>
      <c r="BL169" s="19" t="s">
        <v>150</v>
      </c>
      <c r="BM169" s="186" t="s">
        <v>1382</v>
      </c>
    </row>
    <row r="170" spans="1:65" s="2" customFormat="1" ht="11.25">
      <c r="A170" s="36"/>
      <c r="B170" s="37"/>
      <c r="C170" s="38"/>
      <c r="D170" s="188" t="s">
        <v>152</v>
      </c>
      <c r="E170" s="38"/>
      <c r="F170" s="189" t="s">
        <v>1383</v>
      </c>
      <c r="G170" s="38"/>
      <c r="H170" s="38"/>
      <c r="I170" s="190"/>
      <c r="J170" s="38"/>
      <c r="K170" s="38"/>
      <c r="L170" s="41"/>
      <c r="M170" s="191"/>
      <c r="N170" s="192"/>
      <c r="O170" s="66"/>
      <c r="P170" s="66"/>
      <c r="Q170" s="66"/>
      <c r="R170" s="66"/>
      <c r="S170" s="66"/>
      <c r="T170" s="67"/>
      <c r="U170" s="36"/>
      <c r="V170" s="36"/>
      <c r="W170" s="36"/>
      <c r="X170" s="36"/>
      <c r="Y170" s="36"/>
      <c r="Z170" s="36"/>
      <c r="AA170" s="36"/>
      <c r="AB170" s="36"/>
      <c r="AC170" s="36"/>
      <c r="AD170" s="36"/>
      <c r="AE170" s="36"/>
      <c r="AT170" s="19" t="s">
        <v>152</v>
      </c>
      <c r="AU170" s="19" t="s">
        <v>85</v>
      </c>
    </row>
    <row r="171" spans="1:65" s="14" customFormat="1" ht="11.25">
      <c r="B171" s="204"/>
      <c r="C171" s="205"/>
      <c r="D171" s="195" t="s">
        <v>154</v>
      </c>
      <c r="E171" s="206" t="s">
        <v>21</v>
      </c>
      <c r="F171" s="207" t="s">
        <v>1384</v>
      </c>
      <c r="G171" s="205"/>
      <c r="H171" s="208">
        <v>16.829999999999998</v>
      </c>
      <c r="I171" s="209"/>
      <c r="J171" s="205"/>
      <c r="K171" s="205"/>
      <c r="L171" s="210"/>
      <c r="M171" s="211"/>
      <c r="N171" s="212"/>
      <c r="O171" s="212"/>
      <c r="P171" s="212"/>
      <c r="Q171" s="212"/>
      <c r="R171" s="212"/>
      <c r="S171" s="212"/>
      <c r="T171" s="213"/>
      <c r="AT171" s="214" t="s">
        <v>154</v>
      </c>
      <c r="AU171" s="214" t="s">
        <v>85</v>
      </c>
      <c r="AV171" s="14" t="s">
        <v>85</v>
      </c>
      <c r="AW171" s="14" t="s">
        <v>36</v>
      </c>
      <c r="AX171" s="14" t="s">
        <v>75</v>
      </c>
      <c r="AY171" s="214" t="s">
        <v>142</v>
      </c>
    </row>
    <row r="172" spans="1:65" s="16" customFormat="1" ht="11.25">
      <c r="B172" s="226"/>
      <c r="C172" s="227"/>
      <c r="D172" s="195" t="s">
        <v>154</v>
      </c>
      <c r="E172" s="228" t="s">
        <v>21</v>
      </c>
      <c r="F172" s="229" t="s">
        <v>164</v>
      </c>
      <c r="G172" s="227"/>
      <c r="H172" s="230">
        <v>16.829999999999998</v>
      </c>
      <c r="I172" s="231"/>
      <c r="J172" s="227"/>
      <c r="K172" s="227"/>
      <c r="L172" s="232"/>
      <c r="M172" s="233"/>
      <c r="N172" s="234"/>
      <c r="O172" s="234"/>
      <c r="P172" s="234"/>
      <c r="Q172" s="234"/>
      <c r="R172" s="234"/>
      <c r="S172" s="234"/>
      <c r="T172" s="235"/>
      <c r="AT172" s="236" t="s">
        <v>154</v>
      </c>
      <c r="AU172" s="236" t="s">
        <v>85</v>
      </c>
      <c r="AV172" s="16" t="s">
        <v>150</v>
      </c>
      <c r="AW172" s="16" t="s">
        <v>36</v>
      </c>
      <c r="AX172" s="16" t="s">
        <v>83</v>
      </c>
      <c r="AY172" s="236" t="s">
        <v>142</v>
      </c>
    </row>
    <row r="173" spans="1:65" s="2" customFormat="1" ht="16.5" customHeight="1">
      <c r="A173" s="36"/>
      <c r="B173" s="37"/>
      <c r="C173" s="175" t="s">
        <v>391</v>
      </c>
      <c r="D173" s="175" t="s">
        <v>145</v>
      </c>
      <c r="E173" s="176" t="s">
        <v>1385</v>
      </c>
      <c r="F173" s="177" t="s">
        <v>1386</v>
      </c>
      <c r="G173" s="178" t="s">
        <v>248</v>
      </c>
      <c r="H173" s="179">
        <v>1.87</v>
      </c>
      <c r="I173" s="180"/>
      <c r="J173" s="181">
        <f>ROUND(I173*H173,2)</f>
        <v>0</v>
      </c>
      <c r="K173" s="177" t="s">
        <v>149</v>
      </c>
      <c r="L173" s="41"/>
      <c r="M173" s="182" t="s">
        <v>21</v>
      </c>
      <c r="N173" s="183" t="s">
        <v>46</v>
      </c>
      <c r="O173" s="66"/>
      <c r="P173" s="184">
        <f>O173*H173</f>
        <v>0</v>
      </c>
      <c r="Q173" s="184">
        <v>0</v>
      </c>
      <c r="R173" s="184">
        <f>Q173*H173</f>
        <v>0</v>
      </c>
      <c r="S173" s="184">
        <v>0</v>
      </c>
      <c r="T173" s="185">
        <f>S173*H173</f>
        <v>0</v>
      </c>
      <c r="U173" s="36"/>
      <c r="V173" s="36"/>
      <c r="W173" s="36"/>
      <c r="X173" s="36"/>
      <c r="Y173" s="36"/>
      <c r="Z173" s="36"/>
      <c r="AA173" s="36"/>
      <c r="AB173" s="36"/>
      <c r="AC173" s="36"/>
      <c r="AD173" s="36"/>
      <c r="AE173" s="36"/>
      <c r="AR173" s="186" t="s">
        <v>150</v>
      </c>
      <c r="AT173" s="186" t="s">
        <v>145</v>
      </c>
      <c r="AU173" s="186" t="s">
        <v>85</v>
      </c>
      <c r="AY173" s="19" t="s">
        <v>142</v>
      </c>
      <c r="BE173" s="187">
        <f>IF(N173="základní",J173,0)</f>
        <v>0</v>
      </c>
      <c r="BF173" s="187">
        <f>IF(N173="snížená",J173,0)</f>
        <v>0</v>
      </c>
      <c r="BG173" s="187">
        <f>IF(N173="zákl. přenesená",J173,0)</f>
        <v>0</v>
      </c>
      <c r="BH173" s="187">
        <f>IF(N173="sníž. přenesená",J173,0)</f>
        <v>0</v>
      </c>
      <c r="BI173" s="187">
        <f>IF(N173="nulová",J173,0)</f>
        <v>0</v>
      </c>
      <c r="BJ173" s="19" t="s">
        <v>83</v>
      </c>
      <c r="BK173" s="187">
        <f>ROUND(I173*H173,2)</f>
        <v>0</v>
      </c>
      <c r="BL173" s="19" t="s">
        <v>150</v>
      </c>
      <c r="BM173" s="186" t="s">
        <v>1387</v>
      </c>
    </row>
    <row r="174" spans="1:65" s="2" customFormat="1" ht="11.25">
      <c r="A174" s="36"/>
      <c r="B174" s="37"/>
      <c r="C174" s="38"/>
      <c r="D174" s="188" t="s">
        <v>152</v>
      </c>
      <c r="E174" s="38"/>
      <c r="F174" s="189" t="s">
        <v>1388</v>
      </c>
      <c r="G174" s="38"/>
      <c r="H174" s="38"/>
      <c r="I174" s="190"/>
      <c r="J174" s="38"/>
      <c r="K174" s="38"/>
      <c r="L174" s="41"/>
      <c r="M174" s="191"/>
      <c r="N174" s="192"/>
      <c r="O174" s="66"/>
      <c r="P174" s="66"/>
      <c r="Q174" s="66"/>
      <c r="R174" s="66"/>
      <c r="S174" s="66"/>
      <c r="T174" s="67"/>
      <c r="U174" s="36"/>
      <c r="V174" s="36"/>
      <c r="W174" s="36"/>
      <c r="X174" s="36"/>
      <c r="Y174" s="36"/>
      <c r="Z174" s="36"/>
      <c r="AA174" s="36"/>
      <c r="AB174" s="36"/>
      <c r="AC174" s="36"/>
      <c r="AD174" s="36"/>
      <c r="AE174" s="36"/>
      <c r="AT174" s="19" t="s">
        <v>152</v>
      </c>
      <c r="AU174" s="19" t="s">
        <v>85</v>
      </c>
    </row>
    <row r="175" spans="1:65" s="2" customFormat="1" ht="24.2" customHeight="1">
      <c r="A175" s="36"/>
      <c r="B175" s="37"/>
      <c r="C175" s="175" t="s">
        <v>395</v>
      </c>
      <c r="D175" s="175" t="s">
        <v>145</v>
      </c>
      <c r="E175" s="176" t="s">
        <v>1389</v>
      </c>
      <c r="F175" s="177" t="s">
        <v>1390</v>
      </c>
      <c r="G175" s="178" t="s">
        <v>248</v>
      </c>
      <c r="H175" s="179">
        <v>1.87</v>
      </c>
      <c r="I175" s="180"/>
      <c r="J175" s="181">
        <f>ROUND(I175*H175,2)</f>
        <v>0</v>
      </c>
      <c r="K175" s="177" t="s">
        <v>149</v>
      </c>
      <c r="L175" s="41"/>
      <c r="M175" s="182" t="s">
        <v>21</v>
      </c>
      <c r="N175" s="183" t="s">
        <v>46</v>
      </c>
      <c r="O175" s="66"/>
      <c r="P175" s="184">
        <f>O175*H175</f>
        <v>0</v>
      </c>
      <c r="Q175" s="184">
        <v>0</v>
      </c>
      <c r="R175" s="184">
        <f>Q175*H175</f>
        <v>0</v>
      </c>
      <c r="S175" s="184">
        <v>0</v>
      </c>
      <c r="T175" s="185">
        <f>S175*H175</f>
        <v>0</v>
      </c>
      <c r="U175" s="36"/>
      <c r="V175" s="36"/>
      <c r="W175" s="36"/>
      <c r="X175" s="36"/>
      <c r="Y175" s="36"/>
      <c r="Z175" s="36"/>
      <c r="AA175" s="36"/>
      <c r="AB175" s="36"/>
      <c r="AC175" s="36"/>
      <c r="AD175" s="36"/>
      <c r="AE175" s="36"/>
      <c r="AR175" s="186" t="s">
        <v>150</v>
      </c>
      <c r="AT175" s="186" t="s">
        <v>145</v>
      </c>
      <c r="AU175" s="186" t="s">
        <v>85</v>
      </c>
      <c r="AY175" s="19" t="s">
        <v>142</v>
      </c>
      <c r="BE175" s="187">
        <f>IF(N175="základní",J175,0)</f>
        <v>0</v>
      </c>
      <c r="BF175" s="187">
        <f>IF(N175="snížená",J175,0)</f>
        <v>0</v>
      </c>
      <c r="BG175" s="187">
        <f>IF(N175="zákl. přenesená",J175,0)</f>
        <v>0</v>
      </c>
      <c r="BH175" s="187">
        <f>IF(N175="sníž. přenesená",J175,0)</f>
        <v>0</v>
      </c>
      <c r="BI175" s="187">
        <f>IF(N175="nulová",J175,0)</f>
        <v>0</v>
      </c>
      <c r="BJ175" s="19" t="s">
        <v>83</v>
      </c>
      <c r="BK175" s="187">
        <f>ROUND(I175*H175,2)</f>
        <v>0</v>
      </c>
      <c r="BL175" s="19" t="s">
        <v>150</v>
      </c>
      <c r="BM175" s="186" t="s">
        <v>1391</v>
      </c>
    </row>
    <row r="176" spans="1:65" s="2" customFormat="1" ht="11.25">
      <c r="A176" s="36"/>
      <c r="B176" s="37"/>
      <c r="C176" s="38"/>
      <c r="D176" s="188" t="s">
        <v>152</v>
      </c>
      <c r="E176" s="38"/>
      <c r="F176" s="189" t="s">
        <v>1392</v>
      </c>
      <c r="G176" s="38"/>
      <c r="H176" s="38"/>
      <c r="I176" s="190"/>
      <c r="J176" s="38"/>
      <c r="K176" s="38"/>
      <c r="L176" s="41"/>
      <c r="M176" s="191"/>
      <c r="N176" s="192"/>
      <c r="O176" s="66"/>
      <c r="P176" s="66"/>
      <c r="Q176" s="66"/>
      <c r="R176" s="66"/>
      <c r="S176" s="66"/>
      <c r="T176" s="67"/>
      <c r="U176" s="36"/>
      <c r="V176" s="36"/>
      <c r="W176" s="36"/>
      <c r="X176" s="36"/>
      <c r="Y176" s="36"/>
      <c r="Z176" s="36"/>
      <c r="AA176" s="36"/>
      <c r="AB176" s="36"/>
      <c r="AC176" s="36"/>
      <c r="AD176" s="36"/>
      <c r="AE176" s="36"/>
      <c r="AT176" s="19" t="s">
        <v>152</v>
      </c>
      <c r="AU176" s="19" t="s">
        <v>85</v>
      </c>
    </row>
    <row r="177" spans="1:65" s="12" customFormat="1" ht="22.9" customHeight="1">
      <c r="B177" s="159"/>
      <c r="C177" s="160"/>
      <c r="D177" s="161" t="s">
        <v>74</v>
      </c>
      <c r="E177" s="173" t="s">
        <v>658</v>
      </c>
      <c r="F177" s="173" t="s">
        <v>659</v>
      </c>
      <c r="G177" s="160"/>
      <c r="H177" s="160"/>
      <c r="I177" s="163"/>
      <c r="J177" s="174">
        <f>BK177</f>
        <v>0</v>
      </c>
      <c r="K177" s="160"/>
      <c r="L177" s="165"/>
      <c r="M177" s="166"/>
      <c r="N177" s="167"/>
      <c r="O177" s="167"/>
      <c r="P177" s="168">
        <f>SUM(P178:P179)</f>
        <v>0</v>
      </c>
      <c r="Q177" s="167"/>
      <c r="R177" s="168">
        <f>SUM(R178:R179)</f>
        <v>0</v>
      </c>
      <c r="S177" s="167"/>
      <c r="T177" s="169">
        <f>SUM(T178:T179)</f>
        <v>0</v>
      </c>
      <c r="AR177" s="170" t="s">
        <v>83</v>
      </c>
      <c r="AT177" s="171" t="s">
        <v>74</v>
      </c>
      <c r="AU177" s="171" t="s">
        <v>83</v>
      </c>
      <c r="AY177" s="170" t="s">
        <v>142</v>
      </c>
      <c r="BK177" s="172">
        <f>SUM(BK178:BK179)</f>
        <v>0</v>
      </c>
    </row>
    <row r="178" spans="1:65" s="2" customFormat="1" ht="24.2" customHeight="1">
      <c r="A178" s="36"/>
      <c r="B178" s="37"/>
      <c r="C178" s="175" t="s">
        <v>403</v>
      </c>
      <c r="D178" s="175" t="s">
        <v>145</v>
      </c>
      <c r="E178" s="176" t="s">
        <v>1393</v>
      </c>
      <c r="F178" s="177" t="s">
        <v>1394</v>
      </c>
      <c r="G178" s="178" t="s">
        <v>248</v>
      </c>
      <c r="H178" s="179">
        <v>5.2779999999999996</v>
      </c>
      <c r="I178" s="180"/>
      <c r="J178" s="181">
        <f>ROUND(I178*H178,2)</f>
        <v>0</v>
      </c>
      <c r="K178" s="177" t="s">
        <v>149</v>
      </c>
      <c r="L178" s="41"/>
      <c r="M178" s="182" t="s">
        <v>21</v>
      </c>
      <c r="N178" s="183" t="s">
        <v>46</v>
      </c>
      <c r="O178" s="66"/>
      <c r="P178" s="184">
        <f>O178*H178</f>
        <v>0</v>
      </c>
      <c r="Q178" s="184">
        <v>0</v>
      </c>
      <c r="R178" s="184">
        <f>Q178*H178</f>
        <v>0</v>
      </c>
      <c r="S178" s="184">
        <v>0</v>
      </c>
      <c r="T178" s="185">
        <f>S178*H178</f>
        <v>0</v>
      </c>
      <c r="U178" s="36"/>
      <c r="V178" s="36"/>
      <c r="W178" s="36"/>
      <c r="X178" s="36"/>
      <c r="Y178" s="36"/>
      <c r="Z178" s="36"/>
      <c r="AA178" s="36"/>
      <c r="AB178" s="36"/>
      <c r="AC178" s="36"/>
      <c r="AD178" s="36"/>
      <c r="AE178" s="36"/>
      <c r="AR178" s="186" t="s">
        <v>150</v>
      </c>
      <c r="AT178" s="186" t="s">
        <v>145</v>
      </c>
      <c r="AU178" s="186" t="s">
        <v>85</v>
      </c>
      <c r="AY178" s="19" t="s">
        <v>142</v>
      </c>
      <c r="BE178" s="187">
        <f>IF(N178="základní",J178,0)</f>
        <v>0</v>
      </c>
      <c r="BF178" s="187">
        <f>IF(N178="snížená",J178,0)</f>
        <v>0</v>
      </c>
      <c r="BG178" s="187">
        <f>IF(N178="zákl. přenesená",J178,0)</f>
        <v>0</v>
      </c>
      <c r="BH178" s="187">
        <f>IF(N178="sníž. přenesená",J178,0)</f>
        <v>0</v>
      </c>
      <c r="BI178" s="187">
        <f>IF(N178="nulová",J178,0)</f>
        <v>0</v>
      </c>
      <c r="BJ178" s="19" t="s">
        <v>83</v>
      </c>
      <c r="BK178" s="187">
        <f>ROUND(I178*H178,2)</f>
        <v>0</v>
      </c>
      <c r="BL178" s="19" t="s">
        <v>150</v>
      </c>
      <c r="BM178" s="186" t="s">
        <v>1395</v>
      </c>
    </row>
    <row r="179" spans="1:65" s="2" customFormat="1" ht="11.25">
      <c r="A179" s="36"/>
      <c r="B179" s="37"/>
      <c r="C179" s="38"/>
      <c r="D179" s="188" t="s">
        <v>152</v>
      </c>
      <c r="E179" s="38"/>
      <c r="F179" s="189" t="s">
        <v>1396</v>
      </c>
      <c r="G179" s="38"/>
      <c r="H179" s="38"/>
      <c r="I179" s="190"/>
      <c r="J179" s="38"/>
      <c r="K179" s="38"/>
      <c r="L179" s="41"/>
      <c r="M179" s="191"/>
      <c r="N179" s="192"/>
      <c r="O179" s="66"/>
      <c r="P179" s="66"/>
      <c r="Q179" s="66"/>
      <c r="R179" s="66"/>
      <c r="S179" s="66"/>
      <c r="T179" s="67"/>
      <c r="U179" s="36"/>
      <c r="V179" s="36"/>
      <c r="W179" s="36"/>
      <c r="X179" s="36"/>
      <c r="Y179" s="36"/>
      <c r="Z179" s="36"/>
      <c r="AA179" s="36"/>
      <c r="AB179" s="36"/>
      <c r="AC179" s="36"/>
      <c r="AD179" s="36"/>
      <c r="AE179" s="36"/>
      <c r="AT179" s="19" t="s">
        <v>152</v>
      </c>
      <c r="AU179" s="19" t="s">
        <v>85</v>
      </c>
    </row>
    <row r="180" spans="1:65" s="12" customFormat="1" ht="25.9" customHeight="1">
      <c r="B180" s="159"/>
      <c r="C180" s="160"/>
      <c r="D180" s="161" t="s">
        <v>74</v>
      </c>
      <c r="E180" s="162" t="s">
        <v>665</v>
      </c>
      <c r="F180" s="162" t="s">
        <v>666</v>
      </c>
      <c r="G180" s="160"/>
      <c r="H180" s="160"/>
      <c r="I180" s="163"/>
      <c r="J180" s="164">
        <f>BK180</f>
        <v>0</v>
      </c>
      <c r="K180" s="160"/>
      <c r="L180" s="165"/>
      <c r="M180" s="166"/>
      <c r="N180" s="167"/>
      <c r="O180" s="167"/>
      <c r="P180" s="168">
        <f>P181+P197+P219+P232</f>
        <v>0</v>
      </c>
      <c r="Q180" s="167"/>
      <c r="R180" s="168">
        <f>R181+R197+R219+R232</f>
        <v>0.13258</v>
      </c>
      <c r="S180" s="167"/>
      <c r="T180" s="169">
        <f>T181+T197+T219+T232</f>
        <v>0.23877000000000001</v>
      </c>
      <c r="AR180" s="170" t="s">
        <v>85</v>
      </c>
      <c r="AT180" s="171" t="s">
        <v>74</v>
      </c>
      <c r="AU180" s="171" t="s">
        <v>75</v>
      </c>
      <c r="AY180" s="170" t="s">
        <v>142</v>
      </c>
      <c r="BK180" s="172">
        <f>BK181+BK197+BK219+BK232</f>
        <v>0</v>
      </c>
    </row>
    <row r="181" spans="1:65" s="12" customFormat="1" ht="22.9" customHeight="1">
      <c r="B181" s="159"/>
      <c r="C181" s="160"/>
      <c r="D181" s="161" t="s">
        <v>74</v>
      </c>
      <c r="E181" s="173" t="s">
        <v>868</v>
      </c>
      <c r="F181" s="173" t="s">
        <v>869</v>
      </c>
      <c r="G181" s="160"/>
      <c r="H181" s="160"/>
      <c r="I181" s="163"/>
      <c r="J181" s="174">
        <f>BK181</f>
        <v>0</v>
      </c>
      <c r="K181" s="160"/>
      <c r="L181" s="165"/>
      <c r="M181" s="166"/>
      <c r="N181" s="167"/>
      <c r="O181" s="167"/>
      <c r="P181" s="168">
        <f>SUM(P182:P196)</f>
        <v>0</v>
      </c>
      <c r="Q181" s="167"/>
      <c r="R181" s="168">
        <f>SUM(R182:R196)</f>
        <v>4.4340000000000004E-2</v>
      </c>
      <c r="S181" s="167"/>
      <c r="T181" s="169">
        <f>SUM(T182:T196)</f>
        <v>0.23877000000000001</v>
      </c>
      <c r="AR181" s="170" t="s">
        <v>85</v>
      </c>
      <c r="AT181" s="171" t="s">
        <v>74</v>
      </c>
      <c r="AU181" s="171" t="s">
        <v>83</v>
      </c>
      <c r="AY181" s="170" t="s">
        <v>142</v>
      </c>
      <c r="BK181" s="172">
        <f>SUM(BK182:BK196)</f>
        <v>0</v>
      </c>
    </row>
    <row r="182" spans="1:65" s="2" customFormat="1" ht="16.5" customHeight="1">
      <c r="A182" s="36"/>
      <c r="B182" s="37"/>
      <c r="C182" s="175" t="s">
        <v>408</v>
      </c>
      <c r="D182" s="175" t="s">
        <v>145</v>
      </c>
      <c r="E182" s="176" t="s">
        <v>1397</v>
      </c>
      <c r="F182" s="177" t="s">
        <v>1398</v>
      </c>
      <c r="G182" s="178" t="s">
        <v>167</v>
      </c>
      <c r="H182" s="179">
        <v>8</v>
      </c>
      <c r="I182" s="180"/>
      <c r="J182" s="181">
        <f>ROUND(I182*H182,2)</f>
        <v>0</v>
      </c>
      <c r="K182" s="177" t="s">
        <v>149</v>
      </c>
      <c r="L182" s="41"/>
      <c r="M182" s="182" t="s">
        <v>21</v>
      </c>
      <c r="N182" s="183" t="s">
        <v>46</v>
      </c>
      <c r="O182" s="66"/>
      <c r="P182" s="184">
        <f>O182*H182</f>
        <v>0</v>
      </c>
      <c r="Q182" s="184">
        <v>0</v>
      </c>
      <c r="R182" s="184">
        <f>Q182*H182</f>
        <v>0</v>
      </c>
      <c r="S182" s="184">
        <v>2.6700000000000002E-2</v>
      </c>
      <c r="T182" s="185">
        <f>S182*H182</f>
        <v>0.21360000000000001</v>
      </c>
      <c r="U182" s="36"/>
      <c r="V182" s="36"/>
      <c r="W182" s="36"/>
      <c r="X182" s="36"/>
      <c r="Y182" s="36"/>
      <c r="Z182" s="36"/>
      <c r="AA182" s="36"/>
      <c r="AB182" s="36"/>
      <c r="AC182" s="36"/>
      <c r="AD182" s="36"/>
      <c r="AE182" s="36"/>
      <c r="AR182" s="186" t="s">
        <v>265</v>
      </c>
      <c r="AT182" s="186" t="s">
        <v>145</v>
      </c>
      <c r="AU182" s="186" t="s">
        <v>85</v>
      </c>
      <c r="AY182" s="19" t="s">
        <v>142</v>
      </c>
      <c r="BE182" s="187">
        <f>IF(N182="základní",J182,0)</f>
        <v>0</v>
      </c>
      <c r="BF182" s="187">
        <f>IF(N182="snížená",J182,0)</f>
        <v>0</v>
      </c>
      <c r="BG182" s="187">
        <f>IF(N182="zákl. přenesená",J182,0)</f>
        <v>0</v>
      </c>
      <c r="BH182" s="187">
        <f>IF(N182="sníž. přenesená",J182,0)</f>
        <v>0</v>
      </c>
      <c r="BI182" s="187">
        <f>IF(N182="nulová",J182,0)</f>
        <v>0</v>
      </c>
      <c r="BJ182" s="19" t="s">
        <v>83</v>
      </c>
      <c r="BK182" s="187">
        <f>ROUND(I182*H182,2)</f>
        <v>0</v>
      </c>
      <c r="BL182" s="19" t="s">
        <v>265</v>
      </c>
      <c r="BM182" s="186" t="s">
        <v>1399</v>
      </c>
    </row>
    <row r="183" spans="1:65" s="2" customFormat="1" ht="11.25">
      <c r="A183" s="36"/>
      <c r="B183" s="37"/>
      <c r="C183" s="38"/>
      <c r="D183" s="188" t="s">
        <v>152</v>
      </c>
      <c r="E183" s="38"/>
      <c r="F183" s="189" t="s">
        <v>1400</v>
      </c>
      <c r="G183" s="38"/>
      <c r="H183" s="38"/>
      <c r="I183" s="190"/>
      <c r="J183" s="38"/>
      <c r="K183" s="38"/>
      <c r="L183" s="41"/>
      <c r="M183" s="191"/>
      <c r="N183" s="192"/>
      <c r="O183" s="66"/>
      <c r="P183" s="66"/>
      <c r="Q183" s="66"/>
      <c r="R183" s="66"/>
      <c r="S183" s="66"/>
      <c r="T183" s="67"/>
      <c r="U183" s="36"/>
      <c r="V183" s="36"/>
      <c r="W183" s="36"/>
      <c r="X183" s="36"/>
      <c r="Y183" s="36"/>
      <c r="Z183" s="36"/>
      <c r="AA183" s="36"/>
      <c r="AB183" s="36"/>
      <c r="AC183" s="36"/>
      <c r="AD183" s="36"/>
      <c r="AE183" s="36"/>
      <c r="AT183" s="19" t="s">
        <v>152</v>
      </c>
      <c r="AU183" s="19" t="s">
        <v>85</v>
      </c>
    </row>
    <row r="184" spans="1:65" s="2" customFormat="1" ht="16.5" customHeight="1">
      <c r="A184" s="36"/>
      <c r="B184" s="37"/>
      <c r="C184" s="175" t="s">
        <v>417</v>
      </c>
      <c r="D184" s="175" t="s">
        <v>145</v>
      </c>
      <c r="E184" s="176" t="s">
        <v>1401</v>
      </c>
      <c r="F184" s="177" t="s">
        <v>1402</v>
      </c>
      <c r="G184" s="178" t="s">
        <v>167</v>
      </c>
      <c r="H184" s="179">
        <v>20</v>
      </c>
      <c r="I184" s="180"/>
      <c r="J184" s="181">
        <f>ROUND(I184*H184,2)</f>
        <v>0</v>
      </c>
      <c r="K184" s="177" t="s">
        <v>149</v>
      </c>
      <c r="L184" s="41"/>
      <c r="M184" s="182" t="s">
        <v>21</v>
      </c>
      <c r="N184" s="183" t="s">
        <v>46</v>
      </c>
      <c r="O184" s="66"/>
      <c r="P184" s="184">
        <f>O184*H184</f>
        <v>0</v>
      </c>
      <c r="Q184" s="184">
        <v>5.9000000000000003E-4</v>
      </c>
      <c r="R184" s="184">
        <f>Q184*H184</f>
        <v>1.1800000000000001E-2</v>
      </c>
      <c r="S184" s="184">
        <v>0</v>
      </c>
      <c r="T184" s="185">
        <f>S184*H184</f>
        <v>0</v>
      </c>
      <c r="U184" s="36"/>
      <c r="V184" s="36"/>
      <c r="W184" s="36"/>
      <c r="X184" s="36"/>
      <c r="Y184" s="36"/>
      <c r="Z184" s="36"/>
      <c r="AA184" s="36"/>
      <c r="AB184" s="36"/>
      <c r="AC184" s="36"/>
      <c r="AD184" s="36"/>
      <c r="AE184" s="36"/>
      <c r="AR184" s="186" t="s">
        <v>265</v>
      </c>
      <c r="AT184" s="186" t="s">
        <v>145</v>
      </c>
      <c r="AU184" s="186" t="s">
        <v>85</v>
      </c>
      <c r="AY184" s="19" t="s">
        <v>142</v>
      </c>
      <c r="BE184" s="187">
        <f>IF(N184="základní",J184,0)</f>
        <v>0</v>
      </c>
      <c r="BF184" s="187">
        <f>IF(N184="snížená",J184,0)</f>
        <v>0</v>
      </c>
      <c r="BG184" s="187">
        <f>IF(N184="zákl. přenesená",J184,0)</f>
        <v>0</v>
      </c>
      <c r="BH184" s="187">
        <f>IF(N184="sníž. přenesená",J184,0)</f>
        <v>0</v>
      </c>
      <c r="BI184" s="187">
        <f>IF(N184="nulová",J184,0)</f>
        <v>0</v>
      </c>
      <c r="BJ184" s="19" t="s">
        <v>83</v>
      </c>
      <c r="BK184" s="187">
        <f>ROUND(I184*H184,2)</f>
        <v>0</v>
      </c>
      <c r="BL184" s="19" t="s">
        <v>265</v>
      </c>
      <c r="BM184" s="186" t="s">
        <v>1403</v>
      </c>
    </row>
    <row r="185" spans="1:65" s="2" customFormat="1" ht="11.25">
      <c r="A185" s="36"/>
      <c r="B185" s="37"/>
      <c r="C185" s="38"/>
      <c r="D185" s="188" t="s">
        <v>152</v>
      </c>
      <c r="E185" s="38"/>
      <c r="F185" s="189" t="s">
        <v>1404</v>
      </c>
      <c r="G185" s="38"/>
      <c r="H185" s="38"/>
      <c r="I185" s="190"/>
      <c r="J185" s="38"/>
      <c r="K185" s="38"/>
      <c r="L185" s="41"/>
      <c r="M185" s="191"/>
      <c r="N185" s="192"/>
      <c r="O185" s="66"/>
      <c r="P185" s="66"/>
      <c r="Q185" s="66"/>
      <c r="R185" s="66"/>
      <c r="S185" s="66"/>
      <c r="T185" s="67"/>
      <c r="U185" s="36"/>
      <c r="V185" s="36"/>
      <c r="W185" s="36"/>
      <c r="X185" s="36"/>
      <c r="Y185" s="36"/>
      <c r="Z185" s="36"/>
      <c r="AA185" s="36"/>
      <c r="AB185" s="36"/>
      <c r="AC185" s="36"/>
      <c r="AD185" s="36"/>
      <c r="AE185" s="36"/>
      <c r="AT185" s="19" t="s">
        <v>152</v>
      </c>
      <c r="AU185" s="19" t="s">
        <v>85</v>
      </c>
    </row>
    <row r="186" spans="1:65" s="2" customFormat="1" ht="16.5" customHeight="1">
      <c r="A186" s="36"/>
      <c r="B186" s="37"/>
      <c r="C186" s="175" t="s">
        <v>423</v>
      </c>
      <c r="D186" s="175" t="s">
        <v>145</v>
      </c>
      <c r="E186" s="176" t="s">
        <v>1405</v>
      </c>
      <c r="F186" s="177" t="s">
        <v>1406</v>
      </c>
      <c r="G186" s="178" t="s">
        <v>167</v>
      </c>
      <c r="H186" s="179">
        <v>4</v>
      </c>
      <c r="I186" s="180"/>
      <c r="J186" s="181">
        <f>ROUND(I186*H186,2)</f>
        <v>0</v>
      </c>
      <c r="K186" s="177" t="s">
        <v>149</v>
      </c>
      <c r="L186" s="41"/>
      <c r="M186" s="182" t="s">
        <v>21</v>
      </c>
      <c r="N186" s="183" t="s">
        <v>46</v>
      </c>
      <c r="O186" s="66"/>
      <c r="P186" s="184">
        <f>O186*H186</f>
        <v>0</v>
      </c>
      <c r="Q186" s="184">
        <v>4.0999999999999999E-4</v>
      </c>
      <c r="R186" s="184">
        <f>Q186*H186</f>
        <v>1.64E-3</v>
      </c>
      <c r="S186" s="184">
        <v>0</v>
      </c>
      <c r="T186" s="185">
        <f>S186*H186</f>
        <v>0</v>
      </c>
      <c r="U186" s="36"/>
      <c r="V186" s="36"/>
      <c r="W186" s="36"/>
      <c r="X186" s="36"/>
      <c r="Y186" s="36"/>
      <c r="Z186" s="36"/>
      <c r="AA186" s="36"/>
      <c r="AB186" s="36"/>
      <c r="AC186" s="36"/>
      <c r="AD186" s="36"/>
      <c r="AE186" s="36"/>
      <c r="AR186" s="186" t="s">
        <v>265</v>
      </c>
      <c r="AT186" s="186" t="s">
        <v>145</v>
      </c>
      <c r="AU186" s="186" t="s">
        <v>85</v>
      </c>
      <c r="AY186" s="19" t="s">
        <v>142</v>
      </c>
      <c r="BE186" s="187">
        <f>IF(N186="základní",J186,0)</f>
        <v>0</v>
      </c>
      <c r="BF186" s="187">
        <f>IF(N186="snížená",J186,0)</f>
        <v>0</v>
      </c>
      <c r="BG186" s="187">
        <f>IF(N186="zákl. přenesená",J186,0)</f>
        <v>0</v>
      </c>
      <c r="BH186" s="187">
        <f>IF(N186="sníž. přenesená",J186,0)</f>
        <v>0</v>
      </c>
      <c r="BI186" s="187">
        <f>IF(N186="nulová",J186,0)</f>
        <v>0</v>
      </c>
      <c r="BJ186" s="19" t="s">
        <v>83</v>
      </c>
      <c r="BK186" s="187">
        <f>ROUND(I186*H186,2)</f>
        <v>0</v>
      </c>
      <c r="BL186" s="19" t="s">
        <v>265</v>
      </c>
      <c r="BM186" s="186" t="s">
        <v>1407</v>
      </c>
    </row>
    <row r="187" spans="1:65" s="2" customFormat="1" ht="11.25">
      <c r="A187" s="36"/>
      <c r="B187" s="37"/>
      <c r="C187" s="38"/>
      <c r="D187" s="188" t="s">
        <v>152</v>
      </c>
      <c r="E187" s="38"/>
      <c r="F187" s="189" t="s">
        <v>1408</v>
      </c>
      <c r="G187" s="38"/>
      <c r="H187" s="38"/>
      <c r="I187" s="190"/>
      <c r="J187" s="38"/>
      <c r="K187" s="38"/>
      <c r="L187" s="41"/>
      <c r="M187" s="191"/>
      <c r="N187" s="192"/>
      <c r="O187" s="66"/>
      <c r="P187" s="66"/>
      <c r="Q187" s="66"/>
      <c r="R187" s="66"/>
      <c r="S187" s="66"/>
      <c r="T187" s="67"/>
      <c r="U187" s="36"/>
      <c r="V187" s="36"/>
      <c r="W187" s="36"/>
      <c r="X187" s="36"/>
      <c r="Y187" s="36"/>
      <c r="Z187" s="36"/>
      <c r="AA187" s="36"/>
      <c r="AB187" s="36"/>
      <c r="AC187" s="36"/>
      <c r="AD187" s="36"/>
      <c r="AE187" s="36"/>
      <c r="AT187" s="19" t="s">
        <v>152</v>
      </c>
      <c r="AU187" s="19" t="s">
        <v>85</v>
      </c>
    </row>
    <row r="188" spans="1:65" s="2" customFormat="1" ht="16.5" customHeight="1">
      <c r="A188" s="36"/>
      <c r="B188" s="37"/>
      <c r="C188" s="175" t="s">
        <v>429</v>
      </c>
      <c r="D188" s="175" t="s">
        <v>145</v>
      </c>
      <c r="E188" s="176" t="s">
        <v>1409</v>
      </c>
      <c r="F188" s="177" t="s">
        <v>1410</v>
      </c>
      <c r="G188" s="178" t="s">
        <v>174</v>
      </c>
      <c r="H188" s="179">
        <v>2</v>
      </c>
      <c r="I188" s="180"/>
      <c r="J188" s="181">
        <f>ROUND(I188*H188,2)</f>
        <v>0</v>
      </c>
      <c r="K188" s="177" t="s">
        <v>149</v>
      </c>
      <c r="L188" s="41"/>
      <c r="M188" s="182" t="s">
        <v>21</v>
      </c>
      <c r="N188" s="183" t="s">
        <v>46</v>
      </c>
      <c r="O188" s="66"/>
      <c r="P188" s="184">
        <f>O188*H188</f>
        <v>0</v>
      </c>
      <c r="Q188" s="184">
        <v>0</v>
      </c>
      <c r="R188" s="184">
        <f>Q188*H188</f>
        <v>0</v>
      </c>
      <c r="S188" s="184">
        <v>0</v>
      </c>
      <c r="T188" s="185">
        <f>S188*H188</f>
        <v>0</v>
      </c>
      <c r="U188" s="36"/>
      <c r="V188" s="36"/>
      <c r="W188" s="36"/>
      <c r="X188" s="36"/>
      <c r="Y188" s="36"/>
      <c r="Z188" s="36"/>
      <c r="AA188" s="36"/>
      <c r="AB188" s="36"/>
      <c r="AC188" s="36"/>
      <c r="AD188" s="36"/>
      <c r="AE188" s="36"/>
      <c r="AR188" s="186" t="s">
        <v>265</v>
      </c>
      <c r="AT188" s="186" t="s">
        <v>145</v>
      </c>
      <c r="AU188" s="186" t="s">
        <v>85</v>
      </c>
      <c r="AY188" s="19" t="s">
        <v>142</v>
      </c>
      <c r="BE188" s="187">
        <f>IF(N188="základní",J188,0)</f>
        <v>0</v>
      </c>
      <c r="BF188" s="187">
        <f>IF(N188="snížená",J188,0)</f>
        <v>0</v>
      </c>
      <c r="BG188" s="187">
        <f>IF(N188="zákl. přenesená",J188,0)</f>
        <v>0</v>
      </c>
      <c r="BH188" s="187">
        <f>IF(N188="sníž. přenesená",J188,0)</f>
        <v>0</v>
      </c>
      <c r="BI188" s="187">
        <f>IF(N188="nulová",J188,0)</f>
        <v>0</v>
      </c>
      <c r="BJ188" s="19" t="s">
        <v>83</v>
      </c>
      <c r="BK188" s="187">
        <f>ROUND(I188*H188,2)</f>
        <v>0</v>
      </c>
      <c r="BL188" s="19" t="s">
        <v>265</v>
      </c>
      <c r="BM188" s="186" t="s">
        <v>1411</v>
      </c>
    </row>
    <row r="189" spans="1:65" s="2" customFormat="1" ht="11.25">
      <c r="A189" s="36"/>
      <c r="B189" s="37"/>
      <c r="C189" s="38"/>
      <c r="D189" s="188" t="s">
        <v>152</v>
      </c>
      <c r="E189" s="38"/>
      <c r="F189" s="189" t="s">
        <v>1412</v>
      </c>
      <c r="G189" s="38"/>
      <c r="H189" s="38"/>
      <c r="I189" s="190"/>
      <c r="J189" s="38"/>
      <c r="K189" s="38"/>
      <c r="L189" s="41"/>
      <c r="M189" s="191"/>
      <c r="N189" s="192"/>
      <c r="O189" s="66"/>
      <c r="P189" s="66"/>
      <c r="Q189" s="66"/>
      <c r="R189" s="66"/>
      <c r="S189" s="66"/>
      <c r="T189" s="67"/>
      <c r="U189" s="36"/>
      <c r="V189" s="36"/>
      <c r="W189" s="36"/>
      <c r="X189" s="36"/>
      <c r="Y189" s="36"/>
      <c r="Z189" s="36"/>
      <c r="AA189" s="36"/>
      <c r="AB189" s="36"/>
      <c r="AC189" s="36"/>
      <c r="AD189" s="36"/>
      <c r="AE189" s="36"/>
      <c r="AT189" s="19" t="s">
        <v>152</v>
      </c>
      <c r="AU189" s="19" t="s">
        <v>85</v>
      </c>
    </row>
    <row r="190" spans="1:65" s="2" customFormat="1" ht="16.5" customHeight="1">
      <c r="A190" s="36"/>
      <c r="B190" s="37"/>
      <c r="C190" s="175" t="s">
        <v>435</v>
      </c>
      <c r="D190" s="175" t="s">
        <v>145</v>
      </c>
      <c r="E190" s="176" t="s">
        <v>1413</v>
      </c>
      <c r="F190" s="177" t="s">
        <v>1414</v>
      </c>
      <c r="G190" s="178" t="s">
        <v>174</v>
      </c>
      <c r="H190" s="179">
        <v>1</v>
      </c>
      <c r="I190" s="180"/>
      <c r="J190" s="181">
        <f>ROUND(I190*H190,2)</f>
        <v>0</v>
      </c>
      <c r="K190" s="177" t="s">
        <v>149</v>
      </c>
      <c r="L190" s="41"/>
      <c r="M190" s="182" t="s">
        <v>21</v>
      </c>
      <c r="N190" s="183" t="s">
        <v>46</v>
      </c>
      <c r="O190" s="66"/>
      <c r="P190" s="184">
        <f>O190*H190</f>
        <v>0</v>
      </c>
      <c r="Q190" s="184">
        <v>3.09E-2</v>
      </c>
      <c r="R190" s="184">
        <f>Q190*H190</f>
        <v>3.09E-2</v>
      </c>
      <c r="S190" s="184">
        <v>0</v>
      </c>
      <c r="T190" s="185">
        <f>S190*H190</f>
        <v>0</v>
      </c>
      <c r="U190" s="36"/>
      <c r="V190" s="36"/>
      <c r="W190" s="36"/>
      <c r="X190" s="36"/>
      <c r="Y190" s="36"/>
      <c r="Z190" s="36"/>
      <c r="AA190" s="36"/>
      <c r="AB190" s="36"/>
      <c r="AC190" s="36"/>
      <c r="AD190" s="36"/>
      <c r="AE190" s="36"/>
      <c r="AR190" s="186" t="s">
        <v>265</v>
      </c>
      <c r="AT190" s="186" t="s">
        <v>145</v>
      </c>
      <c r="AU190" s="186" t="s">
        <v>85</v>
      </c>
      <c r="AY190" s="19" t="s">
        <v>142</v>
      </c>
      <c r="BE190" s="187">
        <f>IF(N190="základní",J190,0)</f>
        <v>0</v>
      </c>
      <c r="BF190" s="187">
        <f>IF(N190="snížená",J190,0)</f>
        <v>0</v>
      </c>
      <c r="BG190" s="187">
        <f>IF(N190="zákl. přenesená",J190,0)</f>
        <v>0</v>
      </c>
      <c r="BH190" s="187">
        <f>IF(N190="sníž. přenesená",J190,0)</f>
        <v>0</v>
      </c>
      <c r="BI190" s="187">
        <f>IF(N190="nulová",J190,0)</f>
        <v>0</v>
      </c>
      <c r="BJ190" s="19" t="s">
        <v>83</v>
      </c>
      <c r="BK190" s="187">
        <f>ROUND(I190*H190,2)</f>
        <v>0</v>
      </c>
      <c r="BL190" s="19" t="s">
        <v>265</v>
      </c>
      <c r="BM190" s="186" t="s">
        <v>1415</v>
      </c>
    </row>
    <row r="191" spans="1:65" s="2" customFormat="1" ht="11.25">
      <c r="A191" s="36"/>
      <c r="B191" s="37"/>
      <c r="C191" s="38"/>
      <c r="D191" s="188" t="s">
        <v>152</v>
      </c>
      <c r="E191" s="38"/>
      <c r="F191" s="189" t="s">
        <v>1416</v>
      </c>
      <c r="G191" s="38"/>
      <c r="H191" s="38"/>
      <c r="I191" s="190"/>
      <c r="J191" s="38"/>
      <c r="K191" s="38"/>
      <c r="L191" s="41"/>
      <c r="M191" s="191"/>
      <c r="N191" s="192"/>
      <c r="O191" s="66"/>
      <c r="P191" s="66"/>
      <c r="Q191" s="66"/>
      <c r="R191" s="66"/>
      <c r="S191" s="66"/>
      <c r="T191" s="67"/>
      <c r="U191" s="36"/>
      <c r="V191" s="36"/>
      <c r="W191" s="36"/>
      <c r="X191" s="36"/>
      <c r="Y191" s="36"/>
      <c r="Z191" s="36"/>
      <c r="AA191" s="36"/>
      <c r="AB191" s="36"/>
      <c r="AC191" s="36"/>
      <c r="AD191" s="36"/>
      <c r="AE191" s="36"/>
      <c r="AT191" s="19" t="s">
        <v>152</v>
      </c>
      <c r="AU191" s="19" t="s">
        <v>85</v>
      </c>
    </row>
    <row r="192" spans="1:65" s="2" customFormat="1" ht="16.5" customHeight="1">
      <c r="A192" s="36"/>
      <c r="B192" s="37"/>
      <c r="C192" s="175" t="s">
        <v>440</v>
      </c>
      <c r="D192" s="175" t="s">
        <v>145</v>
      </c>
      <c r="E192" s="176" t="s">
        <v>1417</v>
      </c>
      <c r="F192" s="177" t="s">
        <v>1418</v>
      </c>
      <c r="G192" s="178" t="s">
        <v>174</v>
      </c>
      <c r="H192" s="179">
        <v>1</v>
      </c>
      <c r="I192" s="180"/>
      <c r="J192" s="181">
        <f>ROUND(I192*H192,2)</f>
        <v>0</v>
      </c>
      <c r="K192" s="177" t="s">
        <v>149</v>
      </c>
      <c r="L192" s="41"/>
      <c r="M192" s="182" t="s">
        <v>21</v>
      </c>
      <c r="N192" s="183" t="s">
        <v>46</v>
      </c>
      <c r="O192" s="66"/>
      <c r="P192" s="184">
        <f>O192*H192</f>
        <v>0</v>
      </c>
      <c r="Q192" s="184">
        <v>0</v>
      </c>
      <c r="R192" s="184">
        <f>Q192*H192</f>
        <v>0</v>
      </c>
      <c r="S192" s="184">
        <v>2.5170000000000001E-2</v>
      </c>
      <c r="T192" s="185">
        <f>S192*H192</f>
        <v>2.5170000000000001E-2</v>
      </c>
      <c r="U192" s="36"/>
      <c r="V192" s="36"/>
      <c r="W192" s="36"/>
      <c r="X192" s="36"/>
      <c r="Y192" s="36"/>
      <c r="Z192" s="36"/>
      <c r="AA192" s="36"/>
      <c r="AB192" s="36"/>
      <c r="AC192" s="36"/>
      <c r="AD192" s="36"/>
      <c r="AE192" s="36"/>
      <c r="AR192" s="186" t="s">
        <v>265</v>
      </c>
      <c r="AT192" s="186" t="s">
        <v>145</v>
      </c>
      <c r="AU192" s="186" t="s">
        <v>85</v>
      </c>
      <c r="AY192" s="19" t="s">
        <v>142</v>
      </c>
      <c r="BE192" s="187">
        <f>IF(N192="základní",J192,0)</f>
        <v>0</v>
      </c>
      <c r="BF192" s="187">
        <f>IF(N192="snížená",J192,0)</f>
        <v>0</v>
      </c>
      <c r="BG192" s="187">
        <f>IF(N192="zákl. přenesená",J192,0)</f>
        <v>0</v>
      </c>
      <c r="BH192" s="187">
        <f>IF(N192="sníž. přenesená",J192,0)</f>
        <v>0</v>
      </c>
      <c r="BI192" s="187">
        <f>IF(N192="nulová",J192,0)</f>
        <v>0</v>
      </c>
      <c r="BJ192" s="19" t="s">
        <v>83</v>
      </c>
      <c r="BK192" s="187">
        <f>ROUND(I192*H192,2)</f>
        <v>0</v>
      </c>
      <c r="BL192" s="19" t="s">
        <v>265</v>
      </c>
      <c r="BM192" s="186" t="s">
        <v>1419</v>
      </c>
    </row>
    <row r="193" spans="1:65" s="2" customFormat="1" ht="11.25">
      <c r="A193" s="36"/>
      <c r="B193" s="37"/>
      <c r="C193" s="38"/>
      <c r="D193" s="188" t="s">
        <v>152</v>
      </c>
      <c r="E193" s="38"/>
      <c r="F193" s="189" t="s">
        <v>1420</v>
      </c>
      <c r="G193" s="38"/>
      <c r="H193" s="38"/>
      <c r="I193" s="190"/>
      <c r="J193" s="38"/>
      <c r="K193" s="38"/>
      <c r="L193" s="41"/>
      <c r="M193" s="191"/>
      <c r="N193" s="192"/>
      <c r="O193" s="66"/>
      <c r="P193" s="66"/>
      <c r="Q193" s="66"/>
      <c r="R193" s="66"/>
      <c r="S193" s="66"/>
      <c r="T193" s="67"/>
      <c r="U193" s="36"/>
      <c r="V193" s="36"/>
      <c r="W193" s="36"/>
      <c r="X193" s="36"/>
      <c r="Y193" s="36"/>
      <c r="Z193" s="36"/>
      <c r="AA193" s="36"/>
      <c r="AB193" s="36"/>
      <c r="AC193" s="36"/>
      <c r="AD193" s="36"/>
      <c r="AE193" s="36"/>
      <c r="AT193" s="19" t="s">
        <v>152</v>
      </c>
      <c r="AU193" s="19" t="s">
        <v>85</v>
      </c>
    </row>
    <row r="194" spans="1:65" s="2" customFormat="1" ht="16.5" customHeight="1">
      <c r="A194" s="36"/>
      <c r="B194" s="37"/>
      <c r="C194" s="175" t="s">
        <v>445</v>
      </c>
      <c r="D194" s="175" t="s">
        <v>145</v>
      </c>
      <c r="E194" s="176" t="s">
        <v>1421</v>
      </c>
      <c r="F194" s="177" t="s">
        <v>1422</v>
      </c>
      <c r="G194" s="178" t="s">
        <v>1350</v>
      </c>
      <c r="H194" s="179">
        <v>1</v>
      </c>
      <c r="I194" s="180"/>
      <c r="J194" s="181">
        <f>ROUND(I194*H194,2)</f>
        <v>0</v>
      </c>
      <c r="K194" s="177" t="s">
        <v>21</v>
      </c>
      <c r="L194" s="41"/>
      <c r="M194" s="182" t="s">
        <v>21</v>
      </c>
      <c r="N194" s="183" t="s">
        <v>46</v>
      </c>
      <c r="O194" s="66"/>
      <c r="P194" s="184">
        <f>O194*H194</f>
        <v>0</v>
      </c>
      <c r="Q194" s="184">
        <v>0</v>
      </c>
      <c r="R194" s="184">
        <f>Q194*H194</f>
        <v>0</v>
      </c>
      <c r="S194" s="184">
        <v>0</v>
      </c>
      <c r="T194" s="185">
        <f>S194*H194</f>
        <v>0</v>
      </c>
      <c r="U194" s="36"/>
      <c r="V194" s="36"/>
      <c r="W194" s="36"/>
      <c r="X194" s="36"/>
      <c r="Y194" s="36"/>
      <c r="Z194" s="36"/>
      <c r="AA194" s="36"/>
      <c r="AB194" s="36"/>
      <c r="AC194" s="36"/>
      <c r="AD194" s="36"/>
      <c r="AE194" s="36"/>
      <c r="AR194" s="186" t="s">
        <v>265</v>
      </c>
      <c r="AT194" s="186" t="s">
        <v>145</v>
      </c>
      <c r="AU194" s="186" t="s">
        <v>85</v>
      </c>
      <c r="AY194" s="19" t="s">
        <v>142</v>
      </c>
      <c r="BE194" s="187">
        <f>IF(N194="základní",J194,0)</f>
        <v>0</v>
      </c>
      <c r="BF194" s="187">
        <f>IF(N194="snížená",J194,0)</f>
        <v>0</v>
      </c>
      <c r="BG194" s="187">
        <f>IF(N194="zákl. přenesená",J194,0)</f>
        <v>0</v>
      </c>
      <c r="BH194" s="187">
        <f>IF(N194="sníž. přenesená",J194,0)</f>
        <v>0</v>
      </c>
      <c r="BI194" s="187">
        <f>IF(N194="nulová",J194,0)</f>
        <v>0</v>
      </c>
      <c r="BJ194" s="19" t="s">
        <v>83</v>
      </c>
      <c r="BK194" s="187">
        <f>ROUND(I194*H194,2)</f>
        <v>0</v>
      </c>
      <c r="BL194" s="19" t="s">
        <v>265</v>
      </c>
      <c r="BM194" s="186" t="s">
        <v>1423</v>
      </c>
    </row>
    <row r="195" spans="1:65" s="2" customFormat="1" ht="24.2" customHeight="1">
      <c r="A195" s="36"/>
      <c r="B195" s="37"/>
      <c r="C195" s="175" t="s">
        <v>449</v>
      </c>
      <c r="D195" s="175" t="s">
        <v>145</v>
      </c>
      <c r="E195" s="176" t="s">
        <v>877</v>
      </c>
      <c r="F195" s="177" t="s">
        <v>878</v>
      </c>
      <c r="G195" s="178" t="s">
        <v>248</v>
      </c>
      <c r="H195" s="179">
        <v>4.3999999999999997E-2</v>
      </c>
      <c r="I195" s="180"/>
      <c r="J195" s="181">
        <f>ROUND(I195*H195,2)</f>
        <v>0</v>
      </c>
      <c r="K195" s="177" t="s">
        <v>149</v>
      </c>
      <c r="L195" s="41"/>
      <c r="M195" s="182" t="s">
        <v>21</v>
      </c>
      <c r="N195" s="183" t="s">
        <v>46</v>
      </c>
      <c r="O195" s="66"/>
      <c r="P195" s="184">
        <f>O195*H195</f>
        <v>0</v>
      </c>
      <c r="Q195" s="184">
        <v>0</v>
      </c>
      <c r="R195" s="184">
        <f>Q195*H195</f>
        <v>0</v>
      </c>
      <c r="S195" s="184">
        <v>0</v>
      </c>
      <c r="T195" s="185">
        <f>S195*H195</f>
        <v>0</v>
      </c>
      <c r="U195" s="36"/>
      <c r="V195" s="36"/>
      <c r="W195" s="36"/>
      <c r="X195" s="36"/>
      <c r="Y195" s="36"/>
      <c r="Z195" s="36"/>
      <c r="AA195" s="36"/>
      <c r="AB195" s="36"/>
      <c r="AC195" s="36"/>
      <c r="AD195" s="36"/>
      <c r="AE195" s="36"/>
      <c r="AR195" s="186" t="s">
        <v>265</v>
      </c>
      <c r="AT195" s="186" t="s">
        <v>145</v>
      </c>
      <c r="AU195" s="186" t="s">
        <v>85</v>
      </c>
      <c r="AY195" s="19" t="s">
        <v>142</v>
      </c>
      <c r="BE195" s="187">
        <f>IF(N195="základní",J195,0)</f>
        <v>0</v>
      </c>
      <c r="BF195" s="187">
        <f>IF(N195="snížená",J195,0)</f>
        <v>0</v>
      </c>
      <c r="BG195" s="187">
        <f>IF(N195="zákl. přenesená",J195,0)</f>
        <v>0</v>
      </c>
      <c r="BH195" s="187">
        <f>IF(N195="sníž. přenesená",J195,0)</f>
        <v>0</v>
      </c>
      <c r="BI195" s="187">
        <f>IF(N195="nulová",J195,0)</f>
        <v>0</v>
      </c>
      <c r="BJ195" s="19" t="s">
        <v>83</v>
      </c>
      <c r="BK195" s="187">
        <f>ROUND(I195*H195,2)</f>
        <v>0</v>
      </c>
      <c r="BL195" s="19" t="s">
        <v>265</v>
      </c>
      <c r="BM195" s="186" t="s">
        <v>1424</v>
      </c>
    </row>
    <row r="196" spans="1:65" s="2" customFormat="1" ht="11.25">
      <c r="A196" s="36"/>
      <c r="B196" s="37"/>
      <c r="C196" s="38"/>
      <c r="D196" s="188" t="s">
        <v>152</v>
      </c>
      <c r="E196" s="38"/>
      <c r="F196" s="189" t="s">
        <v>880</v>
      </c>
      <c r="G196" s="38"/>
      <c r="H196" s="38"/>
      <c r="I196" s="190"/>
      <c r="J196" s="38"/>
      <c r="K196" s="38"/>
      <c r="L196" s="41"/>
      <c r="M196" s="191"/>
      <c r="N196" s="192"/>
      <c r="O196" s="66"/>
      <c r="P196" s="66"/>
      <c r="Q196" s="66"/>
      <c r="R196" s="66"/>
      <c r="S196" s="66"/>
      <c r="T196" s="67"/>
      <c r="U196" s="36"/>
      <c r="V196" s="36"/>
      <c r="W196" s="36"/>
      <c r="X196" s="36"/>
      <c r="Y196" s="36"/>
      <c r="Z196" s="36"/>
      <c r="AA196" s="36"/>
      <c r="AB196" s="36"/>
      <c r="AC196" s="36"/>
      <c r="AD196" s="36"/>
      <c r="AE196" s="36"/>
      <c r="AT196" s="19" t="s">
        <v>152</v>
      </c>
      <c r="AU196" s="19" t="s">
        <v>85</v>
      </c>
    </row>
    <row r="197" spans="1:65" s="12" customFormat="1" ht="22.9" customHeight="1">
      <c r="B197" s="159"/>
      <c r="C197" s="160"/>
      <c r="D197" s="161" t="s">
        <v>74</v>
      </c>
      <c r="E197" s="173" t="s">
        <v>1425</v>
      </c>
      <c r="F197" s="173" t="s">
        <v>1426</v>
      </c>
      <c r="G197" s="160"/>
      <c r="H197" s="160"/>
      <c r="I197" s="163"/>
      <c r="J197" s="174">
        <f>BK197</f>
        <v>0</v>
      </c>
      <c r="K197" s="160"/>
      <c r="L197" s="165"/>
      <c r="M197" s="166"/>
      <c r="N197" s="167"/>
      <c r="O197" s="167"/>
      <c r="P197" s="168">
        <f>SUM(P198:P218)</f>
        <v>0</v>
      </c>
      <c r="Q197" s="167"/>
      <c r="R197" s="168">
        <f>SUM(R198:R218)</f>
        <v>3.4280000000000005E-2</v>
      </c>
      <c r="S197" s="167"/>
      <c r="T197" s="169">
        <f>SUM(T198:T218)</f>
        <v>0</v>
      </c>
      <c r="AR197" s="170" t="s">
        <v>85</v>
      </c>
      <c r="AT197" s="171" t="s">
        <v>74</v>
      </c>
      <c r="AU197" s="171" t="s">
        <v>83</v>
      </c>
      <c r="AY197" s="170" t="s">
        <v>142</v>
      </c>
      <c r="BK197" s="172">
        <f>SUM(BK198:BK218)</f>
        <v>0</v>
      </c>
    </row>
    <row r="198" spans="1:65" s="2" customFormat="1" ht="16.5" customHeight="1">
      <c r="A198" s="36"/>
      <c r="B198" s="37"/>
      <c r="C198" s="175" t="s">
        <v>455</v>
      </c>
      <c r="D198" s="175" t="s">
        <v>145</v>
      </c>
      <c r="E198" s="176" t="s">
        <v>1427</v>
      </c>
      <c r="F198" s="177" t="s">
        <v>1428</v>
      </c>
      <c r="G198" s="178" t="s">
        <v>167</v>
      </c>
      <c r="H198" s="179">
        <v>3</v>
      </c>
      <c r="I198" s="180"/>
      <c r="J198" s="181">
        <f>ROUND(I198*H198,2)</f>
        <v>0</v>
      </c>
      <c r="K198" s="177" t="s">
        <v>149</v>
      </c>
      <c r="L198" s="41"/>
      <c r="M198" s="182" t="s">
        <v>21</v>
      </c>
      <c r="N198" s="183" t="s">
        <v>46</v>
      </c>
      <c r="O198" s="66"/>
      <c r="P198" s="184">
        <f>O198*H198</f>
        <v>0</v>
      </c>
      <c r="Q198" s="184">
        <v>7.2999999999999996E-4</v>
      </c>
      <c r="R198" s="184">
        <f>Q198*H198</f>
        <v>2.1900000000000001E-3</v>
      </c>
      <c r="S198" s="184">
        <v>0</v>
      </c>
      <c r="T198" s="185">
        <f>S198*H198</f>
        <v>0</v>
      </c>
      <c r="U198" s="36"/>
      <c r="V198" s="36"/>
      <c r="W198" s="36"/>
      <c r="X198" s="36"/>
      <c r="Y198" s="36"/>
      <c r="Z198" s="36"/>
      <c r="AA198" s="36"/>
      <c r="AB198" s="36"/>
      <c r="AC198" s="36"/>
      <c r="AD198" s="36"/>
      <c r="AE198" s="36"/>
      <c r="AR198" s="186" t="s">
        <v>265</v>
      </c>
      <c r="AT198" s="186" t="s">
        <v>145</v>
      </c>
      <c r="AU198" s="186" t="s">
        <v>85</v>
      </c>
      <c r="AY198" s="19" t="s">
        <v>142</v>
      </c>
      <c r="BE198" s="187">
        <f>IF(N198="základní",J198,0)</f>
        <v>0</v>
      </c>
      <c r="BF198" s="187">
        <f>IF(N198="snížená",J198,0)</f>
        <v>0</v>
      </c>
      <c r="BG198" s="187">
        <f>IF(N198="zákl. přenesená",J198,0)</f>
        <v>0</v>
      </c>
      <c r="BH198" s="187">
        <f>IF(N198="sníž. přenesená",J198,0)</f>
        <v>0</v>
      </c>
      <c r="BI198" s="187">
        <f>IF(N198="nulová",J198,0)</f>
        <v>0</v>
      </c>
      <c r="BJ198" s="19" t="s">
        <v>83</v>
      </c>
      <c r="BK198" s="187">
        <f>ROUND(I198*H198,2)</f>
        <v>0</v>
      </c>
      <c r="BL198" s="19" t="s">
        <v>265</v>
      </c>
      <c r="BM198" s="186" t="s">
        <v>1429</v>
      </c>
    </row>
    <row r="199" spans="1:65" s="2" customFormat="1" ht="11.25">
      <c r="A199" s="36"/>
      <c r="B199" s="37"/>
      <c r="C199" s="38"/>
      <c r="D199" s="188" t="s">
        <v>152</v>
      </c>
      <c r="E199" s="38"/>
      <c r="F199" s="189" t="s">
        <v>1430</v>
      </c>
      <c r="G199" s="38"/>
      <c r="H199" s="38"/>
      <c r="I199" s="190"/>
      <c r="J199" s="38"/>
      <c r="K199" s="38"/>
      <c r="L199" s="41"/>
      <c r="M199" s="191"/>
      <c r="N199" s="192"/>
      <c r="O199" s="66"/>
      <c r="P199" s="66"/>
      <c r="Q199" s="66"/>
      <c r="R199" s="66"/>
      <c r="S199" s="66"/>
      <c r="T199" s="67"/>
      <c r="U199" s="36"/>
      <c r="V199" s="36"/>
      <c r="W199" s="36"/>
      <c r="X199" s="36"/>
      <c r="Y199" s="36"/>
      <c r="Z199" s="36"/>
      <c r="AA199" s="36"/>
      <c r="AB199" s="36"/>
      <c r="AC199" s="36"/>
      <c r="AD199" s="36"/>
      <c r="AE199" s="36"/>
      <c r="AT199" s="19" t="s">
        <v>152</v>
      </c>
      <c r="AU199" s="19" t="s">
        <v>85</v>
      </c>
    </row>
    <row r="200" spans="1:65" s="2" customFormat="1" ht="16.5" customHeight="1">
      <c r="A200" s="36"/>
      <c r="B200" s="37"/>
      <c r="C200" s="175" t="s">
        <v>459</v>
      </c>
      <c r="D200" s="175" t="s">
        <v>145</v>
      </c>
      <c r="E200" s="176" t="s">
        <v>1431</v>
      </c>
      <c r="F200" s="177" t="s">
        <v>1432</v>
      </c>
      <c r="G200" s="178" t="s">
        <v>167</v>
      </c>
      <c r="H200" s="179">
        <v>16</v>
      </c>
      <c r="I200" s="180"/>
      <c r="J200" s="181">
        <f>ROUND(I200*H200,2)</f>
        <v>0</v>
      </c>
      <c r="K200" s="177" t="s">
        <v>149</v>
      </c>
      <c r="L200" s="41"/>
      <c r="M200" s="182" t="s">
        <v>21</v>
      </c>
      <c r="N200" s="183" t="s">
        <v>46</v>
      </c>
      <c r="O200" s="66"/>
      <c r="P200" s="184">
        <f>O200*H200</f>
        <v>0</v>
      </c>
      <c r="Q200" s="184">
        <v>9.7999999999999997E-4</v>
      </c>
      <c r="R200" s="184">
        <f>Q200*H200</f>
        <v>1.5679999999999999E-2</v>
      </c>
      <c r="S200" s="184">
        <v>0</v>
      </c>
      <c r="T200" s="185">
        <f>S200*H200</f>
        <v>0</v>
      </c>
      <c r="U200" s="36"/>
      <c r="V200" s="36"/>
      <c r="W200" s="36"/>
      <c r="X200" s="36"/>
      <c r="Y200" s="36"/>
      <c r="Z200" s="36"/>
      <c r="AA200" s="36"/>
      <c r="AB200" s="36"/>
      <c r="AC200" s="36"/>
      <c r="AD200" s="36"/>
      <c r="AE200" s="36"/>
      <c r="AR200" s="186" t="s">
        <v>265</v>
      </c>
      <c r="AT200" s="186" t="s">
        <v>145</v>
      </c>
      <c r="AU200" s="186" t="s">
        <v>85</v>
      </c>
      <c r="AY200" s="19" t="s">
        <v>142</v>
      </c>
      <c r="BE200" s="187">
        <f>IF(N200="základní",J200,0)</f>
        <v>0</v>
      </c>
      <c r="BF200" s="187">
        <f>IF(N200="snížená",J200,0)</f>
        <v>0</v>
      </c>
      <c r="BG200" s="187">
        <f>IF(N200="zákl. přenesená",J200,0)</f>
        <v>0</v>
      </c>
      <c r="BH200" s="187">
        <f>IF(N200="sníž. přenesená",J200,0)</f>
        <v>0</v>
      </c>
      <c r="BI200" s="187">
        <f>IF(N200="nulová",J200,0)</f>
        <v>0</v>
      </c>
      <c r="BJ200" s="19" t="s">
        <v>83</v>
      </c>
      <c r="BK200" s="187">
        <f>ROUND(I200*H200,2)</f>
        <v>0</v>
      </c>
      <c r="BL200" s="19" t="s">
        <v>265</v>
      </c>
      <c r="BM200" s="186" t="s">
        <v>1433</v>
      </c>
    </row>
    <row r="201" spans="1:65" s="2" customFormat="1" ht="11.25">
      <c r="A201" s="36"/>
      <c r="B201" s="37"/>
      <c r="C201" s="38"/>
      <c r="D201" s="188" t="s">
        <v>152</v>
      </c>
      <c r="E201" s="38"/>
      <c r="F201" s="189" t="s">
        <v>1434</v>
      </c>
      <c r="G201" s="38"/>
      <c r="H201" s="38"/>
      <c r="I201" s="190"/>
      <c r="J201" s="38"/>
      <c r="K201" s="38"/>
      <c r="L201" s="41"/>
      <c r="M201" s="191"/>
      <c r="N201" s="192"/>
      <c r="O201" s="66"/>
      <c r="P201" s="66"/>
      <c r="Q201" s="66"/>
      <c r="R201" s="66"/>
      <c r="S201" s="66"/>
      <c r="T201" s="67"/>
      <c r="U201" s="36"/>
      <c r="V201" s="36"/>
      <c r="W201" s="36"/>
      <c r="X201" s="36"/>
      <c r="Y201" s="36"/>
      <c r="Z201" s="36"/>
      <c r="AA201" s="36"/>
      <c r="AB201" s="36"/>
      <c r="AC201" s="36"/>
      <c r="AD201" s="36"/>
      <c r="AE201" s="36"/>
      <c r="AT201" s="19" t="s">
        <v>152</v>
      </c>
      <c r="AU201" s="19" t="s">
        <v>85</v>
      </c>
    </row>
    <row r="202" spans="1:65" s="2" customFormat="1" ht="24.2" customHeight="1">
      <c r="A202" s="36"/>
      <c r="B202" s="37"/>
      <c r="C202" s="175" t="s">
        <v>466</v>
      </c>
      <c r="D202" s="175" t="s">
        <v>145</v>
      </c>
      <c r="E202" s="176" t="s">
        <v>1435</v>
      </c>
      <c r="F202" s="177" t="s">
        <v>1436</v>
      </c>
      <c r="G202" s="178" t="s">
        <v>167</v>
      </c>
      <c r="H202" s="179">
        <v>3</v>
      </c>
      <c r="I202" s="180"/>
      <c r="J202" s="181">
        <f>ROUND(I202*H202,2)</f>
        <v>0</v>
      </c>
      <c r="K202" s="177" t="s">
        <v>149</v>
      </c>
      <c r="L202" s="41"/>
      <c r="M202" s="182" t="s">
        <v>21</v>
      </c>
      <c r="N202" s="183" t="s">
        <v>46</v>
      </c>
      <c r="O202" s="66"/>
      <c r="P202" s="184">
        <f>O202*H202</f>
        <v>0</v>
      </c>
      <c r="Q202" s="184">
        <v>6.9999999999999994E-5</v>
      </c>
      <c r="R202" s="184">
        <f>Q202*H202</f>
        <v>2.0999999999999998E-4</v>
      </c>
      <c r="S202" s="184">
        <v>0</v>
      </c>
      <c r="T202" s="185">
        <f>S202*H202</f>
        <v>0</v>
      </c>
      <c r="U202" s="36"/>
      <c r="V202" s="36"/>
      <c r="W202" s="36"/>
      <c r="X202" s="36"/>
      <c r="Y202" s="36"/>
      <c r="Z202" s="36"/>
      <c r="AA202" s="36"/>
      <c r="AB202" s="36"/>
      <c r="AC202" s="36"/>
      <c r="AD202" s="36"/>
      <c r="AE202" s="36"/>
      <c r="AR202" s="186" t="s">
        <v>265</v>
      </c>
      <c r="AT202" s="186" t="s">
        <v>145</v>
      </c>
      <c r="AU202" s="186" t="s">
        <v>85</v>
      </c>
      <c r="AY202" s="19" t="s">
        <v>142</v>
      </c>
      <c r="BE202" s="187">
        <f>IF(N202="základní",J202,0)</f>
        <v>0</v>
      </c>
      <c r="BF202" s="187">
        <f>IF(N202="snížená",J202,0)</f>
        <v>0</v>
      </c>
      <c r="BG202" s="187">
        <f>IF(N202="zákl. přenesená",J202,0)</f>
        <v>0</v>
      </c>
      <c r="BH202" s="187">
        <f>IF(N202="sníž. přenesená",J202,0)</f>
        <v>0</v>
      </c>
      <c r="BI202" s="187">
        <f>IF(N202="nulová",J202,0)</f>
        <v>0</v>
      </c>
      <c r="BJ202" s="19" t="s">
        <v>83</v>
      </c>
      <c r="BK202" s="187">
        <f>ROUND(I202*H202,2)</f>
        <v>0</v>
      </c>
      <c r="BL202" s="19" t="s">
        <v>265</v>
      </c>
      <c r="BM202" s="186" t="s">
        <v>1437</v>
      </c>
    </row>
    <row r="203" spans="1:65" s="2" customFormat="1" ht="11.25">
      <c r="A203" s="36"/>
      <c r="B203" s="37"/>
      <c r="C203" s="38"/>
      <c r="D203" s="188" t="s">
        <v>152</v>
      </c>
      <c r="E203" s="38"/>
      <c r="F203" s="189" t="s">
        <v>1438</v>
      </c>
      <c r="G203" s="38"/>
      <c r="H203" s="38"/>
      <c r="I203" s="190"/>
      <c r="J203" s="38"/>
      <c r="K203" s="38"/>
      <c r="L203" s="41"/>
      <c r="M203" s="191"/>
      <c r="N203" s="192"/>
      <c r="O203" s="66"/>
      <c r="P203" s="66"/>
      <c r="Q203" s="66"/>
      <c r="R203" s="66"/>
      <c r="S203" s="66"/>
      <c r="T203" s="67"/>
      <c r="U203" s="36"/>
      <c r="V203" s="36"/>
      <c r="W203" s="36"/>
      <c r="X203" s="36"/>
      <c r="Y203" s="36"/>
      <c r="Z203" s="36"/>
      <c r="AA203" s="36"/>
      <c r="AB203" s="36"/>
      <c r="AC203" s="36"/>
      <c r="AD203" s="36"/>
      <c r="AE203" s="36"/>
      <c r="AT203" s="19" t="s">
        <v>152</v>
      </c>
      <c r="AU203" s="19" t="s">
        <v>85</v>
      </c>
    </row>
    <row r="204" spans="1:65" s="2" customFormat="1" ht="33" customHeight="1">
      <c r="A204" s="36"/>
      <c r="B204" s="37"/>
      <c r="C204" s="175" t="s">
        <v>472</v>
      </c>
      <c r="D204" s="175" t="s">
        <v>145</v>
      </c>
      <c r="E204" s="176" t="s">
        <v>1439</v>
      </c>
      <c r="F204" s="177" t="s">
        <v>1440</v>
      </c>
      <c r="G204" s="178" t="s">
        <v>167</v>
      </c>
      <c r="H204" s="179">
        <v>16</v>
      </c>
      <c r="I204" s="180"/>
      <c r="J204" s="181">
        <f>ROUND(I204*H204,2)</f>
        <v>0</v>
      </c>
      <c r="K204" s="177" t="s">
        <v>149</v>
      </c>
      <c r="L204" s="41"/>
      <c r="M204" s="182" t="s">
        <v>21</v>
      </c>
      <c r="N204" s="183" t="s">
        <v>46</v>
      </c>
      <c r="O204" s="66"/>
      <c r="P204" s="184">
        <f>O204*H204</f>
        <v>0</v>
      </c>
      <c r="Q204" s="184">
        <v>9.0000000000000006E-5</v>
      </c>
      <c r="R204" s="184">
        <f>Q204*H204</f>
        <v>1.4400000000000001E-3</v>
      </c>
      <c r="S204" s="184">
        <v>0</v>
      </c>
      <c r="T204" s="185">
        <f>S204*H204</f>
        <v>0</v>
      </c>
      <c r="U204" s="36"/>
      <c r="V204" s="36"/>
      <c r="W204" s="36"/>
      <c r="X204" s="36"/>
      <c r="Y204" s="36"/>
      <c r="Z204" s="36"/>
      <c r="AA204" s="36"/>
      <c r="AB204" s="36"/>
      <c r="AC204" s="36"/>
      <c r="AD204" s="36"/>
      <c r="AE204" s="36"/>
      <c r="AR204" s="186" t="s">
        <v>265</v>
      </c>
      <c r="AT204" s="186" t="s">
        <v>145</v>
      </c>
      <c r="AU204" s="186" t="s">
        <v>85</v>
      </c>
      <c r="AY204" s="19" t="s">
        <v>142</v>
      </c>
      <c r="BE204" s="187">
        <f>IF(N204="základní",J204,0)</f>
        <v>0</v>
      </c>
      <c r="BF204" s="187">
        <f>IF(N204="snížená",J204,0)</f>
        <v>0</v>
      </c>
      <c r="BG204" s="187">
        <f>IF(N204="zákl. přenesená",J204,0)</f>
        <v>0</v>
      </c>
      <c r="BH204" s="187">
        <f>IF(N204="sníž. přenesená",J204,0)</f>
        <v>0</v>
      </c>
      <c r="BI204" s="187">
        <f>IF(N204="nulová",J204,0)</f>
        <v>0</v>
      </c>
      <c r="BJ204" s="19" t="s">
        <v>83</v>
      </c>
      <c r="BK204" s="187">
        <f>ROUND(I204*H204,2)</f>
        <v>0</v>
      </c>
      <c r="BL204" s="19" t="s">
        <v>265</v>
      </c>
      <c r="BM204" s="186" t="s">
        <v>1441</v>
      </c>
    </row>
    <row r="205" spans="1:65" s="2" customFormat="1" ht="11.25">
      <c r="A205" s="36"/>
      <c r="B205" s="37"/>
      <c r="C205" s="38"/>
      <c r="D205" s="188" t="s">
        <v>152</v>
      </c>
      <c r="E205" s="38"/>
      <c r="F205" s="189" t="s">
        <v>1442</v>
      </c>
      <c r="G205" s="38"/>
      <c r="H205" s="38"/>
      <c r="I205" s="190"/>
      <c r="J205" s="38"/>
      <c r="K205" s="38"/>
      <c r="L205" s="41"/>
      <c r="M205" s="191"/>
      <c r="N205" s="192"/>
      <c r="O205" s="66"/>
      <c r="P205" s="66"/>
      <c r="Q205" s="66"/>
      <c r="R205" s="66"/>
      <c r="S205" s="66"/>
      <c r="T205" s="67"/>
      <c r="U205" s="36"/>
      <c r="V205" s="36"/>
      <c r="W205" s="36"/>
      <c r="X205" s="36"/>
      <c r="Y205" s="36"/>
      <c r="Z205" s="36"/>
      <c r="AA205" s="36"/>
      <c r="AB205" s="36"/>
      <c r="AC205" s="36"/>
      <c r="AD205" s="36"/>
      <c r="AE205" s="36"/>
      <c r="AT205" s="19" t="s">
        <v>152</v>
      </c>
      <c r="AU205" s="19" t="s">
        <v>85</v>
      </c>
    </row>
    <row r="206" spans="1:65" s="2" customFormat="1" ht="16.5" customHeight="1">
      <c r="A206" s="36"/>
      <c r="B206" s="37"/>
      <c r="C206" s="175" t="s">
        <v>478</v>
      </c>
      <c r="D206" s="175" t="s">
        <v>145</v>
      </c>
      <c r="E206" s="176" t="s">
        <v>1443</v>
      </c>
      <c r="F206" s="177" t="s">
        <v>1444</v>
      </c>
      <c r="G206" s="178" t="s">
        <v>167</v>
      </c>
      <c r="H206" s="179">
        <v>5.5</v>
      </c>
      <c r="I206" s="180"/>
      <c r="J206" s="181">
        <f>ROUND(I206*H206,2)</f>
        <v>0</v>
      </c>
      <c r="K206" s="177" t="s">
        <v>149</v>
      </c>
      <c r="L206" s="41"/>
      <c r="M206" s="182" t="s">
        <v>21</v>
      </c>
      <c r="N206" s="183" t="s">
        <v>46</v>
      </c>
      <c r="O206" s="66"/>
      <c r="P206" s="184">
        <f>O206*H206</f>
        <v>0</v>
      </c>
      <c r="Q206" s="184">
        <v>1.92E-3</v>
      </c>
      <c r="R206" s="184">
        <f>Q206*H206</f>
        <v>1.056E-2</v>
      </c>
      <c r="S206" s="184">
        <v>0</v>
      </c>
      <c r="T206" s="185">
        <f>S206*H206</f>
        <v>0</v>
      </c>
      <c r="U206" s="36"/>
      <c r="V206" s="36"/>
      <c r="W206" s="36"/>
      <c r="X206" s="36"/>
      <c r="Y206" s="36"/>
      <c r="Z206" s="36"/>
      <c r="AA206" s="36"/>
      <c r="AB206" s="36"/>
      <c r="AC206" s="36"/>
      <c r="AD206" s="36"/>
      <c r="AE206" s="36"/>
      <c r="AR206" s="186" t="s">
        <v>265</v>
      </c>
      <c r="AT206" s="186" t="s">
        <v>145</v>
      </c>
      <c r="AU206" s="186" t="s">
        <v>85</v>
      </c>
      <c r="AY206" s="19" t="s">
        <v>142</v>
      </c>
      <c r="BE206" s="187">
        <f>IF(N206="základní",J206,0)</f>
        <v>0</v>
      </c>
      <c r="BF206" s="187">
        <f>IF(N206="snížená",J206,0)</f>
        <v>0</v>
      </c>
      <c r="BG206" s="187">
        <f>IF(N206="zákl. přenesená",J206,0)</f>
        <v>0</v>
      </c>
      <c r="BH206" s="187">
        <f>IF(N206="sníž. přenesená",J206,0)</f>
        <v>0</v>
      </c>
      <c r="BI206" s="187">
        <f>IF(N206="nulová",J206,0)</f>
        <v>0</v>
      </c>
      <c r="BJ206" s="19" t="s">
        <v>83</v>
      </c>
      <c r="BK206" s="187">
        <f>ROUND(I206*H206,2)</f>
        <v>0</v>
      </c>
      <c r="BL206" s="19" t="s">
        <v>265</v>
      </c>
      <c r="BM206" s="186" t="s">
        <v>1445</v>
      </c>
    </row>
    <row r="207" spans="1:65" s="2" customFormat="1" ht="11.25">
      <c r="A207" s="36"/>
      <c r="B207" s="37"/>
      <c r="C207" s="38"/>
      <c r="D207" s="188" t="s">
        <v>152</v>
      </c>
      <c r="E207" s="38"/>
      <c r="F207" s="189" t="s">
        <v>1446</v>
      </c>
      <c r="G207" s="38"/>
      <c r="H207" s="38"/>
      <c r="I207" s="190"/>
      <c r="J207" s="38"/>
      <c r="K207" s="38"/>
      <c r="L207" s="41"/>
      <c r="M207" s="191"/>
      <c r="N207" s="192"/>
      <c r="O207" s="66"/>
      <c r="P207" s="66"/>
      <c r="Q207" s="66"/>
      <c r="R207" s="66"/>
      <c r="S207" s="66"/>
      <c r="T207" s="67"/>
      <c r="U207" s="36"/>
      <c r="V207" s="36"/>
      <c r="W207" s="36"/>
      <c r="X207" s="36"/>
      <c r="Y207" s="36"/>
      <c r="Z207" s="36"/>
      <c r="AA207" s="36"/>
      <c r="AB207" s="36"/>
      <c r="AC207" s="36"/>
      <c r="AD207" s="36"/>
      <c r="AE207" s="36"/>
      <c r="AT207" s="19" t="s">
        <v>152</v>
      </c>
      <c r="AU207" s="19" t="s">
        <v>85</v>
      </c>
    </row>
    <row r="208" spans="1:65" s="2" customFormat="1" ht="16.5" customHeight="1">
      <c r="A208" s="36"/>
      <c r="B208" s="37"/>
      <c r="C208" s="175" t="s">
        <v>488</v>
      </c>
      <c r="D208" s="175" t="s">
        <v>145</v>
      </c>
      <c r="E208" s="176" t="s">
        <v>1447</v>
      </c>
      <c r="F208" s="177" t="s">
        <v>1448</v>
      </c>
      <c r="G208" s="178" t="s">
        <v>174</v>
      </c>
      <c r="H208" s="179">
        <v>4</v>
      </c>
      <c r="I208" s="180"/>
      <c r="J208" s="181">
        <f>ROUND(I208*H208,2)</f>
        <v>0</v>
      </c>
      <c r="K208" s="177" t="s">
        <v>149</v>
      </c>
      <c r="L208" s="41"/>
      <c r="M208" s="182" t="s">
        <v>21</v>
      </c>
      <c r="N208" s="183" t="s">
        <v>46</v>
      </c>
      <c r="O208" s="66"/>
      <c r="P208" s="184">
        <f>O208*H208</f>
        <v>0</v>
      </c>
      <c r="Q208" s="184">
        <v>0</v>
      </c>
      <c r="R208" s="184">
        <f>Q208*H208</f>
        <v>0</v>
      </c>
      <c r="S208" s="184">
        <v>0</v>
      </c>
      <c r="T208" s="185">
        <f>S208*H208</f>
        <v>0</v>
      </c>
      <c r="U208" s="36"/>
      <c r="V208" s="36"/>
      <c r="W208" s="36"/>
      <c r="X208" s="36"/>
      <c r="Y208" s="36"/>
      <c r="Z208" s="36"/>
      <c r="AA208" s="36"/>
      <c r="AB208" s="36"/>
      <c r="AC208" s="36"/>
      <c r="AD208" s="36"/>
      <c r="AE208" s="36"/>
      <c r="AR208" s="186" t="s">
        <v>265</v>
      </c>
      <c r="AT208" s="186" t="s">
        <v>145</v>
      </c>
      <c r="AU208" s="186" t="s">
        <v>85</v>
      </c>
      <c r="AY208" s="19" t="s">
        <v>142</v>
      </c>
      <c r="BE208" s="187">
        <f>IF(N208="základní",J208,0)</f>
        <v>0</v>
      </c>
      <c r="BF208" s="187">
        <f>IF(N208="snížená",J208,0)</f>
        <v>0</v>
      </c>
      <c r="BG208" s="187">
        <f>IF(N208="zákl. přenesená",J208,0)</f>
        <v>0</v>
      </c>
      <c r="BH208" s="187">
        <f>IF(N208="sníž. přenesená",J208,0)</f>
        <v>0</v>
      </c>
      <c r="BI208" s="187">
        <f>IF(N208="nulová",J208,0)</f>
        <v>0</v>
      </c>
      <c r="BJ208" s="19" t="s">
        <v>83</v>
      </c>
      <c r="BK208" s="187">
        <f>ROUND(I208*H208,2)</f>
        <v>0</v>
      </c>
      <c r="BL208" s="19" t="s">
        <v>265</v>
      </c>
      <c r="BM208" s="186" t="s">
        <v>1449</v>
      </c>
    </row>
    <row r="209" spans="1:65" s="2" customFormat="1" ht="11.25">
      <c r="A209" s="36"/>
      <c r="B209" s="37"/>
      <c r="C209" s="38"/>
      <c r="D209" s="188" t="s">
        <v>152</v>
      </c>
      <c r="E209" s="38"/>
      <c r="F209" s="189" t="s">
        <v>1450</v>
      </c>
      <c r="G209" s="38"/>
      <c r="H209" s="38"/>
      <c r="I209" s="190"/>
      <c r="J209" s="38"/>
      <c r="K209" s="38"/>
      <c r="L209" s="41"/>
      <c r="M209" s="191"/>
      <c r="N209" s="192"/>
      <c r="O209" s="66"/>
      <c r="P209" s="66"/>
      <c r="Q209" s="66"/>
      <c r="R209" s="66"/>
      <c r="S209" s="66"/>
      <c r="T209" s="67"/>
      <c r="U209" s="36"/>
      <c r="V209" s="36"/>
      <c r="W209" s="36"/>
      <c r="X209" s="36"/>
      <c r="Y209" s="36"/>
      <c r="Z209" s="36"/>
      <c r="AA209" s="36"/>
      <c r="AB209" s="36"/>
      <c r="AC209" s="36"/>
      <c r="AD209" s="36"/>
      <c r="AE209" s="36"/>
      <c r="AT209" s="19" t="s">
        <v>152</v>
      </c>
      <c r="AU209" s="19" t="s">
        <v>85</v>
      </c>
    </row>
    <row r="210" spans="1:65" s="2" customFormat="1" ht="21.75" customHeight="1">
      <c r="A210" s="36"/>
      <c r="B210" s="37"/>
      <c r="C210" s="175" t="s">
        <v>497</v>
      </c>
      <c r="D210" s="175" t="s">
        <v>145</v>
      </c>
      <c r="E210" s="176" t="s">
        <v>1451</v>
      </c>
      <c r="F210" s="177" t="s">
        <v>1452</v>
      </c>
      <c r="G210" s="178" t="s">
        <v>174</v>
      </c>
      <c r="H210" s="179">
        <v>1</v>
      </c>
      <c r="I210" s="180"/>
      <c r="J210" s="181">
        <f>ROUND(I210*H210,2)</f>
        <v>0</v>
      </c>
      <c r="K210" s="177" t="s">
        <v>149</v>
      </c>
      <c r="L210" s="41"/>
      <c r="M210" s="182" t="s">
        <v>21</v>
      </c>
      <c r="N210" s="183" t="s">
        <v>46</v>
      </c>
      <c r="O210" s="66"/>
      <c r="P210" s="184">
        <f>O210*H210</f>
        <v>0</v>
      </c>
      <c r="Q210" s="184">
        <v>4.0000000000000002E-4</v>
      </c>
      <c r="R210" s="184">
        <f>Q210*H210</f>
        <v>4.0000000000000002E-4</v>
      </c>
      <c r="S210" s="184">
        <v>0</v>
      </c>
      <c r="T210" s="185">
        <f>S210*H210</f>
        <v>0</v>
      </c>
      <c r="U210" s="36"/>
      <c r="V210" s="36"/>
      <c r="W210" s="36"/>
      <c r="X210" s="36"/>
      <c r="Y210" s="36"/>
      <c r="Z210" s="36"/>
      <c r="AA210" s="36"/>
      <c r="AB210" s="36"/>
      <c r="AC210" s="36"/>
      <c r="AD210" s="36"/>
      <c r="AE210" s="36"/>
      <c r="AR210" s="186" t="s">
        <v>265</v>
      </c>
      <c r="AT210" s="186" t="s">
        <v>145</v>
      </c>
      <c r="AU210" s="186" t="s">
        <v>85</v>
      </c>
      <c r="AY210" s="19" t="s">
        <v>142</v>
      </c>
      <c r="BE210" s="187">
        <f>IF(N210="základní",J210,0)</f>
        <v>0</v>
      </c>
      <c r="BF210" s="187">
        <f>IF(N210="snížená",J210,0)</f>
        <v>0</v>
      </c>
      <c r="BG210" s="187">
        <f>IF(N210="zákl. přenesená",J210,0)</f>
        <v>0</v>
      </c>
      <c r="BH210" s="187">
        <f>IF(N210="sníž. přenesená",J210,0)</f>
        <v>0</v>
      </c>
      <c r="BI210" s="187">
        <f>IF(N210="nulová",J210,0)</f>
        <v>0</v>
      </c>
      <c r="BJ210" s="19" t="s">
        <v>83</v>
      </c>
      <c r="BK210" s="187">
        <f>ROUND(I210*H210,2)</f>
        <v>0</v>
      </c>
      <c r="BL210" s="19" t="s">
        <v>265</v>
      </c>
      <c r="BM210" s="186" t="s">
        <v>1453</v>
      </c>
    </row>
    <row r="211" spans="1:65" s="2" customFormat="1" ht="11.25">
      <c r="A211" s="36"/>
      <c r="B211" s="37"/>
      <c r="C211" s="38"/>
      <c r="D211" s="188" t="s">
        <v>152</v>
      </c>
      <c r="E211" s="38"/>
      <c r="F211" s="189" t="s">
        <v>1454</v>
      </c>
      <c r="G211" s="38"/>
      <c r="H211" s="38"/>
      <c r="I211" s="190"/>
      <c r="J211" s="38"/>
      <c r="K211" s="38"/>
      <c r="L211" s="41"/>
      <c r="M211" s="191"/>
      <c r="N211" s="192"/>
      <c r="O211" s="66"/>
      <c r="P211" s="66"/>
      <c r="Q211" s="66"/>
      <c r="R211" s="66"/>
      <c r="S211" s="66"/>
      <c r="T211" s="67"/>
      <c r="U211" s="36"/>
      <c r="V211" s="36"/>
      <c r="W211" s="36"/>
      <c r="X211" s="36"/>
      <c r="Y211" s="36"/>
      <c r="Z211" s="36"/>
      <c r="AA211" s="36"/>
      <c r="AB211" s="36"/>
      <c r="AC211" s="36"/>
      <c r="AD211" s="36"/>
      <c r="AE211" s="36"/>
      <c r="AT211" s="19" t="s">
        <v>152</v>
      </c>
      <c r="AU211" s="19" t="s">
        <v>85</v>
      </c>
    </row>
    <row r="212" spans="1:65" s="2" customFormat="1" ht="24.2" customHeight="1">
      <c r="A212" s="36"/>
      <c r="B212" s="37"/>
      <c r="C212" s="175" t="s">
        <v>504</v>
      </c>
      <c r="D212" s="175" t="s">
        <v>145</v>
      </c>
      <c r="E212" s="176" t="s">
        <v>1455</v>
      </c>
      <c r="F212" s="177" t="s">
        <v>1456</v>
      </c>
      <c r="G212" s="178" t="s">
        <v>167</v>
      </c>
      <c r="H212" s="179">
        <v>19</v>
      </c>
      <c r="I212" s="180"/>
      <c r="J212" s="181">
        <f>ROUND(I212*H212,2)</f>
        <v>0</v>
      </c>
      <c r="K212" s="177" t="s">
        <v>149</v>
      </c>
      <c r="L212" s="41"/>
      <c r="M212" s="182" t="s">
        <v>21</v>
      </c>
      <c r="N212" s="183" t="s">
        <v>46</v>
      </c>
      <c r="O212" s="66"/>
      <c r="P212" s="184">
        <f>O212*H212</f>
        <v>0</v>
      </c>
      <c r="Q212" s="184">
        <v>1.9000000000000001E-4</v>
      </c>
      <c r="R212" s="184">
        <f>Q212*H212</f>
        <v>3.6100000000000004E-3</v>
      </c>
      <c r="S212" s="184">
        <v>0</v>
      </c>
      <c r="T212" s="185">
        <f>S212*H212</f>
        <v>0</v>
      </c>
      <c r="U212" s="36"/>
      <c r="V212" s="36"/>
      <c r="W212" s="36"/>
      <c r="X212" s="36"/>
      <c r="Y212" s="36"/>
      <c r="Z212" s="36"/>
      <c r="AA212" s="36"/>
      <c r="AB212" s="36"/>
      <c r="AC212" s="36"/>
      <c r="AD212" s="36"/>
      <c r="AE212" s="36"/>
      <c r="AR212" s="186" t="s">
        <v>265</v>
      </c>
      <c r="AT212" s="186" t="s">
        <v>145</v>
      </c>
      <c r="AU212" s="186" t="s">
        <v>85</v>
      </c>
      <c r="AY212" s="19" t="s">
        <v>142</v>
      </c>
      <c r="BE212" s="187">
        <f>IF(N212="základní",J212,0)</f>
        <v>0</v>
      </c>
      <c r="BF212" s="187">
        <f>IF(N212="snížená",J212,0)</f>
        <v>0</v>
      </c>
      <c r="BG212" s="187">
        <f>IF(N212="zákl. přenesená",J212,0)</f>
        <v>0</v>
      </c>
      <c r="BH212" s="187">
        <f>IF(N212="sníž. přenesená",J212,0)</f>
        <v>0</v>
      </c>
      <c r="BI212" s="187">
        <f>IF(N212="nulová",J212,0)</f>
        <v>0</v>
      </c>
      <c r="BJ212" s="19" t="s">
        <v>83</v>
      </c>
      <c r="BK212" s="187">
        <f>ROUND(I212*H212,2)</f>
        <v>0</v>
      </c>
      <c r="BL212" s="19" t="s">
        <v>265</v>
      </c>
      <c r="BM212" s="186" t="s">
        <v>1457</v>
      </c>
    </row>
    <row r="213" spans="1:65" s="2" customFormat="1" ht="11.25">
      <c r="A213" s="36"/>
      <c r="B213" s="37"/>
      <c r="C213" s="38"/>
      <c r="D213" s="188" t="s">
        <v>152</v>
      </c>
      <c r="E213" s="38"/>
      <c r="F213" s="189" t="s">
        <v>1458</v>
      </c>
      <c r="G213" s="38"/>
      <c r="H213" s="38"/>
      <c r="I213" s="190"/>
      <c r="J213" s="38"/>
      <c r="K213" s="38"/>
      <c r="L213" s="41"/>
      <c r="M213" s="191"/>
      <c r="N213" s="192"/>
      <c r="O213" s="66"/>
      <c r="P213" s="66"/>
      <c r="Q213" s="66"/>
      <c r="R213" s="66"/>
      <c r="S213" s="66"/>
      <c r="T213" s="67"/>
      <c r="U213" s="36"/>
      <c r="V213" s="36"/>
      <c r="W213" s="36"/>
      <c r="X213" s="36"/>
      <c r="Y213" s="36"/>
      <c r="Z213" s="36"/>
      <c r="AA213" s="36"/>
      <c r="AB213" s="36"/>
      <c r="AC213" s="36"/>
      <c r="AD213" s="36"/>
      <c r="AE213" s="36"/>
      <c r="AT213" s="19" t="s">
        <v>152</v>
      </c>
      <c r="AU213" s="19" t="s">
        <v>85</v>
      </c>
    </row>
    <row r="214" spans="1:65" s="2" customFormat="1" ht="21.75" customHeight="1">
      <c r="A214" s="36"/>
      <c r="B214" s="37"/>
      <c r="C214" s="175" t="s">
        <v>511</v>
      </c>
      <c r="D214" s="175" t="s">
        <v>145</v>
      </c>
      <c r="E214" s="176" t="s">
        <v>1459</v>
      </c>
      <c r="F214" s="177" t="s">
        <v>1460</v>
      </c>
      <c r="G214" s="178" t="s">
        <v>167</v>
      </c>
      <c r="H214" s="179">
        <v>19</v>
      </c>
      <c r="I214" s="180"/>
      <c r="J214" s="181">
        <f>ROUND(I214*H214,2)</f>
        <v>0</v>
      </c>
      <c r="K214" s="177" t="s">
        <v>149</v>
      </c>
      <c r="L214" s="41"/>
      <c r="M214" s="182" t="s">
        <v>21</v>
      </c>
      <c r="N214" s="183" t="s">
        <v>46</v>
      </c>
      <c r="O214" s="66"/>
      <c r="P214" s="184">
        <f>O214*H214</f>
        <v>0</v>
      </c>
      <c r="Q214" s="184">
        <v>1.0000000000000001E-5</v>
      </c>
      <c r="R214" s="184">
        <f>Q214*H214</f>
        <v>1.9000000000000001E-4</v>
      </c>
      <c r="S214" s="184">
        <v>0</v>
      </c>
      <c r="T214" s="185">
        <f>S214*H214</f>
        <v>0</v>
      </c>
      <c r="U214" s="36"/>
      <c r="V214" s="36"/>
      <c r="W214" s="36"/>
      <c r="X214" s="36"/>
      <c r="Y214" s="36"/>
      <c r="Z214" s="36"/>
      <c r="AA214" s="36"/>
      <c r="AB214" s="36"/>
      <c r="AC214" s="36"/>
      <c r="AD214" s="36"/>
      <c r="AE214" s="36"/>
      <c r="AR214" s="186" t="s">
        <v>265</v>
      </c>
      <c r="AT214" s="186" t="s">
        <v>145</v>
      </c>
      <c r="AU214" s="186" t="s">
        <v>85</v>
      </c>
      <c r="AY214" s="19" t="s">
        <v>142</v>
      </c>
      <c r="BE214" s="187">
        <f>IF(N214="základní",J214,0)</f>
        <v>0</v>
      </c>
      <c r="BF214" s="187">
        <f>IF(N214="snížená",J214,0)</f>
        <v>0</v>
      </c>
      <c r="BG214" s="187">
        <f>IF(N214="zákl. přenesená",J214,0)</f>
        <v>0</v>
      </c>
      <c r="BH214" s="187">
        <f>IF(N214="sníž. přenesená",J214,0)</f>
        <v>0</v>
      </c>
      <c r="BI214" s="187">
        <f>IF(N214="nulová",J214,0)</f>
        <v>0</v>
      </c>
      <c r="BJ214" s="19" t="s">
        <v>83</v>
      </c>
      <c r="BK214" s="187">
        <f>ROUND(I214*H214,2)</f>
        <v>0</v>
      </c>
      <c r="BL214" s="19" t="s">
        <v>265</v>
      </c>
      <c r="BM214" s="186" t="s">
        <v>1461</v>
      </c>
    </row>
    <row r="215" spans="1:65" s="2" customFormat="1" ht="11.25">
      <c r="A215" s="36"/>
      <c r="B215" s="37"/>
      <c r="C215" s="38"/>
      <c r="D215" s="188" t="s">
        <v>152</v>
      </c>
      <c r="E215" s="38"/>
      <c r="F215" s="189" t="s">
        <v>1462</v>
      </c>
      <c r="G215" s="38"/>
      <c r="H215" s="38"/>
      <c r="I215" s="190"/>
      <c r="J215" s="38"/>
      <c r="K215" s="38"/>
      <c r="L215" s="41"/>
      <c r="M215" s="191"/>
      <c r="N215" s="192"/>
      <c r="O215" s="66"/>
      <c r="P215" s="66"/>
      <c r="Q215" s="66"/>
      <c r="R215" s="66"/>
      <c r="S215" s="66"/>
      <c r="T215" s="67"/>
      <c r="U215" s="36"/>
      <c r="V215" s="36"/>
      <c r="W215" s="36"/>
      <c r="X215" s="36"/>
      <c r="Y215" s="36"/>
      <c r="Z215" s="36"/>
      <c r="AA215" s="36"/>
      <c r="AB215" s="36"/>
      <c r="AC215" s="36"/>
      <c r="AD215" s="36"/>
      <c r="AE215" s="36"/>
      <c r="AT215" s="19" t="s">
        <v>152</v>
      </c>
      <c r="AU215" s="19" t="s">
        <v>85</v>
      </c>
    </row>
    <row r="216" spans="1:65" s="2" customFormat="1" ht="16.5" customHeight="1">
      <c r="A216" s="36"/>
      <c r="B216" s="37"/>
      <c r="C216" s="175" t="s">
        <v>517</v>
      </c>
      <c r="D216" s="175" t="s">
        <v>145</v>
      </c>
      <c r="E216" s="176" t="s">
        <v>1463</v>
      </c>
      <c r="F216" s="177" t="s">
        <v>1464</v>
      </c>
      <c r="G216" s="178" t="s">
        <v>1350</v>
      </c>
      <c r="H216" s="179">
        <v>1</v>
      </c>
      <c r="I216" s="180"/>
      <c r="J216" s="181">
        <f>ROUND(I216*H216,2)</f>
        <v>0</v>
      </c>
      <c r="K216" s="177" t="s">
        <v>866</v>
      </c>
      <c r="L216" s="41"/>
      <c r="M216" s="182" t="s">
        <v>21</v>
      </c>
      <c r="N216" s="183" t="s">
        <v>46</v>
      </c>
      <c r="O216" s="66"/>
      <c r="P216" s="184">
        <f>O216*H216</f>
        <v>0</v>
      </c>
      <c r="Q216" s="184">
        <v>0</v>
      </c>
      <c r="R216" s="184">
        <f>Q216*H216</f>
        <v>0</v>
      </c>
      <c r="S216" s="184">
        <v>0</v>
      </c>
      <c r="T216" s="185">
        <f>S216*H216</f>
        <v>0</v>
      </c>
      <c r="U216" s="36"/>
      <c r="V216" s="36"/>
      <c r="W216" s="36"/>
      <c r="X216" s="36"/>
      <c r="Y216" s="36"/>
      <c r="Z216" s="36"/>
      <c r="AA216" s="36"/>
      <c r="AB216" s="36"/>
      <c r="AC216" s="36"/>
      <c r="AD216" s="36"/>
      <c r="AE216" s="36"/>
      <c r="AR216" s="186" t="s">
        <v>265</v>
      </c>
      <c r="AT216" s="186" t="s">
        <v>145</v>
      </c>
      <c r="AU216" s="186" t="s">
        <v>85</v>
      </c>
      <c r="AY216" s="19" t="s">
        <v>142</v>
      </c>
      <c r="BE216" s="187">
        <f>IF(N216="základní",J216,0)</f>
        <v>0</v>
      </c>
      <c r="BF216" s="187">
        <f>IF(N216="snížená",J216,0)</f>
        <v>0</v>
      </c>
      <c r="BG216" s="187">
        <f>IF(N216="zákl. přenesená",J216,0)</f>
        <v>0</v>
      </c>
      <c r="BH216" s="187">
        <f>IF(N216="sníž. přenesená",J216,0)</f>
        <v>0</v>
      </c>
      <c r="BI216" s="187">
        <f>IF(N216="nulová",J216,0)</f>
        <v>0</v>
      </c>
      <c r="BJ216" s="19" t="s">
        <v>83</v>
      </c>
      <c r="BK216" s="187">
        <f>ROUND(I216*H216,2)</f>
        <v>0</v>
      </c>
      <c r="BL216" s="19" t="s">
        <v>265</v>
      </c>
      <c r="BM216" s="186" t="s">
        <v>1465</v>
      </c>
    </row>
    <row r="217" spans="1:65" s="2" customFormat="1" ht="24.2" customHeight="1">
      <c r="A217" s="36"/>
      <c r="B217" s="37"/>
      <c r="C217" s="175" t="s">
        <v>522</v>
      </c>
      <c r="D217" s="175" t="s">
        <v>145</v>
      </c>
      <c r="E217" s="176" t="s">
        <v>1466</v>
      </c>
      <c r="F217" s="177" t="s">
        <v>1467</v>
      </c>
      <c r="G217" s="178" t="s">
        <v>248</v>
      </c>
      <c r="H217" s="179">
        <v>3.4000000000000002E-2</v>
      </c>
      <c r="I217" s="180"/>
      <c r="J217" s="181">
        <f>ROUND(I217*H217,2)</f>
        <v>0</v>
      </c>
      <c r="K217" s="177" t="s">
        <v>149</v>
      </c>
      <c r="L217" s="41"/>
      <c r="M217" s="182" t="s">
        <v>21</v>
      </c>
      <c r="N217" s="183" t="s">
        <v>46</v>
      </c>
      <c r="O217" s="66"/>
      <c r="P217" s="184">
        <f>O217*H217</f>
        <v>0</v>
      </c>
      <c r="Q217" s="184">
        <v>0</v>
      </c>
      <c r="R217" s="184">
        <f>Q217*H217</f>
        <v>0</v>
      </c>
      <c r="S217" s="184">
        <v>0</v>
      </c>
      <c r="T217" s="185">
        <f>S217*H217</f>
        <v>0</v>
      </c>
      <c r="U217" s="36"/>
      <c r="V217" s="36"/>
      <c r="W217" s="36"/>
      <c r="X217" s="36"/>
      <c r="Y217" s="36"/>
      <c r="Z217" s="36"/>
      <c r="AA217" s="36"/>
      <c r="AB217" s="36"/>
      <c r="AC217" s="36"/>
      <c r="AD217" s="36"/>
      <c r="AE217" s="36"/>
      <c r="AR217" s="186" t="s">
        <v>265</v>
      </c>
      <c r="AT217" s="186" t="s">
        <v>145</v>
      </c>
      <c r="AU217" s="186" t="s">
        <v>85</v>
      </c>
      <c r="AY217" s="19" t="s">
        <v>142</v>
      </c>
      <c r="BE217" s="187">
        <f>IF(N217="základní",J217,0)</f>
        <v>0</v>
      </c>
      <c r="BF217" s="187">
        <f>IF(N217="snížená",J217,0)</f>
        <v>0</v>
      </c>
      <c r="BG217" s="187">
        <f>IF(N217="zákl. přenesená",J217,0)</f>
        <v>0</v>
      </c>
      <c r="BH217" s="187">
        <f>IF(N217="sníž. přenesená",J217,0)</f>
        <v>0</v>
      </c>
      <c r="BI217" s="187">
        <f>IF(N217="nulová",J217,0)</f>
        <v>0</v>
      </c>
      <c r="BJ217" s="19" t="s">
        <v>83</v>
      </c>
      <c r="BK217" s="187">
        <f>ROUND(I217*H217,2)</f>
        <v>0</v>
      </c>
      <c r="BL217" s="19" t="s">
        <v>265</v>
      </c>
      <c r="BM217" s="186" t="s">
        <v>1468</v>
      </c>
    </row>
    <row r="218" spans="1:65" s="2" customFormat="1" ht="11.25">
      <c r="A218" s="36"/>
      <c r="B218" s="37"/>
      <c r="C218" s="38"/>
      <c r="D218" s="188" t="s">
        <v>152</v>
      </c>
      <c r="E218" s="38"/>
      <c r="F218" s="189" t="s">
        <v>1469</v>
      </c>
      <c r="G218" s="38"/>
      <c r="H218" s="38"/>
      <c r="I218" s="190"/>
      <c r="J218" s="38"/>
      <c r="K218" s="38"/>
      <c r="L218" s="41"/>
      <c r="M218" s="191"/>
      <c r="N218" s="192"/>
      <c r="O218" s="66"/>
      <c r="P218" s="66"/>
      <c r="Q218" s="66"/>
      <c r="R218" s="66"/>
      <c r="S218" s="66"/>
      <c r="T218" s="67"/>
      <c r="U218" s="36"/>
      <c r="V218" s="36"/>
      <c r="W218" s="36"/>
      <c r="X218" s="36"/>
      <c r="Y218" s="36"/>
      <c r="Z218" s="36"/>
      <c r="AA218" s="36"/>
      <c r="AB218" s="36"/>
      <c r="AC218" s="36"/>
      <c r="AD218" s="36"/>
      <c r="AE218" s="36"/>
      <c r="AT218" s="19" t="s">
        <v>152</v>
      </c>
      <c r="AU218" s="19" t="s">
        <v>85</v>
      </c>
    </row>
    <row r="219" spans="1:65" s="12" customFormat="1" ht="22.9" customHeight="1">
      <c r="B219" s="159"/>
      <c r="C219" s="160"/>
      <c r="D219" s="161" t="s">
        <v>74</v>
      </c>
      <c r="E219" s="173" t="s">
        <v>1470</v>
      </c>
      <c r="F219" s="173" t="s">
        <v>1471</v>
      </c>
      <c r="G219" s="160"/>
      <c r="H219" s="160"/>
      <c r="I219" s="163"/>
      <c r="J219" s="174">
        <f>BK219</f>
        <v>0</v>
      </c>
      <c r="K219" s="160"/>
      <c r="L219" s="165"/>
      <c r="M219" s="166"/>
      <c r="N219" s="167"/>
      <c r="O219" s="167"/>
      <c r="P219" s="168">
        <f>SUM(P220:P231)</f>
        <v>0</v>
      </c>
      <c r="Q219" s="167"/>
      <c r="R219" s="168">
        <f>SUM(R220:R231)</f>
        <v>5.2100000000000007E-2</v>
      </c>
      <c r="S219" s="167"/>
      <c r="T219" s="169">
        <f>SUM(T220:T231)</f>
        <v>0</v>
      </c>
      <c r="AR219" s="170" t="s">
        <v>85</v>
      </c>
      <c r="AT219" s="171" t="s">
        <v>74</v>
      </c>
      <c r="AU219" s="171" t="s">
        <v>83</v>
      </c>
      <c r="AY219" s="170" t="s">
        <v>142</v>
      </c>
      <c r="BK219" s="172">
        <f>SUM(BK220:BK231)</f>
        <v>0</v>
      </c>
    </row>
    <row r="220" spans="1:65" s="2" customFormat="1" ht="24.2" customHeight="1">
      <c r="A220" s="36"/>
      <c r="B220" s="37"/>
      <c r="C220" s="175" t="s">
        <v>528</v>
      </c>
      <c r="D220" s="175" t="s">
        <v>145</v>
      </c>
      <c r="E220" s="176" t="s">
        <v>1472</v>
      </c>
      <c r="F220" s="177" t="s">
        <v>1473</v>
      </c>
      <c r="G220" s="178" t="s">
        <v>1474</v>
      </c>
      <c r="H220" s="179">
        <v>2</v>
      </c>
      <c r="I220" s="180"/>
      <c r="J220" s="181">
        <f>ROUND(I220*H220,2)</f>
        <v>0</v>
      </c>
      <c r="K220" s="177" t="s">
        <v>149</v>
      </c>
      <c r="L220" s="41"/>
      <c r="M220" s="182" t="s">
        <v>21</v>
      </c>
      <c r="N220" s="183" t="s">
        <v>46</v>
      </c>
      <c r="O220" s="66"/>
      <c r="P220" s="184">
        <f>O220*H220</f>
        <v>0</v>
      </c>
      <c r="Q220" s="184">
        <v>2.3730000000000001E-2</v>
      </c>
      <c r="R220" s="184">
        <f>Q220*H220</f>
        <v>4.7460000000000002E-2</v>
      </c>
      <c r="S220" s="184">
        <v>0</v>
      </c>
      <c r="T220" s="185">
        <f>S220*H220</f>
        <v>0</v>
      </c>
      <c r="U220" s="36"/>
      <c r="V220" s="36"/>
      <c r="W220" s="36"/>
      <c r="X220" s="36"/>
      <c r="Y220" s="36"/>
      <c r="Z220" s="36"/>
      <c r="AA220" s="36"/>
      <c r="AB220" s="36"/>
      <c r="AC220" s="36"/>
      <c r="AD220" s="36"/>
      <c r="AE220" s="36"/>
      <c r="AR220" s="186" t="s">
        <v>265</v>
      </c>
      <c r="AT220" s="186" t="s">
        <v>145</v>
      </c>
      <c r="AU220" s="186" t="s">
        <v>85</v>
      </c>
      <c r="AY220" s="19" t="s">
        <v>142</v>
      </c>
      <c r="BE220" s="187">
        <f>IF(N220="základní",J220,0)</f>
        <v>0</v>
      </c>
      <c r="BF220" s="187">
        <f>IF(N220="snížená",J220,0)</f>
        <v>0</v>
      </c>
      <c r="BG220" s="187">
        <f>IF(N220="zákl. přenesená",J220,0)</f>
        <v>0</v>
      </c>
      <c r="BH220" s="187">
        <f>IF(N220="sníž. přenesená",J220,0)</f>
        <v>0</v>
      </c>
      <c r="BI220" s="187">
        <f>IF(N220="nulová",J220,0)</f>
        <v>0</v>
      </c>
      <c r="BJ220" s="19" t="s">
        <v>83</v>
      </c>
      <c r="BK220" s="187">
        <f>ROUND(I220*H220,2)</f>
        <v>0</v>
      </c>
      <c r="BL220" s="19" t="s">
        <v>265</v>
      </c>
      <c r="BM220" s="186" t="s">
        <v>1475</v>
      </c>
    </row>
    <row r="221" spans="1:65" s="2" customFormat="1" ht="11.25">
      <c r="A221" s="36"/>
      <c r="B221" s="37"/>
      <c r="C221" s="38"/>
      <c r="D221" s="188" t="s">
        <v>152</v>
      </c>
      <c r="E221" s="38"/>
      <c r="F221" s="189" t="s">
        <v>1476</v>
      </c>
      <c r="G221" s="38"/>
      <c r="H221" s="38"/>
      <c r="I221" s="190"/>
      <c r="J221" s="38"/>
      <c r="K221" s="38"/>
      <c r="L221" s="41"/>
      <c r="M221" s="191"/>
      <c r="N221" s="192"/>
      <c r="O221" s="66"/>
      <c r="P221" s="66"/>
      <c r="Q221" s="66"/>
      <c r="R221" s="66"/>
      <c r="S221" s="66"/>
      <c r="T221" s="67"/>
      <c r="U221" s="36"/>
      <c r="V221" s="36"/>
      <c r="W221" s="36"/>
      <c r="X221" s="36"/>
      <c r="Y221" s="36"/>
      <c r="Z221" s="36"/>
      <c r="AA221" s="36"/>
      <c r="AB221" s="36"/>
      <c r="AC221" s="36"/>
      <c r="AD221" s="36"/>
      <c r="AE221" s="36"/>
      <c r="AT221" s="19" t="s">
        <v>152</v>
      </c>
      <c r="AU221" s="19" t="s">
        <v>85</v>
      </c>
    </row>
    <row r="222" spans="1:65" s="2" customFormat="1" ht="19.5">
      <c r="A222" s="36"/>
      <c r="B222" s="37"/>
      <c r="C222" s="38"/>
      <c r="D222" s="195" t="s">
        <v>190</v>
      </c>
      <c r="E222" s="38"/>
      <c r="F222" s="237" t="s">
        <v>1477</v>
      </c>
      <c r="G222" s="38"/>
      <c r="H222" s="38"/>
      <c r="I222" s="190"/>
      <c r="J222" s="38"/>
      <c r="K222" s="38"/>
      <c r="L222" s="41"/>
      <c r="M222" s="191"/>
      <c r="N222" s="192"/>
      <c r="O222" s="66"/>
      <c r="P222" s="66"/>
      <c r="Q222" s="66"/>
      <c r="R222" s="66"/>
      <c r="S222" s="66"/>
      <c r="T222" s="67"/>
      <c r="U222" s="36"/>
      <c r="V222" s="36"/>
      <c r="W222" s="36"/>
      <c r="X222" s="36"/>
      <c r="Y222" s="36"/>
      <c r="Z222" s="36"/>
      <c r="AA222" s="36"/>
      <c r="AB222" s="36"/>
      <c r="AC222" s="36"/>
      <c r="AD222" s="36"/>
      <c r="AE222" s="36"/>
      <c r="AT222" s="19" t="s">
        <v>190</v>
      </c>
      <c r="AU222" s="19" t="s">
        <v>85</v>
      </c>
    </row>
    <row r="223" spans="1:65" s="13" customFormat="1" ht="11.25">
      <c r="B223" s="193"/>
      <c r="C223" s="194"/>
      <c r="D223" s="195" t="s">
        <v>154</v>
      </c>
      <c r="E223" s="196" t="s">
        <v>21</v>
      </c>
      <c r="F223" s="197" t="s">
        <v>1478</v>
      </c>
      <c r="G223" s="194"/>
      <c r="H223" s="196" t="s">
        <v>21</v>
      </c>
      <c r="I223" s="198"/>
      <c r="J223" s="194"/>
      <c r="K223" s="194"/>
      <c r="L223" s="199"/>
      <c r="M223" s="200"/>
      <c r="N223" s="201"/>
      <c r="O223" s="201"/>
      <c r="P223" s="201"/>
      <c r="Q223" s="201"/>
      <c r="R223" s="201"/>
      <c r="S223" s="201"/>
      <c r="T223" s="202"/>
      <c r="AT223" s="203" t="s">
        <v>154</v>
      </c>
      <c r="AU223" s="203" t="s">
        <v>85</v>
      </c>
      <c r="AV223" s="13" t="s">
        <v>83</v>
      </c>
      <c r="AW223" s="13" t="s">
        <v>36</v>
      </c>
      <c r="AX223" s="13" t="s">
        <v>75</v>
      </c>
      <c r="AY223" s="203" t="s">
        <v>142</v>
      </c>
    </row>
    <row r="224" spans="1:65" s="14" customFormat="1" ht="11.25">
      <c r="B224" s="204"/>
      <c r="C224" s="205"/>
      <c r="D224" s="195" t="s">
        <v>154</v>
      </c>
      <c r="E224" s="206" t="s">
        <v>21</v>
      </c>
      <c r="F224" s="207" t="s">
        <v>184</v>
      </c>
      <c r="G224" s="205"/>
      <c r="H224" s="208">
        <v>2</v>
      </c>
      <c r="I224" s="209"/>
      <c r="J224" s="205"/>
      <c r="K224" s="205"/>
      <c r="L224" s="210"/>
      <c r="M224" s="211"/>
      <c r="N224" s="212"/>
      <c r="O224" s="212"/>
      <c r="P224" s="212"/>
      <c r="Q224" s="212"/>
      <c r="R224" s="212"/>
      <c r="S224" s="212"/>
      <c r="T224" s="213"/>
      <c r="AT224" s="214" t="s">
        <v>154</v>
      </c>
      <c r="AU224" s="214" t="s">
        <v>85</v>
      </c>
      <c r="AV224" s="14" t="s">
        <v>85</v>
      </c>
      <c r="AW224" s="14" t="s">
        <v>36</v>
      </c>
      <c r="AX224" s="14" t="s">
        <v>75</v>
      </c>
      <c r="AY224" s="214" t="s">
        <v>142</v>
      </c>
    </row>
    <row r="225" spans="1:65" s="16" customFormat="1" ht="11.25">
      <c r="B225" s="226"/>
      <c r="C225" s="227"/>
      <c r="D225" s="195" t="s">
        <v>154</v>
      </c>
      <c r="E225" s="228" t="s">
        <v>21</v>
      </c>
      <c r="F225" s="229" t="s">
        <v>164</v>
      </c>
      <c r="G225" s="227"/>
      <c r="H225" s="230">
        <v>2</v>
      </c>
      <c r="I225" s="231"/>
      <c r="J225" s="227"/>
      <c r="K225" s="227"/>
      <c r="L225" s="232"/>
      <c r="M225" s="233"/>
      <c r="N225" s="234"/>
      <c r="O225" s="234"/>
      <c r="P225" s="234"/>
      <c r="Q225" s="234"/>
      <c r="R225" s="234"/>
      <c r="S225" s="234"/>
      <c r="T225" s="235"/>
      <c r="AT225" s="236" t="s">
        <v>154</v>
      </c>
      <c r="AU225" s="236" t="s">
        <v>85</v>
      </c>
      <c r="AV225" s="16" t="s">
        <v>150</v>
      </c>
      <c r="AW225" s="16" t="s">
        <v>36</v>
      </c>
      <c r="AX225" s="16" t="s">
        <v>83</v>
      </c>
      <c r="AY225" s="236" t="s">
        <v>142</v>
      </c>
    </row>
    <row r="226" spans="1:65" s="2" customFormat="1" ht="16.5" customHeight="1">
      <c r="A226" s="36"/>
      <c r="B226" s="37"/>
      <c r="C226" s="175" t="s">
        <v>534</v>
      </c>
      <c r="D226" s="175" t="s">
        <v>145</v>
      </c>
      <c r="E226" s="176" t="s">
        <v>1479</v>
      </c>
      <c r="F226" s="177" t="s">
        <v>1480</v>
      </c>
      <c r="G226" s="178" t="s">
        <v>1474</v>
      </c>
      <c r="H226" s="179">
        <v>4</v>
      </c>
      <c r="I226" s="180"/>
      <c r="J226" s="181">
        <f>ROUND(I226*H226,2)</f>
        <v>0</v>
      </c>
      <c r="K226" s="177" t="s">
        <v>149</v>
      </c>
      <c r="L226" s="41"/>
      <c r="M226" s="182" t="s">
        <v>21</v>
      </c>
      <c r="N226" s="183" t="s">
        <v>46</v>
      </c>
      <c r="O226" s="66"/>
      <c r="P226" s="184">
        <f>O226*H226</f>
        <v>0</v>
      </c>
      <c r="Q226" s="184">
        <v>2.4000000000000001E-4</v>
      </c>
      <c r="R226" s="184">
        <f>Q226*H226</f>
        <v>9.6000000000000002E-4</v>
      </c>
      <c r="S226" s="184">
        <v>0</v>
      </c>
      <c r="T226" s="185">
        <f>S226*H226</f>
        <v>0</v>
      </c>
      <c r="U226" s="36"/>
      <c r="V226" s="36"/>
      <c r="W226" s="36"/>
      <c r="X226" s="36"/>
      <c r="Y226" s="36"/>
      <c r="Z226" s="36"/>
      <c r="AA226" s="36"/>
      <c r="AB226" s="36"/>
      <c r="AC226" s="36"/>
      <c r="AD226" s="36"/>
      <c r="AE226" s="36"/>
      <c r="AR226" s="186" t="s">
        <v>265</v>
      </c>
      <c r="AT226" s="186" t="s">
        <v>145</v>
      </c>
      <c r="AU226" s="186" t="s">
        <v>85</v>
      </c>
      <c r="AY226" s="19" t="s">
        <v>142</v>
      </c>
      <c r="BE226" s="187">
        <f>IF(N226="základní",J226,0)</f>
        <v>0</v>
      </c>
      <c r="BF226" s="187">
        <f>IF(N226="snížená",J226,0)</f>
        <v>0</v>
      </c>
      <c r="BG226" s="187">
        <f>IF(N226="zákl. přenesená",J226,0)</f>
        <v>0</v>
      </c>
      <c r="BH226" s="187">
        <f>IF(N226="sníž. přenesená",J226,0)</f>
        <v>0</v>
      </c>
      <c r="BI226" s="187">
        <f>IF(N226="nulová",J226,0)</f>
        <v>0</v>
      </c>
      <c r="BJ226" s="19" t="s">
        <v>83</v>
      </c>
      <c r="BK226" s="187">
        <f>ROUND(I226*H226,2)</f>
        <v>0</v>
      </c>
      <c r="BL226" s="19" t="s">
        <v>265</v>
      </c>
      <c r="BM226" s="186" t="s">
        <v>1481</v>
      </c>
    </row>
    <row r="227" spans="1:65" s="2" customFormat="1" ht="11.25">
      <c r="A227" s="36"/>
      <c r="B227" s="37"/>
      <c r="C227" s="38"/>
      <c r="D227" s="188" t="s">
        <v>152</v>
      </c>
      <c r="E227" s="38"/>
      <c r="F227" s="189" t="s">
        <v>1482</v>
      </c>
      <c r="G227" s="38"/>
      <c r="H227" s="38"/>
      <c r="I227" s="190"/>
      <c r="J227" s="38"/>
      <c r="K227" s="38"/>
      <c r="L227" s="41"/>
      <c r="M227" s="191"/>
      <c r="N227" s="192"/>
      <c r="O227" s="66"/>
      <c r="P227" s="66"/>
      <c r="Q227" s="66"/>
      <c r="R227" s="66"/>
      <c r="S227" s="66"/>
      <c r="T227" s="67"/>
      <c r="U227" s="36"/>
      <c r="V227" s="36"/>
      <c r="W227" s="36"/>
      <c r="X227" s="36"/>
      <c r="Y227" s="36"/>
      <c r="Z227" s="36"/>
      <c r="AA227" s="36"/>
      <c r="AB227" s="36"/>
      <c r="AC227" s="36"/>
      <c r="AD227" s="36"/>
      <c r="AE227" s="36"/>
      <c r="AT227" s="19" t="s">
        <v>152</v>
      </c>
      <c r="AU227" s="19" t="s">
        <v>85</v>
      </c>
    </row>
    <row r="228" spans="1:65" s="2" customFormat="1" ht="16.5" customHeight="1">
      <c r="A228" s="36"/>
      <c r="B228" s="37"/>
      <c r="C228" s="175" t="s">
        <v>539</v>
      </c>
      <c r="D228" s="175" t="s">
        <v>145</v>
      </c>
      <c r="E228" s="176" t="s">
        <v>1483</v>
      </c>
      <c r="F228" s="177" t="s">
        <v>1484</v>
      </c>
      <c r="G228" s="178" t="s">
        <v>1474</v>
      </c>
      <c r="H228" s="179">
        <v>2</v>
      </c>
      <c r="I228" s="180"/>
      <c r="J228" s="181">
        <f>ROUND(I228*H228,2)</f>
        <v>0</v>
      </c>
      <c r="K228" s="177" t="s">
        <v>149</v>
      </c>
      <c r="L228" s="41"/>
      <c r="M228" s="182" t="s">
        <v>21</v>
      </c>
      <c r="N228" s="183" t="s">
        <v>46</v>
      </c>
      <c r="O228" s="66"/>
      <c r="P228" s="184">
        <f>O228*H228</f>
        <v>0</v>
      </c>
      <c r="Q228" s="184">
        <v>1.8400000000000001E-3</v>
      </c>
      <c r="R228" s="184">
        <f>Q228*H228</f>
        <v>3.6800000000000001E-3</v>
      </c>
      <c r="S228" s="184">
        <v>0</v>
      </c>
      <c r="T228" s="185">
        <f>S228*H228</f>
        <v>0</v>
      </c>
      <c r="U228" s="36"/>
      <c r="V228" s="36"/>
      <c r="W228" s="36"/>
      <c r="X228" s="36"/>
      <c r="Y228" s="36"/>
      <c r="Z228" s="36"/>
      <c r="AA228" s="36"/>
      <c r="AB228" s="36"/>
      <c r="AC228" s="36"/>
      <c r="AD228" s="36"/>
      <c r="AE228" s="36"/>
      <c r="AR228" s="186" t="s">
        <v>265</v>
      </c>
      <c r="AT228" s="186" t="s">
        <v>145</v>
      </c>
      <c r="AU228" s="186" t="s">
        <v>85</v>
      </c>
      <c r="AY228" s="19" t="s">
        <v>142</v>
      </c>
      <c r="BE228" s="187">
        <f>IF(N228="základní",J228,0)</f>
        <v>0</v>
      </c>
      <c r="BF228" s="187">
        <f>IF(N228="snížená",J228,0)</f>
        <v>0</v>
      </c>
      <c r="BG228" s="187">
        <f>IF(N228="zákl. přenesená",J228,0)</f>
        <v>0</v>
      </c>
      <c r="BH228" s="187">
        <f>IF(N228="sníž. přenesená",J228,0)</f>
        <v>0</v>
      </c>
      <c r="BI228" s="187">
        <f>IF(N228="nulová",J228,0)</f>
        <v>0</v>
      </c>
      <c r="BJ228" s="19" t="s">
        <v>83</v>
      </c>
      <c r="BK228" s="187">
        <f>ROUND(I228*H228,2)</f>
        <v>0</v>
      </c>
      <c r="BL228" s="19" t="s">
        <v>265</v>
      </c>
      <c r="BM228" s="186" t="s">
        <v>1485</v>
      </c>
    </row>
    <row r="229" spans="1:65" s="2" customFormat="1" ht="11.25">
      <c r="A229" s="36"/>
      <c r="B229" s="37"/>
      <c r="C229" s="38"/>
      <c r="D229" s="188" t="s">
        <v>152</v>
      </c>
      <c r="E229" s="38"/>
      <c r="F229" s="189" t="s">
        <v>1486</v>
      </c>
      <c r="G229" s="38"/>
      <c r="H229" s="38"/>
      <c r="I229" s="190"/>
      <c r="J229" s="38"/>
      <c r="K229" s="38"/>
      <c r="L229" s="41"/>
      <c r="M229" s="191"/>
      <c r="N229" s="192"/>
      <c r="O229" s="66"/>
      <c r="P229" s="66"/>
      <c r="Q229" s="66"/>
      <c r="R229" s="66"/>
      <c r="S229" s="66"/>
      <c r="T229" s="67"/>
      <c r="U229" s="36"/>
      <c r="V229" s="36"/>
      <c r="W229" s="36"/>
      <c r="X229" s="36"/>
      <c r="Y229" s="36"/>
      <c r="Z229" s="36"/>
      <c r="AA229" s="36"/>
      <c r="AB229" s="36"/>
      <c r="AC229" s="36"/>
      <c r="AD229" s="36"/>
      <c r="AE229" s="36"/>
      <c r="AT229" s="19" t="s">
        <v>152</v>
      </c>
      <c r="AU229" s="19" t="s">
        <v>85</v>
      </c>
    </row>
    <row r="230" spans="1:65" s="2" customFormat="1" ht="24.2" customHeight="1">
      <c r="A230" s="36"/>
      <c r="B230" s="37"/>
      <c r="C230" s="175" t="s">
        <v>544</v>
      </c>
      <c r="D230" s="175" t="s">
        <v>145</v>
      </c>
      <c r="E230" s="176" t="s">
        <v>1487</v>
      </c>
      <c r="F230" s="177" t="s">
        <v>1488</v>
      </c>
      <c r="G230" s="178" t="s">
        <v>248</v>
      </c>
      <c r="H230" s="179">
        <v>5.1999999999999998E-2</v>
      </c>
      <c r="I230" s="180"/>
      <c r="J230" s="181">
        <f>ROUND(I230*H230,2)</f>
        <v>0</v>
      </c>
      <c r="K230" s="177" t="s">
        <v>149</v>
      </c>
      <c r="L230" s="41"/>
      <c r="M230" s="182" t="s">
        <v>21</v>
      </c>
      <c r="N230" s="183" t="s">
        <v>46</v>
      </c>
      <c r="O230" s="66"/>
      <c r="P230" s="184">
        <f>O230*H230</f>
        <v>0</v>
      </c>
      <c r="Q230" s="184">
        <v>0</v>
      </c>
      <c r="R230" s="184">
        <f>Q230*H230</f>
        <v>0</v>
      </c>
      <c r="S230" s="184">
        <v>0</v>
      </c>
      <c r="T230" s="185">
        <f>S230*H230</f>
        <v>0</v>
      </c>
      <c r="U230" s="36"/>
      <c r="V230" s="36"/>
      <c r="W230" s="36"/>
      <c r="X230" s="36"/>
      <c r="Y230" s="36"/>
      <c r="Z230" s="36"/>
      <c r="AA230" s="36"/>
      <c r="AB230" s="36"/>
      <c r="AC230" s="36"/>
      <c r="AD230" s="36"/>
      <c r="AE230" s="36"/>
      <c r="AR230" s="186" t="s">
        <v>265</v>
      </c>
      <c r="AT230" s="186" t="s">
        <v>145</v>
      </c>
      <c r="AU230" s="186" t="s">
        <v>85</v>
      </c>
      <c r="AY230" s="19" t="s">
        <v>142</v>
      </c>
      <c r="BE230" s="187">
        <f>IF(N230="základní",J230,0)</f>
        <v>0</v>
      </c>
      <c r="BF230" s="187">
        <f>IF(N230="snížená",J230,0)</f>
        <v>0</v>
      </c>
      <c r="BG230" s="187">
        <f>IF(N230="zákl. přenesená",J230,0)</f>
        <v>0</v>
      </c>
      <c r="BH230" s="187">
        <f>IF(N230="sníž. přenesená",J230,0)</f>
        <v>0</v>
      </c>
      <c r="BI230" s="187">
        <f>IF(N230="nulová",J230,0)</f>
        <v>0</v>
      </c>
      <c r="BJ230" s="19" t="s">
        <v>83</v>
      </c>
      <c r="BK230" s="187">
        <f>ROUND(I230*H230,2)</f>
        <v>0</v>
      </c>
      <c r="BL230" s="19" t="s">
        <v>265</v>
      </c>
      <c r="BM230" s="186" t="s">
        <v>1489</v>
      </c>
    </row>
    <row r="231" spans="1:65" s="2" customFormat="1" ht="11.25">
      <c r="A231" s="36"/>
      <c r="B231" s="37"/>
      <c r="C231" s="38"/>
      <c r="D231" s="188" t="s">
        <v>152</v>
      </c>
      <c r="E231" s="38"/>
      <c r="F231" s="189" t="s">
        <v>1490</v>
      </c>
      <c r="G231" s="38"/>
      <c r="H231" s="38"/>
      <c r="I231" s="190"/>
      <c r="J231" s="38"/>
      <c r="K231" s="38"/>
      <c r="L231" s="41"/>
      <c r="M231" s="191"/>
      <c r="N231" s="192"/>
      <c r="O231" s="66"/>
      <c r="P231" s="66"/>
      <c r="Q231" s="66"/>
      <c r="R231" s="66"/>
      <c r="S231" s="66"/>
      <c r="T231" s="67"/>
      <c r="U231" s="36"/>
      <c r="V231" s="36"/>
      <c r="W231" s="36"/>
      <c r="X231" s="36"/>
      <c r="Y231" s="36"/>
      <c r="Z231" s="36"/>
      <c r="AA231" s="36"/>
      <c r="AB231" s="36"/>
      <c r="AC231" s="36"/>
      <c r="AD231" s="36"/>
      <c r="AE231" s="36"/>
      <c r="AT231" s="19" t="s">
        <v>152</v>
      </c>
      <c r="AU231" s="19" t="s">
        <v>85</v>
      </c>
    </row>
    <row r="232" spans="1:65" s="12" customFormat="1" ht="22.9" customHeight="1">
      <c r="B232" s="159"/>
      <c r="C232" s="160"/>
      <c r="D232" s="161" t="s">
        <v>74</v>
      </c>
      <c r="E232" s="173" t="s">
        <v>895</v>
      </c>
      <c r="F232" s="173" t="s">
        <v>896</v>
      </c>
      <c r="G232" s="160"/>
      <c r="H232" s="160"/>
      <c r="I232" s="163"/>
      <c r="J232" s="174">
        <f>BK232</f>
        <v>0</v>
      </c>
      <c r="K232" s="160"/>
      <c r="L232" s="165"/>
      <c r="M232" s="166"/>
      <c r="N232" s="167"/>
      <c r="O232" s="167"/>
      <c r="P232" s="168">
        <f>SUM(P233:P238)</f>
        <v>0</v>
      </c>
      <c r="Q232" s="167"/>
      <c r="R232" s="168">
        <f>SUM(R233:R238)</f>
        <v>1.8600000000000001E-3</v>
      </c>
      <c r="S232" s="167"/>
      <c r="T232" s="169">
        <f>SUM(T233:T238)</f>
        <v>0</v>
      </c>
      <c r="AR232" s="170" t="s">
        <v>85</v>
      </c>
      <c r="AT232" s="171" t="s">
        <v>74</v>
      </c>
      <c r="AU232" s="171" t="s">
        <v>83</v>
      </c>
      <c r="AY232" s="170" t="s">
        <v>142</v>
      </c>
      <c r="BK232" s="172">
        <f>SUM(BK233:BK238)</f>
        <v>0</v>
      </c>
    </row>
    <row r="233" spans="1:65" s="2" customFormat="1" ht="24.2" customHeight="1">
      <c r="A233" s="36"/>
      <c r="B233" s="37"/>
      <c r="C233" s="175" t="s">
        <v>549</v>
      </c>
      <c r="D233" s="175" t="s">
        <v>145</v>
      </c>
      <c r="E233" s="176" t="s">
        <v>1491</v>
      </c>
      <c r="F233" s="177" t="s">
        <v>1492</v>
      </c>
      <c r="G233" s="178" t="s">
        <v>174</v>
      </c>
      <c r="H233" s="179">
        <v>2</v>
      </c>
      <c r="I233" s="180"/>
      <c r="J233" s="181">
        <f>ROUND(I233*H233,2)</f>
        <v>0</v>
      </c>
      <c r="K233" s="177" t="s">
        <v>149</v>
      </c>
      <c r="L233" s="41"/>
      <c r="M233" s="182" t="s">
        <v>21</v>
      </c>
      <c r="N233" s="183" t="s">
        <v>46</v>
      </c>
      <c r="O233" s="66"/>
      <c r="P233" s="184">
        <f>O233*H233</f>
        <v>0</v>
      </c>
      <c r="Q233" s="184">
        <v>3.0000000000000001E-5</v>
      </c>
      <c r="R233" s="184">
        <f>Q233*H233</f>
        <v>6.0000000000000002E-5</v>
      </c>
      <c r="S233" s="184">
        <v>0</v>
      </c>
      <c r="T233" s="185">
        <f>S233*H233</f>
        <v>0</v>
      </c>
      <c r="U233" s="36"/>
      <c r="V233" s="36"/>
      <c r="W233" s="36"/>
      <c r="X233" s="36"/>
      <c r="Y233" s="36"/>
      <c r="Z233" s="36"/>
      <c r="AA233" s="36"/>
      <c r="AB233" s="36"/>
      <c r="AC233" s="36"/>
      <c r="AD233" s="36"/>
      <c r="AE233" s="36"/>
      <c r="AR233" s="186" t="s">
        <v>265</v>
      </c>
      <c r="AT233" s="186" t="s">
        <v>145</v>
      </c>
      <c r="AU233" s="186" t="s">
        <v>85</v>
      </c>
      <c r="AY233" s="19" t="s">
        <v>142</v>
      </c>
      <c r="BE233" s="187">
        <f>IF(N233="základní",J233,0)</f>
        <v>0</v>
      </c>
      <c r="BF233" s="187">
        <f>IF(N233="snížená",J233,0)</f>
        <v>0</v>
      </c>
      <c r="BG233" s="187">
        <f>IF(N233="zákl. přenesená",J233,0)</f>
        <v>0</v>
      </c>
      <c r="BH233" s="187">
        <f>IF(N233="sníž. přenesená",J233,0)</f>
        <v>0</v>
      </c>
      <c r="BI233" s="187">
        <f>IF(N233="nulová",J233,0)</f>
        <v>0</v>
      </c>
      <c r="BJ233" s="19" t="s">
        <v>83</v>
      </c>
      <c r="BK233" s="187">
        <f>ROUND(I233*H233,2)</f>
        <v>0</v>
      </c>
      <c r="BL233" s="19" t="s">
        <v>265</v>
      </c>
      <c r="BM233" s="186" t="s">
        <v>1493</v>
      </c>
    </row>
    <row r="234" spans="1:65" s="2" customFormat="1" ht="11.25">
      <c r="A234" s="36"/>
      <c r="B234" s="37"/>
      <c r="C234" s="38"/>
      <c r="D234" s="188" t="s">
        <v>152</v>
      </c>
      <c r="E234" s="38"/>
      <c r="F234" s="189" t="s">
        <v>1494</v>
      </c>
      <c r="G234" s="38"/>
      <c r="H234" s="38"/>
      <c r="I234" s="190"/>
      <c r="J234" s="38"/>
      <c r="K234" s="38"/>
      <c r="L234" s="41"/>
      <c r="M234" s="191"/>
      <c r="N234" s="192"/>
      <c r="O234" s="66"/>
      <c r="P234" s="66"/>
      <c r="Q234" s="66"/>
      <c r="R234" s="66"/>
      <c r="S234" s="66"/>
      <c r="T234" s="67"/>
      <c r="U234" s="36"/>
      <c r="V234" s="36"/>
      <c r="W234" s="36"/>
      <c r="X234" s="36"/>
      <c r="Y234" s="36"/>
      <c r="Z234" s="36"/>
      <c r="AA234" s="36"/>
      <c r="AB234" s="36"/>
      <c r="AC234" s="36"/>
      <c r="AD234" s="36"/>
      <c r="AE234" s="36"/>
      <c r="AT234" s="19" t="s">
        <v>152</v>
      </c>
      <c r="AU234" s="19" t="s">
        <v>85</v>
      </c>
    </row>
    <row r="235" spans="1:65" s="2" customFormat="1" ht="16.5" customHeight="1">
      <c r="A235" s="36"/>
      <c r="B235" s="37"/>
      <c r="C235" s="238" t="s">
        <v>554</v>
      </c>
      <c r="D235" s="238" t="s">
        <v>381</v>
      </c>
      <c r="E235" s="239" t="s">
        <v>1495</v>
      </c>
      <c r="F235" s="240" t="s">
        <v>1496</v>
      </c>
      <c r="G235" s="241" t="s">
        <v>174</v>
      </c>
      <c r="H235" s="242">
        <v>1</v>
      </c>
      <c r="I235" s="243"/>
      <c r="J235" s="244">
        <f>ROUND(I235*H235,2)</f>
        <v>0</v>
      </c>
      <c r="K235" s="240" t="s">
        <v>866</v>
      </c>
      <c r="L235" s="245"/>
      <c r="M235" s="246" t="s">
        <v>21</v>
      </c>
      <c r="N235" s="247" t="s">
        <v>46</v>
      </c>
      <c r="O235" s="66"/>
      <c r="P235" s="184">
        <f>O235*H235</f>
        <v>0</v>
      </c>
      <c r="Q235" s="184">
        <v>8.9999999999999998E-4</v>
      </c>
      <c r="R235" s="184">
        <f>Q235*H235</f>
        <v>8.9999999999999998E-4</v>
      </c>
      <c r="S235" s="184">
        <v>0</v>
      </c>
      <c r="T235" s="185">
        <f>S235*H235</f>
        <v>0</v>
      </c>
      <c r="U235" s="36"/>
      <c r="V235" s="36"/>
      <c r="W235" s="36"/>
      <c r="X235" s="36"/>
      <c r="Y235" s="36"/>
      <c r="Z235" s="36"/>
      <c r="AA235" s="36"/>
      <c r="AB235" s="36"/>
      <c r="AC235" s="36"/>
      <c r="AD235" s="36"/>
      <c r="AE235" s="36"/>
      <c r="AR235" s="186" t="s">
        <v>395</v>
      </c>
      <c r="AT235" s="186" t="s">
        <v>381</v>
      </c>
      <c r="AU235" s="186" t="s">
        <v>85</v>
      </c>
      <c r="AY235" s="19" t="s">
        <v>142</v>
      </c>
      <c r="BE235" s="187">
        <f>IF(N235="základní",J235,0)</f>
        <v>0</v>
      </c>
      <c r="BF235" s="187">
        <f>IF(N235="snížená",J235,0)</f>
        <v>0</v>
      </c>
      <c r="BG235" s="187">
        <f>IF(N235="zákl. přenesená",J235,0)</f>
        <v>0</v>
      </c>
      <c r="BH235" s="187">
        <f>IF(N235="sníž. přenesená",J235,0)</f>
        <v>0</v>
      </c>
      <c r="BI235" s="187">
        <f>IF(N235="nulová",J235,0)</f>
        <v>0</v>
      </c>
      <c r="BJ235" s="19" t="s">
        <v>83</v>
      </c>
      <c r="BK235" s="187">
        <f>ROUND(I235*H235,2)</f>
        <v>0</v>
      </c>
      <c r="BL235" s="19" t="s">
        <v>265</v>
      </c>
      <c r="BM235" s="186" t="s">
        <v>1497</v>
      </c>
    </row>
    <row r="236" spans="1:65" s="2" customFormat="1" ht="16.5" customHeight="1">
      <c r="A236" s="36"/>
      <c r="B236" s="37"/>
      <c r="C236" s="238" t="s">
        <v>561</v>
      </c>
      <c r="D236" s="238" t="s">
        <v>381</v>
      </c>
      <c r="E236" s="239" t="s">
        <v>1498</v>
      </c>
      <c r="F236" s="240" t="s">
        <v>1499</v>
      </c>
      <c r="G236" s="241" t="s">
        <v>174</v>
      </c>
      <c r="H236" s="242">
        <v>1</v>
      </c>
      <c r="I236" s="243"/>
      <c r="J236" s="244">
        <f>ROUND(I236*H236,2)</f>
        <v>0</v>
      </c>
      <c r="K236" s="240" t="s">
        <v>149</v>
      </c>
      <c r="L236" s="245"/>
      <c r="M236" s="246" t="s">
        <v>21</v>
      </c>
      <c r="N236" s="247" t="s">
        <v>46</v>
      </c>
      <c r="O236" s="66"/>
      <c r="P236" s="184">
        <f>O236*H236</f>
        <v>0</v>
      </c>
      <c r="Q236" s="184">
        <v>8.9999999999999998E-4</v>
      </c>
      <c r="R236" s="184">
        <f>Q236*H236</f>
        <v>8.9999999999999998E-4</v>
      </c>
      <c r="S236" s="184">
        <v>0</v>
      </c>
      <c r="T236" s="185">
        <f>S236*H236</f>
        <v>0</v>
      </c>
      <c r="U236" s="36"/>
      <c r="V236" s="36"/>
      <c r="W236" s="36"/>
      <c r="X236" s="36"/>
      <c r="Y236" s="36"/>
      <c r="Z236" s="36"/>
      <c r="AA236" s="36"/>
      <c r="AB236" s="36"/>
      <c r="AC236" s="36"/>
      <c r="AD236" s="36"/>
      <c r="AE236" s="36"/>
      <c r="AR236" s="186" t="s">
        <v>395</v>
      </c>
      <c r="AT236" s="186" t="s">
        <v>381</v>
      </c>
      <c r="AU236" s="186" t="s">
        <v>85</v>
      </c>
      <c r="AY236" s="19" t="s">
        <v>142</v>
      </c>
      <c r="BE236" s="187">
        <f>IF(N236="základní",J236,0)</f>
        <v>0</v>
      </c>
      <c r="BF236" s="187">
        <f>IF(N236="snížená",J236,0)</f>
        <v>0</v>
      </c>
      <c r="BG236" s="187">
        <f>IF(N236="zákl. přenesená",J236,0)</f>
        <v>0</v>
      </c>
      <c r="BH236" s="187">
        <f>IF(N236="sníž. přenesená",J236,0)</f>
        <v>0</v>
      </c>
      <c r="BI236" s="187">
        <f>IF(N236="nulová",J236,0)</f>
        <v>0</v>
      </c>
      <c r="BJ236" s="19" t="s">
        <v>83</v>
      </c>
      <c r="BK236" s="187">
        <f>ROUND(I236*H236,2)</f>
        <v>0</v>
      </c>
      <c r="BL236" s="19" t="s">
        <v>265</v>
      </c>
      <c r="BM236" s="186" t="s">
        <v>1500</v>
      </c>
    </row>
    <row r="237" spans="1:65" s="2" customFormat="1" ht="37.9" customHeight="1">
      <c r="A237" s="36"/>
      <c r="B237" s="37"/>
      <c r="C237" s="175" t="s">
        <v>566</v>
      </c>
      <c r="D237" s="175" t="s">
        <v>145</v>
      </c>
      <c r="E237" s="176" t="s">
        <v>1501</v>
      </c>
      <c r="F237" s="177" t="s">
        <v>1502</v>
      </c>
      <c r="G237" s="178" t="s">
        <v>248</v>
      </c>
      <c r="H237" s="179">
        <v>2E-3</v>
      </c>
      <c r="I237" s="180"/>
      <c r="J237" s="181">
        <f>ROUND(I237*H237,2)</f>
        <v>0</v>
      </c>
      <c r="K237" s="177" t="s">
        <v>149</v>
      </c>
      <c r="L237" s="41"/>
      <c r="M237" s="182" t="s">
        <v>21</v>
      </c>
      <c r="N237" s="183" t="s">
        <v>46</v>
      </c>
      <c r="O237" s="66"/>
      <c r="P237" s="184">
        <f>O237*H237</f>
        <v>0</v>
      </c>
      <c r="Q237" s="184">
        <v>0</v>
      </c>
      <c r="R237" s="184">
        <f>Q237*H237</f>
        <v>0</v>
      </c>
      <c r="S237" s="184">
        <v>0</v>
      </c>
      <c r="T237" s="185">
        <f>S237*H237</f>
        <v>0</v>
      </c>
      <c r="U237" s="36"/>
      <c r="V237" s="36"/>
      <c r="W237" s="36"/>
      <c r="X237" s="36"/>
      <c r="Y237" s="36"/>
      <c r="Z237" s="36"/>
      <c r="AA237" s="36"/>
      <c r="AB237" s="36"/>
      <c r="AC237" s="36"/>
      <c r="AD237" s="36"/>
      <c r="AE237" s="36"/>
      <c r="AR237" s="186" t="s">
        <v>265</v>
      </c>
      <c r="AT237" s="186" t="s">
        <v>145</v>
      </c>
      <c r="AU237" s="186" t="s">
        <v>85</v>
      </c>
      <c r="AY237" s="19" t="s">
        <v>142</v>
      </c>
      <c r="BE237" s="187">
        <f>IF(N237="základní",J237,0)</f>
        <v>0</v>
      </c>
      <c r="BF237" s="187">
        <f>IF(N237="snížená",J237,0)</f>
        <v>0</v>
      </c>
      <c r="BG237" s="187">
        <f>IF(N237="zákl. přenesená",J237,0)</f>
        <v>0</v>
      </c>
      <c r="BH237" s="187">
        <f>IF(N237="sníž. přenesená",J237,0)</f>
        <v>0</v>
      </c>
      <c r="BI237" s="187">
        <f>IF(N237="nulová",J237,0)</f>
        <v>0</v>
      </c>
      <c r="BJ237" s="19" t="s">
        <v>83</v>
      </c>
      <c r="BK237" s="187">
        <f>ROUND(I237*H237,2)</f>
        <v>0</v>
      </c>
      <c r="BL237" s="19" t="s">
        <v>265</v>
      </c>
      <c r="BM237" s="186" t="s">
        <v>1503</v>
      </c>
    </row>
    <row r="238" spans="1:65" s="2" customFormat="1" ht="11.25">
      <c r="A238" s="36"/>
      <c r="B238" s="37"/>
      <c r="C238" s="38"/>
      <c r="D238" s="188" t="s">
        <v>152</v>
      </c>
      <c r="E238" s="38"/>
      <c r="F238" s="189" t="s">
        <v>1504</v>
      </c>
      <c r="G238" s="38"/>
      <c r="H238" s="38"/>
      <c r="I238" s="190"/>
      <c r="J238" s="38"/>
      <c r="K238" s="38"/>
      <c r="L238" s="41"/>
      <c r="M238" s="251"/>
      <c r="N238" s="252"/>
      <c r="O238" s="253"/>
      <c r="P238" s="253"/>
      <c r="Q238" s="253"/>
      <c r="R238" s="253"/>
      <c r="S238" s="253"/>
      <c r="T238" s="254"/>
      <c r="U238" s="36"/>
      <c r="V238" s="36"/>
      <c r="W238" s="36"/>
      <c r="X238" s="36"/>
      <c r="Y238" s="36"/>
      <c r="Z238" s="36"/>
      <c r="AA238" s="36"/>
      <c r="AB238" s="36"/>
      <c r="AC238" s="36"/>
      <c r="AD238" s="36"/>
      <c r="AE238" s="36"/>
      <c r="AT238" s="19" t="s">
        <v>152</v>
      </c>
      <c r="AU238" s="19" t="s">
        <v>85</v>
      </c>
    </row>
    <row r="239" spans="1:65" s="2" customFormat="1" ht="6.95" customHeight="1">
      <c r="A239" s="36"/>
      <c r="B239" s="49"/>
      <c r="C239" s="50"/>
      <c r="D239" s="50"/>
      <c r="E239" s="50"/>
      <c r="F239" s="50"/>
      <c r="G239" s="50"/>
      <c r="H239" s="50"/>
      <c r="I239" s="50"/>
      <c r="J239" s="50"/>
      <c r="K239" s="50"/>
      <c r="L239" s="41"/>
      <c r="M239" s="36"/>
      <c r="O239" s="36"/>
      <c r="P239" s="36"/>
      <c r="Q239" s="36"/>
      <c r="R239" s="36"/>
      <c r="S239" s="36"/>
      <c r="T239" s="36"/>
      <c r="U239" s="36"/>
      <c r="V239" s="36"/>
      <c r="W239" s="36"/>
      <c r="X239" s="36"/>
      <c r="Y239" s="36"/>
      <c r="Z239" s="36"/>
      <c r="AA239" s="36"/>
      <c r="AB239" s="36"/>
      <c r="AC239" s="36"/>
      <c r="AD239" s="36"/>
      <c r="AE239" s="36"/>
    </row>
  </sheetData>
  <sheetProtection algorithmName="SHA-512" hashValue="XrZnOYIbVLLEWw3LWIZApHSMTrcfAEHKwe5vKedUG7GFsQpA8XYHcCpyv8q/fLeJyah9dhu8UjiWjpluVq/K+w==" saltValue="HGaJRBLrmZYK92kHF/rxtkhg4rDjPH3qUvuJpcKw1q+3I1DmichFBU84YgOUQ9gpYDrxPtrLswy4hMoCHB3a+w==" spinCount="100000" sheet="1" objects="1" scenarios="1" formatColumns="0" formatRows="0" autoFilter="0"/>
  <autoFilter ref="C92:K238" xr:uid="{00000000-0009-0000-0000-000002000000}"/>
  <mergeCells count="9">
    <mergeCell ref="E50:H50"/>
    <mergeCell ref="E83:H83"/>
    <mergeCell ref="E85:H85"/>
    <mergeCell ref="L2:V2"/>
    <mergeCell ref="E7:H7"/>
    <mergeCell ref="E9:H9"/>
    <mergeCell ref="E18:H18"/>
    <mergeCell ref="E27:H27"/>
    <mergeCell ref="E48:H48"/>
  </mergeCells>
  <hyperlinks>
    <hyperlink ref="F97" r:id="rId1" xr:uid="{00000000-0004-0000-0200-000000000000}"/>
    <hyperlink ref="F99" r:id="rId2" xr:uid="{00000000-0004-0000-0200-000001000000}"/>
    <hyperlink ref="F103" r:id="rId3" xr:uid="{00000000-0004-0000-0200-000002000000}"/>
    <hyperlink ref="F108" r:id="rId4" xr:uid="{00000000-0004-0000-0200-000003000000}"/>
    <hyperlink ref="F111" r:id="rId5" xr:uid="{00000000-0004-0000-0200-000004000000}"/>
    <hyperlink ref="F113" r:id="rId6" xr:uid="{00000000-0004-0000-0200-000005000000}"/>
    <hyperlink ref="F120" r:id="rId7" xr:uid="{00000000-0004-0000-0200-000006000000}"/>
    <hyperlink ref="F126" r:id="rId8" xr:uid="{00000000-0004-0000-0200-000007000000}"/>
    <hyperlink ref="F128" r:id="rId9" xr:uid="{00000000-0004-0000-0200-000008000000}"/>
    <hyperlink ref="F130" r:id="rId10" xr:uid="{00000000-0004-0000-0200-000009000000}"/>
    <hyperlink ref="F132" r:id="rId11" xr:uid="{00000000-0004-0000-0200-00000A000000}"/>
    <hyperlink ref="F135" r:id="rId12" xr:uid="{00000000-0004-0000-0200-00000B000000}"/>
    <hyperlink ref="F137" r:id="rId13" xr:uid="{00000000-0004-0000-0200-00000C000000}"/>
    <hyperlink ref="F139" r:id="rId14" xr:uid="{00000000-0004-0000-0200-00000D000000}"/>
    <hyperlink ref="F143" r:id="rId15" xr:uid="{00000000-0004-0000-0200-00000E000000}"/>
    <hyperlink ref="F145" r:id="rId16" xr:uid="{00000000-0004-0000-0200-00000F000000}"/>
    <hyperlink ref="F149" r:id="rId17" xr:uid="{00000000-0004-0000-0200-000010000000}"/>
    <hyperlink ref="F151" r:id="rId18" xr:uid="{00000000-0004-0000-0200-000011000000}"/>
    <hyperlink ref="F156" r:id="rId19" xr:uid="{00000000-0004-0000-0200-000012000000}"/>
    <hyperlink ref="F159" r:id="rId20" xr:uid="{00000000-0004-0000-0200-000013000000}"/>
    <hyperlink ref="F161" r:id="rId21" xr:uid="{00000000-0004-0000-0200-000014000000}"/>
    <hyperlink ref="F165" r:id="rId22" xr:uid="{00000000-0004-0000-0200-000015000000}"/>
    <hyperlink ref="F167" r:id="rId23" xr:uid="{00000000-0004-0000-0200-000016000000}"/>
    <hyperlink ref="F170" r:id="rId24" xr:uid="{00000000-0004-0000-0200-000017000000}"/>
    <hyperlink ref="F174" r:id="rId25" xr:uid="{00000000-0004-0000-0200-000018000000}"/>
    <hyperlink ref="F176" r:id="rId26" xr:uid="{00000000-0004-0000-0200-000019000000}"/>
    <hyperlink ref="F179" r:id="rId27" xr:uid="{00000000-0004-0000-0200-00001A000000}"/>
    <hyperlink ref="F183" r:id="rId28" xr:uid="{00000000-0004-0000-0200-00001B000000}"/>
    <hyperlink ref="F185" r:id="rId29" xr:uid="{00000000-0004-0000-0200-00001C000000}"/>
    <hyperlink ref="F187" r:id="rId30" xr:uid="{00000000-0004-0000-0200-00001D000000}"/>
    <hyperlink ref="F189" r:id="rId31" xr:uid="{00000000-0004-0000-0200-00001E000000}"/>
    <hyperlink ref="F191" r:id="rId32" xr:uid="{00000000-0004-0000-0200-00001F000000}"/>
    <hyperlink ref="F193" r:id="rId33" xr:uid="{00000000-0004-0000-0200-000020000000}"/>
    <hyperlink ref="F196" r:id="rId34" xr:uid="{00000000-0004-0000-0200-000021000000}"/>
    <hyperlink ref="F199" r:id="rId35" xr:uid="{00000000-0004-0000-0200-000022000000}"/>
    <hyperlink ref="F201" r:id="rId36" xr:uid="{00000000-0004-0000-0200-000023000000}"/>
    <hyperlink ref="F203" r:id="rId37" xr:uid="{00000000-0004-0000-0200-000024000000}"/>
    <hyperlink ref="F205" r:id="rId38" xr:uid="{00000000-0004-0000-0200-000025000000}"/>
    <hyperlink ref="F207" r:id="rId39" xr:uid="{00000000-0004-0000-0200-000026000000}"/>
    <hyperlink ref="F209" r:id="rId40" xr:uid="{00000000-0004-0000-0200-000027000000}"/>
    <hyperlink ref="F211" r:id="rId41" xr:uid="{00000000-0004-0000-0200-000028000000}"/>
    <hyperlink ref="F213" r:id="rId42" xr:uid="{00000000-0004-0000-0200-000029000000}"/>
    <hyperlink ref="F215" r:id="rId43" xr:uid="{00000000-0004-0000-0200-00002A000000}"/>
    <hyperlink ref="F218" r:id="rId44" xr:uid="{00000000-0004-0000-0200-00002B000000}"/>
    <hyperlink ref="F221" r:id="rId45" xr:uid="{00000000-0004-0000-0200-00002C000000}"/>
    <hyperlink ref="F227" r:id="rId46" xr:uid="{00000000-0004-0000-0200-00002D000000}"/>
    <hyperlink ref="F229" r:id="rId47" xr:uid="{00000000-0004-0000-0200-00002E000000}"/>
    <hyperlink ref="F231" r:id="rId48" xr:uid="{00000000-0004-0000-0200-00002F000000}"/>
    <hyperlink ref="F234" r:id="rId49" xr:uid="{00000000-0004-0000-0200-000030000000}"/>
    <hyperlink ref="F238" r:id="rId50" xr:uid="{00000000-0004-0000-0200-000031000000}"/>
  </hyperlinks>
  <pageMargins left="0.39370078740157483" right="0.39370078740157483" top="0.39370078740157483" bottom="0.39370078740157483" header="0" footer="0"/>
  <pageSetup paperSize="9" scale="84" fitToHeight="100" orientation="landscape" r:id="rId51"/>
  <headerFooter>
    <oddFooter>&amp;CStrana &amp;P z &amp;N</oddFooter>
  </headerFooter>
  <drawing r:id="rId5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1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9"/>
      <c r="M2" s="379"/>
      <c r="N2" s="379"/>
      <c r="O2" s="379"/>
      <c r="P2" s="379"/>
      <c r="Q2" s="379"/>
      <c r="R2" s="379"/>
      <c r="S2" s="379"/>
      <c r="T2" s="379"/>
      <c r="U2" s="379"/>
      <c r="V2" s="379"/>
      <c r="AT2" s="19" t="s">
        <v>91</v>
      </c>
    </row>
    <row r="3" spans="1:46" s="1" customFormat="1" ht="6.95" customHeight="1">
      <c r="B3" s="103"/>
      <c r="C3" s="104"/>
      <c r="D3" s="104"/>
      <c r="E3" s="104"/>
      <c r="F3" s="104"/>
      <c r="G3" s="104"/>
      <c r="H3" s="104"/>
      <c r="I3" s="104"/>
      <c r="J3" s="104"/>
      <c r="K3" s="104"/>
      <c r="L3" s="22"/>
      <c r="AT3" s="19" t="s">
        <v>85</v>
      </c>
    </row>
    <row r="4" spans="1:46" s="1" customFormat="1" ht="24.95" customHeight="1">
      <c r="B4" s="22"/>
      <c r="D4" s="105" t="s">
        <v>98</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0" t="str">
        <f>'Rekapitulace stavby'!K6</f>
        <v>Nástavba jazykových učeben ZŠ Jungmannova</v>
      </c>
      <c r="F7" s="381"/>
      <c r="G7" s="381"/>
      <c r="H7" s="381"/>
      <c r="L7" s="22"/>
    </row>
    <row r="8" spans="1:46" s="2" customFormat="1" ht="12" customHeight="1">
      <c r="A8" s="36"/>
      <c r="B8" s="41"/>
      <c r="C8" s="36"/>
      <c r="D8" s="107" t="s">
        <v>99</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2" t="s">
        <v>1505</v>
      </c>
      <c r="F9" s="383"/>
      <c r="G9" s="383"/>
      <c r="H9" s="383"/>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21</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22</v>
      </c>
      <c r="E12" s="36"/>
      <c r="F12" s="109" t="s">
        <v>23</v>
      </c>
      <c r="G12" s="36"/>
      <c r="H12" s="36"/>
      <c r="I12" s="107" t="s">
        <v>24</v>
      </c>
      <c r="J12" s="110" t="str">
        <f>'Rekapitulace stavby'!AN8</f>
        <v>31. 1. 2022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26</v>
      </c>
      <c r="E14" s="36"/>
      <c r="F14" s="36"/>
      <c r="G14" s="36"/>
      <c r="H14" s="36"/>
      <c r="I14" s="107" t="s">
        <v>27</v>
      </c>
      <c r="J14" s="109" t="s">
        <v>21</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28</v>
      </c>
      <c r="F15" s="36"/>
      <c r="G15" s="36"/>
      <c r="H15" s="36"/>
      <c r="I15" s="107" t="s">
        <v>29</v>
      </c>
      <c r="J15" s="109" t="s">
        <v>21</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30</v>
      </c>
      <c r="E17" s="36"/>
      <c r="F17" s="36"/>
      <c r="G17" s="36"/>
      <c r="H17" s="36"/>
      <c r="I17" s="107" t="s">
        <v>27</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4" t="str">
        <f>'Rekapitulace stavby'!E14</f>
        <v>Vyplň údaj</v>
      </c>
      <c r="F18" s="385"/>
      <c r="G18" s="385"/>
      <c r="H18" s="385"/>
      <c r="I18" s="107" t="s">
        <v>29</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32</v>
      </c>
      <c r="E20" s="36"/>
      <c r="F20" s="36"/>
      <c r="G20" s="36"/>
      <c r="H20" s="36"/>
      <c r="I20" s="107" t="s">
        <v>27</v>
      </c>
      <c r="J20" s="109" t="s">
        <v>33</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34</v>
      </c>
      <c r="F21" s="36"/>
      <c r="G21" s="36"/>
      <c r="H21" s="36"/>
      <c r="I21" s="107" t="s">
        <v>29</v>
      </c>
      <c r="J21" s="109" t="s">
        <v>35</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37</v>
      </c>
      <c r="E23" s="36"/>
      <c r="F23" s="36"/>
      <c r="G23" s="36"/>
      <c r="H23" s="36"/>
      <c r="I23" s="107" t="s">
        <v>27</v>
      </c>
      <c r="J23" s="109" t="str">
        <f>IF('Rekapitulace stavby'!AN19="","",'Rekapitulace stavby'!AN19)</f>
        <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tr">
        <f>IF('Rekapitulace stavby'!E20="","",'Rekapitulace stavby'!E20)</f>
        <v xml:space="preserve"> </v>
      </c>
      <c r="F24" s="36"/>
      <c r="G24" s="36"/>
      <c r="H24" s="36"/>
      <c r="I24" s="107" t="s">
        <v>29</v>
      </c>
      <c r="J24" s="109" t="str">
        <f>IF('Rekapitulace stavby'!AN20="","",'Rekapitulace stavby'!AN20)</f>
        <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39</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47.25" customHeight="1">
      <c r="A27" s="111"/>
      <c r="B27" s="112"/>
      <c r="C27" s="111"/>
      <c r="D27" s="111"/>
      <c r="E27" s="386" t="s">
        <v>40</v>
      </c>
      <c r="F27" s="386"/>
      <c r="G27" s="386"/>
      <c r="H27" s="386"/>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41</v>
      </c>
      <c r="E30" s="36"/>
      <c r="F30" s="36"/>
      <c r="G30" s="36"/>
      <c r="H30" s="36"/>
      <c r="I30" s="36"/>
      <c r="J30" s="116">
        <f>ROUND(J86,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43</v>
      </c>
      <c r="G32" s="36"/>
      <c r="H32" s="36"/>
      <c r="I32" s="117" t="s">
        <v>42</v>
      </c>
      <c r="J32" s="117" t="s">
        <v>44</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45</v>
      </c>
      <c r="E33" s="107" t="s">
        <v>46</v>
      </c>
      <c r="F33" s="119">
        <f>ROUND((SUM(BE86:BE112)),  2)</f>
        <v>0</v>
      </c>
      <c r="G33" s="36"/>
      <c r="H33" s="36"/>
      <c r="I33" s="120">
        <v>0.21</v>
      </c>
      <c r="J33" s="119">
        <f>ROUND(((SUM(BE86:BE112))*I33),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47</v>
      </c>
      <c r="F34" s="119">
        <f>ROUND((SUM(BF86:BF112)),  2)</f>
        <v>0</v>
      </c>
      <c r="G34" s="36"/>
      <c r="H34" s="36"/>
      <c r="I34" s="120">
        <v>0.15</v>
      </c>
      <c r="J34" s="119">
        <f>ROUND(((SUM(BF86:BF112))*I34),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48</v>
      </c>
      <c r="F35" s="119">
        <f>ROUND((SUM(BG86:BG112)),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49</v>
      </c>
      <c r="F36" s="119">
        <f>ROUND((SUM(BH86:BH112)),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50</v>
      </c>
      <c r="F37" s="119">
        <f>ROUND((SUM(BI86:BI112)),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51</v>
      </c>
      <c r="E39" s="123"/>
      <c r="F39" s="123"/>
      <c r="G39" s="124" t="s">
        <v>52</v>
      </c>
      <c r="H39" s="125" t="s">
        <v>53</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101</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7" t="str">
        <f>E7</f>
        <v>Nástavba jazykových učeben ZŠ Jungmannova</v>
      </c>
      <c r="F48" s="388"/>
      <c r="G48" s="388"/>
      <c r="H48" s="388"/>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99</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40" t="str">
        <f>E9</f>
        <v>03 - Vytápění</v>
      </c>
      <c r="F50" s="389"/>
      <c r="G50" s="389"/>
      <c r="H50" s="389"/>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Plzeňská 30/14 266 01, Beroun -Město</v>
      </c>
      <c r="G52" s="38"/>
      <c r="H52" s="38"/>
      <c r="I52" s="31" t="s">
        <v>24</v>
      </c>
      <c r="J52" s="61" t="str">
        <f>IF(J12="","",J12)</f>
        <v>31. 1. 2022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26</v>
      </c>
      <c r="D54" s="38"/>
      <c r="E54" s="38"/>
      <c r="F54" s="29" t="str">
        <f>E15</f>
        <v>Město Beroun</v>
      </c>
      <c r="G54" s="38"/>
      <c r="H54" s="38"/>
      <c r="I54" s="31" t="s">
        <v>32</v>
      </c>
      <c r="J54" s="34" t="str">
        <f>E21</f>
        <v>Ing. Luboš Rajniš</v>
      </c>
      <c r="K54" s="38"/>
      <c r="L54" s="108"/>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37</v>
      </c>
      <c r="J55" s="34" t="str">
        <f>E24</f>
        <v xml:space="preserve">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102</v>
      </c>
      <c r="D57" s="133"/>
      <c r="E57" s="133"/>
      <c r="F57" s="133"/>
      <c r="G57" s="133"/>
      <c r="H57" s="133"/>
      <c r="I57" s="133"/>
      <c r="J57" s="134" t="s">
        <v>103</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73</v>
      </c>
      <c r="D59" s="38"/>
      <c r="E59" s="38"/>
      <c r="F59" s="38"/>
      <c r="G59" s="38"/>
      <c r="H59" s="38"/>
      <c r="I59" s="38"/>
      <c r="J59" s="79">
        <f>J86</f>
        <v>0</v>
      </c>
      <c r="K59" s="38"/>
      <c r="L59" s="108"/>
      <c r="S59" s="36"/>
      <c r="T59" s="36"/>
      <c r="U59" s="36"/>
      <c r="V59" s="36"/>
      <c r="W59" s="36"/>
      <c r="X59" s="36"/>
      <c r="Y59" s="36"/>
      <c r="Z59" s="36"/>
      <c r="AA59" s="36"/>
      <c r="AB59" s="36"/>
      <c r="AC59" s="36"/>
      <c r="AD59" s="36"/>
      <c r="AE59" s="36"/>
      <c r="AU59" s="19" t="s">
        <v>104</v>
      </c>
    </row>
    <row r="60" spans="1:47" s="9" customFormat="1" ht="24.95" customHeight="1">
      <c r="B60" s="136"/>
      <c r="C60" s="137"/>
      <c r="D60" s="138" t="s">
        <v>105</v>
      </c>
      <c r="E60" s="139"/>
      <c r="F60" s="139"/>
      <c r="G60" s="139"/>
      <c r="H60" s="139"/>
      <c r="I60" s="139"/>
      <c r="J60" s="140">
        <f>J87</f>
        <v>0</v>
      </c>
      <c r="K60" s="137"/>
      <c r="L60" s="141"/>
    </row>
    <row r="61" spans="1:47" s="10" customFormat="1" ht="19.899999999999999" customHeight="1">
      <c r="B61" s="142"/>
      <c r="C61" s="143"/>
      <c r="D61" s="144" t="s">
        <v>109</v>
      </c>
      <c r="E61" s="145"/>
      <c r="F61" s="145"/>
      <c r="G61" s="145"/>
      <c r="H61" s="145"/>
      <c r="I61" s="145"/>
      <c r="J61" s="146">
        <f>J88</f>
        <v>0</v>
      </c>
      <c r="K61" s="143"/>
      <c r="L61" s="147"/>
    </row>
    <row r="62" spans="1:47" s="9" customFormat="1" ht="24.95" customHeight="1">
      <c r="B62" s="136"/>
      <c r="C62" s="137"/>
      <c r="D62" s="138" t="s">
        <v>112</v>
      </c>
      <c r="E62" s="139"/>
      <c r="F62" s="139"/>
      <c r="G62" s="139"/>
      <c r="H62" s="139"/>
      <c r="I62" s="139"/>
      <c r="J62" s="140">
        <f>J90</f>
        <v>0</v>
      </c>
      <c r="K62" s="137"/>
      <c r="L62" s="141"/>
    </row>
    <row r="63" spans="1:47" s="10" customFormat="1" ht="19.899999999999999" customHeight="1">
      <c r="B63" s="142"/>
      <c r="C63" s="143"/>
      <c r="D63" s="144" t="s">
        <v>1506</v>
      </c>
      <c r="E63" s="145"/>
      <c r="F63" s="145"/>
      <c r="G63" s="145"/>
      <c r="H63" s="145"/>
      <c r="I63" s="145"/>
      <c r="J63" s="146">
        <f>J91</f>
        <v>0</v>
      </c>
      <c r="K63" s="143"/>
      <c r="L63" s="147"/>
    </row>
    <row r="64" spans="1:47" s="10" customFormat="1" ht="19.899999999999999" customHeight="1">
      <c r="B64" s="142"/>
      <c r="C64" s="143"/>
      <c r="D64" s="144" t="s">
        <v>1507</v>
      </c>
      <c r="E64" s="145"/>
      <c r="F64" s="145"/>
      <c r="G64" s="145"/>
      <c r="H64" s="145"/>
      <c r="I64" s="145"/>
      <c r="J64" s="146">
        <f>J98</f>
        <v>0</v>
      </c>
      <c r="K64" s="143"/>
      <c r="L64" s="147"/>
    </row>
    <row r="65" spans="1:31" s="10" customFormat="1" ht="19.899999999999999" customHeight="1">
      <c r="B65" s="142"/>
      <c r="C65" s="143"/>
      <c r="D65" s="144" t="s">
        <v>1508</v>
      </c>
      <c r="E65" s="145"/>
      <c r="F65" s="145"/>
      <c r="G65" s="145"/>
      <c r="H65" s="145"/>
      <c r="I65" s="145"/>
      <c r="J65" s="146">
        <f>J102</f>
        <v>0</v>
      </c>
      <c r="K65" s="143"/>
      <c r="L65" s="147"/>
    </row>
    <row r="66" spans="1:31" s="10" customFormat="1" ht="19.899999999999999" customHeight="1">
      <c r="B66" s="142"/>
      <c r="C66" s="143"/>
      <c r="D66" s="144" t="s">
        <v>125</v>
      </c>
      <c r="E66" s="145"/>
      <c r="F66" s="145"/>
      <c r="G66" s="145"/>
      <c r="H66" s="145"/>
      <c r="I66" s="145"/>
      <c r="J66" s="146">
        <f>J108</f>
        <v>0</v>
      </c>
      <c r="K66" s="143"/>
      <c r="L66" s="147"/>
    </row>
    <row r="67" spans="1:31" s="2" customFormat="1" ht="21.75" customHeight="1">
      <c r="A67" s="36"/>
      <c r="B67" s="37"/>
      <c r="C67" s="38"/>
      <c r="D67" s="38"/>
      <c r="E67" s="38"/>
      <c r="F67" s="38"/>
      <c r="G67" s="38"/>
      <c r="H67" s="38"/>
      <c r="I67" s="38"/>
      <c r="J67" s="38"/>
      <c r="K67" s="38"/>
      <c r="L67" s="108"/>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08"/>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08"/>
      <c r="S72" s="36"/>
      <c r="T72" s="36"/>
      <c r="U72" s="36"/>
      <c r="V72" s="36"/>
      <c r="W72" s="36"/>
      <c r="X72" s="36"/>
      <c r="Y72" s="36"/>
      <c r="Z72" s="36"/>
      <c r="AA72" s="36"/>
      <c r="AB72" s="36"/>
      <c r="AC72" s="36"/>
      <c r="AD72" s="36"/>
      <c r="AE72" s="36"/>
    </row>
    <row r="73" spans="1:31" s="2" customFormat="1" ht="24.95" customHeight="1">
      <c r="A73" s="36"/>
      <c r="B73" s="37"/>
      <c r="C73" s="25" t="s">
        <v>127</v>
      </c>
      <c r="D73" s="38"/>
      <c r="E73" s="38"/>
      <c r="F73" s="38"/>
      <c r="G73" s="38"/>
      <c r="H73" s="38"/>
      <c r="I73" s="38"/>
      <c r="J73" s="38"/>
      <c r="K73" s="38"/>
      <c r="L73" s="108"/>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08"/>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08"/>
      <c r="S75" s="36"/>
      <c r="T75" s="36"/>
      <c r="U75" s="36"/>
      <c r="V75" s="36"/>
      <c r="W75" s="36"/>
      <c r="X75" s="36"/>
      <c r="Y75" s="36"/>
      <c r="Z75" s="36"/>
      <c r="AA75" s="36"/>
      <c r="AB75" s="36"/>
      <c r="AC75" s="36"/>
      <c r="AD75" s="36"/>
      <c r="AE75" s="36"/>
    </row>
    <row r="76" spans="1:31" s="2" customFormat="1" ht="16.5" customHeight="1">
      <c r="A76" s="36"/>
      <c r="B76" s="37"/>
      <c r="C76" s="38"/>
      <c r="D76" s="38"/>
      <c r="E76" s="387" t="str">
        <f>E7</f>
        <v>Nástavba jazykových učeben ZŠ Jungmannova</v>
      </c>
      <c r="F76" s="388"/>
      <c r="G76" s="388"/>
      <c r="H76" s="388"/>
      <c r="I76" s="38"/>
      <c r="J76" s="38"/>
      <c r="K76" s="38"/>
      <c r="L76" s="108"/>
      <c r="S76" s="36"/>
      <c r="T76" s="36"/>
      <c r="U76" s="36"/>
      <c r="V76" s="36"/>
      <c r="W76" s="36"/>
      <c r="X76" s="36"/>
      <c r="Y76" s="36"/>
      <c r="Z76" s="36"/>
      <c r="AA76" s="36"/>
      <c r="AB76" s="36"/>
      <c r="AC76" s="36"/>
      <c r="AD76" s="36"/>
      <c r="AE76" s="36"/>
    </row>
    <row r="77" spans="1:31" s="2" customFormat="1" ht="12" customHeight="1">
      <c r="A77" s="36"/>
      <c r="B77" s="37"/>
      <c r="C77" s="31" t="s">
        <v>99</v>
      </c>
      <c r="D77" s="38"/>
      <c r="E77" s="38"/>
      <c r="F77" s="38"/>
      <c r="G77" s="38"/>
      <c r="H77" s="38"/>
      <c r="I77" s="38"/>
      <c r="J77" s="38"/>
      <c r="K77" s="38"/>
      <c r="L77" s="108"/>
      <c r="S77" s="36"/>
      <c r="T77" s="36"/>
      <c r="U77" s="36"/>
      <c r="V77" s="36"/>
      <c r="W77" s="36"/>
      <c r="X77" s="36"/>
      <c r="Y77" s="36"/>
      <c r="Z77" s="36"/>
      <c r="AA77" s="36"/>
      <c r="AB77" s="36"/>
      <c r="AC77" s="36"/>
      <c r="AD77" s="36"/>
      <c r="AE77" s="36"/>
    </row>
    <row r="78" spans="1:31" s="2" customFormat="1" ht="16.5" customHeight="1">
      <c r="A78" s="36"/>
      <c r="B78" s="37"/>
      <c r="C78" s="38"/>
      <c r="D78" s="38"/>
      <c r="E78" s="340" t="str">
        <f>E9</f>
        <v>03 - Vytápění</v>
      </c>
      <c r="F78" s="389"/>
      <c r="G78" s="389"/>
      <c r="H78" s="389"/>
      <c r="I78" s="38"/>
      <c r="J78" s="38"/>
      <c r="K78" s="38"/>
      <c r="L78" s="108"/>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08"/>
      <c r="S79" s="36"/>
      <c r="T79" s="36"/>
      <c r="U79" s="36"/>
      <c r="V79" s="36"/>
      <c r="W79" s="36"/>
      <c r="X79" s="36"/>
      <c r="Y79" s="36"/>
      <c r="Z79" s="36"/>
      <c r="AA79" s="36"/>
      <c r="AB79" s="36"/>
      <c r="AC79" s="36"/>
      <c r="AD79" s="36"/>
      <c r="AE79" s="36"/>
    </row>
    <row r="80" spans="1:31" s="2" customFormat="1" ht="12" customHeight="1">
      <c r="A80" s="36"/>
      <c r="B80" s="37"/>
      <c r="C80" s="31" t="s">
        <v>22</v>
      </c>
      <c r="D80" s="38"/>
      <c r="E80" s="38"/>
      <c r="F80" s="29" t="str">
        <f>F12</f>
        <v>Plzeňská 30/14 266 01, Beroun -Město</v>
      </c>
      <c r="G80" s="38"/>
      <c r="H80" s="38"/>
      <c r="I80" s="31" t="s">
        <v>24</v>
      </c>
      <c r="J80" s="61" t="str">
        <f>IF(J12="","",J12)</f>
        <v>31. 1. 2022</v>
      </c>
      <c r="K80" s="38"/>
      <c r="L80" s="108"/>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08"/>
      <c r="S81" s="36"/>
      <c r="T81" s="36"/>
      <c r="U81" s="36"/>
      <c r="V81" s="36"/>
      <c r="W81" s="36"/>
      <c r="X81" s="36"/>
      <c r="Y81" s="36"/>
      <c r="Z81" s="36"/>
      <c r="AA81" s="36"/>
      <c r="AB81" s="36"/>
      <c r="AC81" s="36"/>
      <c r="AD81" s="36"/>
      <c r="AE81" s="36"/>
    </row>
    <row r="82" spans="1:65" s="2" customFormat="1" ht="15.2" customHeight="1">
      <c r="A82" s="36"/>
      <c r="B82" s="37"/>
      <c r="C82" s="31" t="s">
        <v>26</v>
      </c>
      <c r="D82" s="38"/>
      <c r="E82" s="38"/>
      <c r="F82" s="29" t="str">
        <f>E15</f>
        <v>Město Beroun</v>
      </c>
      <c r="G82" s="38"/>
      <c r="H82" s="38"/>
      <c r="I82" s="31" t="s">
        <v>32</v>
      </c>
      <c r="J82" s="34" t="str">
        <f>E21</f>
        <v>Ing. Luboš Rajniš</v>
      </c>
      <c r="K82" s="38"/>
      <c r="L82" s="108"/>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IF(E18="","",E18)</f>
        <v>Vyplň údaj</v>
      </c>
      <c r="G83" s="38"/>
      <c r="H83" s="38"/>
      <c r="I83" s="31" t="s">
        <v>37</v>
      </c>
      <c r="J83" s="34" t="str">
        <f>E24</f>
        <v xml:space="preserve"> </v>
      </c>
      <c r="K83" s="38"/>
      <c r="L83" s="108"/>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08"/>
      <c r="S84" s="36"/>
      <c r="T84" s="36"/>
      <c r="U84" s="36"/>
      <c r="V84" s="36"/>
      <c r="W84" s="36"/>
      <c r="X84" s="36"/>
      <c r="Y84" s="36"/>
      <c r="Z84" s="36"/>
      <c r="AA84" s="36"/>
      <c r="AB84" s="36"/>
      <c r="AC84" s="36"/>
      <c r="AD84" s="36"/>
      <c r="AE84" s="36"/>
    </row>
    <row r="85" spans="1:65" s="11" customFormat="1" ht="29.25" customHeight="1">
      <c r="A85" s="148"/>
      <c r="B85" s="149"/>
      <c r="C85" s="150" t="s">
        <v>128</v>
      </c>
      <c r="D85" s="151" t="s">
        <v>60</v>
      </c>
      <c r="E85" s="151" t="s">
        <v>56</v>
      </c>
      <c r="F85" s="151" t="s">
        <v>57</v>
      </c>
      <c r="G85" s="151" t="s">
        <v>129</v>
      </c>
      <c r="H85" s="151" t="s">
        <v>130</v>
      </c>
      <c r="I85" s="151" t="s">
        <v>131</v>
      </c>
      <c r="J85" s="151" t="s">
        <v>103</v>
      </c>
      <c r="K85" s="152" t="s">
        <v>132</v>
      </c>
      <c r="L85" s="153"/>
      <c r="M85" s="70" t="s">
        <v>21</v>
      </c>
      <c r="N85" s="71" t="s">
        <v>45</v>
      </c>
      <c r="O85" s="71" t="s">
        <v>133</v>
      </c>
      <c r="P85" s="71" t="s">
        <v>134</v>
      </c>
      <c r="Q85" s="71" t="s">
        <v>135</v>
      </c>
      <c r="R85" s="71" t="s">
        <v>136</v>
      </c>
      <c r="S85" s="71" t="s">
        <v>137</v>
      </c>
      <c r="T85" s="72" t="s">
        <v>138</v>
      </c>
      <c r="U85" s="148"/>
      <c r="V85" s="148"/>
      <c r="W85" s="148"/>
      <c r="X85" s="148"/>
      <c r="Y85" s="148"/>
      <c r="Z85" s="148"/>
      <c r="AA85" s="148"/>
      <c r="AB85" s="148"/>
      <c r="AC85" s="148"/>
      <c r="AD85" s="148"/>
      <c r="AE85" s="148"/>
    </row>
    <row r="86" spans="1:65" s="2" customFormat="1" ht="22.9" customHeight="1">
      <c r="A86" s="36"/>
      <c r="B86" s="37"/>
      <c r="C86" s="77" t="s">
        <v>139</v>
      </c>
      <c r="D86" s="38"/>
      <c r="E86" s="38"/>
      <c r="F86" s="38"/>
      <c r="G86" s="38"/>
      <c r="H86" s="38"/>
      <c r="I86" s="38"/>
      <c r="J86" s="154">
        <f>BK86</f>
        <v>0</v>
      </c>
      <c r="K86" s="38"/>
      <c r="L86" s="41"/>
      <c r="M86" s="73"/>
      <c r="N86" s="155"/>
      <c r="O86" s="74"/>
      <c r="P86" s="156">
        <f>P87+P90</f>
        <v>0</v>
      </c>
      <c r="Q86" s="74"/>
      <c r="R86" s="156">
        <f>R87+R90</f>
        <v>0.22119999999999998</v>
      </c>
      <c r="S86" s="74"/>
      <c r="T86" s="157">
        <f>T87+T90</f>
        <v>2.5</v>
      </c>
      <c r="U86" s="36"/>
      <c r="V86" s="36"/>
      <c r="W86" s="36"/>
      <c r="X86" s="36"/>
      <c r="Y86" s="36"/>
      <c r="Z86" s="36"/>
      <c r="AA86" s="36"/>
      <c r="AB86" s="36"/>
      <c r="AC86" s="36"/>
      <c r="AD86" s="36"/>
      <c r="AE86" s="36"/>
      <c r="AT86" s="19" t="s">
        <v>74</v>
      </c>
      <c r="AU86" s="19" t="s">
        <v>104</v>
      </c>
      <c r="BK86" s="158">
        <f>BK87+BK90</f>
        <v>0</v>
      </c>
    </row>
    <row r="87" spans="1:65" s="12" customFormat="1" ht="25.9" customHeight="1">
      <c r="B87" s="159"/>
      <c r="C87" s="160"/>
      <c r="D87" s="161" t="s">
        <v>74</v>
      </c>
      <c r="E87" s="162" t="s">
        <v>140</v>
      </c>
      <c r="F87" s="162" t="s">
        <v>141</v>
      </c>
      <c r="G87" s="160"/>
      <c r="H87" s="160"/>
      <c r="I87" s="163"/>
      <c r="J87" s="164">
        <f>BK87</f>
        <v>0</v>
      </c>
      <c r="K87" s="160"/>
      <c r="L87" s="165"/>
      <c r="M87" s="166"/>
      <c r="N87" s="167"/>
      <c r="O87" s="167"/>
      <c r="P87" s="168">
        <f>P88</f>
        <v>0</v>
      </c>
      <c r="Q87" s="167"/>
      <c r="R87" s="168">
        <f>R88</f>
        <v>0</v>
      </c>
      <c r="S87" s="167"/>
      <c r="T87" s="169">
        <f>T88</f>
        <v>2.5</v>
      </c>
      <c r="AR87" s="170" t="s">
        <v>83</v>
      </c>
      <c r="AT87" s="171" t="s">
        <v>74</v>
      </c>
      <c r="AU87" s="171" t="s">
        <v>75</v>
      </c>
      <c r="AY87" s="170" t="s">
        <v>142</v>
      </c>
      <c r="BK87" s="172">
        <f>BK88</f>
        <v>0</v>
      </c>
    </row>
    <row r="88" spans="1:65" s="12" customFormat="1" ht="22.9" customHeight="1">
      <c r="B88" s="159"/>
      <c r="C88" s="160"/>
      <c r="D88" s="161" t="s">
        <v>74</v>
      </c>
      <c r="E88" s="173" t="s">
        <v>223</v>
      </c>
      <c r="F88" s="173" t="s">
        <v>521</v>
      </c>
      <c r="G88" s="160"/>
      <c r="H88" s="160"/>
      <c r="I88" s="163"/>
      <c r="J88" s="174">
        <f>BK88</f>
        <v>0</v>
      </c>
      <c r="K88" s="160"/>
      <c r="L88" s="165"/>
      <c r="M88" s="166"/>
      <c r="N88" s="167"/>
      <c r="O88" s="167"/>
      <c r="P88" s="168">
        <f>P89</f>
        <v>0</v>
      </c>
      <c r="Q88" s="167"/>
      <c r="R88" s="168">
        <f>R89</f>
        <v>0</v>
      </c>
      <c r="S88" s="167"/>
      <c r="T88" s="169">
        <f>T89</f>
        <v>2.5</v>
      </c>
      <c r="AR88" s="170" t="s">
        <v>83</v>
      </c>
      <c r="AT88" s="171" t="s">
        <v>74</v>
      </c>
      <c r="AU88" s="171" t="s">
        <v>83</v>
      </c>
      <c r="AY88" s="170" t="s">
        <v>142</v>
      </c>
      <c r="BK88" s="172">
        <f>BK89</f>
        <v>0</v>
      </c>
    </row>
    <row r="89" spans="1:65" s="2" customFormat="1" ht="16.5" customHeight="1">
      <c r="A89" s="36"/>
      <c r="B89" s="37"/>
      <c r="C89" s="175" t="s">
        <v>83</v>
      </c>
      <c r="D89" s="175" t="s">
        <v>145</v>
      </c>
      <c r="E89" s="176" t="s">
        <v>1509</v>
      </c>
      <c r="F89" s="177" t="s">
        <v>1510</v>
      </c>
      <c r="G89" s="178" t="s">
        <v>1350</v>
      </c>
      <c r="H89" s="179">
        <v>1</v>
      </c>
      <c r="I89" s="180"/>
      <c r="J89" s="181">
        <f>ROUND(I89*H89,2)</f>
        <v>0</v>
      </c>
      <c r="K89" s="177" t="s">
        <v>866</v>
      </c>
      <c r="L89" s="41"/>
      <c r="M89" s="182" t="s">
        <v>21</v>
      </c>
      <c r="N89" s="183" t="s">
        <v>46</v>
      </c>
      <c r="O89" s="66"/>
      <c r="P89" s="184">
        <f>O89*H89</f>
        <v>0</v>
      </c>
      <c r="Q89" s="184">
        <v>0</v>
      </c>
      <c r="R89" s="184">
        <f>Q89*H89</f>
        <v>0</v>
      </c>
      <c r="S89" s="184">
        <v>2.5</v>
      </c>
      <c r="T89" s="185">
        <f>S89*H89</f>
        <v>2.5</v>
      </c>
      <c r="U89" s="36"/>
      <c r="V89" s="36"/>
      <c r="W89" s="36"/>
      <c r="X89" s="36"/>
      <c r="Y89" s="36"/>
      <c r="Z89" s="36"/>
      <c r="AA89" s="36"/>
      <c r="AB89" s="36"/>
      <c r="AC89" s="36"/>
      <c r="AD89" s="36"/>
      <c r="AE89" s="36"/>
      <c r="AR89" s="186" t="s">
        <v>150</v>
      </c>
      <c r="AT89" s="186" t="s">
        <v>145</v>
      </c>
      <c r="AU89" s="186" t="s">
        <v>85</v>
      </c>
      <c r="AY89" s="19" t="s">
        <v>142</v>
      </c>
      <c r="BE89" s="187">
        <f>IF(N89="základní",J89,0)</f>
        <v>0</v>
      </c>
      <c r="BF89" s="187">
        <f>IF(N89="snížená",J89,0)</f>
        <v>0</v>
      </c>
      <c r="BG89" s="187">
        <f>IF(N89="zákl. přenesená",J89,0)</f>
        <v>0</v>
      </c>
      <c r="BH89" s="187">
        <f>IF(N89="sníž. přenesená",J89,0)</f>
        <v>0</v>
      </c>
      <c r="BI89" s="187">
        <f>IF(N89="nulová",J89,0)</f>
        <v>0</v>
      </c>
      <c r="BJ89" s="19" t="s">
        <v>83</v>
      </c>
      <c r="BK89" s="187">
        <f>ROUND(I89*H89,2)</f>
        <v>0</v>
      </c>
      <c r="BL89" s="19" t="s">
        <v>150</v>
      </c>
      <c r="BM89" s="186" t="s">
        <v>1511</v>
      </c>
    </row>
    <row r="90" spans="1:65" s="12" customFormat="1" ht="25.9" customHeight="1">
      <c r="B90" s="159"/>
      <c r="C90" s="160"/>
      <c r="D90" s="161" t="s">
        <v>74</v>
      </c>
      <c r="E90" s="162" t="s">
        <v>665</v>
      </c>
      <c r="F90" s="162" t="s">
        <v>666</v>
      </c>
      <c r="G90" s="160"/>
      <c r="H90" s="160"/>
      <c r="I90" s="163"/>
      <c r="J90" s="164">
        <f>BK90</f>
        <v>0</v>
      </c>
      <c r="K90" s="160"/>
      <c r="L90" s="165"/>
      <c r="M90" s="166"/>
      <c r="N90" s="167"/>
      <c r="O90" s="167"/>
      <c r="P90" s="168">
        <f>P91+P98+P102+P108</f>
        <v>0</v>
      </c>
      <c r="Q90" s="167"/>
      <c r="R90" s="168">
        <f>R91+R98+R102+R108</f>
        <v>0.22119999999999998</v>
      </c>
      <c r="S90" s="167"/>
      <c r="T90" s="169">
        <f>T91+T98+T102+T108</f>
        <v>0</v>
      </c>
      <c r="AR90" s="170" t="s">
        <v>85</v>
      </c>
      <c r="AT90" s="171" t="s">
        <v>74</v>
      </c>
      <c r="AU90" s="171" t="s">
        <v>75</v>
      </c>
      <c r="AY90" s="170" t="s">
        <v>142</v>
      </c>
      <c r="BK90" s="172">
        <f>BK91+BK98+BK102+BK108</f>
        <v>0</v>
      </c>
    </row>
    <row r="91" spans="1:65" s="12" customFormat="1" ht="22.9" customHeight="1">
      <c r="B91" s="159"/>
      <c r="C91" s="160"/>
      <c r="D91" s="161" t="s">
        <v>74</v>
      </c>
      <c r="E91" s="173" t="s">
        <v>1512</v>
      </c>
      <c r="F91" s="173" t="s">
        <v>1513</v>
      </c>
      <c r="G91" s="160"/>
      <c r="H91" s="160"/>
      <c r="I91" s="163"/>
      <c r="J91" s="174">
        <f>BK91</f>
        <v>0</v>
      </c>
      <c r="K91" s="160"/>
      <c r="L91" s="165"/>
      <c r="M91" s="166"/>
      <c r="N91" s="167"/>
      <c r="O91" s="167"/>
      <c r="P91" s="168">
        <f>SUM(P92:P97)</f>
        <v>0</v>
      </c>
      <c r="Q91" s="167"/>
      <c r="R91" s="168">
        <f>SUM(R92:R97)</f>
        <v>7.1039999999999992E-2</v>
      </c>
      <c r="S91" s="167"/>
      <c r="T91" s="169">
        <f>SUM(T92:T97)</f>
        <v>0</v>
      </c>
      <c r="AR91" s="170" t="s">
        <v>85</v>
      </c>
      <c r="AT91" s="171" t="s">
        <v>74</v>
      </c>
      <c r="AU91" s="171" t="s">
        <v>83</v>
      </c>
      <c r="AY91" s="170" t="s">
        <v>142</v>
      </c>
      <c r="BK91" s="172">
        <f>SUM(BK92:BK97)</f>
        <v>0</v>
      </c>
    </row>
    <row r="92" spans="1:65" s="2" customFormat="1" ht="16.5" customHeight="1">
      <c r="A92" s="36"/>
      <c r="B92" s="37"/>
      <c r="C92" s="175" t="s">
        <v>85</v>
      </c>
      <c r="D92" s="175" t="s">
        <v>145</v>
      </c>
      <c r="E92" s="176" t="s">
        <v>1514</v>
      </c>
      <c r="F92" s="177" t="s">
        <v>1515</v>
      </c>
      <c r="G92" s="178" t="s">
        <v>167</v>
      </c>
      <c r="H92" s="179">
        <v>10</v>
      </c>
      <c r="I92" s="180"/>
      <c r="J92" s="181">
        <f>ROUND(I92*H92,2)</f>
        <v>0</v>
      </c>
      <c r="K92" s="177" t="s">
        <v>866</v>
      </c>
      <c r="L92" s="41"/>
      <c r="M92" s="182" t="s">
        <v>21</v>
      </c>
      <c r="N92" s="183" t="s">
        <v>46</v>
      </c>
      <c r="O92" s="66"/>
      <c r="P92" s="184">
        <f>O92*H92</f>
        <v>0</v>
      </c>
      <c r="Q92" s="184">
        <v>1.4E-3</v>
      </c>
      <c r="R92" s="184">
        <f>Q92*H92</f>
        <v>1.4E-2</v>
      </c>
      <c r="S92" s="184">
        <v>0</v>
      </c>
      <c r="T92" s="185">
        <f>S92*H92</f>
        <v>0</v>
      </c>
      <c r="U92" s="36"/>
      <c r="V92" s="36"/>
      <c r="W92" s="36"/>
      <c r="X92" s="36"/>
      <c r="Y92" s="36"/>
      <c r="Z92" s="36"/>
      <c r="AA92" s="36"/>
      <c r="AB92" s="36"/>
      <c r="AC92" s="36"/>
      <c r="AD92" s="36"/>
      <c r="AE92" s="36"/>
      <c r="AR92" s="186" t="s">
        <v>265</v>
      </c>
      <c r="AT92" s="186" t="s">
        <v>145</v>
      </c>
      <c r="AU92" s="186" t="s">
        <v>85</v>
      </c>
      <c r="AY92" s="19" t="s">
        <v>142</v>
      </c>
      <c r="BE92" s="187">
        <f>IF(N92="základní",J92,0)</f>
        <v>0</v>
      </c>
      <c r="BF92" s="187">
        <f>IF(N92="snížená",J92,0)</f>
        <v>0</v>
      </c>
      <c r="BG92" s="187">
        <f>IF(N92="zákl. přenesená",J92,0)</f>
        <v>0</v>
      </c>
      <c r="BH92" s="187">
        <f>IF(N92="sníž. přenesená",J92,0)</f>
        <v>0</v>
      </c>
      <c r="BI92" s="187">
        <f>IF(N92="nulová",J92,0)</f>
        <v>0</v>
      </c>
      <c r="BJ92" s="19" t="s">
        <v>83</v>
      </c>
      <c r="BK92" s="187">
        <f>ROUND(I92*H92,2)</f>
        <v>0</v>
      </c>
      <c r="BL92" s="19" t="s">
        <v>265</v>
      </c>
      <c r="BM92" s="186" t="s">
        <v>1516</v>
      </c>
    </row>
    <row r="93" spans="1:65" s="2" customFormat="1" ht="19.5">
      <c r="A93" s="36"/>
      <c r="B93" s="37"/>
      <c r="C93" s="38"/>
      <c r="D93" s="195" t="s">
        <v>190</v>
      </c>
      <c r="E93" s="38"/>
      <c r="F93" s="237" t="s">
        <v>1517</v>
      </c>
      <c r="G93" s="38"/>
      <c r="H93" s="38"/>
      <c r="I93" s="190"/>
      <c r="J93" s="38"/>
      <c r="K93" s="38"/>
      <c r="L93" s="41"/>
      <c r="M93" s="191"/>
      <c r="N93" s="192"/>
      <c r="O93" s="66"/>
      <c r="P93" s="66"/>
      <c r="Q93" s="66"/>
      <c r="R93" s="66"/>
      <c r="S93" s="66"/>
      <c r="T93" s="67"/>
      <c r="U93" s="36"/>
      <c r="V93" s="36"/>
      <c r="W93" s="36"/>
      <c r="X93" s="36"/>
      <c r="Y93" s="36"/>
      <c r="Z93" s="36"/>
      <c r="AA93" s="36"/>
      <c r="AB93" s="36"/>
      <c r="AC93" s="36"/>
      <c r="AD93" s="36"/>
      <c r="AE93" s="36"/>
      <c r="AT93" s="19" t="s">
        <v>190</v>
      </c>
      <c r="AU93" s="19" t="s">
        <v>85</v>
      </c>
    </row>
    <row r="94" spans="1:65" s="2" customFormat="1" ht="16.5" customHeight="1">
      <c r="A94" s="36"/>
      <c r="B94" s="37"/>
      <c r="C94" s="175" t="s">
        <v>143</v>
      </c>
      <c r="D94" s="175" t="s">
        <v>145</v>
      </c>
      <c r="E94" s="176" t="s">
        <v>1518</v>
      </c>
      <c r="F94" s="177" t="s">
        <v>1519</v>
      </c>
      <c r="G94" s="178" t="s">
        <v>167</v>
      </c>
      <c r="H94" s="179">
        <v>10</v>
      </c>
      <c r="I94" s="180"/>
      <c r="J94" s="181">
        <f>ROUND(I94*H94,2)</f>
        <v>0</v>
      </c>
      <c r="K94" s="177" t="s">
        <v>866</v>
      </c>
      <c r="L94" s="41"/>
      <c r="M94" s="182" t="s">
        <v>21</v>
      </c>
      <c r="N94" s="183" t="s">
        <v>46</v>
      </c>
      <c r="O94" s="66"/>
      <c r="P94" s="184">
        <f>O94*H94</f>
        <v>0</v>
      </c>
      <c r="Q94" s="184">
        <v>1.8400000000000001E-3</v>
      </c>
      <c r="R94" s="184">
        <f>Q94*H94</f>
        <v>1.84E-2</v>
      </c>
      <c r="S94" s="184">
        <v>0</v>
      </c>
      <c r="T94" s="185">
        <f>S94*H94</f>
        <v>0</v>
      </c>
      <c r="U94" s="36"/>
      <c r="V94" s="36"/>
      <c r="W94" s="36"/>
      <c r="X94" s="36"/>
      <c r="Y94" s="36"/>
      <c r="Z94" s="36"/>
      <c r="AA94" s="36"/>
      <c r="AB94" s="36"/>
      <c r="AC94" s="36"/>
      <c r="AD94" s="36"/>
      <c r="AE94" s="36"/>
      <c r="AR94" s="186" t="s">
        <v>265</v>
      </c>
      <c r="AT94" s="186" t="s">
        <v>145</v>
      </c>
      <c r="AU94" s="186" t="s">
        <v>85</v>
      </c>
      <c r="AY94" s="19" t="s">
        <v>142</v>
      </c>
      <c r="BE94" s="187">
        <f>IF(N94="základní",J94,0)</f>
        <v>0</v>
      </c>
      <c r="BF94" s="187">
        <f>IF(N94="snížená",J94,0)</f>
        <v>0</v>
      </c>
      <c r="BG94" s="187">
        <f>IF(N94="zákl. přenesená",J94,0)</f>
        <v>0</v>
      </c>
      <c r="BH94" s="187">
        <f>IF(N94="sníž. přenesená",J94,0)</f>
        <v>0</v>
      </c>
      <c r="BI94" s="187">
        <f>IF(N94="nulová",J94,0)</f>
        <v>0</v>
      </c>
      <c r="BJ94" s="19" t="s">
        <v>83</v>
      </c>
      <c r="BK94" s="187">
        <f>ROUND(I94*H94,2)</f>
        <v>0</v>
      </c>
      <c r="BL94" s="19" t="s">
        <v>265</v>
      </c>
      <c r="BM94" s="186" t="s">
        <v>1520</v>
      </c>
    </row>
    <row r="95" spans="1:65" s="2" customFormat="1" ht="19.5">
      <c r="A95" s="36"/>
      <c r="B95" s="37"/>
      <c r="C95" s="38"/>
      <c r="D95" s="195" t="s">
        <v>190</v>
      </c>
      <c r="E95" s="38"/>
      <c r="F95" s="237" t="s">
        <v>1517</v>
      </c>
      <c r="G95" s="38"/>
      <c r="H95" s="38"/>
      <c r="I95" s="190"/>
      <c r="J95" s="38"/>
      <c r="K95" s="38"/>
      <c r="L95" s="41"/>
      <c r="M95" s="191"/>
      <c r="N95" s="192"/>
      <c r="O95" s="66"/>
      <c r="P95" s="66"/>
      <c r="Q95" s="66"/>
      <c r="R95" s="66"/>
      <c r="S95" s="66"/>
      <c r="T95" s="67"/>
      <c r="U95" s="36"/>
      <c r="V95" s="36"/>
      <c r="W95" s="36"/>
      <c r="X95" s="36"/>
      <c r="Y95" s="36"/>
      <c r="Z95" s="36"/>
      <c r="AA95" s="36"/>
      <c r="AB95" s="36"/>
      <c r="AC95" s="36"/>
      <c r="AD95" s="36"/>
      <c r="AE95" s="36"/>
      <c r="AT95" s="19" t="s">
        <v>190</v>
      </c>
      <c r="AU95" s="19" t="s">
        <v>85</v>
      </c>
    </row>
    <row r="96" spans="1:65" s="2" customFormat="1" ht="16.5" customHeight="1">
      <c r="A96" s="36"/>
      <c r="B96" s="37"/>
      <c r="C96" s="175" t="s">
        <v>150</v>
      </c>
      <c r="D96" s="175" t="s">
        <v>145</v>
      </c>
      <c r="E96" s="176" t="s">
        <v>1521</v>
      </c>
      <c r="F96" s="177" t="s">
        <v>1522</v>
      </c>
      <c r="G96" s="178" t="s">
        <v>167</v>
      </c>
      <c r="H96" s="179">
        <v>5</v>
      </c>
      <c r="I96" s="180"/>
      <c r="J96" s="181">
        <f>ROUND(I96*H96,2)</f>
        <v>0</v>
      </c>
      <c r="K96" s="177" t="s">
        <v>866</v>
      </c>
      <c r="L96" s="41"/>
      <c r="M96" s="182" t="s">
        <v>21</v>
      </c>
      <c r="N96" s="183" t="s">
        <v>46</v>
      </c>
      <c r="O96" s="66"/>
      <c r="P96" s="184">
        <f>O96*H96</f>
        <v>0</v>
      </c>
      <c r="Q96" s="184">
        <v>1.8400000000000001E-3</v>
      </c>
      <c r="R96" s="184">
        <f>Q96*H96</f>
        <v>9.1999999999999998E-3</v>
      </c>
      <c r="S96" s="184">
        <v>0</v>
      </c>
      <c r="T96" s="185">
        <f>S96*H96</f>
        <v>0</v>
      </c>
      <c r="U96" s="36"/>
      <c r="V96" s="36"/>
      <c r="W96" s="36"/>
      <c r="X96" s="36"/>
      <c r="Y96" s="36"/>
      <c r="Z96" s="36"/>
      <c r="AA96" s="36"/>
      <c r="AB96" s="36"/>
      <c r="AC96" s="36"/>
      <c r="AD96" s="36"/>
      <c r="AE96" s="36"/>
      <c r="AR96" s="186" t="s">
        <v>265</v>
      </c>
      <c r="AT96" s="186" t="s">
        <v>145</v>
      </c>
      <c r="AU96" s="186" t="s">
        <v>85</v>
      </c>
      <c r="AY96" s="19" t="s">
        <v>142</v>
      </c>
      <c r="BE96" s="187">
        <f>IF(N96="základní",J96,0)</f>
        <v>0</v>
      </c>
      <c r="BF96" s="187">
        <f>IF(N96="snížená",J96,0)</f>
        <v>0</v>
      </c>
      <c r="BG96" s="187">
        <f>IF(N96="zákl. přenesená",J96,0)</f>
        <v>0</v>
      </c>
      <c r="BH96" s="187">
        <f>IF(N96="sníž. přenesená",J96,0)</f>
        <v>0</v>
      </c>
      <c r="BI96" s="187">
        <f>IF(N96="nulová",J96,0)</f>
        <v>0</v>
      </c>
      <c r="BJ96" s="19" t="s">
        <v>83</v>
      </c>
      <c r="BK96" s="187">
        <f>ROUND(I96*H96,2)</f>
        <v>0</v>
      </c>
      <c r="BL96" s="19" t="s">
        <v>265</v>
      </c>
      <c r="BM96" s="186" t="s">
        <v>1523</v>
      </c>
    </row>
    <row r="97" spans="1:65" s="2" customFormat="1" ht="16.5" customHeight="1">
      <c r="A97" s="36"/>
      <c r="B97" s="37"/>
      <c r="C97" s="175" t="s">
        <v>185</v>
      </c>
      <c r="D97" s="175" t="s">
        <v>145</v>
      </c>
      <c r="E97" s="176" t="s">
        <v>1524</v>
      </c>
      <c r="F97" s="177" t="s">
        <v>1525</v>
      </c>
      <c r="G97" s="178" t="s">
        <v>167</v>
      </c>
      <c r="H97" s="179">
        <v>16</v>
      </c>
      <c r="I97" s="180"/>
      <c r="J97" s="181">
        <f>ROUND(I97*H97,2)</f>
        <v>0</v>
      </c>
      <c r="K97" s="177" t="s">
        <v>866</v>
      </c>
      <c r="L97" s="41"/>
      <c r="M97" s="182" t="s">
        <v>21</v>
      </c>
      <c r="N97" s="183" t="s">
        <v>46</v>
      </c>
      <c r="O97" s="66"/>
      <c r="P97" s="184">
        <f>O97*H97</f>
        <v>0</v>
      </c>
      <c r="Q97" s="184">
        <v>1.8400000000000001E-3</v>
      </c>
      <c r="R97" s="184">
        <f>Q97*H97</f>
        <v>2.9440000000000001E-2</v>
      </c>
      <c r="S97" s="184">
        <v>0</v>
      </c>
      <c r="T97" s="185">
        <f>S97*H97</f>
        <v>0</v>
      </c>
      <c r="U97" s="36"/>
      <c r="V97" s="36"/>
      <c r="W97" s="36"/>
      <c r="X97" s="36"/>
      <c r="Y97" s="36"/>
      <c r="Z97" s="36"/>
      <c r="AA97" s="36"/>
      <c r="AB97" s="36"/>
      <c r="AC97" s="36"/>
      <c r="AD97" s="36"/>
      <c r="AE97" s="36"/>
      <c r="AR97" s="186" t="s">
        <v>265</v>
      </c>
      <c r="AT97" s="186" t="s">
        <v>145</v>
      </c>
      <c r="AU97" s="186" t="s">
        <v>85</v>
      </c>
      <c r="AY97" s="19" t="s">
        <v>142</v>
      </c>
      <c r="BE97" s="187">
        <f>IF(N97="základní",J97,0)</f>
        <v>0</v>
      </c>
      <c r="BF97" s="187">
        <f>IF(N97="snížená",J97,0)</f>
        <v>0</v>
      </c>
      <c r="BG97" s="187">
        <f>IF(N97="zákl. přenesená",J97,0)</f>
        <v>0</v>
      </c>
      <c r="BH97" s="187">
        <f>IF(N97="sníž. přenesená",J97,0)</f>
        <v>0</v>
      </c>
      <c r="BI97" s="187">
        <f>IF(N97="nulová",J97,0)</f>
        <v>0</v>
      </c>
      <c r="BJ97" s="19" t="s">
        <v>83</v>
      </c>
      <c r="BK97" s="187">
        <f>ROUND(I97*H97,2)</f>
        <v>0</v>
      </c>
      <c r="BL97" s="19" t="s">
        <v>265</v>
      </c>
      <c r="BM97" s="186" t="s">
        <v>1526</v>
      </c>
    </row>
    <row r="98" spans="1:65" s="12" customFormat="1" ht="22.9" customHeight="1">
      <c r="B98" s="159"/>
      <c r="C98" s="160"/>
      <c r="D98" s="161" t="s">
        <v>74</v>
      </c>
      <c r="E98" s="173" t="s">
        <v>1527</v>
      </c>
      <c r="F98" s="173" t="s">
        <v>1528</v>
      </c>
      <c r="G98" s="160"/>
      <c r="H98" s="160"/>
      <c r="I98" s="163"/>
      <c r="J98" s="174">
        <f>BK98</f>
        <v>0</v>
      </c>
      <c r="K98" s="160"/>
      <c r="L98" s="165"/>
      <c r="M98" s="166"/>
      <c r="N98" s="167"/>
      <c r="O98" s="167"/>
      <c r="P98" s="168">
        <f>SUM(P99:P101)</f>
        <v>0</v>
      </c>
      <c r="Q98" s="167"/>
      <c r="R98" s="168">
        <f>SUM(R99:R101)</f>
        <v>4.0080000000000005E-2</v>
      </c>
      <c r="S98" s="167"/>
      <c r="T98" s="169">
        <f>SUM(T99:T101)</f>
        <v>0</v>
      </c>
      <c r="AR98" s="170" t="s">
        <v>85</v>
      </c>
      <c r="AT98" s="171" t="s">
        <v>74</v>
      </c>
      <c r="AU98" s="171" t="s">
        <v>83</v>
      </c>
      <c r="AY98" s="170" t="s">
        <v>142</v>
      </c>
      <c r="BK98" s="172">
        <f>SUM(BK99:BK101)</f>
        <v>0</v>
      </c>
    </row>
    <row r="99" spans="1:65" s="2" customFormat="1" ht="16.5" customHeight="1">
      <c r="A99" s="36"/>
      <c r="B99" s="37"/>
      <c r="C99" s="175" t="s">
        <v>195</v>
      </c>
      <c r="D99" s="175" t="s">
        <v>145</v>
      </c>
      <c r="E99" s="176" t="s">
        <v>1529</v>
      </c>
      <c r="F99" s="177" t="s">
        <v>1530</v>
      </c>
      <c r="G99" s="178" t="s">
        <v>174</v>
      </c>
      <c r="H99" s="179">
        <v>8</v>
      </c>
      <c r="I99" s="180"/>
      <c r="J99" s="181">
        <f>ROUND(I99*H99,2)</f>
        <v>0</v>
      </c>
      <c r="K99" s="177" t="s">
        <v>866</v>
      </c>
      <c r="L99" s="41"/>
      <c r="M99" s="182" t="s">
        <v>21</v>
      </c>
      <c r="N99" s="183" t="s">
        <v>46</v>
      </c>
      <c r="O99" s="66"/>
      <c r="P99" s="184">
        <f>O99*H99</f>
        <v>0</v>
      </c>
      <c r="Q99" s="184">
        <v>1.67E-3</v>
      </c>
      <c r="R99" s="184">
        <f>Q99*H99</f>
        <v>1.336E-2</v>
      </c>
      <c r="S99" s="184">
        <v>0</v>
      </c>
      <c r="T99" s="185">
        <f>S99*H99</f>
        <v>0</v>
      </c>
      <c r="U99" s="36"/>
      <c r="V99" s="36"/>
      <c r="W99" s="36"/>
      <c r="X99" s="36"/>
      <c r="Y99" s="36"/>
      <c r="Z99" s="36"/>
      <c r="AA99" s="36"/>
      <c r="AB99" s="36"/>
      <c r="AC99" s="36"/>
      <c r="AD99" s="36"/>
      <c r="AE99" s="36"/>
      <c r="AR99" s="186" t="s">
        <v>265</v>
      </c>
      <c r="AT99" s="186" t="s">
        <v>145</v>
      </c>
      <c r="AU99" s="186" t="s">
        <v>85</v>
      </c>
      <c r="AY99" s="19" t="s">
        <v>142</v>
      </c>
      <c r="BE99" s="187">
        <f>IF(N99="základní",J99,0)</f>
        <v>0</v>
      </c>
      <c r="BF99" s="187">
        <f>IF(N99="snížená",J99,0)</f>
        <v>0</v>
      </c>
      <c r="BG99" s="187">
        <f>IF(N99="zákl. přenesená",J99,0)</f>
        <v>0</v>
      </c>
      <c r="BH99" s="187">
        <f>IF(N99="sníž. přenesená",J99,0)</f>
        <v>0</v>
      </c>
      <c r="BI99" s="187">
        <f>IF(N99="nulová",J99,0)</f>
        <v>0</v>
      </c>
      <c r="BJ99" s="19" t="s">
        <v>83</v>
      </c>
      <c r="BK99" s="187">
        <f>ROUND(I99*H99,2)</f>
        <v>0</v>
      </c>
      <c r="BL99" s="19" t="s">
        <v>265</v>
      </c>
      <c r="BM99" s="186" t="s">
        <v>1531</v>
      </c>
    </row>
    <row r="100" spans="1:65" s="2" customFormat="1" ht="16.5" customHeight="1">
      <c r="A100" s="36"/>
      <c r="B100" s="37"/>
      <c r="C100" s="175" t="s">
        <v>205</v>
      </c>
      <c r="D100" s="175" t="s">
        <v>145</v>
      </c>
      <c r="E100" s="176" t="s">
        <v>1532</v>
      </c>
      <c r="F100" s="177" t="s">
        <v>1533</v>
      </c>
      <c r="G100" s="178" t="s">
        <v>174</v>
      </c>
      <c r="H100" s="179">
        <v>8</v>
      </c>
      <c r="I100" s="180"/>
      <c r="J100" s="181">
        <f>ROUND(I100*H100,2)</f>
        <v>0</v>
      </c>
      <c r="K100" s="177" t="s">
        <v>866</v>
      </c>
      <c r="L100" s="41"/>
      <c r="M100" s="182" t="s">
        <v>21</v>
      </c>
      <c r="N100" s="183" t="s">
        <v>46</v>
      </c>
      <c r="O100" s="66"/>
      <c r="P100" s="184">
        <f>O100*H100</f>
        <v>0</v>
      </c>
      <c r="Q100" s="184">
        <v>1.67E-3</v>
      </c>
      <c r="R100" s="184">
        <f>Q100*H100</f>
        <v>1.336E-2</v>
      </c>
      <c r="S100" s="184">
        <v>0</v>
      </c>
      <c r="T100" s="185">
        <f>S100*H100</f>
        <v>0</v>
      </c>
      <c r="U100" s="36"/>
      <c r="V100" s="36"/>
      <c r="W100" s="36"/>
      <c r="X100" s="36"/>
      <c r="Y100" s="36"/>
      <c r="Z100" s="36"/>
      <c r="AA100" s="36"/>
      <c r="AB100" s="36"/>
      <c r="AC100" s="36"/>
      <c r="AD100" s="36"/>
      <c r="AE100" s="36"/>
      <c r="AR100" s="186" t="s">
        <v>265</v>
      </c>
      <c r="AT100" s="186" t="s">
        <v>145</v>
      </c>
      <c r="AU100" s="186" t="s">
        <v>85</v>
      </c>
      <c r="AY100" s="19" t="s">
        <v>142</v>
      </c>
      <c r="BE100" s="187">
        <f>IF(N100="základní",J100,0)</f>
        <v>0</v>
      </c>
      <c r="BF100" s="187">
        <f>IF(N100="snížená",J100,0)</f>
        <v>0</v>
      </c>
      <c r="BG100" s="187">
        <f>IF(N100="zákl. přenesená",J100,0)</f>
        <v>0</v>
      </c>
      <c r="BH100" s="187">
        <f>IF(N100="sníž. přenesená",J100,0)</f>
        <v>0</v>
      </c>
      <c r="BI100" s="187">
        <f>IF(N100="nulová",J100,0)</f>
        <v>0</v>
      </c>
      <c r="BJ100" s="19" t="s">
        <v>83</v>
      </c>
      <c r="BK100" s="187">
        <f>ROUND(I100*H100,2)</f>
        <v>0</v>
      </c>
      <c r="BL100" s="19" t="s">
        <v>265</v>
      </c>
      <c r="BM100" s="186" t="s">
        <v>1534</v>
      </c>
    </row>
    <row r="101" spans="1:65" s="2" customFormat="1" ht="16.5" customHeight="1">
      <c r="A101" s="36"/>
      <c r="B101" s="37"/>
      <c r="C101" s="175" t="s">
        <v>216</v>
      </c>
      <c r="D101" s="175" t="s">
        <v>145</v>
      </c>
      <c r="E101" s="176" t="s">
        <v>1535</v>
      </c>
      <c r="F101" s="177" t="s">
        <v>1536</v>
      </c>
      <c r="G101" s="178" t="s">
        <v>174</v>
      </c>
      <c r="H101" s="179">
        <v>8</v>
      </c>
      <c r="I101" s="180"/>
      <c r="J101" s="181">
        <f>ROUND(I101*H101,2)</f>
        <v>0</v>
      </c>
      <c r="K101" s="177" t="s">
        <v>866</v>
      </c>
      <c r="L101" s="41"/>
      <c r="M101" s="182" t="s">
        <v>21</v>
      </c>
      <c r="N101" s="183" t="s">
        <v>46</v>
      </c>
      <c r="O101" s="66"/>
      <c r="P101" s="184">
        <f>O101*H101</f>
        <v>0</v>
      </c>
      <c r="Q101" s="184">
        <v>1.67E-3</v>
      </c>
      <c r="R101" s="184">
        <f>Q101*H101</f>
        <v>1.336E-2</v>
      </c>
      <c r="S101" s="184">
        <v>0</v>
      </c>
      <c r="T101" s="185">
        <f>S101*H101</f>
        <v>0</v>
      </c>
      <c r="U101" s="36"/>
      <c r="V101" s="36"/>
      <c r="W101" s="36"/>
      <c r="X101" s="36"/>
      <c r="Y101" s="36"/>
      <c r="Z101" s="36"/>
      <c r="AA101" s="36"/>
      <c r="AB101" s="36"/>
      <c r="AC101" s="36"/>
      <c r="AD101" s="36"/>
      <c r="AE101" s="36"/>
      <c r="AR101" s="186" t="s">
        <v>265</v>
      </c>
      <c r="AT101" s="186" t="s">
        <v>145</v>
      </c>
      <c r="AU101" s="186" t="s">
        <v>85</v>
      </c>
      <c r="AY101" s="19" t="s">
        <v>142</v>
      </c>
      <c r="BE101" s="187">
        <f>IF(N101="základní",J101,0)</f>
        <v>0</v>
      </c>
      <c r="BF101" s="187">
        <f>IF(N101="snížená",J101,0)</f>
        <v>0</v>
      </c>
      <c r="BG101" s="187">
        <f>IF(N101="zákl. přenesená",J101,0)</f>
        <v>0</v>
      </c>
      <c r="BH101" s="187">
        <f>IF(N101="sníž. přenesená",J101,0)</f>
        <v>0</v>
      </c>
      <c r="BI101" s="187">
        <f>IF(N101="nulová",J101,0)</f>
        <v>0</v>
      </c>
      <c r="BJ101" s="19" t="s">
        <v>83</v>
      </c>
      <c r="BK101" s="187">
        <f>ROUND(I101*H101,2)</f>
        <v>0</v>
      </c>
      <c r="BL101" s="19" t="s">
        <v>265</v>
      </c>
      <c r="BM101" s="186" t="s">
        <v>1537</v>
      </c>
    </row>
    <row r="102" spans="1:65" s="12" customFormat="1" ht="22.9" customHeight="1">
      <c r="B102" s="159"/>
      <c r="C102" s="160"/>
      <c r="D102" s="161" t="s">
        <v>74</v>
      </c>
      <c r="E102" s="173" t="s">
        <v>1538</v>
      </c>
      <c r="F102" s="173" t="s">
        <v>1539</v>
      </c>
      <c r="G102" s="160"/>
      <c r="H102" s="160"/>
      <c r="I102" s="163"/>
      <c r="J102" s="174">
        <f>BK102</f>
        <v>0</v>
      </c>
      <c r="K102" s="160"/>
      <c r="L102" s="165"/>
      <c r="M102" s="166"/>
      <c r="N102" s="167"/>
      <c r="O102" s="167"/>
      <c r="P102" s="168">
        <f>SUM(P103:P107)</f>
        <v>0</v>
      </c>
      <c r="Q102" s="167"/>
      <c r="R102" s="168">
        <f>SUM(R103:R107)</f>
        <v>0.10927999999999997</v>
      </c>
      <c r="S102" s="167"/>
      <c r="T102" s="169">
        <f>SUM(T103:T107)</f>
        <v>0</v>
      </c>
      <c r="AR102" s="170" t="s">
        <v>85</v>
      </c>
      <c r="AT102" s="171" t="s">
        <v>74</v>
      </c>
      <c r="AU102" s="171" t="s">
        <v>83</v>
      </c>
      <c r="AY102" s="170" t="s">
        <v>142</v>
      </c>
      <c r="BK102" s="172">
        <f>SUM(BK103:BK107)</f>
        <v>0</v>
      </c>
    </row>
    <row r="103" spans="1:65" s="2" customFormat="1" ht="21.75" customHeight="1">
      <c r="A103" s="36"/>
      <c r="B103" s="37"/>
      <c r="C103" s="175" t="s">
        <v>223</v>
      </c>
      <c r="D103" s="175" t="s">
        <v>145</v>
      </c>
      <c r="E103" s="176" t="s">
        <v>1540</v>
      </c>
      <c r="F103" s="177" t="s">
        <v>1541</v>
      </c>
      <c r="G103" s="178" t="s">
        <v>174</v>
      </c>
      <c r="H103" s="179">
        <v>8</v>
      </c>
      <c r="I103" s="180"/>
      <c r="J103" s="181">
        <f>ROUND(I103*H103,2)</f>
        <v>0</v>
      </c>
      <c r="K103" s="177" t="s">
        <v>866</v>
      </c>
      <c r="L103" s="41"/>
      <c r="M103" s="182" t="s">
        <v>21</v>
      </c>
      <c r="N103" s="183" t="s">
        <v>46</v>
      </c>
      <c r="O103" s="66"/>
      <c r="P103" s="184">
        <f>O103*H103</f>
        <v>0</v>
      </c>
      <c r="Q103" s="184">
        <v>1.3599999999999999E-2</v>
      </c>
      <c r="R103" s="184">
        <f>Q103*H103</f>
        <v>0.10879999999999999</v>
      </c>
      <c r="S103" s="184">
        <v>0</v>
      </c>
      <c r="T103" s="185">
        <f>S103*H103</f>
        <v>0</v>
      </c>
      <c r="U103" s="36"/>
      <c r="V103" s="36"/>
      <c r="W103" s="36"/>
      <c r="X103" s="36"/>
      <c r="Y103" s="36"/>
      <c r="Z103" s="36"/>
      <c r="AA103" s="36"/>
      <c r="AB103" s="36"/>
      <c r="AC103" s="36"/>
      <c r="AD103" s="36"/>
      <c r="AE103" s="36"/>
      <c r="AR103" s="186" t="s">
        <v>265</v>
      </c>
      <c r="AT103" s="186" t="s">
        <v>145</v>
      </c>
      <c r="AU103" s="186" t="s">
        <v>85</v>
      </c>
      <c r="AY103" s="19" t="s">
        <v>142</v>
      </c>
      <c r="BE103" s="187">
        <f>IF(N103="základní",J103,0)</f>
        <v>0</v>
      </c>
      <c r="BF103" s="187">
        <f>IF(N103="snížená",J103,0)</f>
        <v>0</v>
      </c>
      <c r="BG103" s="187">
        <f>IF(N103="zákl. přenesená",J103,0)</f>
        <v>0</v>
      </c>
      <c r="BH103" s="187">
        <f>IF(N103="sníž. přenesená",J103,0)</f>
        <v>0</v>
      </c>
      <c r="BI103" s="187">
        <f>IF(N103="nulová",J103,0)</f>
        <v>0</v>
      </c>
      <c r="BJ103" s="19" t="s">
        <v>83</v>
      </c>
      <c r="BK103" s="187">
        <f>ROUND(I103*H103,2)</f>
        <v>0</v>
      </c>
      <c r="BL103" s="19" t="s">
        <v>265</v>
      </c>
      <c r="BM103" s="186" t="s">
        <v>1542</v>
      </c>
    </row>
    <row r="104" spans="1:65" s="2" customFormat="1" ht="16.5" customHeight="1">
      <c r="A104" s="36"/>
      <c r="B104" s="37"/>
      <c r="C104" s="175" t="s">
        <v>230</v>
      </c>
      <c r="D104" s="175" t="s">
        <v>145</v>
      </c>
      <c r="E104" s="176" t="s">
        <v>1543</v>
      </c>
      <c r="F104" s="177" t="s">
        <v>1544</v>
      </c>
      <c r="G104" s="178" t="s">
        <v>1350</v>
      </c>
      <c r="H104" s="179">
        <v>1</v>
      </c>
      <c r="I104" s="180"/>
      <c r="J104" s="181">
        <f>ROUND(I104*H104,2)</f>
        <v>0</v>
      </c>
      <c r="K104" s="177" t="s">
        <v>866</v>
      </c>
      <c r="L104" s="41"/>
      <c r="M104" s="182" t="s">
        <v>21</v>
      </c>
      <c r="N104" s="183" t="s">
        <v>46</v>
      </c>
      <c r="O104" s="66"/>
      <c r="P104" s="184">
        <f>O104*H104</f>
        <v>0</v>
      </c>
      <c r="Q104" s="184">
        <v>1.2E-4</v>
      </c>
      <c r="R104" s="184">
        <f>Q104*H104</f>
        <v>1.2E-4</v>
      </c>
      <c r="S104" s="184">
        <v>0</v>
      </c>
      <c r="T104" s="185">
        <f>S104*H104</f>
        <v>0</v>
      </c>
      <c r="U104" s="36"/>
      <c r="V104" s="36"/>
      <c r="W104" s="36"/>
      <c r="X104" s="36"/>
      <c r="Y104" s="36"/>
      <c r="Z104" s="36"/>
      <c r="AA104" s="36"/>
      <c r="AB104" s="36"/>
      <c r="AC104" s="36"/>
      <c r="AD104" s="36"/>
      <c r="AE104" s="36"/>
      <c r="AR104" s="186" t="s">
        <v>265</v>
      </c>
      <c r="AT104" s="186" t="s">
        <v>145</v>
      </c>
      <c r="AU104" s="186" t="s">
        <v>85</v>
      </c>
      <c r="AY104" s="19" t="s">
        <v>142</v>
      </c>
      <c r="BE104" s="187">
        <f>IF(N104="základní",J104,0)</f>
        <v>0</v>
      </c>
      <c r="BF104" s="187">
        <f>IF(N104="snížená",J104,0)</f>
        <v>0</v>
      </c>
      <c r="BG104" s="187">
        <f>IF(N104="zákl. přenesená",J104,0)</f>
        <v>0</v>
      </c>
      <c r="BH104" s="187">
        <f>IF(N104="sníž. přenesená",J104,0)</f>
        <v>0</v>
      </c>
      <c r="BI104" s="187">
        <f>IF(N104="nulová",J104,0)</f>
        <v>0</v>
      </c>
      <c r="BJ104" s="19" t="s">
        <v>83</v>
      </c>
      <c r="BK104" s="187">
        <f>ROUND(I104*H104,2)</f>
        <v>0</v>
      </c>
      <c r="BL104" s="19" t="s">
        <v>265</v>
      </c>
      <c r="BM104" s="186" t="s">
        <v>1545</v>
      </c>
    </row>
    <row r="105" spans="1:65" s="2" customFormat="1" ht="16.5" customHeight="1">
      <c r="A105" s="36"/>
      <c r="B105" s="37"/>
      <c r="C105" s="175" t="s">
        <v>235</v>
      </c>
      <c r="D105" s="175" t="s">
        <v>145</v>
      </c>
      <c r="E105" s="176" t="s">
        <v>1546</v>
      </c>
      <c r="F105" s="177" t="s">
        <v>1547</v>
      </c>
      <c r="G105" s="178" t="s">
        <v>1350</v>
      </c>
      <c r="H105" s="179">
        <v>1</v>
      </c>
      <c r="I105" s="180"/>
      <c r="J105" s="181">
        <f>ROUND(I105*H105,2)</f>
        <v>0</v>
      </c>
      <c r="K105" s="177" t="s">
        <v>866</v>
      </c>
      <c r="L105" s="41"/>
      <c r="M105" s="182" t="s">
        <v>21</v>
      </c>
      <c r="N105" s="183" t="s">
        <v>46</v>
      </c>
      <c r="O105" s="66"/>
      <c r="P105" s="184">
        <f>O105*H105</f>
        <v>0</v>
      </c>
      <c r="Q105" s="184">
        <v>1.2E-4</v>
      </c>
      <c r="R105" s="184">
        <f>Q105*H105</f>
        <v>1.2E-4</v>
      </c>
      <c r="S105" s="184">
        <v>0</v>
      </c>
      <c r="T105" s="185">
        <f>S105*H105</f>
        <v>0</v>
      </c>
      <c r="U105" s="36"/>
      <c r="V105" s="36"/>
      <c r="W105" s="36"/>
      <c r="X105" s="36"/>
      <c r="Y105" s="36"/>
      <c r="Z105" s="36"/>
      <c r="AA105" s="36"/>
      <c r="AB105" s="36"/>
      <c r="AC105" s="36"/>
      <c r="AD105" s="36"/>
      <c r="AE105" s="36"/>
      <c r="AR105" s="186" t="s">
        <v>265</v>
      </c>
      <c r="AT105" s="186" t="s">
        <v>145</v>
      </c>
      <c r="AU105" s="186" t="s">
        <v>85</v>
      </c>
      <c r="AY105" s="19" t="s">
        <v>142</v>
      </c>
      <c r="BE105" s="187">
        <f>IF(N105="základní",J105,0)</f>
        <v>0</v>
      </c>
      <c r="BF105" s="187">
        <f>IF(N105="snížená",J105,0)</f>
        <v>0</v>
      </c>
      <c r="BG105" s="187">
        <f>IF(N105="zákl. přenesená",J105,0)</f>
        <v>0</v>
      </c>
      <c r="BH105" s="187">
        <f>IF(N105="sníž. přenesená",J105,0)</f>
        <v>0</v>
      </c>
      <c r="BI105" s="187">
        <f>IF(N105="nulová",J105,0)</f>
        <v>0</v>
      </c>
      <c r="BJ105" s="19" t="s">
        <v>83</v>
      </c>
      <c r="BK105" s="187">
        <f>ROUND(I105*H105,2)</f>
        <v>0</v>
      </c>
      <c r="BL105" s="19" t="s">
        <v>265</v>
      </c>
      <c r="BM105" s="186" t="s">
        <v>1548</v>
      </c>
    </row>
    <row r="106" spans="1:65" s="2" customFormat="1" ht="16.5" customHeight="1">
      <c r="A106" s="36"/>
      <c r="B106" s="37"/>
      <c r="C106" s="175" t="s">
        <v>240</v>
      </c>
      <c r="D106" s="175" t="s">
        <v>145</v>
      </c>
      <c r="E106" s="176" t="s">
        <v>1549</v>
      </c>
      <c r="F106" s="177" t="s">
        <v>1550</v>
      </c>
      <c r="G106" s="178" t="s">
        <v>1350</v>
      </c>
      <c r="H106" s="179">
        <v>1</v>
      </c>
      <c r="I106" s="180"/>
      <c r="J106" s="181">
        <f>ROUND(I106*H106,2)</f>
        <v>0</v>
      </c>
      <c r="K106" s="177" t="s">
        <v>866</v>
      </c>
      <c r="L106" s="41"/>
      <c r="M106" s="182" t="s">
        <v>21</v>
      </c>
      <c r="N106" s="183" t="s">
        <v>46</v>
      </c>
      <c r="O106" s="66"/>
      <c r="P106" s="184">
        <f>O106*H106</f>
        <v>0</v>
      </c>
      <c r="Q106" s="184">
        <v>1.2E-4</v>
      </c>
      <c r="R106" s="184">
        <f>Q106*H106</f>
        <v>1.2E-4</v>
      </c>
      <c r="S106" s="184">
        <v>0</v>
      </c>
      <c r="T106" s="185">
        <f>S106*H106</f>
        <v>0</v>
      </c>
      <c r="U106" s="36"/>
      <c r="V106" s="36"/>
      <c r="W106" s="36"/>
      <c r="X106" s="36"/>
      <c r="Y106" s="36"/>
      <c r="Z106" s="36"/>
      <c r="AA106" s="36"/>
      <c r="AB106" s="36"/>
      <c r="AC106" s="36"/>
      <c r="AD106" s="36"/>
      <c r="AE106" s="36"/>
      <c r="AR106" s="186" t="s">
        <v>265</v>
      </c>
      <c r="AT106" s="186" t="s">
        <v>145</v>
      </c>
      <c r="AU106" s="186" t="s">
        <v>85</v>
      </c>
      <c r="AY106" s="19" t="s">
        <v>142</v>
      </c>
      <c r="BE106" s="187">
        <f>IF(N106="základní",J106,0)</f>
        <v>0</v>
      </c>
      <c r="BF106" s="187">
        <f>IF(N106="snížená",J106,0)</f>
        <v>0</v>
      </c>
      <c r="BG106" s="187">
        <f>IF(N106="zákl. přenesená",J106,0)</f>
        <v>0</v>
      </c>
      <c r="BH106" s="187">
        <f>IF(N106="sníž. přenesená",J106,0)</f>
        <v>0</v>
      </c>
      <c r="BI106" s="187">
        <f>IF(N106="nulová",J106,0)</f>
        <v>0</v>
      </c>
      <c r="BJ106" s="19" t="s">
        <v>83</v>
      </c>
      <c r="BK106" s="187">
        <f>ROUND(I106*H106,2)</f>
        <v>0</v>
      </c>
      <c r="BL106" s="19" t="s">
        <v>265</v>
      </c>
      <c r="BM106" s="186" t="s">
        <v>1551</v>
      </c>
    </row>
    <row r="107" spans="1:65" s="2" customFormat="1" ht="16.5" customHeight="1">
      <c r="A107" s="36"/>
      <c r="B107" s="37"/>
      <c r="C107" s="175" t="s">
        <v>245</v>
      </c>
      <c r="D107" s="175" t="s">
        <v>145</v>
      </c>
      <c r="E107" s="176" t="s">
        <v>1552</v>
      </c>
      <c r="F107" s="177" t="s">
        <v>1553</v>
      </c>
      <c r="G107" s="178" t="s">
        <v>1350</v>
      </c>
      <c r="H107" s="179">
        <v>1</v>
      </c>
      <c r="I107" s="180"/>
      <c r="J107" s="181">
        <f>ROUND(I107*H107,2)</f>
        <v>0</v>
      </c>
      <c r="K107" s="177" t="s">
        <v>866</v>
      </c>
      <c r="L107" s="41"/>
      <c r="M107" s="182" t="s">
        <v>21</v>
      </c>
      <c r="N107" s="183" t="s">
        <v>46</v>
      </c>
      <c r="O107" s="66"/>
      <c r="P107" s="184">
        <f>O107*H107</f>
        <v>0</v>
      </c>
      <c r="Q107" s="184">
        <v>1.2E-4</v>
      </c>
      <c r="R107" s="184">
        <f>Q107*H107</f>
        <v>1.2E-4</v>
      </c>
      <c r="S107" s="184">
        <v>0</v>
      </c>
      <c r="T107" s="185">
        <f>S107*H107</f>
        <v>0</v>
      </c>
      <c r="U107" s="36"/>
      <c r="V107" s="36"/>
      <c r="W107" s="36"/>
      <c r="X107" s="36"/>
      <c r="Y107" s="36"/>
      <c r="Z107" s="36"/>
      <c r="AA107" s="36"/>
      <c r="AB107" s="36"/>
      <c r="AC107" s="36"/>
      <c r="AD107" s="36"/>
      <c r="AE107" s="36"/>
      <c r="AR107" s="186" t="s">
        <v>265</v>
      </c>
      <c r="AT107" s="186" t="s">
        <v>145</v>
      </c>
      <c r="AU107" s="186" t="s">
        <v>85</v>
      </c>
      <c r="AY107" s="19" t="s">
        <v>142</v>
      </c>
      <c r="BE107" s="187">
        <f>IF(N107="základní",J107,0)</f>
        <v>0</v>
      </c>
      <c r="BF107" s="187">
        <f>IF(N107="snížená",J107,0)</f>
        <v>0</v>
      </c>
      <c r="BG107" s="187">
        <f>IF(N107="zákl. přenesená",J107,0)</f>
        <v>0</v>
      </c>
      <c r="BH107" s="187">
        <f>IF(N107="sníž. přenesená",J107,0)</f>
        <v>0</v>
      </c>
      <c r="BI107" s="187">
        <f>IF(N107="nulová",J107,0)</f>
        <v>0</v>
      </c>
      <c r="BJ107" s="19" t="s">
        <v>83</v>
      </c>
      <c r="BK107" s="187">
        <f>ROUND(I107*H107,2)</f>
        <v>0</v>
      </c>
      <c r="BL107" s="19" t="s">
        <v>265</v>
      </c>
      <c r="BM107" s="186" t="s">
        <v>1554</v>
      </c>
    </row>
    <row r="108" spans="1:65" s="12" customFormat="1" ht="22.9" customHeight="1">
      <c r="B108" s="159"/>
      <c r="C108" s="160"/>
      <c r="D108" s="161" t="s">
        <v>74</v>
      </c>
      <c r="E108" s="173" t="s">
        <v>1209</v>
      </c>
      <c r="F108" s="173" t="s">
        <v>1210</v>
      </c>
      <c r="G108" s="160"/>
      <c r="H108" s="160"/>
      <c r="I108" s="163"/>
      <c r="J108" s="174">
        <f>BK108</f>
        <v>0</v>
      </c>
      <c r="K108" s="160"/>
      <c r="L108" s="165"/>
      <c r="M108" s="166"/>
      <c r="N108" s="167"/>
      <c r="O108" s="167"/>
      <c r="P108" s="168">
        <f>SUM(P109:P112)</f>
        <v>0</v>
      </c>
      <c r="Q108" s="167"/>
      <c r="R108" s="168">
        <f>SUM(R109:R112)</f>
        <v>8.0000000000000004E-4</v>
      </c>
      <c r="S108" s="167"/>
      <c r="T108" s="169">
        <f>SUM(T109:T112)</f>
        <v>0</v>
      </c>
      <c r="AR108" s="170" t="s">
        <v>85</v>
      </c>
      <c r="AT108" s="171" t="s">
        <v>74</v>
      </c>
      <c r="AU108" s="171" t="s">
        <v>83</v>
      </c>
      <c r="AY108" s="170" t="s">
        <v>142</v>
      </c>
      <c r="BK108" s="172">
        <f>SUM(BK109:BK112)</f>
        <v>0</v>
      </c>
    </row>
    <row r="109" spans="1:65" s="2" customFormat="1" ht="24.2" customHeight="1">
      <c r="A109" s="36"/>
      <c r="B109" s="37"/>
      <c r="C109" s="175" t="s">
        <v>253</v>
      </c>
      <c r="D109" s="175" t="s">
        <v>145</v>
      </c>
      <c r="E109" s="176" t="s">
        <v>1555</v>
      </c>
      <c r="F109" s="177" t="s">
        <v>1556</v>
      </c>
      <c r="G109" s="178" t="s">
        <v>167</v>
      </c>
      <c r="H109" s="179">
        <v>20</v>
      </c>
      <c r="I109" s="180"/>
      <c r="J109" s="181">
        <f>ROUND(I109*H109,2)</f>
        <v>0</v>
      </c>
      <c r="K109" s="177" t="s">
        <v>149</v>
      </c>
      <c r="L109" s="41"/>
      <c r="M109" s="182" t="s">
        <v>21</v>
      </c>
      <c r="N109" s="183" t="s">
        <v>46</v>
      </c>
      <c r="O109" s="66"/>
      <c r="P109" s="184">
        <f>O109*H109</f>
        <v>0</v>
      </c>
      <c r="Q109" s="184">
        <v>2.0000000000000002E-5</v>
      </c>
      <c r="R109" s="184">
        <f>Q109*H109</f>
        <v>4.0000000000000002E-4</v>
      </c>
      <c r="S109" s="184">
        <v>0</v>
      </c>
      <c r="T109" s="185">
        <f>S109*H109</f>
        <v>0</v>
      </c>
      <c r="U109" s="36"/>
      <c r="V109" s="36"/>
      <c r="W109" s="36"/>
      <c r="X109" s="36"/>
      <c r="Y109" s="36"/>
      <c r="Z109" s="36"/>
      <c r="AA109" s="36"/>
      <c r="AB109" s="36"/>
      <c r="AC109" s="36"/>
      <c r="AD109" s="36"/>
      <c r="AE109" s="36"/>
      <c r="AR109" s="186" t="s">
        <v>265</v>
      </c>
      <c r="AT109" s="186" t="s">
        <v>145</v>
      </c>
      <c r="AU109" s="186" t="s">
        <v>85</v>
      </c>
      <c r="AY109" s="19" t="s">
        <v>142</v>
      </c>
      <c r="BE109" s="187">
        <f>IF(N109="základní",J109,0)</f>
        <v>0</v>
      </c>
      <c r="BF109" s="187">
        <f>IF(N109="snížená",J109,0)</f>
        <v>0</v>
      </c>
      <c r="BG109" s="187">
        <f>IF(N109="zákl. přenesená",J109,0)</f>
        <v>0</v>
      </c>
      <c r="BH109" s="187">
        <f>IF(N109="sníž. přenesená",J109,0)</f>
        <v>0</v>
      </c>
      <c r="BI109" s="187">
        <f>IF(N109="nulová",J109,0)</f>
        <v>0</v>
      </c>
      <c r="BJ109" s="19" t="s">
        <v>83</v>
      </c>
      <c r="BK109" s="187">
        <f>ROUND(I109*H109,2)</f>
        <v>0</v>
      </c>
      <c r="BL109" s="19" t="s">
        <v>265</v>
      </c>
      <c r="BM109" s="186" t="s">
        <v>1557</v>
      </c>
    </row>
    <row r="110" spans="1:65" s="2" customFormat="1" ht="11.25">
      <c r="A110" s="36"/>
      <c r="B110" s="37"/>
      <c r="C110" s="38"/>
      <c r="D110" s="188" t="s">
        <v>152</v>
      </c>
      <c r="E110" s="38"/>
      <c r="F110" s="189" t="s">
        <v>1558</v>
      </c>
      <c r="G110" s="38"/>
      <c r="H110" s="38"/>
      <c r="I110" s="190"/>
      <c r="J110" s="38"/>
      <c r="K110" s="38"/>
      <c r="L110" s="41"/>
      <c r="M110" s="191"/>
      <c r="N110" s="192"/>
      <c r="O110" s="66"/>
      <c r="P110" s="66"/>
      <c r="Q110" s="66"/>
      <c r="R110" s="66"/>
      <c r="S110" s="66"/>
      <c r="T110" s="67"/>
      <c r="U110" s="36"/>
      <c r="V110" s="36"/>
      <c r="W110" s="36"/>
      <c r="X110" s="36"/>
      <c r="Y110" s="36"/>
      <c r="Z110" s="36"/>
      <c r="AA110" s="36"/>
      <c r="AB110" s="36"/>
      <c r="AC110" s="36"/>
      <c r="AD110" s="36"/>
      <c r="AE110" s="36"/>
      <c r="AT110" s="19" t="s">
        <v>152</v>
      </c>
      <c r="AU110" s="19" t="s">
        <v>85</v>
      </c>
    </row>
    <row r="111" spans="1:65" s="2" customFormat="1" ht="21.75" customHeight="1">
      <c r="A111" s="36"/>
      <c r="B111" s="37"/>
      <c r="C111" s="175" t="s">
        <v>8</v>
      </c>
      <c r="D111" s="175" t="s">
        <v>145</v>
      </c>
      <c r="E111" s="176" t="s">
        <v>1559</v>
      </c>
      <c r="F111" s="177" t="s">
        <v>1560</v>
      </c>
      <c r="G111" s="178" t="s">
        <v>167</v>
      </c>
      <c r="H111" s="179">
        <v>20</v>
      </c>
      <c r="I111" s="180"/>
      <c r="J111" s="181">
        <f>ROUND(I111*H111,2)</f>
        <v>0</v>
      </c>
      <c r="K111" s="177" t="s">
        <v>149</v>
      </c>
      <c r="L111" s="41"/>
      <c r="M111" s="182" t="s">
        <v>21</v>
      </c>
      <c r="N111" s="183" t="s">
        <v>46</v>
      </c>
      <c r="O111" s="66"/>
      <c r="P111" s="184">
        <f>O111*H111</f>
        <v>0</v>
      </c>
      <c r="Q111" s="184">
        <v>2.0000000000000002E-5</v>
      </c>
      <c r="R111" s="184">
        <f>Q111*H111</f>
        <v>4.0000000000000002E-4</v>
      </c>
      <c r="S111" s="184">
        <v>0</v>
      </c>
      <c r="T111" s="185">
        <f>S111*H111</f>
        <v>0</v>
      </c>
      <c r="U111" s="36"/>
      <c r="V111" s="36"/>
      <c r="W111" s="36"/>
      <c r="X111" s="36"/>
      <c r="Y111" s="36"/>
      <c r="Z111" s="36"/>
      <c r="AA111" s="36"/>
      <c r="AB111" s="36"/>
      <c r="AC111" s="36"/>
      <c r="AD111" s="36"/>
      <c r="AE111" s="36"/>
      <c r="AR111" s="186" t="s">
        <v>265</v>
      </c>
      <c r="AT111" s="186" t="s">
        <v>145</v>
      </c>
      <c r="AU111" s="186" t="s">
        <v>85</v>
      </c>
      <c r="AY111" s="19" t="s">
        <v>142</v>
      </c>
      <c r="BE111" s="187">
        <f>IF(N111="základní",J111,0)</f>
        <v>0</v>
      </c>
      <c r="BF111" s="187">
        <f>IF(N111="snížená",J111,0)</f>
        <v>0</v>
      </c>
      <c r="BG111" s="187">
        <f>IF(N111="zákl. přenesená",J111,0)</f>
        <v>0</v>
      </c>
      <c r="BH111" s="187">
        <f>IF(N111="sníž. přenesená",J111,0)</f>
        <v>0</v>
      </c>
      <c r="BI111" s="187">
        <f>IF(N111="nulová",J111,0)</f>
        <v>0</v>
      </c>
      <c r="BJ111" s="19" t="s">
        <v>83</v>
      </c>
      <c r="BK111" s="187">
        <f>ROUND(I111*H111,2)</f>
        <v>0</v>
      </c>
      <c r="BL111" s="19" t="s">
        <v>265</v>
      </c>
      <c r="BM111" s="186" t="s">
        <v>1561</v>
      </c>
    </row>
    <row r="112" spans="1:65" s="2" customFormat="1" ht="11.25">
      <c r="A112" s="36"/>
      <c r="B112" s="37"/>
      <c r="C112" s="38"/>
      <c r="D112" s="188" t="s">
        <v>152</v>
      </c>
      <c r="E112" s="38"/>
      <c r="F112" s="189" t="s">
        <v>1562</v>
      </c>
      <c r="G112" s="38"/>
      <c r="H112" s="38"/>
      <c r="I112" s="190"/>
      <c r="J112" s="38"/>
      <c r="K112" s="38"/>
      <c r="L112" s="41"/>
      <c r="M112" s="251"/>
      <c r="N112" s="252"/>
      <c r="O112" s="253"/>
      <c r="P112" s="253"/>
      <c r="Q112" s="253"/>
      <c r="R112" s="253"/>
      <c r="S112" s="253"/>
      <c r="T112" s="254"/>
      <c r="U112" s="36"/>
      <c r="V112" s="36"/>
      <c r="W112" s="36"/>
      <c r="X112" s="36"/>
      <c r="Y112" s="36"/>
      <c r="Z112" s="36"/>
      <c r="AA112" s="36"/>
      <c r="AB112" s="36"/>
      <c r="AC112" s="36"/>
      <c r="AD112" s="36"/>
      <c r="AE112" s="36"/>
      <c r="AT112" s="19" t="s">
        <v>152</v>
      </c>
      <c r="AU112" s="19" t="s">
        <v>85</v>
      </c>
    </row>
    <row r="113" spans="1:31" s="2" customFormat="1" ht="6.95" customHeight="1">
      <c r="A113" s="36"/>
      <c r="B113" s="49"/>
      <c r="C113" s="50"/>
      <c r="D113" s="50"/>
      <c r="E113" s="50"/>
      <c r="F113" s="50"/>
      <c r="G113" s="50"/>
      <c r="H113" s="50"/>
      <c r="I113" s="50"/>
      <c r="J113" s="50"/>
      <c r="K113" s="50"/>
      <c r="L113" s="41"/>
      <c r="M113" s="36"/>
      <c r="O113" s="36"/>
      <c r="P113" s="36"/>
      <c r="Q113" s="36"/>
      <c r="R113" s="36"/>
      <c r="S113" s="36"/>
      <c r="T113" s="36"/>
      <c r="U113" s="36"/>
      <c r="V113" s="36"/>
      <c r="W113" s="36"/>
      <c r="X113" s="36"/>
      <c r="Y113" s="36"/>
      <c r="Z113" s="36"/>
      <c r="AA113" s="36"/>
      <c r="AB113" s="36"/>
      <c r="AC113" s="36"/>
      <c r="AD113" s="36"/>
      <c r="AE113" s="36"/>
    </row>
  </sheetData>
  <sheetProtection algorithmName="SHA-512" hashValue="F6jZP883a4ESyC++Af04wewuFLrPNrOdRqvMwuMt7fF0G8MJ7OinEozjORfRJChlhP0Rdn+xBdkMNg6MfUanTA==" saltValue="Zf76O2c3bN0iowkUVGZI1mSou+jRUMD+mSUN5771Lqhu9wxMHQT/PKqqyiOnTxzU/pv4t3Rl3maKE2Cpgn5cmA==" spinCount="100000" sheet="1" objects="1" scenarios="1" formatColumns="0" formatRows="0" autoFilter="0"/>
  <autoFilter ref="C85:K112" xr:uid="{00000000-0009-0000-0000-000003000000}"/>
  <mergeCells count="9">
    <mergeCell ref="E50:H50"/>
    <mergeCell ref="E76:H76"/>
    <mergeCell ref="E78:H78"/>
    <mergeCell ref="L2:V2"/>
    <mergeCell ref="E7:H7"/>
    <mergeCell ref="E9:H9"/>
    <mergeCell ref="E18:H18"/>
    <mergeCell ref="E27:H27"/>
    <mergeCell ref="E48:H48"/>
  </mergeCells>
  <hyperlinks>
    <hyperlink ref="F110" r:id="rId1" xr:uid="{00000000-0004-0000-0300-000000000000}"/>
    <hyperlink ref="F112" r:id="rId2" xr:uid="{00000000-0004-0000-0300-000001000000}"/>
  </hyperlinks>
  <pageMargins left="0.39370078740157483" right="0.39370078740157483" top="0.39370078740157483" bottom="0.39370078740157483" header="0" footer="0"/>
  <pageSetup paperSize="9" scale="84" fitToHeight="100" orientation="landscape" r:id="rId3"/>
  <headerFooter>
    <oddFooter>&amp;CStrana &amp;P z &amp;N</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1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9"/>
      <c r="M2" s="379"/>
      <c r="N2" s="379"/>
      <c r="O2" s="379"/>
      <c r="P2" s="379"/>
      <c r="Q2" s="379"/>
      <c r="R2" s="379"/>
      <c r="S2" s="379"/>
      <c r="T2" s="379"/>
      <c r="U2" s="379"/>
      <c r="V2" s="379"/>
      <c r="AT2" s="19" t="s">
        <v>94</v>
      </c>
    </row>
    <row r="3" spans="1:46" s="1" customFormat="1" ht="6.95" customHeight="1">
      <c r="B3" s="103"/>
      <c r="C3" s="104"/>
      <c r="D3" s="104"/>
      <c r="E3" s="104"/>
      <c r="F3" s="104"/>
      <c r="G3" s="104"/>
      <c r="H3" s="104"/>
      <c r="I3" s="104"/>
      <c r="J3" s="104"/>
      <c r="K3" s="104"/>
      <c r="L3" s="22"/>
      <c r="AT3" s="19" t="s">
        <v>85</v>
      </c>
    </row>
    <row r="4" spans="1:46" s="1" customFormat="1" ht="24.95" customHeight="1">
      <c r="B4" s="22"/>
      <c r="D4" s="105" t="s">
        <v>98</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0" t="str">
        <f>'Rekapitulace stavby'!K6</f>
        <v>Nástavba jazykových učeben ZŠ Jungmannova</v>
      </c>
      <c r="F7" s="381"/>
      <c r="G7" s="381"/>
      <c r="H7" s="381"/>
      <c r="L7" s="22"/>
    </row>
    <row r="8" spans="1:46" s="2" customFormat="1" ht="12" customHeight="1">
      <c r="A8" s="36"/>
      <c r="B8" s="41"/>
      <c r="C8" s="36"/>
      <c r="D8" s="107" t="s">
        <v>99</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2" t="s">
        <v>1563</v>
      </c>
      <c r="F9" s="383"/>
      <c r="G9" s="383"/>
      <c r="H9" s="383"/>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21</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22</v>
      </c>
      <c r="E12" s="36"/>
      <c r="F12" s="109" t="s">
        <v>23</v>
      </c>
      <c r="G12" s="36"/>
      <c r="H12" s="36"/>
      <c r="I12" s="107" t="s">
        <v>24</v>
      </c>
      <c r="J12" s="110" t="str">
        <f>'Rekapitulace stavby'!AN8</f>
        <v>31. 1. 2022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26</v>
      </c>
      <c r="E14" s="36"/>
      <c r="F14" s="36"/>
      <c r="G14" s="36"/>
      <c r="H14" s="36"/>
      <c r="I14" s="107" t="s">
        <v>27</v>
      </c>
      <c r="J14" s="109" t="s">
        <v>21</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28</v>
      </c>
      <c r="F15" s="36"/>
      <c r="G15" s="36"/>
      <c r="H15" s="36"/>
      <c r="I15" s="107" t="s">
        <v>29</v>
      </c>
      <c r="J15" s="109" t="s">
        <v>21</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30</v>
      </c>
      <c r="E17" s="36"/>
      <c r="F17" s="36"/>
      <c r="G17" s="36"/>
      <c r="H17" s="36"/>
      <c r="I17" s="107" t="s">
        <v>27</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4" t="str">
        <f>'Rekapitulace stavby'!E14</f>
        <v>Vyplň údaj</v>
      </c>
      <c r="F18" s="385"/>
      <c r="G18" s="385"/>
      <c r="H18" s="385"/>
      <c r="I18" s="107" t="s">
        <v>29</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32</v>
      </c>
      <c r="E20" s="36"/>
      <c r="F20" s="36"/>
      <c r="G20" s="36"/>
      <c r="H20" s="36"/>
      <c r="I20" s="107" t="s">
        <v>27</v>
      </c>
      <c r="J20" s="109" t="s">
        <v>33</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34</v>
      </c>
      <c r="F21" s="36"/>
      <c r="G21" s="36"/>
      <c r="H21" s="36"/>
      <c r="I21" s="107" t="s">
        <v>29</v>
      </c>
      <c r="J21" s="109" t="s">
        <v>35</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37</v>
      </c>
      <c r="E23" s="36"/>
      <c r="F23" s="36"/>
      <c r="G23" s="36"/>
      <c r="H23" s="36"/>
      <c r="I23" s="107" t="s">
        <v>27</v>
      </c>
      <c r="J23" s="109" t="str">
        <f>IF('Rekapitulace stavby'!AN19="","",'Rekapitulace stavby'!AN19)</f>
        <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tr">
        <f>IF('Rekapitulace stavby'!E20="","",'Rekapitulace stavby'!E20)</f>
        <v xml:space="preserve"> </v>
      </c>
      <c r="F24" s="36"/>
      <c r="G24" s="36"/>
      <c r="H24" s="36"/>
      <c r="I24" s="107" t="s">
        <v>29</v>
      </c>
      <c r="J24" s="109" t="str">
        <f>IF('Rekapitulace stavby'!AN20="","",'Rekapitulace stavby'!AN20)</f>
        <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39</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47.25" customHeight="1">
      <c r="A27" s="111"/>
      <c r="B27" s="112"/>
      <c r="C27" s="111"/>
      <c r="D27" s="111"/>
      <c r="E27" s="386" t="s">
        <v>40</v>
      </c>
      <c r="F27" s="386"/>
      <c r="G27" s="386"/>
      <c r="H27" s="386"/>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41</v>
      </c>
      <c r="E30" s="36"/>
      <c r="F30" s="36"/>
      <c r="G30" s="36"/>
      <c r="H30" s="36"/>
      <c r="I30" s="36"/>
      <c r="J30" s="116">
        <f>ROUND(J81,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43</v>
      </c>
      <c r="G32" s="36"/>
      <c r="H32" s="36"/>
      <c r="I32" s="117" t="s">
        <v>42</v>
      </c>
      <c r="J32" s="117" t="s">
        <v>44</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45</v>
      </c>
      <c r="E33" s="107" t="s">
        <v>46</v>
      </c>
      <c r="F33" s="119">
        <f>ROUND((SUM(BE81:BE118)),  2)</f>
        <v>0</v>
      </c>
      <c r="G33" s="36"/>
      <c r="H33" s="36"/>
      <c r="I33" s="120">
        <v>0.21</v>
      </c>
      <c r="J33" s="119">
        <f>ROUND(((SUM(BE81:BE118))*I33),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47</v>
      </c>
      <c r="F34" s="119">
        <f>ROUND((SUM(BF81:BF118)),  2)</f>
        <v>0</v>
      </c>
      <c r="G34" s="36"/>
      <c r="H34" s="36"/>
      <c r="I34" s="120">
        <v>0.15</v>
      </c>
      <c r="J34" s="119">
        <f>ROUND(((SUM(BF81:BF118))*I34),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48</v>
      </c>
      <c r="F35" s="119">
        <f>ROUND((SUM(BG81:BG118)),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49</v>
      </c>
      <c r="F36" s="119">
        <f>ROUND((SUM(BH81:BH118)),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50</v>
      </c>
      <c r="F37" s="119">
        <f>ROUND((SUM(BI81:BI118)),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51</v>
      </c>
      <c r="E39" s="123"/>
      <c r="F39" s="123"/>
      <c r="G39" s="124" t="s">
        <v>52</v>
      </c>
      <c r="H39" s="125" t="s">
        <v>53</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101</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7" t="str">
        <f>E7</f>
        <v>Nástavba jazykových učeben ZŠ Jungmannova</v>
      </c>
      <c r="F48" s="388"/>
      <c r="G48" s="388"/>
      <c r="H48" s="388"/>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99</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40" t="str">
        <f>E9</f>
        <v>04 - Elektroinstalace</v>
      </c>
      <c r="F50" s="389"/>
      <c r="G50" s="389"/>
      <c r="H50" s="389"/>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Plzeňská 30/14 266 01, Beroun -Město</v>
      </c>
      <c r="G52" s="38"/>
      <c r="H52" s="38"/>
      <c r="I52" s="31" t="s">
        <v>24</v>
      </c>
      <c r="J52" s="61" t="str">
        <f>IF(J12="","",J12)</f>
        <v>31. 1. 2022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26</v>
      </c>
      <c r="D54" s="38"/>
      <c r="E54" s="38"/>
      <c r="F54" s="29" t="str">
        <f>E15</f>
        <v>Město Beroun</v>
      </c>
      <c r="G54" s="38"/>
      <c r="H54" s="38"/>
      <c r="I54" s="31" t="s">
        <v>32</v>
      </c>
      <c r="J54" s="34" t="str">
        <f>E21</f>
        <v>Ing. Luboš Rajniš</v>
      </c>
      <c r="K54" s="38"/>
      <c r="L54" s="108"/>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37</v>
      </c>
      <c r="J55" s="34" t="str">
        <f>E24</f>
        <v xml:space="preserve">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102</v>
      </c>
      <c r="D57" s="133"/>
      <c r="E57" s="133"/>
      <c r="F57" s="133"/>
      <c r="G57" s="133"/>
      <c r="H57" s="133"/>
      <c r="I57" s="133"/>
      <c r="J57" s="134" t="s">
        <v>103</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73</v>
      </c>
      <c r="D59" s="38"/>
      <c r="E59" s="38"/>
      <c r="F59" s="38"/>
      <c r="G59" s="38"/>
      <c r="H59" s="38"/>
      <c r="I59" s="38"/>
      <c r="J59" s="79">
        <f>J81</f>
        <v>0</v>
      </c>
      <c r="K59" s="38"/>
      <c r="L59" s="108"/>
      <c r="S59" s="36"/>
      <c r="T59" s="36"/>
      <c r="U59" s="36"/>
      <c r="V59" s="36"/>
      <c r="W59" s="36"/>
      <c r="X59" s="36"/>
      <c r="Y59" s="36"/>
      <c r="Z59" s="36"/>
      <c r="AA59" s="36"/>
      <c r="AB59" s="36"/>
      <c r="AC59" s="36"/>
      <c r="AD59" s="36"/>
      <c r="AE59" s="36"/>
      <c r="AU59" s="19" t="s">
        <v>104</v>
      </c>
    </row>
    <row r="60" spans="1:47" s="9" customFormat="1" ht="24.95" customHeight="1">
      <c r="B60" s="136"/>
      <c r="C60" s="137"/>
      <c r="D60" s="138" t="s">
        <v>112</v>
      </c>
      <c r="E60" s="139"/>
      <c r="F60" s="139"/>
      <c r="G60" s="139"/>
      <c r="H60" s="139"/>
      <c r="I60" s="139"/>
      <c r="J60" s="140">
        <f>J82</f>
        <v>0</v>
      </c>
      <c r="K60" s="137"/>
      <c r="L60" s="141"/>
    </row>
    <row r="61" spans="1:47" s="10" customFormat="1" ht="19.899999999999999" customHeight="1">
      <c r="B61" s="142"/>
      <c r="C61" s="143"/>
      <c r="D61" s="144" t="s">
        <v>1564</v>
      </c>
      <c r="E61" s="145"/>
      <c r="F61" s="145"/>
      <c r="G61" s="145"/>
      <c r="H61" s="145"/>
      <c r="I61" s="145"/>
      <c r="J61" s="146">
        <f>J83</f>
        <v>0</v>
      </c>
      <c r="K61" s="143"/>
      <c r="L61" s="147"/>
    </row>
    <row r="62" spans="1:47" s="2" customFormat="1" ht="21.75" customHeight="1">
      <c r="A62" s="36"/>
      <c r="B62" s="37"/>
      <c r="C62" s="38"/>
      <c r="D62" s="38"/>
      <c r="E62" s="38"/>
      <c r="F62" s="38"/>
      <c r="G62" s="38"/>
      <c r="H62" s="38"/>
      <c r="I62" s="38"/>
      <c r="J62" s="38"/>
      <c r="K62" s="38"/>
      <c r="L62" s="108"/>
      <c r="S62" s="36"/>
      <c r="T62" s="36"/>
      <c r="U62" s="36"/>
      <c r="V62" s="36"/>
      <c r="W62" s="36"/>
      <c r="X62" s="36"/>
      <c r="Y62" s="36"/>
      <c r="Z62" s="36"/>
      <c r="AA62" s="36"/>
      <c r="AB62" s="36"/>
      <c r="AC62" s="36"/>
      <c r="AD62" s="36"/>
      <c r="AE62" s="36"/>
    </row>
    <row r="63" spans="1:47" s="2" customFormat="1" ht="6.95" customHeight="1">
      <c r="A63" s="36"/>
      <c r="B63" s="49"/>
      <c r="C63" s="50"/>
      <c r="D63" s="50"/>
      <c r="E63" s="50"/>
      <c r="F63" s="50"/>
      <c r="G63" s="50"/>
      <c r="H63" s="50"/>
      <c r="I63" s="50"/>
      <c r="J63" s="50"/>
      <c r="K63" s="50"/>
      <c r="L63" s="108"/>
      <c r="S63" s="36"/>
      <c r="T63" s="36"/>
      <c r="U63" s="36"/>
      <c r="V63" s="36"/>
      <c r="W63" s="36"/>
      <c r="X63" s="36"/>
      <c r="Y63" s="36"/>
      <c r="Z63" s="36"/>
      <c r="AA63" s="36"/>
      <c r="AB63" s="36"/>
      <c r="AC63" s="36"/>
      <c r="AD63" s="36"/>
      <c r="AE63" s="36"/>
    </row>
    <row r="67" spans="1:31" s="2" customFormat="1" ht="6.95" customHeight="1">
      <c r="A67" s="36"/>
      <c r="B67" s="51"/>
      <c r="C67" s="52"/>
      <c r="D67" s="52"/>
      <c r="E67" s="52"/>
      <c r="F67" s="52"/>
      <c r="G67" s="52"/>
      <c r="H67" s="52"/>
      <c r="I67" s="52"/>
      <c r="J67" s="52"/>
      <c r="K67" s="52"/>
      <c r="L67" s="108"/>
      <c r="S67" s="36"/>
      <c r="T67" s="36"/>
      <c r="U67" s="36"/>
      <c r="V67" s="36"/>
      <c r="W67" s="36"/>
      <c r="X67" s="36"/>
      <c r="Y67" s="36"/>
      <c r="Z67" s="36"/>
      <c r="AA67" s="36"/>
      <c r="AB67" s="36"/>
      <c r="AC67" s="36"/>
      <c r="AD67" s="36"/>
      <c r="AE67" s="36"/>
    </row>
    <row r="68" spans="1:31" s="2" customFormat="1" ht="24.95" customHeight="1">
      <c r="A68" s="36"/>
      <c r="B68" s="37"/>
      <c r="C68" s="25" t="s">
        <v>127</v>
      </c>
      <c r="D68" s="38"/>
      <c r="E68" s="38"/>
      <c r="F68" s="38"/>
      <c r="G68" s="38"/>
      <c r="H68" s="38"/>
      <c r="I68" s="38"/>
      <c r="J68" s="38"/>
      <c r="K68" s="38"/>
      <c r="L68" s="108"/>
      <c r="S68" s="36"/>
      <c r="T68" s="36"/>
      <c r="U68" s="36"/>
      <c r="V68" s="36"/>
      <c r="W68" s="36"/>
      <c r="X68" s="36"/>
      <c r="Y68" s="36"/>
      <c r="Z68" s="36"/>
      <c r="AA68" s="36"/>
      <c r="AB68" s="36"/>
      <c r="AC68" s="36"/>
      <c r="AD68" s="36"/>
      <c r="AE68" s="36"/>
    </row>
    <row r="69" spans="1:31" s="2" customFormat="1" ht="6.95" customHeight="1">
      <c r="A69" s="36"/>
      <c r="B69" s="37"/>
      <c r="C69" s="38"/>
      <c r="D69" s="38"/>
      <c r="E69" s="38"/>
      <c r="F69" s="38"/>
      <c r="G69" s="38"/>
      <c r="H69" s="38"/>
      <c r="I69" s="38"/>
      <c r="J69" s="38"/>
      <c r="K69" s="38"/>
      <c r="L69" s="108"/>
      <c r="S69" s="36"/>
      <c r="T69" s="36"/>
      <c r="U69" s="36"/>
      <c r="V69" s="36"/>
      <c r="W69" s="36"/>
      <c r="X69" s="36"/>
      <c r="Y69" s="36"/>
      <c r="Z69" s="36"/>
      <c r="AA69" s="36"/>
      <c r="AB69" s="36"/>
      <c r="AC69" s="36"/>
      <c r="AD69" s="36"/>
      <c r="AE69" s="36"/>
    </row>
    <row r="70" spans="1:31" s="2" customFormat="1" ht="12" customHeight="1">
      <c r="A70" s="36"/>
      <c r="B70" s="37"/>
      <c r="C70" s="31" t="s">
        <v>16</v>
      </c>
      <c r="D70" s="38"/>
      <c r="E70" s="38"/>
      <c r="F70" s="38"/>
      <c r="G70" s="38"/>
      <c r="H70" s="38"/>
      <c r="I70" s="38"/>
      <c r="J70" s="38"/>
      <c r="K70" s="38"/>
      <c r="L70" s="108"/>
      <c r="S70" s="36"/>
      <c r="T70" s="36"/>
      <c r="U70" s="36"/>
      <c r="V70" s="36"/>
      <c r="W70" s="36"/>
      <c r="X70" s="36"/>
      <c r="Y70" s="36"/>
      <c r="Z70" s="36"/>
      <c r="AA70" s="36"/>
      <c r="AB70" s="36"/>
      <c r="AC70" s="36"/>
      <c r="AD70" s="36"/>
      <c r="AE70" s="36"/>
    </row>
    <row r="71" spans="1:31" s="2" customFormat="1" ht="16.5" customHeight="1">
      <c r="A71" s="36"/>
      <c r="B71" s="37"/>
      <c r="C71" s="38"/>
      <c r="D71" s="38"/>
      <c r="E71" s="387" t="str">
        <f>E7</f>
        <v>Nástavba jazykových učeben ZŠ Jungmannova</v>
      </c>
      <c r="F71" s="388"/>
      <c r="G71" s="388"/>
      <c r="H71" s="388"/>
      <c r="I71" s="38"/>
      <c r="J71" s="38"/>
      <c r="K71" s="38"/>
      <c r="L71" s="108"/>
      <c r="S71" s="36"/>
      <c r="T71" s="36"/>
      <c r="U71" s="36"/>
      <c r="V71" s="36"/>
      <c r="W71" s="36"/>
      <c r="X71" s="36"/>
      <c r="Y71" s="36"/>
      <c r="Z71" s="36"/>
      <c r="AA71" s="36"/>
      <c r="AB71" s="36"/>
      <c r="AC71" s="36"/>
      <c r="AD71" s="36"/>
      <c r="AE71" s="36"/>
    </row>
    <row r="72" spans="1:31" s="2" customFormat="1" ht="12" customHeight="1">
      <c r="A72" s="36"/>
      <c r="B72" s="37"/>
      <c r="C72" s="31" t="s">
        <v>99</v>
      </c>
      <c r="D72" s="38"/>
      <c r="E72" s="38"/>
      <c r="F72" s="38"/>
      <c r="G72" s="38"/>
      <c r="H72" s="38"/>
      <c r="I72" s="38"/>
      <c r="J72" s="38"/>
      <c r="K72" s="38"/>
      <c r="L72" s="108"/>
      <c r="S72" s="36"/>
      <c r="T72" s="36"/>
      <c r="U72" s="36"/>
      <c r="V72" s="36"/>
      <c r="W72" s="36"/>
      <c r="X72" s="36"/>
      <c r="Y72" s="36"/>
      <c r="Z72" s="36"/>
      <c r="AA72" s="36"/>
      <c r="AB72" s="36"/>
      <c r="AC72" s="36"/>
      <c r="AD72" s="36"/>
      <c r="AE72" s="36"/>
    </row>
    <row r="73" spans="1:31" s="2" customFormat="1" ht="16.5" customHeight="1">
      <c r="A73" s="36"/>
      <c r="B73" s="37"/>
      <c r="C73" s="38"/>
      <c r="D73" s="38"/>
      <c r="E73" s="340" t="str">
        <f>E9</f>
        <v>04 - Elektroinstalace</v>
      </c>
      <c r="F73" s="389"/>
      <c r="G73" s="389"/>
      <c r="H73" s="389"/>
      <c r="I73" s="38"/>
      <c r="J73" s="38"/>
      <c r="K73" s="38"/>
      <c r="L73" s="108"/>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08"/>
      <c r="S74" s="36"/>
      <c r="T74" s="36"/>
      <c r="U74" s="36"/>
      <c r="V74" s="36"/>
      <c r="W74" s="36"/>
      <c r="X74" s="36"/>
      <c r="Y74" s="36"/>
      <c r="Z74" s="36"/>
      <c r="AA74" s="36"/>
      <c r="AB74" s="36"/>
      <c r="AC74" s="36"/>
      <c r="AD74" s="36"/>
      <c r="AE74" s="36"/>
    </row>
    <row r="75" spans="1:31" s="2" customFormat="1" ht="12" customHeight="1">
      <c r="A75" s="36"/>
      <c r="B75" s="37"/>
      <c r="C75" s="31" t="s">
        <v>22</v>
      </c>
      <c r="D75" s="38"/>
      <c r="E75" s="38"/>
      <c r="F75" s="29" t="str">
        <f>F12</f>
        <v>Plzeňská 30/14 266 01, Beroun -Město</v>
      </c>
      <c r="G75" s="38"/>
      <c r="H75" s="38"/>
      <c r="I75" s="31" t="s">
        <v>24</v>
      </c>
      <c r="J75" s="61" t="str">
        <f>IF(J12="","",J12)</f>
        <v>31. 1. 2022</v>
      </c>
      <c r="K75" s="38"/>
      <c r="L75" s="108"/>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08"/>
      <c r="S76" s="36"/>
      <c r="T76" s="36"/>
      <c r="U76" s="36"/>
      <c r="V76" s="36"/>
      <c r="W76" s="36"/>
      <c r="X76" s="36"/>
      <c r="Y76" s="36"/>
      <c r="Z76" s="36"/>
      <c r="AA76" s="36"/>
      <c r="AB76" s="36"/>
      <c r="AC76" s="36"/>
      <c r="AD76" s="36"/>
      <c r="AE76" s="36"/>
    </row>
    <row r="77" spans="1:31" s="2" customFormat="1" ht="15.2" customHeight="1">
      <c r="A77" s="36"/>
      <c r="B77" s="37"/>
      <c r="C77" s="31" t="s">
        <v>26</v>
      </c>
      <c r="D77" s="38"/>
      <c r="E77" s="38"/>
      <c r="F77" s="29" t="str">
        <f>E15</f>
        <v>Město Beroun</v>
      </c>
      <c r="G77" s="38"/>
      <c r="H77" s="38"/>
      <c r="I77" s="31" t="s">
        <v>32</v>
      </c>
      <c r="J77" s="34" t="str">
        <f>E21</f>
        <v>Ing. Luboš Rajniš</v>
      </c>
      <c r="K77" s="38"/>
      <c r="L77" s="108"/>
      <c r="S77" s="36"/>
      <c r="T77" s="36"/>
      <c r="U77" s="36"/>
      <c r="V77" s="36"/>
      <c r="W77" s="36"/>
      <c r="X77" s="36"/>
      <c r="Y77" s="36"/>
      <c r="Z77" s="36"/>
      <c r="AA77" s="36"/>
      <c r="AB77" s="36"/>
      <c r="AC77" s="36"/>
      <c r="AD77" s="36"/>
      <c r="AE77" s="36"/>
    </row>
    <row r="78" spans="1:31" s="2" customFormat="1" ht="15.2" customHeight="1">
      <c r="A78" s="36"/>
      <c r="B78" s="37"/>
      <c r="C78" s="31" t="s">
        <v>30</v>
      </c>
      <c r="D78" s="38"/>
      <c r="E78" s="38"/>
      <c r="F78" s="29" t="str">
        <f>IF(E18="","",E18)</f>
        <v>Vyplň údaj</v>
      </c>
      <c r="G78" s="38"/>
      <c r="H78" s="38"/>
      <c r="I78" s="31" t="s">
        <v>37</v>
      </c>
      <c r="J78" s="34" t="str">
        <f>E24</f>
        <v xml:space="preserve"> </v>
      </c>
      <c r="K78" s="38"/>
      <c r="L78" s="108"/>
      <c r="S78" s="36"/>
      <c r="T78" s="36"/>
      <c r="U78" s="36"/>
      <c r="V78" s="36"/>
      <c r="W78" s="36"/>
      <c r="X78" s="36"/>
      <c r="Y78" s="36"/>
      <c r="Z78" s="36"/>
      <c r="AA78" s="36"/>
      <c r="AB78" s="36"/>
      <c r="AC78" s="36"/>
      <c r="AD78" s="36"/>
      <c r="AE78" s="36"/>
    </row>
    <row r="79" spans="1:31" s="2" customFormat="1" ht="10.35" customHeight="1">
      <c r="A79" s="36"/>
      <c r="B79" s="37"/>
      <c r="C79" s="38"/>
      <c r="D79" s="38"/>
      <c r="E79" s="38"/>
      <c r="F79" s="38"/>
      <c r="G79" s="38"/>
      <c r="H79" s="38"/>
      <c r="I79" s="38"/>
      <c r="J79" s="38"/>
      <c r="K79" s="38"/>
      <c r="L79" s="108"/>
      <c r="S79" s="36"/>
      <c r="T79" s="36"/>
      <c r="U79" s="36"/>
      <c r="V79" s="36"/>
      <c r="W79" s="36"/>
      <c r="X79" s="36"/>
      <c r="Y79" s="36"/>
      <c r="Z79" s="36"/>
      <c r="AA79" s="36"/>
      <c r="AB79" s="36"/>
      <c r="AC79" s="36"/>
      <c r="AD79" s="36"/>
      <c r="AE79" s="36"/>
    </row>
    <row r="80" spans="1:31" s="11" customFormat="1" ht="29.25" customHeight="1">
      <c r="A80" s="148"/>
      <c r="B80" s="149"/>
      <c r="C80" s="150" t="s">
        <v>128</v>
      </c>
      <c r="D80" s="151" t="s">
        <v>60</v>
      </c>
      <c r="E80" s="151" t="s">
        <v>56</v>
      </c>
      <c r="F80" s="151" t="s">
        <v>57</v>
      </c>
      <c r="G80" s="151" t="s">
        <v>129</v>
      </c>
      <c r="H80" s="151" t="s">
        <v>130</v>
      </c>
      <c r="I80" s="151" t="s">
        <v>131</v>
      </c>
      <c r="J80" s="151" t="s">
        <v>103</v>
      </c>
      <c r="K80" s="152" t="s">
        <v>132</v>
      </c>
      <c r="L80" s="153"/>
      <c r="M80" s="70" t="s">
        <v>21</v>
      </c>
      <c r="N80" s="71" t="s">
        <v>45</v>
      </c>
      <c r="O80" s="71" t="s">
        <v>133</v>
      </c>
      <c r="P80" s="71" t="s">
        <v>134</v>
      </c>
      <c r="Q80" s="71" t="s">
        <v>135</v>
      </c>
      <c r="R80" s="71" t="s">
        <v>136</v>
      </c>
      <c r="S80" s="71" t="s">
        <v>137</v>
      </c>
      <c r="T80" s="72" t="s">
        <v>138</v>
      </c>
      <c r="U80" s="148"/>
      <c r="V80" s="148"/>
      <c r="W80" s="148"/>
      <c r="X80" s="148"/>
      <c r="Y80" s="148"/>
      <c r="Z80" s="148"/>
      <c r="AA80" s="148"/>
      <c r="AB80" s="148"/>
      <c r="AC80" s="148"/>
      <c r="AD80" s="148"/>
      <c r="AE80" s="148"/>
    </row>
    <row r="81" spans="1:65" s="2" customFormat="1" ht="22.9" customHeight="1">
      <c r="A81" s="36"/>
      <c r="B81" s="37"/>
      <c r="C81" s="77" t="s">
        <v>139</v>
      </c>
      <c r="D81" s="38"/>
      <c r="E81" s="38"/>
      <c r="F81" s="38"/>
      <c r="G81" s="38"/>
      <c r="H81" s="38"/>
      <c r="I81" s="38"/>
      <c r="J81" s="154">
        <f>BK81</f>
        <v>0</v>
      </c>
      <c r="K81" s="38"/>
      <c r="L81" s="41"/>
      <c r="M81" s="73"/>
      <c r="N81" s="155"/>
      <c r="O81" s="74"/>
      <c r="P81" s="156">
        <f>P82</f>
        <v>0</v>
      </c>
      <c r="Q81" s="74"/>
      <c r="R81" s="156">
        <f>R82</f>
        <v>0</v>
      </c>
      <c r="S81" s="74"/>
      <c r="T81" s="157">
        <f>T82</f>
        <v>0</v>
      </c>
      <c r="U81" s="36"/>
      <c r="V81" s="36"/>
      <c r="W81" s="36"/>
      <c r="X81" s="36"/>
      <c r="Y81" s="36"/>
      <c r="Z81" s="36"/>
      <c r="AA81" s="36"/>
      <c r="AB81" s="36"/>
      <c r="AC81" s="36"/>
      <c r="AD81" s="36"/>
      <c r="AE81" s="36"/>
      <c r="AT81" s="19" t="s">
        <v>74</v>
      </c>
      <c r="AU81" s="19" t="s">
        <v>104</v>
      </c>
      <c r="BK81" s="158">
        <f>BK82</f>
        <v>0</v>
      </c>
    </row>
    <row r="82" spans="1:65" s="12" customFormat="1" ht="25.9" customHeight="1">
      <c r="B82" s="159"/>
      <c r="C82" s="160"/>
      <c r="D82" s="161" t="s">
        <v>74</v>
      </c>
      <c r="E82" s="162" t="s">
        <v>665</v>
      </c>
      <c r="F82" s="162" t="s">
        <v>666</v>
      </c>
      <c r="G82" s="160"/>
      <c r="H82" s="160"/>
      <c r="I82" s="163"/>
      <c r="J82" s="164">
        <f>BK82</f>
        <v>0</v>
      </c>
      <c r="K82" s="160"/>
      <c r="L82" s="165"/>
      <c r="M82" s="166"/>
      <c r="N82" s="167"/>
      <c r="O82" s="167"/>
      <c r="P82" s="168">
        <f>P83</f>
        <v>0</v>
      </c>
      <c r="Q82" s="167"/>
      <c r="R82" s="168">
        <f>R83</f>
        <v>0</v>
      </c>
      <c r="S82" s="167"/>
      <c r="T82" s="169">
        <f>T83</f>
        <v>0</v>
      </c>
      <c r="AR82" s="170" t="s">
        <v>85</v>
      </c>
      <c r="AT82" s="171" t="s">
        <v>74</v>
      </c>
      <c r="AU82" s="171" t="s">
        <v>75</v>
      </c>
      <c r="AY82" s="170" t="s">
        <v>142</v>
      </c>
      <c r="BK82" s="172">
        <f>BK83</f>
        <v>0</v>
      </c>
    </row>
    <row r="83" spans="1:65" s="12" customFormat="1" ht="22.9" customHeight="1">
      <c r="B83" s="159"/>
      <c r="C83" s="160"/>
      <c r="D83" s="161" t="s">
        <v>74</v>
      </c>
      <c r="E83" s="173" t="s">
        <v>1565</v>
      </c>
      <c r="F83" s="173" t="s">
        <v>1566</v>
      </c>
      <c r="G83" s="160"/>
      <c r="H83" s="160"/>
      <c r="I83" s="163"/>
      <c r="J83" s="174">
        <f>BK83</f>
        <v>0</v>
      </c>
      <c r="K83" s="160"/>
      <c r="L83" s="165"/>
      <c r="M83" s="166"/>
      <c r="N83" s="167"/>
      <c r="O83" s="167"/>
      <c r="P83" s="168">
        <f>SUM(P84:P118)</f>
        <v>0</v>
      </c>
      <c r="Q83" s="167"/>
      <c r="R83" s="168">
        <f>SUM(R84:R118)</f>
        <v>0</v>
      </c>
      <c r="S83" s="167"/>
      <c r="T83" s="169">
        <f>SUM(T84:T118)</f>
        <v>0</v>
      </c>
      <c r="AR83" s="170" t="s">
        <v>85</v>
      </c>
      <c r="AT83" s="171" t="s">
        <v>74</v>
      </c>
      <c r="AU83" s="171" t="s">
        <v>83</v>
      </c>
      <c r="AY83" s="170" t="s">
        <v>142</v>
      </c>
      <c r="BK83" s="172">
        <f>SUM(BK84:BK118)</f>
        <v>0</v>
      </c>
    </row>
    <row r="84" spans="1:65" s="2" customFormat="1" ht="16.5" customHeight="1">
      <c r="A84" s="36"/>
      <c r="B84" s="37"/>
      <c r="C84" s="175" t="s">
        <v>83</v>
      </c>
      <c r="D84" s="175" t="s">
        <v>145</v>
      </c>
      <c r="E84" s="176" t="s">
        <v>1567</v>
      </c>
      <c r="F84" s="177" t="s">
        <v>1568</v>
      </c>
      <c r="G84" s="178" t="s">
        <v>21</v>
      </c>
      <c r="H84" s="179">
        <v>0</v>
      </c>
      <c r="I84" s="180"/>
      <c r="J84" s="181">
        <f t="shared" ref="J84:J118" si="0">ROUND(I84*H84,2)</f>
        <v>0</v>
      </c>
      <c r="K84" s="177" t="s">
        <v>1567</v>
      </c>
      <c r="L84" s="41"/>
      <c r="M84" s="182" t="s">
        <v>21</v>
      </c>
      <c r="N84" s="183" t="s">
        <v>46</v>
      </c>
      <c r="O84" s="66"/>
      <c r="P84" s="184">
        <f t="shared" ref="P84:P118" si="1">O84*H84</f>
        <v>0</v>
      </c>
      <c r="Q84" s="184">
        <v>0</v>
      </c>
      <c r="R84" s="184">
        <f t="shared" ref="R84:R118" si="2">Q84*H84</f>
        <v>0</v>
      </c>
      <c r="S84" s="184">
        <v>0</v>
      </c>
      <c r="T84" s="185">
        <f t="shared" ref="T84:T118" si="3">S84*H84</f>
        <v>0</v>
      </c>
      <c r="U84" s="36"/>
      <c r="V84" s="36"/>
      <c r="W84" s="36"/>
      <c r="X84" s="36"/>
      <c r="Y84" s="36"/>
      <c r="Z84" s="36"/>
      <c r="AA84" s="36"/>
      <c r="AB84" s="36"/>
      <c r="AC84" s="36"/>
      <c r="AD84" s="36"/>
      <c r="AE84" s="36"/>
      <c r="AR84" s="186" t="s">
        <v>265</v>
      </c>
      <c r="AT84" s="186" t="s">
        <v>145</v>
      </c>
      <c r="AU84" s="186" t="s">
        <v>85</v>
      </c>
      <c r="AY84" s="19" t="s">
        <v>142</v>
      </c>
      <c r="BE84" s="187">
        <f t="shared" ref="BE84:BE118" si="4">IF(N84="základní",J84,0)</f>
        <v>0</v>
      </c>
      <c r="BF84" s="187">
        <f t="shared" ref="BF84:BF118" si="5">IF(N84="snížená",J84,0)</f>
        <v>0</v>
      </c>
      <c r="BG84" s="187">
        <f t="shared" ref="BG84:BG118" si="6">IF(N84="zákl. přenesená",J84,0)</f>
        <v>0</v>
      </c>
      <c r="BH84" s="187">
        <f t="shared" ref="BH84:BH118" si="7">IF(N84="sníž. přenesená",J84,0)</f>
        <v>0</v>
      </c>
      <c r="BI84" s="187">
        <f t="shared" ref="BI84:BI118" si="8">IF(N84="nulová",J84,0)</f>
        <v>0</v>
      </c>
      <c r="BJ84" s="19" t="s">
        <v>83</v>
      </c>
      <c r="BK84" s="187">
        <f t="shared" ref="BK84:BK118" si="9">ROUND(I84*H84,2)</f>
        <v>0</v>
      </c>
      <c r="BL84" s="19" t="s">
        <v>265</v>
      </c>
      <c r="BM84" s="186" t="s">
        <v>1569</v>
      </c>
    </row>
    <row r="85" spans="1:65" s="2" customFormat="1" ht="16.5" customHeight="1">
      <c r="A85" s="36"/>
      <c r="B85" s="37"/>
      <c r="C85" s="175" t="s">
        <v>85</v>
      </c>
      <c r="D85" s="175" t="s">
        <v>145</v>
      </c>
      <c r="E85" s="176" t="s">
        <v>1570</v>
      </c>
      <c r="F85" s="177" t="s">
        <v>1571</v>
      </c>
      <c r="G85" s="178" t="s">
        <v>167</v>
      </c>
      <c r="H85" s="179">
        <v>100</v>
      </c>
      <c r="I85" s="180"/>
      <c r="J85" s="181">
        <f t="shared" si="0"/>
        <v>0</v>
      </c>
      <c r="K85" s="177" t="s">
        <v>866</v>
      </c>
      <c r="L85" s="41"/>
      <c r="M85" s="182" t="s">
        <v>21</v>
      </c>
      <c r="N85" s="183" t="s">
        <v>46</v>
      </c>
      <c r="O85" s="66"/>
      <c r="P85" s="184">
        <f t="shared" si="1"/>
        <v>0</v>
      </c>
      <c r="Q85" s="184">
        <v>0</v>
      </c>
      <c r="R85" s="184">
        <f t="shared" si="2"/>
        <v>0</v>
      </c>
      <c r="S85" s="184">
        <v>0</v>
      </c>
      <c r="T85" s="185">
        <f t="shared" si="3"/>
        <v>0</v>
      </c>
      <c r="U85" s="36"/>
      <c r="V85" s="36"/>
      <c r="W85" s="36"/>
      <c r="X85" s="36"/>
      <c r="Y85" s="36"/>
      <c r="Z85" s="36"/>
      <c r="AA85" s="36"/>
      <c r="AB85" s="36"/>
      <c r="AC85" s="36"/>
      <c r="AD85" s="36"/>
      <c r="AE85" s="36"/>
      <c r="AR85" s="186" t="s">
        <v>150</v>
      </c>
      <c r="AT85" s="186" t="s">
        <v>145</v>
      </c>
      <c r="AU85" s="186" t="s">
        <v>85</v>
      </c>
      <c r="AY85" s="19" t="s">
        <v>142</v>
      </c>
      <c r="BE85" s="187">
        <f t="shared" si="4"/>
        <v>0</v>
      </c>
      <c r="BF85" s="187">
        <f t="shared" si="5"/>
        <v>0</v>
      </c>
      <c r="BG85" s="187">
        <f t="shared" si="6"/>
        <v>0</v>
      </c>
      <c r="BH85" s="187">
        <f t="shared" si="7"/>
        <v>0</v>
      </c>
      <c r="BI85" s="187">
        <f t="shared" si="8"/>
        <v>0</v>
      </c>
      <c r="BJ85" s="19" t="s">
        <v>83</v>
      </c>
      <c r="BK85" s="187">
        <f t="shared" si="9"/>
        <v>0</v>
      </c>
      <c r="BL85" s="19" t="s">
        <v>150</v>
      </c>
      <c r="BM85" s="186" t="s">
        <v>1572</v>
      </c>
    </row>
    <row r="86" spans="1:65" s="2" customFormat="1" ht="16.5" customHeight="1">
      <c r="A86" s="36"/>
      <c r="B86" s="37"/>
      <c r="C86" s="175" t="s">
        <v>143</v>
      </c>
      <c r="D86" s="175" t="s">
        <v>145</v>
      </c>
      <c r="E86" s="176" t="s">
        <v>1573</v>
      </c>
      <c r="F86" s="177" t="s">
        <v>1574</v>
      </c>
      <c r="G86" s="178" t="s">
        <v>167</v>
      </c>
      <c r="H86" s="179">
        <v>130</v>
      </c>
      <c r="I86" s="180"/>
      <c r="J86" s="181">
        <f t="shared" si="0"/>
        <v>0</v>
      </c>
      <c r="K86" s="177" t="s">
        <v>866</v>
      </c>
      <c r="L86" s="41"/>
      <c r="M86" s="182" t="s">
        <v>21</v>
      </c>
      <c r="N86" s="183" t="s">
        <v>46</v>
      </c>
      <c r="O86" s="66"/>
      <c r="P86" s="184">
        <f t="shared" si="1"/>
        <v>0</v>
      </c>
      <c r="Q86" s="184">
        <v>0</v>
      </c>
      <c r="R86" s="184">
        <f t="shared" si="2"/>
        <v>0</v>
      </c>
      <c r="S86" s="184">
        <v>0</v>
      </c>
      <c r="T86" s="185">
        <f t="shared" si="3"/>
        <v>0</v>
      </c>
      <c r="U86" s="36"/>
      <c r="V86" s="36"/>
      <c r="W86" s="36"/>
      <c r="X86" s="36"/>
      <c r="Y86" s="36"/>
      <c r="Z86" s="36"/>
      <c r="AA86" s="36"/>
      <c r="AB86" s="36"/>
      <c r="AC86" s="36"/>
      <c r="AD86" s="36"/>
      <c r="AE86" s="36"/>
      <c r="AR86" s="186" t="s">
        <v>150</v>
      </c>
      <c r="AT86" s="186" t="s">
        <v>145</v>
      </c>
      <c r="AU86" s="186" t="s">
        <v>85</v>
      </c>
      <c r="AY86" s="19" t="s">
        <v>142</v>
      </c>
      <c r="BE86" s="187">
        <f t="shared" si="4"/>
        <v>0</v>
      </c>
      <c r="BF86" s="187">
        <f t="shared" si="5"/>
        <v>0</v>
      </c>
      <c r="BG86" s="187">
        <f t="shared" si="6"/>
        <v>0</v>
      </c>
      <c r="BH86" s="187">
        <f t="shared" si="7"/>
        <v>0</v>
      </c>
      <c r="BI86" s="187">
        <f t="shared" si="8"/>
        <v>0</v>
      </c>
      <c r="BJ86" s="19" t="s">
        <v>83</v>
      </c>
      <c r="BK86" s="187">
        <f t="shared" si="9"/>
        <v>0</v>
      </c>
      <c r="BL86" s="19" t="s">
        <v>150</v>
      </c>
      <c r="BM86" s="186" t="s">
        <v>1575</v>
      </c>
    </row>
    <row r="87" spans="1:65" s="2" customFormat="1" ht="16.5" customHeight="1">
      <c r="A87" s="36"/>
      <c r="B87" s="37"/>
      <c r="C87" s="175" t="s">
        <v>150</v>
      </c>
      <c r="D87" s="175" t="s">
        <v>145</v>
      </c>
      <c r="E87" s="176" t="s">
        <v>1576</v>
      </c>
      <c r="F87" s="177" t="s">
        <v>1577</v>
      </c>
      <c r="G87" s="178" t="s">
        <v>1578</v>
      </c>
      <c r="H87" s="179">
        <v>15</v>
      </c>
      <c r="I87" s="180"/>
      <c r="J87" s="181">
        <f t="shared" si="0"/>
        <v>0</v>
      </c>
      <c r="K87" s="177" t="s">
        <v>866</v>
      </c>
      <c r="L87" s="41"/>
      <c r="M87" s="182" t="s">
        <v>21</v>
      </c>
      <c r="N87" s="183" t="s">
        <v>46</v>
      </c>
      <c r="O87" s="66"/>
      <c r="P87" s="184">
        <f t="shared" si="1"/>
        <v>0</v>
      </c>
      <c r="Q87" s="184">
        <v>0</v>
      </c>
      <c r="R87" s="184">
        <f t="shared" si="2"/>
        <v>0</v>
      </c>
      <c r="S87" s="184">
        <v>0</v>
      </c>
      <c r="T87" s="185">
        <f t="shared" si="3"/>
        <v>0</v>
      </c>
      <c r="U87" s="36"/>
      <c r="V87" s="36"/>
      <c r="W87" s="36"/>
      <c r="X87" s="36"/>
      <c r="Y87" s="36"/>
      <c r="Z87" s="36"/>
      <c r="AA87" s="36"/>
      <c r="AB87" s="36"/>
      <c r="AC87" s="36"/>
      <c r="AD87" s="36"/>
      <c r="AE87" s="36"/>
      <c r="AR87" s="186" t="s">
        <v>150</v>
      </c>
      <c r="AT87" s="186" t="s">
        <v>145</v>
      </c>
      <c r="AU87" s="186" t="s">
        <v>85</v>
      </c>
      <c r="AY87" s="19" t="s">
        <v>142</v>
      </c>
      <c r="BE87" s="187">
        <f t="shared" si="4"/>
        <v>0</v>
      </c>
      <c r="BF87" s="187">
        <f t="shared" si="5"/>
        <v>0</v>
      </c>
      <c r="BG87" s="187">
        <f t="shared" si="6"/>
        <v>0</v>
      </c>
      <c r="BH87" s="187">
        <f t="shared" si="7"/>
        <v>0</v>
      </c>
      <c r="BI87" s="187">
        <f t="shared" si="8"/>
        <v>0</v>
      </c>
      <c r="BJ87" s="19" t="s">
        <v>83</v>
      </c>
      <c r="BK87" s="187">
        <f t="shared" si="9"/>
        <v>0</v>
      </c>
      <c r="BL87" s="19" t="s">
        <v>150</v>
      </c>
      <c r="BM87" s="186" t="s">
        <v>1579</v>
      </c>
    </row>
    <row r="88" spans="1:65" s="2" customFormat="1" ht="16.5" customHeight="1">
      <c r="A88" s="36"/>
      <c r="B88" s="37"/>
      <c r="C88" s="175" t="s">
        <v>185</v>
      </c>
      <c r="D88" s="175" t="s">
        <v>145</v>
      </c>
      <c r="E88" s="176" t="s">
        <v>1580</v>
      </c>
      <c r="F88" s="177" t="s">
        <v>1581</v>
      </c>
      <c r="G88" s="178" t="s">
        <v>1578</v>
      </c>
      <c r="H88" s="179">
        <v>18</v>
      </c>
      <c r="I88" s="180"/>
      <c r="J88" s="181">
        <f t="shared" si="0"/>
        <v>0</v>
      </c>
      <c r="K88" s="177" t="s">
        <v>866</v>
      </c>
      <c r="L88" s="41"/>
      <c r="M88" s="182" t="s">
        <v>21</v>
      </c>
      <c r="N88" s="183" t="s">
        <v>46</v>
      </c>
      <c r="O88" s="66"/>
      <c r="P88" s="184">
        <f t="shared" si="1"/>
        <v>0</v>
      </c>
      <c r="Q88" s="184">
        <v>0</v>
      </c>
      <c r="R88" s="184">
        <f t="shared" si="2"/>
        <v>0</v>
      </c>
      <c r="S88" s="184">
        <v>0</v>
      </c>
      <c r="T88" s="185">
        <f t="shared" si="3"/>
        <v>0</v>
      </c>
      <c r="U88" s="36"/>
      <c r="V88" s="36"/>
      <c r="W88" s="36"/>
      <c r="X88" s="36"/>
      <c r="Y88" s="36"/>
      <c r="Z88" s="36"/>
      <c r="AA88" s="36"/>
      <c r="AB88" s="36"/>
      <c r="AC88" s="36"/>
      <c r="AD88" s="36"/>
      <c r="AE88" s="36"/>
      <c r="AR88" s="186" t="s">
        <v>150</v>
      </c>
      <c r="AT88" s="186" t="s">
        <v>145</v>
      </c>
      <c r="AU88" s="186" t="s">
        <v>85</v>
      </c>
      <c r="AY88" s="19" t="s">
        <v>142</v>
      </c>
      <c r="BE88" s="187">
        <f t="shared" si="4"/>
        <v>0</v>
      </c>
      <c r="BF88" s="187">
        <f t="shared" si="5"/>
        <v>0</v>
      </c>
      <c r="BG88" s="187">
        <f t="shared" si="6"/>
        <v>0</v>
      </c>
      <c r="BH88" s="187">
        <f t="shared" si="7"/>
        <v>0</v>
      </c>
      <c r="BI88" s="187">
        <f t="shared" si="8"/>
        <v>0</v>
      </c>
      <c r="BJ88" s="19" t="s">
        <v>83</v>
      </c>
      <c r="BK88" s="187">
        <f t="shared" si="9"/>
        <v>0</v>
      </c>
      <c r="BL88" s="19" t="s">
        <v>150</v>
      </c>
      <c r="BM88" s="186" t="s">
        <v>1582</v>
      </c>
    </row>
    <row r="89" spans="1:65" s="2" customFormat="1" ht="16.5" customHeight="1">
      <c r="A89" s="36"/>
      <c r="B89" s="37"/>
      <c r="C89" s="175" t="s">
        <v>195</v>
      </c>
      <c r="D89" s="175" t="s">
        <v>145</v>
      </c>
      <c r="E89" s="176" t="s">
        <v>1583</v>
      </c>
      <c r="F89" s="177" t="s">
        <v>1584</v>
      </c>
      <c r="G89" s="178" t="s">
        <v>1578</v>
      </c>
      <c r="H89" s="179">
        <v>2</v>
      </c>
      <c r="I89" s="180"/>
      <c r="J89" s="181">
        <f t="shared" si="0"/>
        <v>0</v>
      </c>
      <c r="K89" s="177" t="s">
        <v>866</v>
      </c>
      <c r="L89" s="41"/>
      <c r="M89" s="182" t="s">
        <v>21</v>
      </c>
      <c r="N89" s="183" t="s">
        <v>46</v>
      </c>
      <c r="O89" s="66"/>
      <c r="P89" s="184">
        <f t="shared" si="1"/>
        <v>0</v>
      </c>
      <c r="Q89" s="184">
        <v>0</v>
      </c>
      <c r="R89" s="184">
        <f t="shared" si="2"/>
        <v>0</v>
      </c>
      <c r="S89" s="184">
        <v>0</v>
      </c>
      <c r="T89" s="185">
        <f t="shared" si="3"/>
        <v>0</v>
      </c>
      <c r="U89" s="36"/>
      <c r="V89" s="36"/>
      <c r="W89" s="36"/>
      <c r="X89" s="36"/>
      <c r="Y89" s="36"/>
      <c r="Z89" s="36"/>
      <c r="AA89" s="36"/>
      <c r="AB89" s="36"/>
      <c r="AC89" s="36"/>
      <c r="AD89" s="36"/>
      <c r="AE89" s="36"/>
      <c r="AR89" s="186" t="s">
        <v>150</v>
      </c>
      <c r="AT89" s="186" t="s">
        <v>145</v>
      </c>
      <c r="AU89" s="186" t="s">
        <v>85</v>
      </c>
      <c r="AY89" s="19" t="s">
        <v>142</v>
      </c>
      <c r="BE89" s="187">
        <f t="shared" si="4"/>
        <v>0</v>
      </c>
      <c r="BF89" s="187">
        <f t="shared" si="5"/>
        <v>0</v>
      </c>
      <c r="BG89" s="187">
        <f t="shared" si="6"/>
        <v>0</v>
      </c>
      <c r="BH89" s="187">
        <f t="shared" si="7"/>
        <v>0</v>
      </c>
      <c r="BI89" s="187">
        <f t="shared" si="8"/>
        <v>0</v>
      </c>
      <c r="BJ89" s="19" t="s">
        <v>83</v>
      </c>
      <c r="BK89" s="187">
        <f t="shared" si="9"/>
        <v>0</v>
      </c>
      <c r="BL89" s="19" t="s">
        <v>150</v>
      </c>
      <c r="BM89" s="186" t="s">
        <v>1585</v>
      </c>
    </row>
    <row r="90" spans="1:65" s="2" customFormat="1" ht="16.5" customHeight="1">
      <c r="A90" s="36"/>
      <c r="B90" s="37"/>
      <c r="C90" s="175" t="s">
        <v>205</v>
      </c>
      <c r="D90" s="175" t="s">
        <v>145</v>
      </c>
      <c r="E90" s="176" t="s">
        <v>1586</v>
      </c>
      <c r="F90" s="177" t="s">
        <v>1587</v>
      </c>
      <c r="G90" s="178" t="s">
        <v>167</v>
      </c>
      <c r="H90" s="179">
        <v>68</v>
      </c>
      <c r="I90" s="180"/>
      <c r="J90" s="181">
        <f t="shared" si="0"/>
        <v>0</v>
      </c>
      <c r="K90" s="177" t="s">
        <v>866</v>
      </c>
      <c r="L90" s="41"/>
      <c r="M90" s="182" t="s">
        <v>21</v>
      </c>
      <c r="N90" s="183" t="s">
        <v>46</v>
      </c>
      <c r="O90" s="66"/>
      <c r="P90" s="184">
        <f t="shared" si="1"/>
        <v>0</v>
      </c>
      <c r="Q90" s="184">
        <v>0</v>
      </c>
      <c r="R90" s="184">
        <f t="shared" si="2"/>
        <v>0</v>
      </c>
      <c r="S90" s="184">
        <v>0</v>
      </c>
      <c r="T90" s="185">
        <f t="shared" si="3"/>
        <v>0</v>
      </c>
      <c r="U90" s="36"/>
      <c r="V90" s="36"/>
      <c r="W90" s="36"/>
      <c r="X90" s="36"/>
      <c r="Y90" s="36"/>
      <c r="Z90" s="36"/>
      <c r="AA90" s="36"/>
      <c r="AB90" s="36"/>
      <c r="AC90" s="36"/>
      <c r="AD90" s="36"/>
      <c r="AE90" s="36"/>
      <c r="AR90" s="186" t="s">
        <v>150</v>
      </c>
      <c r="AT90" s="186" t="s">
        <v>145</v>
      </c>
      <c r="AU90" s="186" t="s">
        <v>85</v>
      </c>
      <c r="AY90" s="19" t="s">
        <v>142</v>
      </c>
      <c r="BE90" s="187">
        <f t="shared" si="4"/>
        <v>0</v>
      </c>
      <c r="BF90" s="187">
        <f t="shared" si="5"/>
        <v>0</v>
      </c>
      <c r="BG90" s="187">
        <f t="shared" si="6"/>
        <v>0</v>
      </c>
      <c r="BH90" s="187">
        <f t="shared" si="7"/>
        <v>0</v>
      </c>
      <c r="BI90" s="187">
        <f t="shared" si="8"/>
        <v>0</v>
      </c>
      <c r="BJ90" s="19" t="s">
        <v>83</v>
      </c>
      <c r="BK90" s="187">
        <f t="shared" si="9"/>
        <v>0</v>
      </c>
      <c r="BL90" s="19" t="s">
        <v>150</v>
      </c>
      <c r="BM90" s="186" t="s">
        <v>1588</v>
      </c>
    </row>
    <row r="91" spans="1:65" s="2" customFormat="1" ht="16.5" customHeight="1">
      <c r="A91" s="36"/>
      <c r="B91" s="37"/>
      <c r="C91" s="175" t="s">
        <v>216</v>
      </c>
      <c r="D91" s="175" t="s">
        <v>145</v>
      </c>
      <c r="E91" s="176" t="s">
        <v>1589</v>
      </c>
      <c r="F91" s="177" t="s">
        <v>1590</v>
      </c>
      <c r="G91" s="178" t="s">
        <v>174</v>
      </c>
      <c r="H91" s="179">
        <v>14</v>
      </c>
      <c r="I91" s="180"/>
      <c r="J91" s="181">
        <f t="shared" si="0"/>
        <v>0</v>
      </c>
      <c r="K91" s="177" t="s">
        <v>866</v>
      </c>
      <c r="L91" s="41"/>
      <c r="M91" s="182" t="s">
        <v>21</v>
      </c>
      <c r="N91" s="183" t="s">
        <v>46</v>
      </c>
      <c r="O91" s="66"/>
      <c r="P91" s="184">
        <f t="shared" si="1"/>
        <v>0</v>
      </c>
      <c r="Q91" s="184">
        <v>0</v>
      </c>
      <c r="R91" s="184">
        <f t="shared" si="2"/>
        <v>0</v>
      </c>
      <c r="S91" s="184">
        <v>0</v>
      </c>
      <c r="T91" s="185">
        <f t="shared" si="3"/>
        <v>0</v>
      </c>
      <c r="U91" s="36"/>
      <c r="V91" s="36"/>
      <c r="W91" s="36"/>
      <c r="X91" s="36"/>
      <c r="Y91" s="36"/>
      <c r="Z91" s="36"/>
      <c r="AA91" s="36"/>
      <c r="AB91" s="36"/>
      <c r="AC91" s="36"/>
      <c r="AD91" s="36"/>
      <c r="AE91" s="36"/>
      <c r="AR91" s="186" t="s">
        <v>150</v>
      </c>
      <c r="AT91" s="186" t="s">
        <v>145</v>
      </c>
      <c r="AU91" s="186" t="s">
        <v>85</v>
      </c>
      <c r="AY91" s="19" t="s">
        <v>142</v>
      </c>
      <c r="BE91" s="187">
        <f t="shared" si="4"/>
        <v>0</v>
      </c>
      <c r="BF91" s="187">
        <f t="shared" si="5"/>
        <v>0</v>
      </c>
      <c r="BG91" s="187">
        <f t="shared" si="6"/>
        <v>0</v>
      </c>
      <c r="BH91" s="187">
        <f t="shared" si="7"/>
        <v>0</v>
      </c>
      <c r="BI91" s="187">
        <f t="shared" si="8"/>
        <v>0</v>
      </c>
      <c r="BJ91" s="19" t="s">
        <v>83</v>
      </c>
      <c r="BK91" s="187">
        <f t="shared" si="9"/>
        <v>0</v>
      </c>
      <c r="BL91" s="19" t="s">
        <v>150</v>
      </c>
      <c r="BM91" s="186" t="s">
        <v>1591</v>
      </c>
    </row>
    <row r="92" spans="1:65" s="2" customFormat="1" ht="16.5" customHeight="1">
      <c r="A92" s="36"/>
      <c r="B92" s="37"/>
      <c r="C92" s="175" t="s">
        <v>223</v>
      </c>
      <c r="D92" s="175" t="s">
        <v>145</v>
      </c>
      <c r="E92" s="176" t="s">
        <v>1592</v>
      </c>
      <c r="F92" s="177" t="s">
        <v>1593</v>
      </c>
      <c r="G92" s="178" t="s">
        <v>174</v>
      </c>
      <c r="H92" s="179">
        <v>6</v>
      </c>
      <c r="I92" s="180"/>
      <c r="J92" s="181">
        <f t="shared" si="0"/>
        <v>0</v>
      </c>
      <c r="K92" s="177" t="s">
        <v>866</v>
      </c>
      <c r="L92" s="41"/>
      <c r="M92" s="182" t="s">
        <v>21</v>
      </c>
      <c r="N92" s="183" t="s">
        <v>46</v>
      </c>
      <c r="O92" s="66"/>
      <c r="P92" s="184">
        <f t="shared" si="1"/>
        <v>0</v>
      </c>
      <c r="Q92" s="184">
        <v>0</v>
      </c>
      <c r="R92" s="184">
        <f t="shared" si="2"/>
        <v>0</v>
      </c>
      <c r="S92" s="184">
        <v>0</v>
      </c>
      <c r="T92" s="185">
        <f t="shared" si="3"/>
        <v>0</v>
      </c>
      <c r="U92" s="36"/>
      <c r="V92" s="36"/>
      <c r="W92" s="36"/>
      <c r="X92" s="36"/>
      <c r="Y92" s="36"/>
      <c r="Z92" s="36"/>
      <c r="AA92" s="36"/>
      <c r="AB92" s="36"/>
      <c r="AC92" s="36"/>
      <c r="AD92" s="36"/>
      <c r="AE92" s="36"/>
      <c r="AR92" s="186" t="s">
        <v>150</v>
      </c>
      <c r="AT92" s="186" t="s">
        <v>145</v>
      </c>
      <c r="AU92" s="186" t="s">
        <v>85</v>
      </c>
      <c r="AY92" s="19" t="s">
        <v>142</v>
      </c>
      <c r="BE92" s="187">
        <f t="shared" si="4"/>
        <v>0</v>
      </c>
      <c r="BF92" s="187">
        <f t="shared" si="5"/>
        <v>0</v>
      </c>
      <c r="BG92" s="187">
        <f t="shared" si="6"/>
        <v>0</v>
      </c>
      <c r="BH92" s="187">
        <f t="shared" si="7"/>
        <v>0</v>
      </c>
      <c r="BI92" s="187">
        <f t="shared" si="8"/>
        <v>0</v>
      </c>
      <c r="BJ92" s="19" t="s">
        <v>83</v>
      </c>
      <c r="BK92" s="187">
        <f t="shared" si="9"/>
        <v>0</v>
      </c>
      <c r="BL92" s="19" t="s">
        <v>150</v>
      </c>
      <c r="BM92" s="186" t="s">
        <v>1594</v>
      </c>
    </row>
    <row r="93" spans="1:65" s="2" customFormat="1" ht="16.5" customHeight="1">
      <c r="A93" s="36"/>
      <c r="B93" s="37"/>
      <c r="C93" s="175" t="s">
        <v>230</v>
      </c>
      <c r="D93" s="175" t="s">
        <v>145</v>
      </c>
      <c r="E93" s="176" t="s">
        <v>1595</v>
      </c>
      <c r="F93" s="177" t="s">
        <v>1596</v>
      </c>
      <c r="G93" s="178" t="s">
        <v>1578</v>
      </c>
      <c r="H93" s="179">
        <v>1</v>
      </c>
      <c r="I93" s="180"/>
      <c r="J93" s="181">
        <f t="shared" si="0"/>
        <v>0</v>
      </c>
      <c r="K93" s="177" t="s">
        <v>866</v>
      </c>
      <c r="L93" s="41"/>
      <c r="M93" s="182" t="s">
        <v>21</v>
      </c>
      <c r="N93" s="183" t="s">
        <v>46</v>
      </c>
      <c r="O93" s="66"/>
      <c r="P93" s="184">
        <f t="shared" si="1"/>
        <v>0</v>
      </c>
      <c r="Q93" s="184">
        <v>0</v>
      </c>
      <c r="R93" s="184">
        <f t="shared" si="2"/>
        <v>0</v>
      </c>
      <c r="S93" s="184">
        <v>0</v>
      </c>
      <c r="T93" s="185">
        <f t="shared" si="3"/>
        <v>0</v>
      </c>
      <c r="U93" s="36"/>
      <c r="V93" s="36"/>
      <c r="W93" s="36"/>
      <c r="X93" s="36"/>
      <c r="Y93" s="36"/>
      <c r="Z93" s="36"/>
      <c r="AA93" s="36"/>
      <c r="AB93" s="36"/>
      <c r="AC93" s="36"/>
      <c r="AD93" s="36"/>
      <c r="AE93" s="36"/>
      <c r="AR93" s="186" t="s">
        <v>150</v>
      </c>
      <c r="AT93" s="186" t="s">
        <v>145</v>
      </c>
      <c r="AU93" s="186" t="s">
        <v>85</v>
      </c>
      <c r="AY93" s="19" t="s">
        <v>142</v>
      </c>
      <c r="BE93" s="187">
        <f t="shared" si="4"/>
        <v>0</v>
      </c>
      <c r="BF93" s="187">
        <f t="shared" si="5"/>
        <v>0</v>
      </c>
      <c r="BG93" s="187">
        <f t="shared" si="6"/>
        <v>0</v>
      </c>
      <c r="BH93" s="187">
        <f t="shared" si="7"/>
        <v>0</v>
      </c>
      <c r="BI93" s="187">
        <f t="shared" si="8"/>
        <v>0</v>
      </c>
      <c r="BJ93" s="19" t="s">
        <v>83</v>
      </c>
      <c r="BK93" s="187">
        <f t="shared" si="9"/>
        <v>0</v>
      </c>
      <c r="BL93" s="19" t="s">
        <v>150</v>
      </c>
      <c r="BM93" s="186" t="s">
        <v>1597</v>
      </c>
    </row>
    <row r="94" spans="1:65" s="2" customFormat="1" ht="16.5" customHeight="1">
      <c r="A94" s="36"/>
      <c r="B94" s="37"/>
      <c r="C94" s="175" t="s">
        <v>235</v>
      </c>
      <c r="D94" s="175" t="s">
        <v>145</v>
      </c>
      <c r="E94" s="176" t="s">
        <v>1598</v>
      </c>
      <c r="F94" s="177" t="s">
        <v>1599</v>
      </c>
      <c r="G94" s="178" t="s">
        <v>1578</v>
      </c>
      <c r="H94" s="179">
        <v>2</v>
      </c>
      <c r="I94" s="180"/>
      <c r="J94" s="181">
        <f t="shared" si="0"/>
        <v>0</v>
      </c>
      <c r="K94" s="177" t="s">
        <v>866</v>
      </c>
      <c r="L94" s="41"/>
      <c r="M94" s="182" t="s">
        <v>21</v>
      </c>
      <c r="N94" s="183" t="s">
        <v>46</v>
      </c>
      <c r="O94" s="66"/>
      <c r="P94" s="184">
        <f t="shared" si="1"/>
        <v>0</v>
      </c>
      <c r="Q94" s="184">
        <v>0</v>
      </c>
      <c r="R94" s="184">
        <f t="shared" si="2"/>
        <v>0</v>
      </c>
      <c r="S94" s="184">
        <v>0</v>
      </c>
      <c r="T94" s="185">
        <f t="shared" si="3"/>
        <v>0</v>
      </c>
      <c r="U94" s="36"/>
      <c r="V94" s="36"/>
      <c r="W94" s="36"/>
      <c r="X94" s="36"/>
      <c r="Y94" s="36"/>
      <c r="Z94" s="36"/>
      <c r="AA94" s="36"/>
      <c r="AB94" s="36"/>
      <c r="AC94" s="36"/>
      <c r="AD94" s="36"/>
      <c r="AE94" s="36"/>
      <c r="AR94" s="186" t="s">
        <v>150</v>
      </c>
      <c r="AT94" s="186" t="s">
        <v>145</v>
      </c>
      <c r="AU94" s="186" t="s">
        <v>85</v>
      </c>
      <c r="AY94" s="19" t="s">
        <v>142</v>
      </c>
      <c r="BE94" s="187">
        <f t="shared" si="4"/>
        <v>0</v>
      </c>
      <c r="BF94" s="187">
        <f t="shared" si="5"/>
        <v>0</v>
      </c>
      <c r="BG94" s="187">
        <f t="shared" si="6"/>
        <v>0</v>
      </c>
      <c r="BH94" s="187">
        <f t="shared" si="7"/>
        <v>0</v>
      </c>
      <c r="BI94" s="187">
        <f t="shared" si="8"/>
        <v>0</v>
      </c>
      <c r="BJ94" s="19" t="s">
        <v>83</v>
      </c>
      <c r="BK94" s="187">
        <f t="shared" si="9"/>
        <v>0</v>
      </c>
      <c r="BL94" s="19" t="s">
        <v>150</v>
      </c>
      <c r="BM94" s="186" t="s">
        <v>1600</v>
      </c>
    </row>
    <row r="95" spans="1:65" s="2" customFormat="1" ht="16.5" customHeight="1">
      <c r="A95" s="36"/>
      <c r="B95" s="37"/>
      <c r="C95" s="175" t="s">
        <v>240</v>
      </c>
      <c r="D95" s="175" t="s">
        <v>145</v>
      </c>
      <c r="E95" s="176" t="s">
        <v>1601</v>
      </c>
      <c r="F95" s="177" t="s">
        <v>1602</v>
      </c>
      <c r="G95" s="178" t="s">
        <v>1603</v>
      </c>
      <c r="H95" s="179">
        <v>2</v>
      </c>
      <c r="I95" s="180"/>
      <c r="J95" s="181">
        <f t="shared" si="0"/>
        <v>0</v>
      </c>
      <c r="K95" s="177" t="s">
        <v>866</v>
      </c>
      <c r="L95" s="41"/>
      <c r="M95" s="182" t="s">
        <v>21</v>
      </c>
      <c r="N95" s="183" t="s">
        <v>46</v>
      </c>
      <c r="O95" s="66"/>
      <c r="P95" s="184">
        <f t="shared" si="1"/>
        <v>0</v>
      </c>
      <c r="Q95" s="184">
        <v>0</v>
      </c>
      <c r="R95" s="184">
        <f t="shared" si="2"/>
        <v>0</v>
      </c>
      <c r="S95" s="184">
        <v>0</v>
      </c>
      <c r="T95" s="185">
        <f t="shared" si="3"/>
        <v>0</v>
      </c>
      <c r="U95" s="36"/>
      <c r="V95" s="36"/>
      <c r="W95" s="36"/>
      <c r="X95" s="36"/>
      <c r="Y95" s="36"/>
      <c r="Z95" s="36"/>
      <c r="AA95" s="36"/>
      <c r="AB95" s="36"/>
      <c r="AC95" s="36"/>
      <c r="AD95" s="36"/>
      <c r="AE95" s="36"/>
      <c r="AR95" s="186" t="s">
        <v>150</v>
      </c>
      <c r="AT95" s="186" t="s">
        <v>145</v>
      </c>
      <c r="AU95" s="186" t="s">
        <v>85</v>
      </c>
      <c r="AY95" s="19" t="s">
        <v>142</v>
      </c>
      <c r="BE95" s="187">
        <f t="shared" si="4"/>
        <v>0</v>
      </c>
      <c r="BF95" s="187">
        <f t="shared" si="5"/>
        <v>0</v>
      </c>
      <c r="BG95" s="187">
        <f t="shared" si="6"/>
        <v>0</v>
      </c>
      <c r="BH95" s="187">
        <f t="shared" si="7"/>
        <v>0</v>
      </c>
      <c r="BI95" s="187">
        <f t="shared" si="8"/>
        <v>0</v>
      </c>
      <c r="BJ95" s="19" t="s">
        <v>83</v>
      </c>
      <c r="BK95" s="187">
        <f t="shared" si="9"/>
        <v>0</v>
      </c>
      <c r="BL95" s="19" t="s">
        <v>150</v>
      </c>
      <c r="BM95" s="186" t="s">
        <v>1604</v>
      </c>
    </row>
    <row r="96" spans="1:65" s="2" customFormat="1" ht="16.5" customHeight="1">
      <c r="A96" s="36"/>
      <c r="B96" s="37"/>
      <c r="C96" s="175" t="s">
        <v>245</v>
      </c>
      <c r="D96" s="175" t="s">
        <v>145</v>
      </c>
      <c r="E96" s="176" t="s">
        <v>1605</v>
      </c>
      <c r="F96" s="177" t="s">
        <v>1606</v>
      </c>
      <c r="G96" s="178" t="s">
        <v>1578</v>
      </c>
      <c r="H96" s="179">
        <v>8</v>
      </c>
      <c r="I96" s="180"/>
      <c r="J96" s="181">
        <f t="shared" si="0"/>
        <v>0</v>
      </c>
      <c r="K96" s="177" t="s">
        <v>866</v>
      </c>
      <c r="L96" s="41"/>
      <c r="M96" s="182" t="s">
        <v>21</v>
      </c>
      <c r="N96" s="183" t="s">
        <v>46</v>
      </c>
      <c r="O96" s="66"/>
      <c r="P96" s="184">
        <f t="shared" si="1"/>
        <v>0</v>
      </c>
      <c r="Q96" s="184">
        <v>0</v>
      </c>
      <c r="R96" s="184">
        <f t="shared" si="2"/>
        <v>0</v>
      </c>
      <c r="S96" s="184">
        <v>0</v>
      </c>
      <c r="T96" s="185">
        <f t="shared" si="3"/>
        <v>0</v>
      </c>
      <c r="U96" s="36"/>
      <c r="V96" s="36"/>
      <c r="W96" s="36"/>
      <c r="X96" s="36"/>
      <c r="Y96" s="36"/>
      <c r="Z96" s="36"/>
      <c r="AA96" s="36"/>
      <c r="AB96" s="36"/>
      <c r="AC96" s="36"/>
      <c r="AD96" s="36"/>
      <c r="AE96" s="36"/>
      <c r="AR96" s="186" t="s">
        <v>150</v>
      </c>
      <c r="AT96" s="186" t="s">
        <v>145</v>
      </c>
      <c r="AU96" s="186" t="s">
        <v>85</v>
      </c>
      <c r="AY96" s="19" t="s">
        <v>142</v>
      </c>
      <c r="BE96" s="187">
        <f t="shared" si="4"/>
        <v>0</v>
      </c>
      <c r="BF96" s="187">
        <f t="shared" si="5"/>
        <v>0</v>
      </c>
      <c r="BG96" s="187">
        <f t="shared" si="6"/>
        <v>0</v>
      </c>
      <c r="BH96" s="187">
        <f t="shared" si="7"/>
        <v>0</v>
      </c>
      <c r="BI96" s="187">
        <f t="shared" si="8"/>
        <v>0</v>
      </c>
      <c r="BJ96" s="19" t="s">
        <v>83</v>
      </c>
      <c r="BK96" s="187">
        <f t="shared" si="9"/>
        <v>0</v>
      </c>
      <c r="BL96" s="19" t="s">
        <v>150</v>
      </c>
      <c r="BM96" s="186" t="s">
        <v>1607</v>
      </c>
    </row>
    <row r="97" spans="1:65" s="2" customFormat="1" ht="16.5" customHeight="1">
      <c r="A97" s="36"/>
      <c r="B97" s="37"/>
      <c r="C97" s="175" t="s">
        <v>253</v>
      </c>
      <c r="D97" s="175" t="s">
        <v>145</v>
      </c>
      <c r="E97" s="176" t="s">
        <v>1608</v>
      </c>
      <c r="F97" s="177" t="s">
        <v>1609</v>
      </c>
      <c r="G97" s="178" t="s">
        <v>1578</v>
      </c>
      <c r="H97" s="179">
        <v>4</v>
      </c>
      <c r="I97" s="180"/>
      <c r="J97" s="181">
        <f t="shared" si="0"/>
        <v>0</v>
      </c>
      <c r="K97" s="177" t="s">
        <v>866</v>
      </c>
      <c r="L97" s="41"/>
      <c r="M97" s="182" t="s">
        <v>21</v>
      </c>
      <c r="N97" s="183" t="s">
        <v>46</v>
      </c>
      <c r="O97" s="66"/>
      <c r="P97" s="184">
        <f t="shared" si="1"/>
        <v>0</v>
      </c>
      <c r="Q97" s="184">
        <v>0</v>
      </c>
      <c r="R97" s="184">
        <f t="shared" si="2"/>
        <v>0</v>
      </c>
      <c r="S97" s="184">
        <v>0</v>
      </c>
      <c r="T97" s="185">
        <f t="shared" si="3"/>
        <v>0</v>
      </c>
      <c r="U97" s="36"/>
      <c r="V97" s="36"/>
      <c r="W97" s="36"/>
      <c r="X97" s="36"/>
      <c r="Y97" s="36"/>
      <c r="Z97" s="36"/>
      <c r="AA97" s="36"/>
      <c r="AB97" s="36"/>
      <c r="AC97" s="36"/>
      <c r="AD97" s="36"/>
      <c r="AE97" s="36"/>
      <c r="AR97" s="186" t="s">
        <v>150</v>
      </c>
      <c r="AT97" s="186" t="s">
        <v>145</v>
      </c>
      <c r="AU97" s="186" t="s">
        <v>85</v>
      </c>
      <c r="AY97" s="19" t="s">
        <v>142</v>
      </c>
      <c r="BE97" s="187">
        <f t="shared" si="4"/>
        <v>0</v>
      </c>
      <c r="BF97" s="187">
        <f t="shared" si="5"/>
        <v>0</v>
      </c>
      <c r="BG97" s="187">
        <f t="shared" si="6"/>
        <v>0</v>
      </c>
      <c r="BH97" s="187">
        <f t="shared" si="7"/>
        <v>0</v>
      </c>
      <c r="BI97" s="187">
        <f t="shared" si="8"/>
        <v>0</v>
      </c>
      <c r="BJ97" s="19" t="s">
        <v>83</v>
      </c>
      <c r="BK97" s="187">
        <f t="shared" si="9"/>
        <v>0</v>
      </c>
      <c r="BL97" s="19" t="s">
        <v>150</v>
      </c>
      <c r="BM97" s="186" t="s">
        <v>1610</v>
      </c>
    </row>
    <row r="98" spans="1:65" s="2" customFormat="1" ht="16.5" customHeight="1">
      <c r="A98" s="36"/>
      <c r="B98" s="37"/>
      <c r="C98" s="175" t="s">
        <v>8</v>
      </c>
      <c r="D98" s="175" t="s">
        <v>145</v>
      </c>
      <c r="E98" s="176" t="s">
        <v>1611</v>
      </c>
      <c r="F98" s="177" t="s">
        <v>1612</v>
      </c>
      <c r="G98" s="178" t="s">
        <v>1578</v>
      </c>
      <c r="H98" s="179">
        <v>12</v>
      </c>
      <c r="I98" s="180"/>
      <c r="J98" s="181">
        <f t="shared" si="0"/>
        <v>0</v>
      </c>
      <c r="K98" s="177" t="s">
        <v>866</v>
      </c>
      <c r="L98" s="41"/>
      <c r="M98" s="182" t="s">
        <v>21</v>
      </c>
      <c r="N98" s="183" t="s">
        <v>46</v>
      </c>
      <c r="O98" s="66"/>
      <c r="P98" s="184">
        <f t="shared" si="1"/>
        <v>0</v>
      </c>
      <c r="Q98" s="184">
        <v>0</v>
      </c>
      <c r="R98" s="184">
        <f t="shared" si="2"/>
        <v>0</v>
      </c>
      <c r="S98" s="184">
        <v>0</v>
      </c>
      <c r="T98" s="185">
        <f t="shared" si="3"/>
        <v>0</v>
      </c>
      <c r="U98" s="36"/>
      <c r="V98" s="36"/>
      <c r="W98" s="36"/>
      <c r="X98" s="36"/>
      <c r="Y98" s="36"/>
      <c r="Z98" s="36"/>
      <c r="AA98" s="36"/>
      <c r="AB98" s="36"/>
      <c r="AC98" s="36"/>
      <c r="AD98" s="36"/>
      <c r="AE98" s="36"/>
      <c r="AR98" s="186" t="s">
        <v>150</v>
      </c>
      <c r="AT98" s="186" t="s">
        <v>145</v>
      </c>
      <c r="AU98" s="186" t="s">
        <v>85</v>
      </c>
      <c r="AY98" s="19" t="s">
        <v>142</v>
      </c>
      <c r="BE98" s="187">
        <f t="shared" si="4"/>
        <v>0</v>
      </c>
      <c r="BF98" s="187">
        <f t="shared" si="5"/>
        <v>0</v>
      </c>
      <c r="BG98" s="187">
        <f t="shared" si="6"/>
        <v>0</v>
      </c>
      <c r="BH98" s="187">
        <f t="shared" si="7"/>
        <v>0</v>
      </c>
      <c r="BI98" s="187">
        <f t="shared" si="8"/>
        <v>0</v>
      </c>
      <c r="BJ98" s="19" t="s">
        <v>83</v>
      </c>
      <c r="BK98" s="187">
        <f t="shared" si="9"/>
        <v>0</v>
      </c>
      <c r="BL98" s="19" t="s">
        <v>150</v>
      </c>
      <c r="BM98" s="186" t="s">
        <v>1613</v>
      </c>
    </row>
    <row r="99" spans="1:65" s="2" customFormat="1" ht="21.75" customHeight="1">
      <c r="A99" s="36"/>
      <c r="B99" s="37"/>
      <c r="C99" s="175" t="s">
        <v>265</v>
      </c>
      <c r="D99" s="175" t="s">
        <v>145</v>
      </c>
      <c r="E99" s="176" t="s">
        <v>1614</v>
      </c>
      <c r="F99" s="177" t="s">
        <v>1615</v>
      </c>
      <c r="G99" s="178" t="s">
        <v>1578</v>
      </c>
      <c r="H99" s="179">
        <v>6</v>
      </c>
      <c r="I99" s="180"/>
      <c r="J99" s="181">
        <f t="shared" si="0"/>
        <v>0</v>
      </c>
      <c r="K99" s="177" t="s">
        <v>866</v>
      </c>
      <c r="L99" s="41"/>
      <c r="M99" s="182" t="s">
        <v>21</v>
      </c>
      <c r="N99" s="183" t="s">
        <v>46</v>
      </c>
      <c r="O99" s="66"/>
      <c r="P99" s="184">
        <f t="shared" si="1"/>
        <v>0</v>
      </c>
      <c r="Q99" s="184">
        <v>0</v>
      </c>
      <c r="R99" s="184">
        <f t="shared" si="2"/>
        <v>0</v>
      </c>
      <c r="S99" s="184">
        <v>0</v>
      </c>
      <c r="T99" s="185">
        <f t="shared" si="3"/>
        <v>0</v>
      </c>
      <c r="U99" s="36"/>
      <c r="V99" s="36"/>
      <c r="W99" s="36"/>
      <c r="X99" s="36"/>
      <c r="Y99" s="36"/>
      <c r="Z99" s="36"/>
      <c r="AA99" s="36"/>
      <c r="AB99" s="36"/>
      <c r="AC99" s="36"/>
      <c r="AD99" s="36"/>
      <c r="AE99" s="36"/>
      <c r="AR99" s="186" t="s">
        <v>150</v>
      </c>
      <c r="AT99" s="186" t="s">
        <v>145</v>
      </c>
      <c r="AU99" s="186" t="s">
        <v>85</v>
      </c>
      <c r="AY99" s="19" t="s">
        <v>142</v>
      </c>
      <c r="BE99" s="187">
        <f t="shared" si="4"/>
        <v>0</v>
      </c>
      <c r="BF99" s="187">
        <f t="shared" si="5"/>
        <v>0</v>
      </c>
      <c r="BG99" s="187">
        <f t="shared" si="6"/>
        <v>0</v>
      </c>
      <c r="BH99" s="187">
        <f t="shared" si="7"/>
        <v>0</v>
      </c>
      <c r="BI99" s="187">
        <f t="shared" si="8"/>
        <v>0</v>
      </c>
      <c r="BJ99" s="19" t="s">
        <v>83</v>
      </c>
      <c r="BK99" s="187">
        <f t="shared" si="9"/>
        <v>0</v>
      </c>
      <c r="BL99" s="19" t="s">
        <v>150</v>
      </c>
      <c r="BM99" s="186" t="s">
        <v>1616</v>
      </c>
    </row>
    <row r="100" spans="1:65" s="2" customFormat="1" ht="21.75" customHeight="1">
      <c r="A100" s="36"/>
      <c r="B100" s="37"/>
      <c r="C100" s="175" t="s">
        <v>273</v>
      </c>
      <c r="D100" s="175" t="s">
        <v>145</v>
      </c>
      <c r="E100" s="176" t="s">
        <v>1617</v>
      </c>
      <c r="F100" s="177" t="s">
        <v>1618</v>
      </c>
      <c r="G100" s="178" t="s">
        <v>1578</v>
      </c>
      <c r="H100" s="179">
        <v>98</v>
      </c>
      <c r="I100" s="180"/>
      <c r="J100" s="181">
        <f t="shared" si="0"/>
        <v>0</v>
      </c>
      <c r="K100" s="177" t="s">
        <v>866</v>
      </c>
      <c r="L100" s="41"/>
      <c r="M100" s="182" t="s">
        <v>21</v>
      </c>
      <c r="N100" s="183" t="s">
        <v>46</v>
      </c>
      <c r="O100" s="66"/>
      <c r="P100" s="184">
        <f t="shared" si="1"/>
        <v>0</v>
      </c>
      <c r="Q100" s="184">
        <v>0</v>
      </c>
      <c r="R100" s="184">
        <f t="shared" si="2"/>
        <v>0</v>
      </c>
      <c r="S100" s="184">
        <v>0</v>
      </c>
      <c r="T100" s="185">
        <f t="shared" si="3"/>
        <v>0</v>
      </c>
      <c r="U100" s="36"/>
      <c r="V100" s="36"/>
      <c r="W100" s="36"/>
      <c r="X100" s="36"/>
      <c r="Y100" s="36"/>
      <c r="Z100" s="36"/>
      <c r="AA100" s="36"/>
      <c r="AB100" s="36"/>
      <c r="AC100" s="36"/>
      <c r="AD100" s="36"/>
      <c r="AE100" s="36"/>
      <c r="AR100" s="186" t="s">
        <v>150</v>
      </c>
      <c r="AT100" s="186" t="s">
        <v>145</v>
      </c>
      <c r="AU100" s="186" t="s">
        <v>85</v>
      </c>
      <c r="AY100" s="19" t="s">
        <v>142</v>
      </c>
      <c r="BE100" s="187">
        <f t="shared" si="4"/>
        <v>0</v>
      </c>
      <c r="BF100" s="187">
        <f t="shared" si="5"/>
        <v>0</v>
      </c>
      <c r="BG100" s="187">
        <f t="shared" si="6"/>
        <v>0</v>
      </c>
      <c r="BH100" s="187">
        <f t="shared" si="7"/>
        <v>0</v>
      </c>
      <c r="BI100" s="187">
        <f t="shared" si="8"/>
        <v>0</v>
      </c>
      <c r="BJ100" s="19" t="s">
        <v>83</v>
      </c>
      <c r="BK100" s="187">
        <f t="shared" si="9"/>
        <v>0</v>
      </c>
      <c r="BL100" s="19" t="s">
        <v>150</v>
      </c>
      <c r="BM100" s="186" t="s">
        <v>1619</v>
      </c>
    </row>
    <row r="101" spans="1:65" s="2" customFormat="1" ht="24.2" customHeight="1">
      <c r="A101" s="36"/>
      <c r="B101" s="37"/>
      <c r="C101" s="175" t="s">
        <v>279</v>
      </c>
      <c r="D101" s="175" t="s">
        <v>145</v>
      </c>
      <c r="E101" s="176" t="s">
        <v>1620</v>
      </c>
      <c r="F101" s="177" t="s">
        <v>1621</v>
      </c>
      <c r="G101" s="178" t="s">
        <v>1578</v>
      </c>
      <c r="H101" s="179">
        <v>1</v>
      </c>
      <c r="I101" s="180"/>
      <c r="J101" s="181">
        <f t="shared" si="0"/>
        <v>0</v>
      </c>
      <c r="K101" s="177" t="s">
        <v>866</v>
      </c>
      <c r="L101" s="41"/>
      <c r="M101" s="182" t="s">
        <v>21</v>
      </c>
      <c r="N101" s="183" t="s">
        <v>46</v>
      </c>
      <c r="O101" s="66"/>
      <c r="P101" s="184">
        <f t="shared" si="1"/>
        <v>0</v>
      </c>
      <c r="Q101" s="184">
        <v>0</v>
      </c>
      <c r="R101" s="184">
        <f t="shared" si="2"/>
        <v>0</v>
      </c>
      <c r="S101" s="184">
        <v>0</v>
      </c>
      <c r="T101" s="185">
        <f t="shared" si="3"/>
        <v>0</v>
      </c>
      <c r="U101" s="36"/>
      <c r="V101" s="36"/>
      <c r="W101" s="36"/>
      <c r="X101" s="36"/>
      <c r="Y101" s="36"/>
      <c r="Z101" s="36"/>
      <c r="AA101" s="36"/>
      <c r="AB101" s="36"/>
      <c r="AC101" s="36"/>
      <c r="AD101" s="36"/>
      <c r="AE101" s="36"/>
      <c r="AR101" s="186" t="s">
        <v>150</v>
      </c>
      <c r="AT101" s="186" t="s">
        <v>145</v>
      </c>
      <c r="AU101" s="186" t="s">
        <v>85</v>
      </c>
      <c r="AY101" s="19" t="s">
        <v>142</v>
      </c>
      <c r="BE101" s="187">
        <f t="shared" si="4"/>
        <v>0</v>
      </c>
      <c r="BF101" s="187">
        <f t="shared" si="5"/>
        <v>0</v>
      </c>
      <c r="BG101" s="187">
        <f t="shared" si="6"/>
        <v>0</v>
      </c>
      <c r="BH101" s="187">
        <f t="shared" si="7"/>
        <v>0</v>
      </c>
      <c r="BI101" s="187">
        <f t="shared" si="8"/>
        <v>0</v>
      </c>
      <c r="BJ101" s="19" t="s">
        <v>83</v>
      </c>
      <c r="BK101" s="187">
        <f t="shared" si="9"/>
        <v>0</v>
      </c>
      <c r="BL101" s="19" t="s">
        <v>150</v>
      </c>
      <c r="BM101" s="186" t="s">
        <v>1622</v>
      </c>
    </row>
    <row r="102" spans="1:65" s="2" customFormat="1" ht="16.5" customHeight="1">
      <c r="A102" s="36"/>
      <c r="B102" s="37"/>
      <c r="C102" s="175" t="s">
        <v>284</v>
      </c>
      <c r="D102" s="175" t="s">
        <v>145</v>
      </c>
      <c r="E102" s="176" t="s">
        <v>1623</v>
      </c>
      <c r="F102" s="177" t="s">
        <v>1624</v>
      </c>
      <c r="G102" s="178" t="s">
        <v>1350</v>
      </c>
      <c r="H102" s="179">
        <v>1</v>
      </c>
      <c r="I102" s="180"/>
      <c r="J102" s="181">
        <f t="shared" si="0"/>
        <v>0</v>
      </c>
      <c r="K102" s="177" t="s">
        <v>866</v>
      </c>
      <c r="L102" s="41"/>
      <c r="M102" s="182" t="s">
        <v>21</v>
      </c>
      <c r="N102" s="183" t="s">
        <v>46</v>
      </c>
      <c r="O102" s="66"/>
      <c r="P102" s="184">
        <f t="shared" si="1"/>
        <v>0</v>
      </c>
      <c r="Q102" s="184">
        <v>0</v>
      </c>
      <c r="R102" s="184">
        <f t="shared" si="2"/>
        <v>0</v>
      </c>
      <c r="S102" s="184">
        <v>0</v>
      </c>
      <c r="T102" s="185">
        <f t="shared" si="3"/>
        <v>0</v>
      </c>
      <c r="U102" s="36"/>
      <c r="V102" s="36"/>
      <c r="W102" s="36"/>
      <c r="X102" s="36"/>
      <c r="Y102" s="36"/>
      <c r="Z102" s="36"/>
      <c r="AA102" s="36"/>
      <c r="AB102" s="36"/>
      <c r="AC102" s="36"/>
      <c r="AD102" s="36"/>
      <c r="AE102" s="36"/>
      <c r="AR102" s="186" t="s">
        <v>150</v>
      </c>
      <c r="AT102" s="186" t="s">
        <v>145</v>
      </c>
      <c r="AU102" s="186" t="s">
        <v>85</v>
      </c>
      <c r="AY102" s="19" t="s">
        <v>142</v>
      </c>
      <c r="BE102" s="187">
        <f t="shared" si="4"/>
        <v>0</v>
      </c>
      <c r="BF102" s="187">
        <f t="shared" si="5"/>
        <v>0</v>
      </c>
      <c r="BG102" s="187">
        <f t="shared" si="6"/>
        <v>0</v>
      </c>
      <c r="BH102" s="187">
        <f t="shared" si="7"/>
        <v>0</v>
      </c>
      <c r="BI102" s="187">
        <f t="shared" si="8"/>
        <v>0</v>
      </c>
      <c r="BJ102" s="19" t="s">
        <v>83</v>
      </c>
      <c r="BK102" s="187">
        <f t="shared" si="9"/>
        <v>0</v>
      </c>
      <c r="BL102" s="19" t="s">
        <v>150</v>
      </c>
      <c r="BM102" s="186" t="s">
        <v>1625</v>
      </c>
    </row>
    <row r="103" spans="1:65" s="2" customFormat="1" ht="16.5" customHeight="1">
      <c r="A103" s="36"/>
      <c r="B103" s="37"/>
      <c r="C103" s="175" t="s">
        <v>291</v>
      </c>
      <c r="D103" s="175" t="s">
        <v>145</v>
      </c>
      <c r="E103" s="176" t="s">
        <v>1626</v>
      </c>
      <c r="F103" s="177" t="s">
        <v>1627</v>
      </c>
      <c r="G103" s="178" t="s">
        <v>1350</v>
      </c>
      <c r="H103" s="179">
        <v>1</v>
      </c>
      <c r="I103" s="180"/>
      <c r="J103" s="181">
        <f t="shared" si="0"/>
        <v>0</v>
      </c>
      <c r="K103" s="177" t="s">
        <v>866</v>
      </c>
      <c r="L103" s="41"/>
      <c r="M103" s="182" t="s">
        <v>21</v>
      </c>
      <c r="N103" s="183" t="s">
        <v>46</v>
      </c>
      <c r="O103" s="66"/>
      <c r="P103" s="184">
        <f t="shared" si="1"/>
        <v>0</v>
      </c>
      <c r="Q103" s="184">
        <v>0</v>
      </c>
      <c r="R103" s="184">
        <f t="shared" si="2"/>
        <v>0</v>
      </c>
      <c r="S103" s="184">
        <v>0</v>
      </c>
      <c r="T103" s="185">
        <f t="shared" si="3"/>
        <v>0</v>
      </c>
      <c r="U103" s="36"/>
      <c r="V103" s="36"/>
      <c r="W103" s="36"/>
      <c r="X103" s="36"/>
      <c r="Y103" s="36"/>
      <c r="Z103" s="36"/>
      <c r="AA103" s="36"/>
      <c r="AB103" s="36"/>
      <c r="AC103" s="36"/>
      <c r="AD103" s="36"/>
      <c r="AE103" s="36"/>
      <c r="AR103" s="186" t="s">
        <v>150</v>
      </c>
      <c r="AT103" s="186" t="s">
        <v>145</v>
      </c>
      <c r="AU103" s="186" t="s">
        <v>85</v>
      </c>
      <c r="AY103" s="19" t="s">
        <v>142</v>
      </c>
      <c r="BE103" s="187">
        <f t="shared" si="4"/>
        <v>0</v>
      </c>
      <c r="BF103" s="187">
        <f t="shared" si="5"/>
        <v>0</v>
      </c>
      <c r="BG103" s="187">
        <f t="shared" si="6"/>
        <v>0</v>
      </c>
      <c r="BH103" s="187">
        <f t="shared" si="7"/>
        <v>0</v>
      </c>
      <c r="BI103" s="187">
        <f t="shared" si="8"/>
        <v>0</v>
      </c>
      <c r="BJ103" s="19" t="s">
        <v>83</v>
      </c>
      <c r="BK103" s="187">
        <f t="shared" si="9"/>
        <v>0</v>
      </c>
      <c r="BL103" s="19" t="s">
        <v>150</v>
      </c>
      <c r="BM103" s="186" t="s">
        <v>1628</v>
      </c>
    </row>
    <row r="104" spans="1:65" s="2" customFormat="1" ht="16.5" customHeight="1">
      <c r="A104" s="36"/>
      <c r="B104" s="37"/>
      <c r="C104" s="175" t="s">
        <v>7</v>
      </c>
      <c r="D104" s="175" t="s">
        <v>145</v>
      </c>
      <c r="E104" s="176" t="s">
        <v>1629</v>
      </c>
      <c r="F104" s="177" t="s">
        <v>1630</v>
      </c>
      <c r="G104" s="178" t="s">
        <v>1350</v>
      </c>
      <c r="H104" s="179">
        <v>1</v>
      </c>
      <c r="I104" s="180"/>
      <c r="J104" s="181">
        <f t="shared" si="0"/>
        <v>0</v>
      </c>
      <c r="K104" s="177" t="s">
        <v>866</v>
      </c>
      <c r="L104" s="41"/>
      <c r="M104" s="182" t="s">
        <v>21</v>
      </c>
      <c r="N104" s="183" t="s">
        <v>46</v>
      </c>
      <c r="O104" s="66"/>
      <c r="P104" s="184">
        <f t="shared" si="1"/>
        <v>0</v>
      </c>
      <c r="Q104" s="184">
        <v>0</v>
      </c>
      <c r="R104" s="184">
        <f t="shared" si="2"/>
        <v>0</v>
      </c>
      <c r="S104" s="184">
        <v>0</v>
      </c>
      <c r="T104" s="185">
        <f t="shared" si="3"/>
        <v>0</v>
      </c>
      <c r="U104" s="36"/>
      <c r="V104" s="36"/>
      <c r="W104" s="36"/>
      <c r="X104" s="36"/>
      <c r="Y104" s="36"/>
      <c r="Z104" s="36"/>
      <c r="AA104" s="36"/>
      <c r="AB104" s="36"/>
      <c r="AC104" s="36"/>
      <c r="AD104" s="36"/>
      <c r="AE104" s="36"/>
      <c r="AR104" s="186" t="s">
        <v>150</v>
      </c>
      <c r="AT104" s="186" t="s">
        <v>145</v>
      </c>
      <c r="AU104" s="186" t="s">
        <v>85</v>
      </c>
      <c r="AY104" s="19" t="s">
        <v>142</v>
      </c>
      <c r="BE104" s="187">
        <f t="shared" si="4"/>
        <v>0</v>
      </c>
      <c r="BF104" s="187">
        <f t="shared" si="5"/>
        <v>0</v>
      </c>
      <c r="BG104" s="187">
        <f t="shared" si="6"/>
        <v>0</v>
      </c>
      <c r="BH104" s="187">
        <f t="shared" si="7"/>
        <v>0</v>
      </c>
      <c r="BI104" s="187">
        <f t="shared" si="8"/>
        <v>0</v>
      </c>
      <c r="BJ104" s="19" t="s">
        <v>83</v>
      </c>
      <c r="BK104" s="187">
        <f t="shared" si="9"/>
        <v>0</v>
      </c>
      <c r="BL104" s="19" t="s">
        <v>150</v>
      </c>
      <c r="BM104" s="186" t="s">
        <v>1631</v>
      </c>
    </row>
    <row r="105" spans="1:65" s="2" customFormat="1" ht="16.5" customHeight="1">
      <c r="A105" s="36"/>
      <c r="B105" s="37"/>
      <c r="C105" s="175" t="s">
        <v>309</v>
      </c>
      <c r="D105" s="175" t="s">
        <v>145</v>
      </c>
      <c r="E105" s="176" t="s">
        <v>1632</v>
      </c>
      <c r="F105" s="177" t="s">
        <v>1633</v>
      </c>
      <c r="G105" s="178" t="s">
        <v>1350</v>
      </c>
      <c r="H105" s="179">
        <v>1</v>
      </c>
      <c r="I105" s="180"/>
      <c r="J105" s="181">
        <f t="shared" si="0"/>
        <v>0</v>
      </c>
      <c r="K105" s="177" t="s">
        <v>866</v>
      </c>
      <c r="L105" s="41"/>
      <c r="M105" s="182" t="s">
        <v>21</v>
      </c>
      <c r="N105" s="183" t="s">
        <v>46</v>
      </c>
      <c r="O105" s="66"/>
      <c r="P105" s="184">
        <f t="shared" si="1"/>
        <v>0</v>
      </c>
      <c r="Q105" s="184">
        <v>0</v>
      </c>
      <c r="R105" s="184">
        <f t="shared" si="2"/>
        <v>0</v>
      </c>
      <c r="S105" s="184">
        <v>0</v>
      </c>
      <c r="T105" s="185">
        <f t="shared" si="3"/>
        <v>0</v>
      </c>
      <c r="U105" s="36"/>
      <c r="V105" s="36"/>
      <c r="W105" s="36"/>
      <c r="X105" s="36"/>
      <c r="Y105" s="36"/>
      <c r="Z105" s="36"/>
      <c r="AA105" s="36"/>
      <c r="AB105" s="36"/>
      <c r="AC105" s="36"/>
      <c r="AD105" s="36"/>
      <c r="AE105" s="36"/>
      <c r="AR105" s="186" t="s">
        <v>150</v>
      </c>
      <c r="AT105" s="186" t="s">
        <v>145</v>
      </c>
      <c r="AU105" s="186" t="s">
        <v>85</v>
      </c>
      <c r="AY105" s="19" t="s">
        <v>142</v>
      </c>
      <c r="BE105" s="187">
        <f t="shared" si="4"/>
        <v>0</v>
      </c>
      <c r="BF105" s="187">
        <f t="shared" si="5"/>
        <v>0</v>
      </c>
      <c r="BG105" s="187">
        <f t="shared" si="6"/>
        <v>0</v>
      </c>
      <c r="BH105" s="187">
        <f t="shared" si="7"/>
        <v>0</v>
      </c>
      <c r="BI105" s="187">
        <f t="shared" si="8"/>
        <v>0</v>
      </c>
      <c r="BJ105" s="19" t="s">
        <v>83</v>
      </c>
      <c r="BK105" s="187">
        <f t="shared" si="9"/>
        <v>0</v>
      </c>
      <c r="BL105" s="19" t="s">
        <v>150</v>
      </c>
      <c r="BM105" s="186" t="s">
        <v>1634</v>
      </c>
    </row>
    <row r="106" spans="1:65" s="2" customFormat="1" ht="16.5" customHeight="1">
      <c r="A106" s="36"/>
      <c r="B106" s="37"/>
      <c r="C106" s="175" t="s">
        <v>322</v>
      </c>
      <c r="D106" s="175" t="s">
        <v>145</v>
      </c>
      <c r="E106" s="176" t="s">
        <v>1635</v>
      </c>
      <c r="F106" s="177" t="s">
        <v>1636</v>
      </c>
      <c r="G106" s="178" t="s">
        <v>1350</v>
      </c>
      <c r="H106" s="179">
        <v>1</v>
      </c>
      <c r="I106" s="180"/>
      <c r="J106" s="181">
        <f t="shared" si="0"/>
        <v>0</v>
      </c>
      <c r="K106" s="177" t="s">
        <v>866</v>
      </c>
      <c r="L106" s="41"/>
      <c r="M106" s="182" t="s">
        <v>21</v>
      </c>
      <c r="N106" s="183" t="s">
        <v>46</v>
      </c>
      <c r="O106" s="66"/>
      <c r="P106" s="184">
        <f t="shared" si="1"/>
        <v>0</v>
      </c>
      <c r="Q106" s="184">
        <v>0</v>
      </c>
      <c r="R106" s="184">
        <f t="shared" si="2"/>
        <v>0</v>
      </c>
      <c r="S106" s="184">
        <v>0</v>
      </c>
      <c r="T106" s="185">
        <f t="shared" si="3"/>
        <v>0</v>
      </c>
      <c r="U106" s="36"/>
      <c r="V106" s="36"/>
      <c r="W106" s="36"/>
      <c r="X106" s="36"/>
      <c r="Y106" s="36"/>
      <c r="Z106" s="36"/>
      <c r="AA106" s="36"/>
      <c r="AB106" s="36"/>
      <c r="AC106" s="36"/>
      <c r="AD106" s="36"/>
      <c r="AE106" s="36"/>
      <c r="AR106" s="186" t="s">
        <v>150</v>
      </c>
      <c r="AT106" s="186" t="s">
        <v>145</v>
      </c>
      <c r="AU106" s="186" t="s">
        <v>85</v>
      </c>
      <c r="AY106" s="19" t="s">
        <v>142</v>
      </c>
      <c r="BE106" s="187">
        <f t="shared" si="4"/>
        <v>0</v>
      </c>
      <c r="BF106" s="187">
        <f t="shared" si="5"/>
        <v>0</v>
      </c>
      <c r="BG106" s="187">
        <f t="shared" si="6"/>
        <v>0</v>
      </c>
      <c r="BH106" s="187">
        <f t="shared" si="7"/>
        <v>0</v>
      </c>
      <c r="BI106" s="187">
        <f t="shared" si="8"/>
        <v>0</v>
      </c>
      <c r="BJ106" s="19" t="s">
        <v>83</v>
      </c>
      <c r="BK106" s="187">
        <f t="shared" si="9"/>
        <v>0</v>
      </c>
      <c r="BL106" s="19" t="s">
        <v>150</v>
      </c>
      <c r="BM106" s="186" t="s">
        <v>1637</v>
      </c>
    </row>
    <row r="107" spans="1:65" s="2" customFormat="1" ht="16.5" customHeight="1">
      <c r="A107" s="36"/>
      <c r="B107" s="37"/>
      <c r="C107" s="175" t="s">
        <v>328</v>
      </c>
      <c r="D107" s="175" t="s">
        <v>145</v>
      </c>
      <c r="E107" s="176" t="s">
        <v>1638</v>
      </c>
      <c r="F107" s="177" t="s">
        <v>1639</v>
      </c>
      <c r="G107" s="178" t="s">
        <v>1350</v>
      </c>
      <c r="H107" s="179">
        <v>1</v>
      </c>
      <c r="I107" s="180"/>
      <c r="J107" s="181">
        <f t="shared" si="0"/>
        <v>0</v>
      </c>
      <c r="K107" s="177" t="s">
        <v>866</v>
      </c>
      <c r="L107" s="41"/>
      <c r="M107" s="182" t="s">
        <v>21</v>
      </c>
      <c r="N107" s="183" t="s">
        <v>46</v>
      </c>
      <c r="O107" s="66"/>
      <c r="P107" s="184">
        <f t="shared" si="1"/>
        <v>0</v>
      </c>
      <c r="Q107" s="184">
        <v>0</v>
      </c>
      <c r="R107" s="184">
        <f t="shared" si="2"/>
        <v>0</v>
      </c>
      <c r="S107" s="184">
        <v>0</v>
      </c>
      <c r="T107" s="185">
        <f t="shared" si="3"/>
        <v>0</v>
      </c>
      <c r="U107" s="36"/>
      <c r="V107" s="36"/>
      <c r="W107" s="36"/>
      <c r="X107" s="36"/>
      <c r="Y107" s="36"/>
      <c r="Z107" s="36"/>
      <c r="AA107" s="36"/>
      <c r="AB107" s="36"/>
      <c r="AC107" s="36"/>
      <c r="AD107" s="36"/>
      <c r="AE107" s="36"/>
      <c r="AR107" s="186" t="s">
        <v>150</v>
      </c>
      <c r="AT107" s="186" t="s">
        <v>145</v>
      </c>
      <c r="AU107" s="186" t="s">
        <v>85</v>
      </c>
      <c r="AY107" s="19" t="s">
        <v>142</v>
      </c>
      <c r="BE107" s="187">
        <f t="shared" si="4"/>
        <v>0</v>
      </c>
      <c r="BF107" s="187">
        <f t="shared" si="5"/>
        <v>0</v>
      </c>
      <c r="BG107" s="187">
        <f t="shared" si="6"/>
        <v>0</v>
      </c>
      <c r="BH107" s="187">
        <f t="shared" si="7"/>
        <v>0</v>
      </c>
      <c r="BI107" s="187">
        <f t="shared" si="8"/>
        <v>0</v>
      </c>
      <c r="BJ107" s="19" t="s">
        <v>83</v>
      </c>
      <c r="BK107" s="187">
        <f t="shared" si="9"/>
        <v>0</v>
      </c>
      <c r="BL107" s="19" t="s">
        <v>150</v>
      </c>
      <c r="BM107" s="186" t="s">
        <v>1640</v>
      </c>
    </row>
    <row r="108" spans="1:65" s="2" customFormat="1" ht="16.5" customHeight="1">
      <c r="A108" s="36"/>
      <c r="B108" s="37"/>
      <c r="C108" s="175" t="s">
        <v>335</v>
      </c>
      <c r="D108" s="175" t="s">
        <v>145</v>
      </c>
      <c r="E108" s="176" t="s">
        <v>1641</v>
      </c>
      <c r="F108" s="177" t="s">
        <v>1642</v>
      </c>
      <c r="G108" s="178" t="s">
        <v>1350</v>
      </c>
      <c r="H108" s="179">
        <v>1</v>
      </c>
      <c r="I108" s="180"/>
      <c r="J108" s="181">
        <f t="shared" si="0"/>
        <v>0</v>
      </c>
      <c r="K108" s="177" t="s">
        <v>866</v>
      </c>
      <c r="L108" s="41"/>
      <c r="M108" s="182" t="s">
        <v>21</v>
      </c>
      <c r="N108" s="183" t="s">
        <v>46</v>
      </c>
      <c r="O108" s="66"/>
      <c r="P108" s="184">
        <f t="shared" si="1"/>
        <v>0</v>
      </c>
      <c r="Q108" s="184">
        <v>0</v>
      </c>
      <c r="R108" s="184">
        <f t="shared" si="2"/>
        <v>0</v>
      </c>
      <c r="S108" s="184">
        <v>0</v>
      </c>
      <c r="T108" s="185">
        <f t="shared" si="3"/>
        <v>0</v>
      </c>
      <c r="U108" s="36"/>
      <c r="V108" s="36"/>
      <c r="W108" s="36"/>
      <c r="X108" s="36"/>
      <c r="Y108" s="36"/>
      <c r="Z108" s="36"/>
      <c r="AA108" s="36"/>
      <c r="AB108" s="36"/>
      <c r="AC108" s="36"/>
      <c r="AD108" s="36"/>
      <c r="AE108" s="36"/>
      <c r="AR108" s="186" t="s">
        <v>150</v>
      </c>
      <c r="AT108" s="186" t="s">
        <v>145</v>
      </c>
      <c r="AU108" s="186" t="s">
        <v>85</v>
      </c>
      <c r="AY108" s="19" t="s">
        <v>142</v>
      </c>
      <c r="BE108" s="187">
        <f t="shared" si="4"/>
        <v>0</v>
      </c>
      <c r="BF108" s="187">
        <f t="shared" si="5"/>
        <v>0</v>
      </c>
      <c r="BG108" s="187">
        <f t="shared" si="6"/>
        <v>0</v>
      </c>
      <c r="BH108" s="187">
        <f t="shared" si="7"/>
        <v>0</v>
      </c>
      <c r="BI108" s="187">
        <f t="shared" si="8"/>
        <v>0</v>
      </c>
      <c r="BJ108" s="19" t="s">
        <v>83</v>
      </c>
      <c r="BK108" s="187">
        <f t="shared" si="9"/>
        <v>0</v>
      </c>
      <c r="BL108" s="19" t="s">
        <v>150</v>
      </c>
      <c r="BM108" s="186" t="s">
        <v>1643</v>
      </c>
    </row>
    <row r="109" spans="1:65" s="2" customFormat="1" ht="16.5" customHeight="1">
      <c r="A109" s="36"/>
      <c r="B109" s="37"/>
      <c r="C109" s="175" t="s">
        <v>343</v>
      </c>
      <c r="D109" s="175" t="s">
        <v>145</v>
      </c>
      <c r="E109" s="176" t="s">
        <v>1644</v>
      </c>
      <c r="F109" s="177" t="s">
        <v>1645</v>
      </c>
      <c r="G109" s="178" t="s">
        <v>1350</v>
      </c>
      <c r="H109" s="179">
        <v>1</v>
      </c>
      <c r="I109" s="180"/>
      <c r="J109" s="181">
        <f t="shared" si="0"/>
        <v>0</v>
      </c>
      <c r="K109" s="177" t="s">
        <v>866</v>
      </c>
      <c r="L109" s="41"/>
      <c r="M109" s="182" t="s">
        <v>21</v>
      </c>
      <c r="N109" s="183" t="s">
        <v>46</v>
      </c>
      <c r="O109" s="66"/>
      <c r="P109" s="184">
        <f t="shared" si="1"/>
        <v>0</v>
      </c>
      <c r="Q109" s="184">
        <v>0</v>
      </c>
      <c r="R109" s="184">
        <f t="shared" si="2"/>
        <v>0</v>
      </c>
      <c r="S109" s="184">
        <v>0</v>
      </c>
      <c r="T109" s="185">
        <f t="shared" si="3"/>
        <v>0</v>
      </c>
      <c r="U109" s="36"/>
      <c r="V109" s="36"/>
      <c r="W109" s="36"/>
      <c r="X109" s="36"/>
      <c r="Y109" s="36"/>
      <c r="Z109" s="36"/>
      <c r="AA109" s="36"/>
      <c r="AB109" s="36"/>
      <c r="AC109" s="36"/>
      <c r="AD109" s="36"/>
      <c r="AE109" s="36"/>
      <c r="AR109" s="186" t="s">
        <v>150</v>
      </c>
      <c r="AT109" s="186" t="s">
        <v>145</v>
      </c>
      <c r="AU109" s="186" t="s">
        <v>85</v>
      </c>
      <c r="AY109" s="19" t="s">
        <v>142</v>
      </c>
      <c r="BE109" s="187">
        <f t="shared" si="4"/>
        <v>0</v>
      </c>
      <c r="BF109" s="187">
        <f t="shared" si="5"/>
        <v>0</v>
      </c>
      <c r="BG109" s="187">
        <f t="shared" si="6"/>
        <v>0</v>
      </c>
      <c r="BH109" s="187">
        <f t="shared" si="7"/>
        <v>0</v>
      </c>
      <c r="BI109" s="187">
        <f t="shared" si="8"/>
        <v>0</v>
      </c>
      <c r="BJ109" s="19" t="s">
        <v>83</v>
      </c>
      <c r="BK109" s="187">
        <f t="shared" si="9"/>
        <v>0</v>
      </c>
      <c r="BL109" s="19" t="s">
        <v>150</v>
      </c>
      <c r="BM109" s="186" t="s">
        <v>1646</v>
      </c>
    </row>
    <row r="110" spans="1:65" s="2" customFormat="1" ht="16.5" customHeight="1">
      <c r="A110" s="36"/>
      <c r="B110" s="37"/>
      <c r="C110" s="175" t="s">
        <v>350</v>
      </c>
      <c r="D110" s="175" t="s">
        <v>145</v>
      </c>
      <c r="E110" s="176" t="s">
        <v>1647</v>
      </c>
      <c r="F110" s="177" t="s">
        <v>1633</v>
      </c>
      <c r="G110" s="178" t="s">
        <v>1350</v>
      </c>
      <c r="H110" s="179">
        <v>1</v>
      </c>
      <c r="I110" s="180"/>
      <c r="J110" s="181">
        <f t="shared" si="0"/>
        <v>0</v>
      </c>
      <c r="K110" s="177" t="s">
        <v>866</v>
      </c>
      <c r="L110" s="41"/>
      <c r="M110" s="182" t="s">
        <v>21</v>
      </c>
      <c r="N110" s="183" t="s">
        <v>46</v>
      </c>
      <c r="O110" s="66"/>
      <c r="P110" s="184">
        <f t="shared" si="1"/>
        <v>0</v>
      </c>
      <c r="Q110" s="184">
        <v>0</v>
      </c>
      <c r="R110" s="184">
        <f t="shared" si="2"/>
        <v>0</v>
      </c>
      <c r="S110" s="184">
        <v>0</v>
      </c>
      <c r="T110" s="185">
        <f t="shared" si="3"/>
        <v>0</v>
      </c>
      <c r="U110" s="36"/>
      <c r="V110" s="36"/>
      <c r="W110" s="36"/>
      <c r="X110" s="36"/>
      <c r="Y110" s="36"/>
      <c r="Z110" s="36"/>
      <c r="AA110" s="36"/>
      <c r="AB110" s="36"/>
      <c r="AC110" s="36"/>
      <c r="AD110" s="36"/>
      <c r="AE110" s="36"/>
      <c r="AR110" s="186" t="s">
        <v>150</v>
      </c>
      <c r="AT110" s="186" t="s">
        <v>145</v>
      </c>
      <c r="AU110" s="186" t="s">
        <v>85</v>
      </c>
      <c r="AY110" s="19" t="s">
        <v>142</v>
      </c>
      <c r="BE110" s="187">
        <f t="shared" si="4"/>
        <v>0</v>
      </c>
      <c r="BF110" s="187">
        <f t="shared" si="5"/>
        <v>0</v>
      </c>
      <c r="BG110" s="187">
        <f t="shared" si="6"/>
        <v>0</v>
      </c>
      <c r="BH110" s="187">
        <f t="shared" si="7"/>
        <v>0</v>
      </c>
      <c r="BI110" s="187">
        <f t="shared" si="8"/>
        <v>0</v>
      </c>
      <c r="BJ110" s="19" t="s">
        <v>83</v>
      </c>
      <c r="BK110" s="187">
        <f t="shared" si="9"/>
        <v>0</v>
      </c>
      <c r="BL110" s="19" t="s">
        <v>150</v>
      </c>
      <c r="BM110" s="186" t="s">
        <v>1648</v>
      </c>
    </row>
    <row r="111" spans="1:65" s="2" customFormat="1" ht="16.5" customHeight="1">
      <c r="A111" s="36"/>
      <c r="B111" s="37"/>
      <c r="C111" s="175" t="s">
        <v>371</v>
      </c>
      <c r="D111" s="175" t="s">
        <v>145</v>
      </c>
      <c r="E111" s="176" t="s">
        <v>1649</v>
      </c>
      <c r="F111" s="177" t="s">
        <v>1650</v>
      </c>
      <c r="G111" s="178" t="s">
        <v>1350</v>
      </c>
      <c r="H111" s="179">
        <v>1</v>
      </c>
      <c r="I111" s="180"/>
      <c r="J111" s="181">
        <f t="shared" si="0"/>
        <v>0</v>
      </c>
      <c r="K111" s="177" t="s">
        <v>866</v>
      </c>
      <c r="L111" s="41"/>
      <c r="M111" s="182" t="s">
        <v>21</v>
      </c>
      <c r="N111" s="183" t="s">
        <v>46</v>
      </c>
      <c r="O111" s="66"/>
      <c r="P111" s="184">
        <f t="shared" si="1"/>
        <v>0</v>
      </c>
      <c r="Q111" s="184">
        <v>0</v>
      </c>
      <c r="R111" s="184">
        <f t="shared" si="2"/>
        <v>0</v>
      </c>
      <c r="S111" s="184">
        <v>0</v>
      </c>
      <c r="T111" s="185">
        <f t="shared" si="3"/>
        <v>0</v>
      </c>
      <c r="U111" s="36"/>
      <c r="V111" s="36"/>
      <c r="W111" s="36"/>
      <c r="X111" s="36"/>
      <c r="Y111" s="36"/>
      <c r="Z111" s="36"/>
      <c r="AA111" s="36"/>
      <c r="AB111" s="36"/>
      <c r="AC111" s="36"/>
      <c r="AD111" s="36"/>
      <c r="AE111" s="36"/>
      <c r="AR111" s="186" t="s">
        <v>150</v>
      </c>
      <c r="AT111" s="186" t="s">
        <v>145</v>
      </c>
      <c r="AU111" s="186" t="s">
        <v>85</v>
      </c>
      <c r="AY111" s="19" t="s">
        <v>142</v>
      </c>
      <c r="BE111" s="187">
        <f t="shared" si="4"/>
        <v>0</v>
      </c>
      <c r="BF111" s="187">
        <f t="shared" si="5"/>
        <v>0</v>
      </c>
      <c r="BG111" s="187">
        <f t="shared" si="6"/>
        <v>0</v>
      </c>
      <c r="BH111" s="187">
        <f t="shared" si="7"/>
        <v>0</v>
      </c>
      <c r="BI111" s="187">
        <f t="shared" si="8"/>
        <v>0</v>
      </c>
      <c r="BJ111" s="19" t="s">
        <v>83</v>
      </c>
      <c r="BK111" s="187">
        <f t="shared" si="9"/>
        <v>0</v>
      </c>
      <c r="BL111" s="19" t="s">
        <v>150</v>
      </c>
      <c r="BM111" s="186" t="s">
        <v>1651</v>
      </c>
    </row>
    <row r="112" spans="1:65" s="2" customFormat="1" ht="16.5" customHeight="1">
      <c r="A112" s="36"/>
      <c r="B112" s="37"/>
      <c r="C112" s="175" t="s">
        <v>380</v>
      </c>
      <c r="D112" s="175" t="s">
        <v>145</v>
      </c>
      <c r="E112" s="176" t="s">
        <v>1652</v>
      </c>
      <c r="F112" s="177" t="s">
        <v>1653</v>
      </c>
      <c r="G112" s="178" t="s">
        <v>208</v>
      </c>
      <c r="H112" s="179">
        <v>0.5</v>
      </c>
      <c r="I112" s="180"/>
      <c r="J112" s="181">
        <f t="shared" si="0"/>
        <v>0</v>
      </c>
      <c r="K112" s="177" t="s">
        <v>866</v>
      </c>
      <c r="L112" s="41"/>
      <c r="M112" s="182" t="s">
        <v>21</v>
      </c>
      <c r="N112" s="183" t="s">
        <v>46</v>
      </c>
      <c r="O112" s="66"/>
      <c r="P112" s="184">
        <f t="shared" si="1"/>
        <v>0</v>
      </c>
      <c r="Q112" s="184">
        <v>0</v>
      </c>
      <c r="R112" s="184">
        <f t="shared" si="2"/>
        <v>0</v>
      </c>
      <c r="S112" s="184">
        <v>0</v>
      </c>
      <c r="T112" s="185">
        <f t="shared" si="3"/>
        <v>0</v>
      </c>
      <c r="U112" s="36"/>
      <c r="V112" s="36"/>
      <c r="W112" s="36"/>
      <c r="X112" s="36"/>
      <c r="Y112" s="36"/>
      <c r="Z112" s="36"/>
      <c r="AA112" s="36"/>
      <c r="AB112" s="36"/>
      <c r="AC112" s="36"/>
      <c r="AD112" s="36"/>
      <c r="AE112" s="36"/>
      <c r="AR112" s="186" t="s">
        <v>150</v>
      </c>
      <c r="AT112" s="186" t="s">
        <v>145</v>
      </c>
      <c r="AU112" s="186" t="s">
        <v>85</v>
      </c>
      <c r="AY112" s="19" t="s">
        <v>142</v>
      </c>
      <c r="BE112" s="187">
        <f t="shared" si="4"/>
        <v>0</v>
      </c>
      <c r="BF112" s="187">
        <f t="shared" si="5"/>
        <v>0</v>
      </c>
      <c r="BG112" s="187">
        <f t="shared" si="6"/>
        <v>0</v>
      </c>
      <c r="BH112" s="187">
        <f t="shared" si="7"/>
        <v>0</v>
      </c>
      <c r="BI112" s="187">
        <f t="shared" si="8"/>
        <v>0</v>
      </c>
      <c r="BJ112" s="19" t="s">
        <v>83</v>
      </c>
      <c r="BK112" s="187">
        <f t="shared" si="9"/>
        <v>0</v>
      </c>
      <c r="BL112" s="19" t="s">
        <v>150</v>
      </c>
      <c r="BM112" s="186" t="s">
        <v>1654</v>
      </c>
    </row>
    <row r="113" spans="1:65" s="2" customFormat="1" ht="16.5" customHeight="1">
      <c r="A113" s="36"/>
      <c r="B113" s="37"/>
      <c r="C113" s="175" t="s">
        <v>386</v>
      </c>
      <c r="D113" s="175" t="s">
        <v>145</v>
      </c>
      <c r="E113" s="176" t="s">
        <v>1655</v>
      </c>
      <c r="F113" s="177" t="s">
        <v>1656</v>
      </c>
      <c r="G113" s="178" t="s">
        <v>1350</v>
      </c>
      <c r="H113" s="179">
        <v>1</v>
      </c>
      <c r="I113" s="180"/>
      <c r="J113" s="181">
        <f t="shared" si="0"/>
        <v>0</v>
      </c>
      <c r="K113" s="177" t="s">
        <v>866</v>
      </c>
      <c r="L113" s="41"/>
      <c r="M113" s="182" t="s">
        <v>21</v>
      </c>
      <c r="N113" s="183" t="s">
        <v>46</v>
      </c>
      <c r="O113" s="66"/>
      <c r="P113" s="184">
        <f t="shared" si="1"/>
        <v>0</v>
      </c>
      <c r="Q113" s="184">
        <v>0</v>
      </c>
      <c r="R113" s="184">
        <f t="shared" si="2"/>
        <v>0</v>
      </c>
      <c r="S113" s="184">
        <v>0</v>
      </c>
      <c r="T113" s="185">
        <f t="shared" si="3"/>
        <v>0</v>
      </c>
      <c r="U113" s="36"/>
      <c r="V113" s="36"/>
      <c r="W113" s="36"/>
      <c r="X113" s="36"/>
      <c r="Y113" s="36"/>
      <c r="Z113" s="36"/>
      <c r="AA113" s="36"/>
      <c r="AB113" s="36"/>
      <c r="AC113" s="36"/>
      <c r="AD113" s="36"/>
      <c r="AE113" s="36"/>
      <c r="AR113" s="186" t="s">
        <v>150</v>
      </c>
      <c r="AT113" s="186" t="s">
        <v>145</v>
      </c>
      <c r="AU113" s="186" t="s">
        <v>85</v>
      </c>
      <c r="AY113" s="19" t="s">
        <v>142</v>
      </c>
      <c r="BE113" s="187">
        <f t="shared" si="4"/>
        <v>0</v>
      </c>
      <c r="BF113" s="187">
        <f t="shared" si="5"/>
        <v>0</v>
      </c>
      <c r="BG113" s="187">
        <f t="shared" si="6"/>
        <v>0</v>
      </c>
      <c r="BH113" s="187">
        <f t="shared" si="7"/>
        <v>0</v>
      </c>
      <c r="BI113" s="187">
        <f t="shared" si="8"/>
        <v>0</v>
      </c>
      <c r="BJ113" s="19" t="s">
        <v>83</v>
      </c>
      <c r="BK113" s="187">
        <f t="shared" si="9"/>
        <v>0</v>
      </c>
      <c r="BL113" s="19" t="s">
        <v>150</v>
      </c>
      <c r="BM113" s="186" t="s">
        <v>1657</v>
      </c>
    </row>
    <row r="114" spans="1:65" s="2" customFormat="1" ht="16.5" customHeight="1">
      <c r="A114" s="36"/>
      <c r="B114" s="37"/>
      <c r="C114" s="175" t="s">
        <v>391</v>
      </c>
      <c r="D114" s="175" t="s">
        <v>145</v>
      </c>
      <c r="E114" s="176" t="s">
        <v>1658</v>
      </c>
      <c r="F114" s="177" t="s">
        <v>1659</v>
      </c>
      <c r="G114" s="178" t="s">
        <v>1350</v>
      </c>
      <c r="H114" s="179">
        <v>1</v>
      </c>
      <c r="I114" s="180"/>
      <c r="J114" s="181">
        <f t="shared" si="0"/>
        <v>0</v>
      </c>
      <c r="K114" s="177" t="s">
        <v>866</v>
      </c>
      <c r="L114" s="41"/>
      <c r="M114" s="182" t="s">
        <v>21</v>
      </c>
      <c r="N114" s="183" t="s">
        <v>46</v>
      </c>
      <c r="O114" s="66"/>
      <c r="P114" s="184">
        <f t="shared" si="1"/>
        <v>0</v>
      </c>
      <c r="Q114" s="184">
        <v>0</v>
      </c>
      <c r="R114" s="184">
        <f t="shared" si="2"/>
        <v>0</v>
      </c>
      <c r="S114" s="184">
        <v>0</v>
      </c>
      <c r="T114" s="185">
        <f t="shared" si="3"/>
        <v>0</v>
      </c>
      <c r="U114" s="36"/>
      <c r="V114" s="36"/>
      <c r="W114" s="36"/>
      <c r="X114" s="36"/>
      <c r="Y114" s="36"/>
      <c r="Z114" s="36"/>
      <c r="AA114" s="36"/>
      <c r="AB114" s="36"/>
      <c r="AC114" s="36"/>
      <c r="AD114" s="36"/>
      <c r="AE114" s="36"/>
      <c r="AR114" s="186" t="s">
        <v>150</v>
      </c>
      <c r="AT114" s="186" t="s">
        <v>145</v>
      </c>
      <c r="AU114" s="186" t="s">
        <v>85</v>
      </c>
      <c r="AY114" s="19" t="s">
        <v>142</v>
      </c>
      <c r="BE114" s="187">
        <f t="shared" si="4"/>
        <v>0</v>
      </c>
      <c r="BF114" s="187">
        <f t="shared" si="5"/>
        <v>0</v>
      </c>
      <c r="BG114" s="187">
        <f t="shared" si="6"/>
        <v>0</v>
      </c>
      <c r="BH114" s="187">
        <f t="shared" si="7"/>
        <v>0</v>
      </c>
      <c r="BI114" s="187">
        <f t="shared" si="8"/>
        <v>0</v>
      </c>
      <c r="BJ114" s="19" t="s">
        <v>83</v>
      </c>
      <c r="BK114" s="187">
        <f t="shared" si="9"/>
        <v>0</v>
      </c>
      <c r="BL114" s="19" t="s">
        <v>150</v>
      </c>
      <c r="BM114" s="186" t="s">
        <v>1660</v>
      </c>
    </row>
    <row r="115" spans="1:65" s="2" customFormat="1" ht="16.5" customHeight="1">
      <c r="A115" s="36"/>
      <c r="B115" s="37"/>
      <c r="C115" s="175" t="s">
        <v>395</v>
      </c>
      <c r="D115" s="175" t="s">
        <v>145</v>
      </c>
      <c r="E115" s="176" t="s">
        <v>1661</v>
      </c>
      <c r="F115" s="177" t="s">
        <v>1662</v>
      </c>
      <c r="G115" s="178" t="s">
        <v>1350</v>
      </c>
      <c r="H115" s="179">
        <v>1</v>
      </c>
      <c r="I115" s="180"/>
      <c r="J115" s="181">
        <f t="shared" si="0"/>
        <v>0</v>
      </c>
      <c r="K115" s="177" t="s">
        <v>866</v>
      </c>
      <c r="L115" s="41"/>
      <c r="M115" s="182" t="s">
        <v>21</v>
      </c>
      <c r="N115" s="183" t="s">
        <v>46</v>
      </c>
      <c r="O115" s="66"/>
      <c r="P115" s="184">
        <f t="shared" si="1"/>
        <v>0</v>
      </c>
      <c r="Q115" s="184">
        <v>0</v>
      </c>
      <c r="R115" s="184">
        <f t="shared" si="2"/>
        <v>0</v>
      </c>
      <c r="S115" s="184">
        <v>0</v>
      </c>
      <c r="T115" s="185">
        <f t="shared" si="3"/>
        <v>0</v>
      </c>
      <c r="U115" s="36"/>
      <c r="V115" s="36"/>
      <c r="W115" s="36"/>
      <c r="X115" s="36"/>
      <c r="Y115" s="36"/>
      <c r="Z115" s="36"/>
      <c r="AA115" s="36"/>
      <c r="AB115" s="36"/>
      <c r="AC115" s="36"/>
      <c r="AD115" s="36"/>
      <c r="AE115" s="36"/>
      <c r="AR115" s="186" t="s">
        <v>150</v>
      </c>
      <c r="AT115" s="186" t="s">
        <v>145</v>
      </c>
      <c r="AU115" s="186" t="s">
        <v>85</v>
      </c>
      <c r="AY115" s="19" t="s">
        <v>142</v>
      </c>
      <c r="BE115" s="187">
        <f t="shared" si="4"/>
        <v>0</v>
      </c>
      <c r="BF115" s="187">
        <f t="shared" si="5"/>
        <v>0</v>
      </c>
      <c r="BG115" s="187">
        <f t="shared" si="6"/>
        <v>0</v>
      </c>
      <c r="BH115" s="187">
        <f t="shared" si="7"/>
        <v>0</v>
      </c>
      <c r="BI115" s="187">
        <f t="shared" si="8"/>
        <v>0</v>
      </c>
      <c r="BJ115" s="19" t="s">
        <v>83</v>
      </c>
      <c r="BK115" s="187">
        <f t="shared" si="9"/>
        <v>0</v>
      </c>
      <c r="BL115" s="19" t="s">
        <v>150</v>
      </c>
      <c r="BM115" s="186" t="s">
        <v>1663</v>
      </c>
    </row>
    <row r="116" spans="1:65" s="2" customFormat="1" ht="16.5" customHeight="1">
      <c r="A116" s="36"/>
      <c r="B116" s="37"/>
      <c r="C116" s="175" t="s">
        <v>403</v>
      </c>
      <c r="D116" s="175" t="s">
        <v>145</v>
      </c>
      <c r="E116" s="176" t="s">
        <v>1664</v>
      </c>
      <c r="F116" s="177" t="s">
        <v>1665</v>
      </c>
      <c r="G116" s="178" t="s">
        <v>1350</v>
      </c>
      <c r="H116" s="179">
        <v>1</v>
      </c>
      <c r="I116" s="180"/>
      <c r="J116" s="181">
        <f t="shared" si="0"/>
        <v>0</v>
      </c>
      <c r="K116" s="177" t="s">
        <v>866</v>
      </c>
      <c r="L116" s="41"/>
      <c r="M116" s="182" t="s">
        <v>21</v>
      </c>
      <c r="N116" s="183" t="s">
        <v>46</v>
      </c>
      <c r="O116" s="66"/>
      <c r="P116" s="184">
        <f t="shared" si="1"/>
        <v>0</v>
      </c>
      <c r="Q116" s="184">
        <v>0</v>
      </c>
      <c r="R116" s="184">
        <f t="shared" si="2"/>
        <v>0</v>
      </c>
      <c r="S116" s="184">
        <v>0</v>
      </c>
      <c r="T116" s="185">
        <f t="shared" si="3"/>
        <v>0</v>
      </c>
      <c r="U116" s="36"/>
      <c r="V116" s="36"/>
      <c r="W116" s="36"/>
      <c r="X116" s="36"/>
      <c r="Y116" s="36"/>
      <c r="Z116" s="36"/>
      <c r="AA116" s="36"/>
      <c r="AB116" s="36"/>
      <c r="AC116" s="36"/>
      <c r="AD116" s="36"/>
      <c r="AE116" s="36"/>
      <c r="AR116" s="186" t="s">
        <v>150</v>
      </c>
      <c r="AT116" s="186" t="s">
        <v>145</v>
      </c>
      <c r="AU116" s="186" t="s">
        <v>85</v>
      </c>
      <c r="AY116" s="19" t="s">
        <v>142</v>
      </c>
      <c r="BE116" s="187">
        <f t="shared" si="4"/>
        <v>0</v>
      </c>
      <c r="BF116" s="187">
        <f t="shared" si="5"/>
        <v>0</v>
      </c>
      <c r="BG116" s="187">
        <f t="shared" si="6"/>
        <v>0</v>
      </c>
      <c r="BH116" s="187">
        <f t="shared" si="7"/>
        <v>0</v>
      </c>
      <c r="BI116" s="187">
        <f t="shared" si="8"/>
        <v>0</v>
      </c>
      <c r="BJ116" s="19" t="s">
        <v>83</v>
      </c>
      <c r="BK116" s="187">
        <f t="shared" si="9"/>
        <v>0</v>
      </c>
      <c r="BL116" s="19" t="s">
        <v>150</v>
      </c>
      <c r="BM116" s="186" t="s">
        <v>1666</v>
      </c>
    </row>
    <row r="117" spans="1:65" s="2" customFormat="1" ht="16.5" customHeight="1">
      <c r="A117" s="36"/>
      <c r="B117" s="37"/>
      <c r="C117" s="175" t="s">
        <v>408</v>
      </c>
      <c r="D117" s="175" t="s">
        <v>145</v>
      </c>
      <c r="E117" s="176" t="s">
        <v>1667</v>
      </c>
      <c r="F117" s="177" t="s">
        <v>1668</v>
      </c>
      <c r="G117" s="178" t="s">
        <v>1350</v>
      </c>
      <c r="H117" s="179">
        <v>1</v>
      </c>
      <c r="I117" s="180"/>
      <c r="J117" s="181">
        <f t="shared" si="0"/>
        <v>0</v>
      </c>
      <c r="K117" s="177" t="s">
        <v>866</v>
      </c>
      <c r="L117" s="41"/>
      <c r="M117" s="182" t="s">
        <v>21</v>
      </c>
      <c r="N117" s="183" t="s">
        <v>46</v>
      </c>
      <c r="O117" s="66"/>
      <c r="P117" s="184">
        <f t="shared" si="1"/>
        <v>0</v>
      </c>
      <c r="Q117" s="184">
        <v>0</v>
      </c>
      <c r="R117" s="184">
        <f t="shared" si="2"/>
        <v>0</v>
      </c>
      <c r="S117" s="184">
        <v>0</v>
      </c>
      <c r="T117" s="185">
        <f t="shared" si="3"/>
        <v>0</v>
      </c>
      <c r="U117" s="36"/>
      <c r="V117" s="36"/>
      <c r="W117" s="36"/>
      <c r="X117" s="36"/>
      <c r="Y117" s="36"/>
      <c r="Z117" s="36"/>
      <c r="AA117" s="36"/>
      <c r="AB117" s="36"/>
      <c r="AC117" s="36"/>
      <c r="AD117" s="36"/>
      <c r="AE117" s="36"/>
      <c r="AR117" s="186" t="s">
        <v>150</v>
      </c>
      <c r="AT117" s="186" t="s">
        <v>145</v>
      </c>
      <c r="AU117" s="186" t="s">
        <v>85</v>
      </c>
      <c r="AY117" s="19" t="s">
        <v>142</v>
      </c>
      <c r="BE117" s="187">
        <f t="shared" si="4"/>
        <v>0</v>
      </c>
      <c r="BF117" s="187">
        <f t="shared" si="5"/>
        <v>0</v>
      </c>
      <c r="BG117" s="187">
        <f t="shared" si="6"/>
        <v>0</v>
      </c>
      <c r="BH117" s="187">
        <f t="shared" si="7"/>
        <v>0</v>
      </c>
      <c r="BI117" s="187">
        <f t="shared" si="8"/>
        <v>0</v>
      </c>
      <c r="BJ117" s="19" t="s">
        <v>83</v>
      </c>
      <c r="BK117" s="187">
        <f t="shared" si="9"/>
        <v>0</v>
      </c>
      <c r="BL117" s="19" t="s">
        <v>150</v>
      </c>
      <c r="BM117" s="186" t="s">
        <v>1669</v>
      </c>
    </row>
    <row r="118" spans="1:65" s="2" customFormat="1" ht="16.5" customHeight="1">
      <c r="A118" s="36"/>
      <c r="B118" s="37"/>
      <c r="C118" s="175" t="s">
        <v>417</v>
      </c>
      <c r="D118" s="175" t="s">
        <v>145</v>
      </c>
      <c r="E118" s="176" t="s">
        <v>1670</v>
      </c>
      <c r="F118" s="177" t="s">
        <v>1671</v>
      </c>
      <c r="G118" s="178" t="s">
        <v>1350</v>
      </c>
      <c r="H118" s="179">
        <v>1</v>
      </c>
      <c r="I118" s="180"/>
      <c r="J118" s="181">
        <f t="shared" si="0"/>
        <v>0</v>
      </c>
      <c r="K118" s="177" t="s">
        <v>866</v>
      </c>
      <c r="L118" s="41"/>
      <c r="M118" s="255" t="s">
        <v>21</v>
      </c>
      <c r="N118" s="256" t="s">
        <v>46</v>
      </c>
      <c r="O118" s="253"/>
      <c r="P118" s="257">
        <f t="shared" si="1"/>
        <v>0</v>
      </c>
      <c r="Q118" s="257">
        <v>0</v>
      </c>
      <c r="R118" s="257">
        <f t="shared" si="2"/>
        <v>0</v>
      </c>
      <c r="S118" s="257">
        <v>0</v>
      </c>
      <c r="T118" s="258">
        <f t="shared" si="3"/>
        <v>0</v>
      </c>
      <c r="U118" s="36"/>
      <c r="V118" s="36"/>
      <c r="W118" s="36"/>
      <c r="X118" s="36"/>
      <c r="Y118" s="36"/>
      <c r="Z118" s="36"/>
      <c r="AA118" s="36"/>
      <c r="AB118" s="36"/>
      <c r="AC118" s="36"/>
      <c r="AD118" s="36"/>
      <c r="AE118" s="36"/>
      <c r="AR118" s="186" t="s">
        <v>150</v>
      </c>
      <c r="AT118" s="186" t="s">
        <v>145</v>
      </c>
      <c r="AU118" s="186" t="s">
        <v>85</v>
      </c>
      <c r="AY118" s="19" t="s">
        <v>142</v>
      </c>
      <c r="BE118" s="187">
        <f t="shared" si="4"/>
        <v>0</v>
      </c>
      <c r="BF118" s="187">
        <f t="shared" si="5"/>
        <v>0</v>
      </c>
      <c r="BG118" s="187">
        <f t="shared" si="6"/>
        <v>0</v>
      </c>
      <c r="BH118" s="187">
        <f t="shared" si="7"/>
        <v>0</v>
      </c>
      <c r="BI118" s="187">
        <f t="shared" si="8"/>
        <v>0</v>
      </c>
      <c r="BJ118" s="19" t="s">
        <v>83</v>
      </c>
      <c r="BK118" s="187">
        <f t="shared" si="9"/>
        <v>0</v>
      </c>
      <c r="BL118" s="19" t="s">
        <v>150</v>
      </c>
      <c r="BM118" s="186" t="s">
        <v>1672</v>
      </c>
    </row>
    <row r="119" spans="1:65" s="2" customFormat="1" ht="6.95" customHeight="1">
      <c r="A119" s="36"/>
      <c r="B119" s="49"/>
      <c r="C119" s="50"/>
      <c r="D119" s="50"/>
      <c r="E119" s="50"/>
      <c r="F119" s="50"/>
      <c r="G119" s="50"/>
      <c r="H119" s="50"/>
      <c r="I119" s="50"/>
      <c r="J119" s="50"/>
      <c r="K119" s="50"/>
      <c r="L119" s="41"/>
      <c r="M119" s="36"/>
      <c r="O119" s="36"/>
      <c r="P119" s="36"/>
      <c r="Q119" s="36"/>
      <c r="R119" s="36"/>
      <c r="S119" s="36"/>
      <c r="T119" s="36"/>
      <c r="U119" s="36"/>
      <c r="V119" s="36"/>
      <c r="W119" s="36"/>
      <c r="X119" s="36"/>
      <c r="Y119" s="36"/>
      <c r="Z119" s="36"/>
      <c r="AA119" s="36"/>
      <c r="AB119" s="36"/>
      <c r="AC119" s="36"/>
      <c r="AD119" s="36"/>
      <c r="AE119" s="36"/>
    </row>
  </sheetData>
  <sheetProtection algorithmName="SHA-512" hashValue="lqoghypW2T6Mj8YfPkwOgo7FtUevvITd47wVnVB7drBJ7xAVp/QqZmftGJqNooamC019lT2+tbTvIIM32rl/HA==" saltValue="Ba55VG4mNxVovh15ZLUy4smCblE9nGUSjoUcuH2CVPj8PacLgPeyElVBEt+Uh5LfC4r/S6d6b6Qbc16XjHUs2g==" spinCount="100000" sheet="1" objects="1" scenarios="1" formatColumns="0" formatRows="0" autoFilter="0"/>
  <autoFilter ref="C80:K118" xr:uid="{00000000-0009-0000-0000-000004000000}"/>
  <mergeCells count="9">
    <mergeCell ref="E50:H50"/>
    <mergeCell ref="E71:H71"/>
    <mergeCell ref="E73:H73"/>
    <mergeCell ref="L2:V2"/>
    <mergeCell ref="E7:H7"/>
    <mergeCell ref="E9:H9"/>
    <mergeCell ref="E18:H18"/>
    <mergeCell ref="E27:H27"/>
    <mergeCell ref="E48:H48"/>
  </mergeCells>
  <pageMargins left="0.39370078740157483" right="0.39370078740157483" top="0.39370078740157483" bottom="0.39370078740157483" header="0" footer="0"/>
  <pageSetup paperSize="9" scale="84" fitToHeight="100" orientation="landscape"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1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9"/>
      <c r="M2" s="379"/>
      <c r="N2" s="379"/>
      <c r="O2" s="379"/>
      <c r="P2" s="379"/>
      <c r="Q2" s="379"/>
      <c r="R2" s="379"/>
      <c r="S2" s="379"/>
      <c r="T2" s="379"/>
      <c r="U2" s="379"/>
      <c r="V2" s="379"/>
      <c r="AT2" s="19" t="s">
        <v>97</v>
      </c>
    </row>
    <row r="3" spans="1:46" s="1" customFormat="1" ht="6.95" customHeight="1">
      <c r="B3" s="103"/>
      <c r="C3" s="104"/>
      <c r="D3" s="104"/>
      <c r="E3" s="104"/>
      <c r="F3" s="104"/>
      <c r="G3" s="104"/>
      <c r="H3" s="104"/>
      <c r="I3" s="104"/>
      <c r="J3" s="104"/>
      <c r="K3" s="104"/>
      <c r="L3" s="22"/>
      <c r="AT3" s="19" t="s">
        <v>85</v>
      </c>
    </row>
    <row r="4" spans="1:46" s="1" customFormat="1" ht="24.95" customHeight="1">
      <c r="B4" s="22"/>
      <c r="D4" s="105" t="s">
        <v>98</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0" t="str">
        <f>'Rekapitulace stavby'!K6</f>
        <v>Nástavba jazykových učeben ZŠ Jungmannova</v>
      </c>
      <c r="F7" s="381"/>
      <c r="G7" s="381"/>
      <c r="H7" s="381"/>
      <c r="L7" s="22"/>
    </row>
    <row r="8" spans="1:46" s="2" customFormat="1" ht="12" customHeight="1">
      <c r="A8" s="36"/>
      <c r="B8" s="41"/>
      <c r="C8" s="36"/>
      <c r="D8" s="107" t="s">
        <v>99</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2" t="s">
        <v>1673</v>
      </c>
      <c r="F9" s="383"/>
      <c r="G9" s="383"/>
      <c r="H9" s="383"/>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21</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22</v>
      </c>
      <c r="E12" s="36"/>
      <c r="F12" s="109" t="s">
        <v>23</v>
      </c>
      <c r="G12" s="36"/>
      <c r="H12" s="36"/>
      <c r="I12" s="107" t="s">
        <v>24</v>
      </c>
      <c r="J12" s="110" t="str">
        <f>'Rekapitulace stavby'!AN8</f>
        <v>31. 1. 2022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26</v>
      </c>
      <c r="E14" s="36"/>
      <c r="F14" s="36"/>
      <c r="G14" s="36"/>
      <c r="H14" s="36"/>
      <c r="I14" s="107" t="s">
        <v>27</v>
      </c>
      <c r="J14" s="109" t="s">
        <v>21</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28</v>
      </c>
      <c r="F15" s="36"/>
      <c r="G15" s="36"/>
      <c r="H15" s="36"/>
      <c r="I15" s="107" t="s">
        <v>29</v>
      </c>
      <c r="J15" s="109" t="s">
        <v>21</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30</v>
      </c>
      <c r="E17" s="36"/>
      <c r="F17" s="36"/>
      <c r="G17" s="36"/>
      <c r="H17" s="36"/>
      <c r="I17" s="107" t="s">
        <v>27</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4" t="str">
        <f>'Rekapitulace stavby'!E14</f>
        <v>Vyplň údaj</v>
      </c>
      <c r="F18" s="385"/>
      <c r="G18" s="385"/>
      <c r="H18" s="385"/>
      <c r="I18" s="107" t="s">
        <v>29</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32</v>
      </c>
      <c r="E20" s="36"/>
      <c r="F20" s="36"/>
      <c r="G20" s="36"/>
      <c r="H20" s="36"/>
      <c r="I20" s="107" t="s">
        <v>27</v>
      </c>
      <c r="J20" s="109" t="s">
        <v>33</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34</v>
      </c>
      <c r="F21" s="36"/>
      <c r="G21" s="36"/>
      <c r="H21" s="36"/>
      <c r="I21" s="107" t="s">
        <v>29</v>
      </c>
      <c r="J21" s="109" t="s">
        <v>35</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37</v>
      </c>
      <c r="E23" s="36"/>
      <c r="F23" s="36"/>
      <c r="G23" s="36"/>
      <c r="H23" s="36"/>
      <c r="I23" s="107" t="s">
        <v>27</v>
      </c>
      <c r="J23" s="109" t="str">
        <f>IF('Rekapitulace stavby'!AN19="","",'Rekapitulace stavby'!AN19)</f>
        <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tr">
        <f>IF('Rekapitulace stavby'!E20="","",'Rekapitulace stavby'!E20)</f>
        <v xml:space="preserve"> </v>
      </c>
      <c r="F24" s="36"/>
      <c r="G24" s="36"/>
      <c r="H24" s="36"/>
      <c r="I24" s="107" t="s">
        <v>29</v>
      </c>
      <c r="J24" s="109" t="str">
        <f>IF('Rekapitulace stavby'!AN20="","",'Rekapitulace stavby'!AN20)</f>
        <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39</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47.25" customHeight="1">
      <c r="A27" s="111"/>
      <c r="B27" s="112"/>
      <c r="C27" s="111"/>
      <c r="D27" s="111"/>
      <c r="E27" s="386" t="s">
        <v>40</v>
      </c>
      <c r="F27" s="386"/>
      <c r="G27" s="386"/>
      <c r="H27" s="386"/>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41</v>
      </c>
      <c r="E30" s="36"/>
      <c r="F30" s="36"/>
      <c r="G30" s="36"/>
      <c r="H30" s="36"/>
      <c r="I30" s="36"/>
      <c r="J30" s="116">
        <f>ROUND(J84,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43</v>
      </c>
      <c r="G32" s="36"/>
      <c r="H32" s="36"/>
      <c r="I32" s="117" t="s">
        <v>42</v>
      </c>
      <c r="J32" s="117" t="s">
        <v>44</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45</v>
      </c>
      <c r="E33" s="107" t="s">
        <v>46</v>
      </c>
      <c r="F33" s="119">
        <f>ROUND((SUM(BE84:BE114)),  2)</f>
        <v>0</v>
      </c>
      <c r="G33" s="36"/>
      <c r="H33" s="36"/>
      <c r="I33" s="120">
        <v>0.21</v>
      </c>
      <c r="J33" s="119">
        <f>ROUND(((SUM(BE84:BE114))*I33),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47</v>
      </c>
      <c r="F34" s="119">
        <f>ROUND((SUM(BF84:BF114)),  2)</f>
        <v>0</v>
      </c>
      <c r="G34" s="36"/>
      <c r="H34" s="36"/>
      <c r="I34" s="120">
        <v>0.15</v>
      </c>
      <c r="J34" s="119">
        <f>ROUND(((SUM(BF84:BF114))*I34),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48</v>
      </c>
      <c r="F35" s="119">
        <f>ROUND((SUM(BG84:BG114)),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49</v>
      </c>
      <c r="F36" s="119">
        <f>ROUND((SUM(BH84:BH114)),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50</v>
      </c>
      <c r="F37" s="119">
        <f>ROUND((SUM(BI84:BI114)),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51</v>
      </c>
      <c r="E39" s="123"/>
      <c r="F39" s="123"/>
      <c r="G39" s="124" t="s">
        <v>52</v>
      </c>
      <c r="H39" s="125" t="s">
        <v>53</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101</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7" t="str">
        <f>E7</f>
        <v>Nástavba jazykových učeben ZŠ Jungmannova</v>
      </c>
      <c r="F48" s="388"/>
      <c r="G48" s="388"/>
      <c r="H48" s="388"/>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99</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40" t="str">
        <f>E9</f>
        <v>VRN - Vedlejší a ostatní rozpočtové náklady</v>
      </c>
      <c r="F50" s="389"/>
      <c r="G50" s="389"/>
      <c r="H50" s="389"/>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Plzeňská 30/14 266 01, Beroun -Město</v>
      </c>
      <c r="G52" s="38"/>
      <c r="H52" s="38"/>
      <c r="I52" s="31" t="s">
        <v>24</v>
      </c>
      <c r="J52" s="61" t="str">
        <f>IF(J12="","",J12)</f>
        <v>31. 1. 2022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26</v>
      </c>
      <c r="D54" s="38"/>
      <c r="E54" s="38"/>
      <c r="F54" s="29" t="str">
        <f>E15</f>
        <v>Město Beroun</v>
      </c>
      <c r="G54" s="38"/>
      <c r="H54" s="38"/>
      <c r="I54" s="31" t="s">
        <v>32</v>
      </c>
      <c r="J54" s="34" t="str">
        <f>E21</f>
        <v>Ing. Luboš Rajniš</v>
      </c>
      <c r="K54" s="38"/>
      <c r="L54" s="108"/>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37</v>
      </c>
      <c r="J55" s="34" t="str">
        <f>E24</f>
        <v xml:space="preserve">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102</v>
      </c>
      <c r="D57" s="133"/>
      <c r="E57" s="133"/>
      <c r="F57" s="133"/>
      <c r="G57" s="133"/>
      <c r="H57" s="133"/>
      <c r="I57" s="133"/>
      <c r="J57" s="134" t="s">
        <v>103</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73</v>
      </c>
      <c r="D59" s="38"/>
      <c r="E59" s="38"/>
      <c r="F59" s="38"/>
      <c r="G59" s="38"/>
      <c r="H59" s="38"/>
      <c r="I59" s="38"/>
      <c r="J59" s="79">
        <f>J84</f>
        <v>0</v>
      </c>
      <c r="K59" s="38"/>
      <c r="L59" s="108"/>
      <c r="S59" s="36"/>
      <c r="T59" s="36"/>
      <c r="U59" s="36"/>
      <c r="V59" s="36"/>
      <c r="W59" s="36"/>
      <c r="X59" s="36"/>
      <c r="Y59" s="36"/>
      <c r="Z59" s="36"/>
      <c r="AA59" s="36"/>
      <c r="AB59" s="36"/>
      <c r="AC59" s="36"/>
      <c r="AD59" s="36"/>
      <c r="AE59" s="36"/>
      <c r="AU59" s="19" t="s">
        <v>104</v>
      </c>
    </row>
    <row r="60" spans="1:47" s="9" customFormat="1" ht="24.95" customHeight="1">
      <c r="B60" s="136"/>
      <c r="C60" s="137"/>
      <c r="D60" s="138" t="s">
        <v>1674</v>
      </c>
      <c r="E60" s="139"/>
      <c r="F60" s="139"/>
      <c r="G60" s="139"/>
      <c r="H60" s="139"/>
      <c r="I60" s="139"/>
      <c r="J60" s="140">
        <f>J85</f>
        <v>0</v>
      </c>
      <c r="K60" s="137"/>
      <c r="L60" s="141"/>
    </row>
    <row r="61" spans="1:47" s="10" customFormat="1" ht="19.899999999999999" customHeight="1">
      <c r="B61" s="142"/>
      <c r="C61" s="143"/>
      <c r="D61" s="144" t="s">
        <v>1675</v>
      </c>
      <c r="E61" s="145"/>
      <c r="F61" s="145"/>
      <c r="G61" s="145"/>
      <c r="H61" s="145"/>
      <c r="I61" s="145"/>
      <c r="J61" s="146">
        <f>J86</f>
        <v>0</v>
      </c>
      <c r="K61" s="143"/>
      <c r="L61" s="147"/>
    </row>
    <row r="62" spans="1:47" s="10" customFormat="1" ht="19.899999999999999" customHeight="1">
      <c r="B62" s="142"/>
      <c r="C62" s="143"/>
      <c r="D62" s="144" t="s">
        <v>1676</v>
      </c>
      <c r="E62" s="145"/>
      <c r="F62" s="145"/>
      <c r="G62" s="145"/>
      <c r="H62" s="145"/>
      <c r="I62" s="145"/>
      <c r="J62" s="146">
        <f>J94</f>
        <v>0</v>
      </c>
      <c r="K62" s="143"/>
      <c r="L62" s="147"/>
    </row>
    <row r="63" spans="1:47" s="10" customFormat="1" ht="19.899999999999999" customHeight="1">
      <c r="B63" s="142"/>
      <c r="C63" s="143"/>
      <c r="D63" s="144" t="s">
        <v>1677</v>
      </c>
      <c r="E63" s="145"/>
      <c r="F63" s="145"/>
      <c r="G63" s="145"/>
      <c r="H63" s="145"/>
      <c r="I63" s="145"/>
      <c r="J63" s="146">
        <f>J98</f>
        <v>0</v>
      </c>
      <c r="K63" s="143"/>
      <c r="L63" s="147"/>
    </row>
    <row r="64" spans="1:47" s="10" customFormat="1" ht="19.899999999999999" customHeight="1">
      <c r="B64" s="142"/>
      <c r="C64" s="143"/>
      <c r="D64" s="144" t="s">
        <v>1678</v>
      </c>
      <c r="E64" s="145"/>
      <c r="F64" s="145"/>
      <c r="G64" s="145"/>
      <c r="H64" s="145"/>
      <c r="I64" s="145"/>
      <c r="J64" s="146">
        <f>J108</f>
        <v>0</v>
      </c>
      <c r="K64" s="143"/>
      <c r="L64" s="147"/>
    </row>
    <row r="65" spans="1:31" s="2" customFormat="1" ht="21.75" customHeight="1">
      <c r="A65" s="36"/>
      <c r="B65" s="37"/>
      <c r="C65" s="38"/>
      <c r="D65" s="38"/>
      <c r="E65" s="38"/>
      <c r="F65" s="38"/>
      <c r="G65" s="38"/>
      <c r="H65" s="38"/>
      <c r="I65" s="38"/>
      <c r="J65" s="38"/>
      <c r="K65" s="38"/>
      <c r="L65" s="108"/>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08"/>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08"/>
      <c r="S70" s="36"/>
      <c r="T70" s="36"/>
      <c r="U70" s="36"/>
      <c r="V70" s="36"/>
      <c r="W70" s="36"/>
      <c r="X70" s="36"/>
      <c r="Y70" s="36"/>
      <c r="Z70" s="36"/>
      <c r="AA70" s="36"/>
      <c r="AB70" s="36"/>
      <c r="AC70" s="36"/>
      <c r="AD70" s="36"/>
      <c r="AE70" s="36"/>
    </row>
    <row r="71" spans="1:31" s="2" customFormat="1" ht="24.95" customHeight="1">
      <c r="A71" s="36"/>
      <c r="B71" s="37"/>
      <c r="C71" s="25" t="s">
        <v>127</v>
      </c>
      <c r="D71" s="38"/>
      <c r="E71" s="38"/>
      <c r="F71" s="38"/>
      <c r="G71" s="38"/>
      <c r="H71" s="38"/>
      <c r="I71" s="38"/>
      <c r="J71" s="38"/>
      <c r="K71" s="38"/>
      <c r="L71" s="108"/>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08"/>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08"/>
      <c r="S73" s="36"/>
      <c r="T73" s="36"/>
      <c r="U73" s="36"/>
      <c r="V73" s="36"/>
      <c r="W73" s="36"/>
      <c r="X73" s="36"/>
      <c r="Y73" s="36"/>
      <c r="Z73" s="36"/>
      <c r="AA73" s="36"/>
      <c r="AB73" s="36"/>
      <c r="AC73" s="36"/>
      <c r="AD73" s="36"/>
      <c r="AE73" s="36"/>
    </row>
    <row r="74" spans="1:31" s="2" customFormat="1" ht="16.5" customHeight="1">
      <c r="A74" s="36"/>
      <c r="B74" s="37"/>
      <c r="C74" s="38"/>
      <c r="D74" s="38"/>
      <c r="E74" s="387" t="str">
        <f>E7</f>
        <v>Nástavba jazykových učeben ZŠ Jungmannova</v>
      </c>
      <c r="F74" s="388"/>
      <c r="G74" s="388"/>
      <c r="H74" s="388"/>
      <c r="I74" s="38"/>
      <c r="J74" s="38"/>
      <c r="K74" s="38"/>
      <c r="L74" s="108"/>
      <c r="S74" s="36"/>
      <c r="T74" s="36"/>
      <c r="U74" s="36"/>
      <c r="V74" s="36"/>
      <c r="W74" s="36"/>
      <c r="X74" s="36"/>
      <c r="Y74" s="36"/>
      <c r="Z74" s="36"/>
      <c r="AA74" s="36"/>
      <c r="AB74" s="36"/>
      <c r="AC74" s="36"/>
      <c r="AD74" s="36"/>
      <c r="AE74" s="36"/>
    </row>
    <row r="75" spans="1:31" s="2" customFormat="1" ht="12" customHeight="1">
      <c r="A75" s="36"/>
      <c r="B75" s="37"/>
      <c r="C75" s="31" t="s">
        <v>99</v>
      </c>
      <c r="D75" s="38"/>
      <c r="E75" s="38"/>
      <c r="F75" s="38"/>
      <c r="G75" s="38"/>
      <c r="H75" s="38"/>
      <c r="I75" s="38"/>
      <c r="J75" s="38"/>
      <c r="K75" s="38"/>
      <c r="L75" s="108"/>
      <c r="S75" s="36"/>
      <c r="T75" s="36"/>
      <c r="U75" s="36"/>
      <c r="V75" s="36"/>
      <c r="W75" s="36"/>
      <c r="X75" s="36"/>
      <c r="Y75" s="36"/>
      <c r="Z75" s="36"/>
      <c r="AA75" s="36"/>
      <c r="AB75" s="36"/>
      <c r="AC75" s="36"/>
      <c r="AD75" s="36"/>
      <c r="AE75" s="36"/>
    </row>
    <row r="76" spans="1:31" s="2" customFormat="1" ht="16.5" customHeight="1">
      <c r="A76" s="36"/>
      <c r="B76" s="37"/>
      <c r="C76" s="38"/>
      <c r="D76" s="38"/>
      <c r="E76" s="340" t="str">
        <f>E9</f>
        <v>VRN - Vedlejší a ostatní rozpočtové náklady</v>
      </c>
      <c r="F76" s="389"/>
      <c r="G76" s="389"/>
      <c r="H76" s="389"/>
      <c r="I76" s="38"/>
      <c r="J76" s="38"/>
      <c r="K76" s="38"/>
      <c r="L76" s="108"/>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08"/>
      <c r="S77" s="36"/>
      <c r="T77" s="36"/>
      <c r="U77" s="36"/>
      <c r="V77" s="36"/>
      <c r="W77" s="36"/>
      <c r="X77" s="36"/>
      <c r="Y77" s="36"/>
      <c r="Z77" s="36"/>
      <c r="AA77" s="36"/>
      <c r="AB77" s="36"/>
      <c r="AC77" s="36"/>
      <c r="AD77" s="36"/>
      <c r="AE77" s="36"/>
    </row>
    <row r="78" spans="1:31" s="2" customFormat="1" ht="12" customHeight="1">
      <c r="A78" s="36"/>
      <c r="B78" s="37"/>
      <c r="C78" s="31" t="s">
        <v>22</v>
      </c>
      <c r="D78" s="38"/>
      <c r="E78" s="38"/>
      <c r="F78" s="29" t="str">
        <f>F12</f>
        <v>Plzeňská 30/14 266 01, Beroun -Město</v>
      </c>
      <c r="G78" s="38"/>
      <c r="H78" s="38"/>
      <c r="I78" s="31" t="s">
        <v>24</v>
      </c>
      <c r="J78" s="61" t="str">
        <f>IF(J12="","",J12)</f>
        <v>31. 1. 2022</v>
      </c>
      <c r="K78" s="38"/>
      <c r="L78" s="108"/>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08"/>
      <c r="S79" s="36"/>
      <c r="T79" s="36"/>
      <c r="U79" s="36"/>
      <c r="V79" s="36"/>
      <c r="W79" s="36"/>
      <c r="X79" s="36"/>
      <c r="Y79" s="36"/>
      <c r="Z79" s="36"/>
      <c r="AA79" s="36"/>
      <c r="AB79" s="36"/>
      <c r="AC79" s="36"/>
      <c r="AD79" s="36"/>
      <c r="AE79" s="36"/>
    </row>
    <row r="80" spans="1:31" s="2" customFormat="1" ht="15.2" customHeight="1">
      <c r="A80" s="36"/>
      <c r="B80" s="37"/>
      <c r="C80" s="31" t="s">
        <v>26</v>
      </c>
      <c r="D80" s="38"/>
      <c r="E80" s="38"/>
      <c r="F80" s="29" t="str">
        <f>E15</f>
        <v>Město Beroun</v>
      </c>
      <c r="G80" s="38"/>
      <c r="H80" s="38"/>
      <c r="I80" s="31" t="s">
        <v>32</v>
      </c>
      <c r="J80" s="34" t="str">
        <f>E21</f>
        <v>Ing. Luboš Rajniš</v>
      </c>
      <c r="K80" s="38"/>
      <c r="L80" s="108"/>
      <c r="S80" s="36"/>
      <c r="T80" s="36"/>
      <c r="U80" s="36"/>
      <c r="V80" s="36"/>
      <c r="W80" s="36"/>
      <c r="X80" s="36"/>
      <c r="Y80" s="36"/>
      <c r="Z80" s="36"/>
      <c r="AA80" s="36"/>
      <c r="AB80" s="36"/>
      <c r="AC80" s="36"/>
      <c r="AD80" s="36"/>
      <c r="AE80" s="36"/>
    </row>
    <row r="81" spans="1:65" s="2" customFormat="1" ht="15.2" customHeight="1">
      <c r="A81" s="36"/>
      <c r="B81" s="37"/>
      <c r="C81" s="31" t="s">
        <v>30</v>
      </c>
      <c r="D81" s="38"/>
      <c r="E81" s="38"/>
      <c r="F81" s="29" t="str">
        <f>IF(E18="","",E18)</f>
        <v>Vyplň údaj</v>
      </c>
      <c r="G81" s="38"/>
      <c r="H81" s="38"/>
      <c r="I81" s="31" t="s">
        <v>37</v>
      </c>
      <c r="J81" s="34" t="str">
        <f>E24</f>
        <v xml:space="preserve"> </v>
      </c>
      <c r="K81" s="38"/>
      <c r="L81" s="108"/>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08"/>
      <c r="S82" s="36"/>
      <c r="T82" s="36"/>
      <c r="U82" s="36"/>
      <c r="V82" s="36"/>
      <c r="W82" s="36"/>
      <c r="X82" s="36"/>
      <c r="Y82" s="36"/>
      <c r="Z82" s="36"/>
      <c r="AA82" s="36"/>
      <c r="AB82" s="36"/>
      <c r="AC82" s="36"/>
      <c r="AD82" s="36"/>
      <c r="AE82" s="36"/>
    </row>
    <row r="83" spans="1:65" s="11" customFormat="1" ht="29.25" customHeight="1">
      <c r="A83" s="148"/>
      <c r="B83" s="149"/>
      <c r="C83" s="150" t="s">
        <v>128</v>
      </c>
      <c r="D83" s="151" t="s">
        <v>60</v>
      </c>
      <c r="E83" s="151" t="s">
        <v>56</v>
      </c>
      <c r="F83" s="151" t="s">
        <v>57</v>
      </c>
      <c r="G83" s="151" t="s">
        <v>129</v>
      </c>
      <c r="H83" s="151" t="s">
        <v>130</v>
      </c>
      <c r="I83" s="151" t="s">
        <v>131</v>
      </c>
      <c r="J83" s="151" t="s">
        <v>103</v>
      </c>
      <c r="K83" s="152" t="s">
        <v>132</v>
      </c>
      <c r="L83" s="153"/>
      <c r="M83" s="70" t="s">
        <v>21</v>
      </c>
      <c r="N83" s="71" t="s">
        <v>45</v>
      </c>
      <c r="O83" s="71" t="s">
        <v>133</v>
      </c>
      <c r="P83" s="71" t="s">
        <v>134</v>
      </c>
      <c r="Q83" s="71" t="s">
        <v>135</v>
      </c>
      <c r="R83" s="71" t="s">
        <v>136</v>
      </c>
      <c r="S83" s="71" t="s">
        <v>137</v>
      </c>
      <c r="T83" s="72" t="s">
        <v>138</v>
      </c>
      <c r="U83" s="148"/>
      <c r="V83" s="148"/>
      <c r="W83" s="148"/>
      <c r="X83" s="148"/>
      <c r="Y83" s="148"/>
      <c r="Z83" s="148"/>
      <c r="AA83" s="148"/>
      <c r="AB83" s="148"/>
      <c r="AC83" s="148"/>
      <c r="AD83" s="148"/>
      <c r="AE83" s="148"/>
    </row>
    <row r="84" spans="1:65" s="2" customFormat="1" ht="22.9" customHeight="1">
      <c r="A84" s="36"/>
      <c r="B84" s="37"/>
      <c r="C84" s="77" t="s">
        <v>139</v>
      </c>
      <c r="D84" s="38"/>
      <c r="E84" s="38"/>
      <c r="F84" s="38"/>
      <c r="G84" s="38"/>
      <c r="H84" s="38"/>
      <c r="I84" s="38"/>
      <c r="J84" s="154">
        <f>BK84</f>
        <v>0</v>
      </c>
      <c r="K84" s="38"/>
      <c r="L84" s="41"/>
      <c r="M84" s="73"/>
      <c r="N84" s="155"/>
      <c r="O84" s="74"/>
      <c r="P84" s="156">
        <f>P85</f>
        <v>0</v>
      </c>
      <c r="Q84" s="74"/>
      <c r="R84" s="156">
        <f>R85</f>
        <v>0</v>
      </c>
      <c r="S84" s="74"/>
      <c r="T84" s="157">
        <f>T85</f>
        <v>0</v>
      </c>
      <c r="U84" s="36"/>
      <c r="V84" s="36"/>
      <c r="W84" s="36"/>
      <c r="X84" s="36"/>
      <c r="Y84" s="36"/>
      <c r="Z84" s="36"/>
      <c r="AA84" s="36"/>
      <c r="AB84" s="36"/>
      <c r="AC84" s="36"/>
      <c r="AD84" s="36"/>
      <c r="AE84" s="36"/>
      <c r="AT84" s="19" t="s">
        <v>74</v>
      </c>
      <c r="AU84" s="19" t="s">
        <v>104</v>
      </c>
      <c r="BK84" s="158">
        <f>BK85</f>
        <v>0</v>
      </c>
    </row>
    <row r="85" spans="1:65" s="12" customFormat="1" ht="25.9" customHeight="1">
      <c r="B85" s="159"/>
      <c r="C85" s="160"/>
      <c r="D85" s="161" t="s">
        <v>74</v>
      </c>
      <c r="E85" s="162" t="s">
        <v>95</v>
      </c>
      <c r="F85" s="162" t="s">
        <v>1679</v>
      </c>
      <c r="G85" s="160"/>
      <c r="H85" s="160"/>
      <c r="I85" s="163"/>
      <c r="J85" s="164">
        <f>BK85</f>
        <v>0</v>
      </c>
      <c r="K85" s="160"/>
      <c r="L85" s="165"/>
      <c r="M85" s="166"/>
      <c r="N85" s="167"/>
      <c r="O85" s="167"/>
      <c r="P85" s="168">
        <f>P86+P94+P98+P108</f>
        <v>0</v>
      </c>
      <c r="Q85" s="167"/>
      <c r="R85" s="168">
        <f>R86+R94+R98+R108</f>
        <v>0</v>
      </c>
      <c r="S85" s="167"/>
      <c r="T85" s="169">
        <f>T86+T94+T98+T108</f>
        <v>0</v>
      </c>
      <c r="AR85" s="170" t="s">
        <v>185</v>
      </c>
      <c r="AT85" s="171" t="s">
        <v>74</v>
      </c>
      <c r="AU85" s="171" t="s">
        <v>75</v>
      </c>
      <c r="AY85" s="170" t="s">
        <v>142</v>
      </c>
      <c r="BK85" s="172">
        <f>BK86+BK94+BK98+BK108</f>
        <v>0</v>
      </c>
    </row>
    <row r="86" spans="1:65" s="12" customFormat="1" ht="22.9" customHeight="1">
      <c r="B86" s="159"/>
      <c r="C86" s="160"/>
      <c r="D86" s="161" t="s">
        <v>74</v>
      </c>
      <c r="E86" s="173" t="s">
        <v>1680</v>
      </c>
      <c r="F86" s="173" t="s">
        <v>1681</v>
      </c>
      <c r="G86" s="160"/>
      <c r="H86" s="160"/>
      <c r="I86" s="163"/>
      <c r="J86" s="174">
        <f>BK86</f>
        <v>0</v>
      </c>
      <c r="K86" s="160"/>
      <c r="L86" s="165"/>
      <c r="M86" s="166"/>
      <c r="N86" s="167"/>
      <c r="O86" s="167"/>
      <c r="P86" s="168">
        <f>SUM(P87:P93)</f>
        <v>0</v>
      </c>
      <c r="Q86" s="167"/>
      <c r="R86" s="168">
        <f>SUM(R87:R93)</f>
        <v>0</v>
      </c>
      <c r="S86" s="167"/>
      <c r="T86" s="169">
        <f>SUM(T87:T93)</f>
        <v>0</v>
      </c>
      <c r="AR86" s="170" t="s">
        <v>185</v>
      </c>
      <c r="AT86" s="171" t="s">
        <v>74</v>
      </c>
      <c r="AU86" s="171" t="s">
        <v>83</v>
      </c>
      <c r="AY86" s="170" t="s">
        <v>142</v>
      </c>
      <c r="BK86" s="172">
        <f>SUM(BK87:BK93)</f>
        <v>0</v>
      </c>
    </row>
    <row r="87" spans="1:65" s="2" customFormat="1" ht="16.5" customHeight="1">
      <c r="A87" s="36"/>
      <c r="B87" s="37"/>
      <c r="C87" s="175" t="s">
        <v>83</v>
      </c>
      <c r="D87" s="175" t="s">
        <v>145</v>
      </c>
      <c r="E87" s="176" t="s">
        <v>1682</v>
      </c>
      <c r="F87" s="177" t="s">
        <v>1683</v>
      </c>
      <c r="G87" s="178" t="s">
        <v>1684</v>
      </c>
      <c r="H87" s="179">
        <v>1</v>
      </c>
      <c r="I87" s="180"/>
      <c r="J87" s="181">
        <f>ROUND(I87*H87,2)</f>
        <v>0</v>
      </c>
      <c r="K87" s="177" t="s">
        <v>149</v>
      </c>
      <c r="L87" s="41"/>
      <c r="M87" s="182" t="s">
        <v>21</v>
      </c>
      <c r="N87" s="183" t="s">
        <v>46</v>
      </c>
      <c r="O87" s="66"/>
      <c r="P87" s="184">
        <f>O87*H87</f>
        <v>0</v>
      </c>
      <c r="Q87" s="184">
        <v>0</v>
      </c>
      <c r="R87" s="184">
        <f>Q87*H87</f>
        <v>0</v>
      </c>
      <c r="S87" s="184">
        <v>0</v>
      </c>
      <c r="T87" s="185">
        <f>S87*H87</f>
        <v>0</v>
      </c>
      <c r="U87" s="36"/>
      <c r="V87" s="36"/>
      <c r="W87" s="36"/>
      <c r="X87" s="36"/>
      <c r="Y87" s="36"/>
      <c r="Z87" s="36"/>
      <c r="AA87" s="36"/>
      <c r="AB87" s="36"/>
      <c r="AC87" s="36"/>
      <c r="AD87" s="36"/>
      <c r="AE87" s="36"/>
      <c r="AR87" s="186" t="s">
        <v>1685</v>
      </c>
      <c r="AT87" s="186" t="s">
        <v>145</v>
      </c>
      <c r="AU87" s="186" t="s">
        <v>85</v>
      </c>
      <c r="AY87" s="19" t="s">
        <v>142</v>
      </c>
      <c r="BE87" s="187">
        <f>IF(N87="základní",J87,0)</f>
        <v>0</v>
      </c>
      <c r="BF87" s="187">
        <f>IF(N87="snížená",J87,0)</f>
        <v>0</v>
      </c>
      <c r="BG87" s="187">
        <f>IF(N87="zákl. přenesená",J87,0)</f>
        <v>0</v>
      </c>
      <c r="BH87" s="187">
        <f>IF(N87="sníž. přenesená",J87,0)</f>
        <v>0</v>
      </c>
      <c r="BI87" s="187">
        <f>IF(N87="nulová",J87,0)</f>
        <v>0</v>
      </c>
      <c r="BJ87" s="19" t="s">
        <v>83</v>
      </c>
      <c r="BK87" s="187">
        <f>ROUND(I87*H87,2)</f>
        <v>0</v>
      </c>
      <c r="BL87" s="19" t="s">
        <v>1685</v>
      </c>
      <c r="BM87" s="186" t="s">
        <v>1686</v>
      </c>
    </row>
    <row r="88" spans="1:65" s="2" customFormat="1" ht="11.25">
      <c r="A88" s="36"/>
      <c r="B88" s="37"/>
      <c r="C88" s="38"/>
      <c r="D88" s="188" t="s">
        <v>152</v>
      </c>
      <c r="E88" s="38"/>
      <c r="F88" s="189" t="s">
        <v>1687</v>
      </c>
      <c r="G88" s="38"/>
      <c r="H88" s="38"/>
      <c r="I88" s="190"/>
      <c r="J88" s="38"/>
      <c r="K88" s="38"/>
      <c r="L88" s="41"/>
      <c r="M88" s="191"/>
      <c r="N88" s="192"/>
      <c r="O88" s="66"/>
      <c r="P88" s="66"/>
      <c r="Q88" s="66"/>
      <c r="R88" s="66"/>
      <c r="S88" s="66"/>
      <c r="T88" s="67"/>
      <c r="U88" s="36"/>
      <c r="V88" s="36"/>
      <c r="W88" s="36"/>
      <c r="X88" s="36"/>
      <c r="Y88" s="36"/>
      <c r="Z88" s="36"/>
      <c r="AA88" s="36"/>
      <c r="AB88" s="36"/>
      <c r="AC88" s="36"/>
      <c r="AD88" s="36"/>
      <c r="AE88" s="36"/>
      <c r="AT88" s="19" t="s">
        <v>152</v>
      </c>
      <c r="AU88" s="19" t="s">
        <v>85</v>
      </c>
    </row>
    <row r="89" spans="1:65" s="2" customFormat="1" ht="16.5" customHeight="1">
      <c r="A89" s="36"/>
      <c r="B89" s="37"/>
      <c r="C89" s="175" t="s">
        <v>85</v>
      </c>
      <c r="D89" s="175" t="s">
        <v>145</v>
      </c>
      <c r="E89" s="176" t="s">
        <v>1688</v>
      </c>
      <c r="F89" s="177" t="s">
        <v>1689</v>
      </c>
      <c r="G89" s="178" t="s">
        <v>1684</v>
      </c>
      <c r="H89" s="179">
        <v>1</v>
      </c>
      <c r="I89" s="180"/>
      <c r="J89" s="181">
        <f>ROUND(I89*H89,2)</f>
        <v>0</v>
      </c>
      <c r="K89" s="177" t="s">
        <v>149</v>
      </c>
      <c r="L89" s="41"/>
      <c r="M89" s="182" t="s">
        <v>21</v>
      </c>
      <c r="N89" s="183" t="s">
        <v>46</v>
      </c>
      <c r="O89" s="66"/>
      <c r="P89" s="184">
        <f>O89*H89</f>
        <v>0</v>
      </c>
      <c r="Q89" s="184">
        <v>0</v>
      </c>
      <c r="R89" s="184">
        <f>Q89*H89</f>
        <v>0</v>
      </c>
      <c r="S89" s="184">
        <v>0</v>
      </c>
      <c r="T89" s="185">
        <f>S89*H89</f>
        <v>0</v>
      </c>
      <c r="U89" s="36"/>
      <c r="V89" s="36"/>
      <c r="W89" s="36"/>
      <c r="X89" s="36"/>
      <c r="Y89" s="36"/>
      <c r="Z89" s="36"/>
      <c r="AA89" s="36"/>
      <c r="AB89" s="36"/>
      <c r="AC89" s="36"/>
      <c r="AD89" s="36"/>
      <c r="AE89" s="36"/>
      <c r="AR89" s="186" t="s">
        <v>1685</v>
      </c>
      <c r="AT89" s="186" t="s">
        <v>145</v>
      </c>
      <c r="AU89" s="186" t="s">
        <v>85</v>
      </c>
      <c r="AY89" s="19" t="s">
        <v>142</v>
      </c>
      <c r="BE89" s="187">
        <f>IF(N89="základní",J89,0)</f>
        <v>0</v>
      </c>
      <c r="BF89" s="187">
        <f>IF(N89="snížená",J89,0)</f>
        <v>0</v>
      </c>
      <c r="BG89" s="187">
        <f>IF(N89="zákl. přenesená",J89,0)</f>
        <v>0</v>
      </c>
      <c r="BH89" s="187">
        <f>IF(N89="sníž. přenesená",J89,0)</f>
        <v>0</v>
      </c>
      <c r="BI89" s="187">
        <f>IF(N89="nulová",J89,0)</f>
        <v>0</v>
      </c>
      <c r="BJ89" s="19" t="s">
        <v>83</v>
      </c>
      <c r="BK89" s="187">
        <f>ROUND(I89*H89,2)</f>
        <v>0</v>
      </c>
      <c r="BL89" s="19" t="s">
        <v>1685</v>
      </c>
      <c r="BM89" s="186" t="s">
        <v>1690</v>
      </c>
    </row>
    <row r="90" spans="1:65" s="2" customFormat="1" ht="11.25">
      <c r="A90" s="36"/>
      <c r="B90" s="37"/>
      <c r="C90" s="38"/>
      <c r="D90" s="188" t="s">
        <v>152</v>
      </c>
      <c r="E90" s="38"/>
      <c r="F90" s="189" t="s">
        <v>1691</v>
      </c>
      <c r="G90" s="38"/>
      <c r="H90" s="38"/>
      <c r="I90" s="190"/>
      <c r="J90" s="38"/>
      <c r="K90" s="38"/>
      <c r="L90" s="41"/>
      <c r="M90" s="191"/>
      <c r="N90" s="192"/>
      <c r="O90" s="66"/>
      <c r="P90" s="66"/>
      <c r="Q90" s="66"/>
      <c r="R90" s="66"/>
      <c r="S90" s="66"/>
      <c r="T90" s="67"/>
      <c r="U90" s="36"/>
      <c r="V90" s="36"/>
      <c r="W90" s="36"/>
      <c r="X90" s="36"/>
      <c r="Y90" s="36"/>
      <c r="Z90" s="36"/>
      <c r="AA90" s="36"/>
      <c r="AB90" s="36"/>
      <c r="AC90" s="36"/>
      <c r="AD90" s="36"/>
      <c r="AE90" s="36"/>
      <c r="AT90" s="19" t="s">
        <v>152</v>
      </c>
      <c r="AU90" s="19" t="s">
        <v>85</v>
      </c>
    </row>
    <row r="91" spans="1:65" s="2" customFormat="1" ht="19.5">
      <c r="A91" s="36"/>
      <c r="B91" s="37"/>
      <c r="C91" s="38"/>
      <c r="D91" s="195" t="s">
        <v>190</v>
      </c>
      <c r="E91" s="38"/>
      <c r="F91" s="237" t="s">
        <v>1692</v>
      </c>
      <c r="G91" s="38"/>
      <c r="H91" s="38"/>
      <c r="I91" s="190"/>
      <c r="J91" s="38"/>
      <c r="K91" s="38"/>
      <c r="L91" s="41"/>
      <c r="M91" s="191"/>
      <c r="N91" s="192"/>
      <c r="O91" s="66"/>
      <c r="P91" s="66"/>
      <c r="Q91" s="66"/>
      <c r="R91" s="66"/>
      <c r="S91" s="66"/>
      <c r="T91" s="67"/>
      <c r="U91" s="36"/>
      <c r="V91" s="36"/>
      <c r="W91" s="36"/>
      <c r="X91" s="36"/>
      <c r="Y91" s="36"/>
      <c r="Z91" s="36"/>
      <c r="AA91" s="36"/>
      <c r="AB91" s="36"/>
      <c r="AC91" s="36"/>
      <c r="AD91" s="36"/>
      <c r="AE91" s="36"/>
      <c r="AT91" s="19" t="s">
        <v>190</v>
      </c>
      <c r="AU91" s="19" t="s">
        <v>85</v>
      </c>
    </row>
    <row r="92" spans="1:65" s="2" customFormat="1" ht="16.5" customHeight="1">
      <c r="A92" s="36"/>
      <c r="B92" s="37"/>
      <c r="C92" s="175" t="s">
        <v>143</v>
      </c>
      <c r="D92" s="175" t="s">
        <v>145</v>
      </c>
      <c r="E92" s="176" t="s">
        <v>1693</v>
      </c>
      <c r="F92" s="177" t="s">
        <v>1694</v>
      </c>
      <c r="G92" s="178" t="s">
        <v>1684</v>
      </c>
      <c r="H92" s="179">
        <v>1</v>
      </c>
      <c r="I92" s="180"/>
      <c r="J92" s="181">
        <f>ROUND(I92*H92,2)</f>
        <v>0</v>
      </c>
      <c r="K92" s="177" t="s">
        <v>866</v>
      </c>
      <c r="L92" s="41"/>
      <c r="M92" s="182" t="s">
        <v>21</v>
      </c>
      <c r="N92" s="183" t="s">
        <v>46</v>
      </c>
      <c r="O92" s="66"/>
      <c r="P92" s="184">
        <f>O92*H92</f>
        <v>0</v>
      </c>
      <c r="Q92" s="184">
        <v>0</v>
      </c>
      <c r="R92" s="184">
        <f>Q92*H92</f>
        <v>0</v>
      </c>
      <c r="S92" s="184">
        <v>0</v>
      </c>
      <c r="T92" s="185">
        <f>S92*H92</f>
        <v>0</v>
      </c>
      <c r="U92" s="36"/>
      <c r="V92" s="36"/>
      <c r="W92" s="36"/>
      <c r="X92" s="36"/>
      <c r="Y92" s="36"/>
      <c r="Z92" s="36"/>
      <c r="AA92" s="36"/>
      <c r="AB92" s="36"/>
      <c r="AC92" s="36"/>
      <c r="AD92" s="36"/>
      <c r="AE92" s="36"/>
      <c r="AR92" s="186" t="s">
        <v>1685</v>
      </c>
      <c r="AT92" s="186" t="s">
        <v>145</v>
      </c>
      <c r="AU92" s="186" t="s">
        <v>85</v>
      </c>
      <c r="AY92" s="19" t="s">
        <v>142</v>
      </c>
      <c r="BE92" s="187">
        <f>IF(N92="základní",J92,0)</f>
        <v>0</v>
      </c>
      <c r="BF92" s="187">
        <f>IF(N92="snížená",J92,0)</f>
        <v>0</v>
      </c>
      <c r="BG92" s="187">
        <f>IF(N92="zákl. přenesená",J92,0)</f>
        <v>0</v>
      </c>
      <c r="BH92" s="187">
        <f>IF(N92="sníž. přenesená",J92,0)</f>
        <v>0</v>
      </c>
      <c r="BI92" s="187">
        <f>IF(N92="nulová",J92,0)</f>
        <v>0</v>
      </c>
      <c r="BJ92" s="19" t="s">
        <v>83</v>
      </c>
      <c r="BK92" s="187">
        <f>ROUND(I92*H92,2)</f>
        <v>0</v>
      </c>
      <c r="BL92" s="19" t="s">
        <v>1685</v>
      </c>
      <c r="BM92" s="186" t="s">
        <v>1695</v>
      </c>
    </row>
    <row r="93" spans="1:65" s="2" customFormat="1" ht="16.5" customHeight="1">
      <c r="A93" s="36"/>
      <c r="B93" s="37"/>
      <c r="C93" s="175" t="s">
        <v>150</v>
      </c>
      <c r="D93" s="175" t="s">
        <v>145</v>
      </c>
      <c r="E93" s="176" t="s">
        <v>1696</v>
      </c>
      <c r="F93" s="177" t="s">
        <v>1697</v>
      </c>
      <c r="G93" s="178" t="s">
        <v>1684</v>
      </c>
      <c r="H93" s="179">
        <v>1</v>
      </c>
      <c r="I93" s="180"/>
      <c r="J93" s="181">
        <f>ROUND(I93*H93,2)</f>
        <v>0</v>
      </c>
      <c r="K93" s="177" t="s">
        <v>866</v>
      </c>
      <c r="L93" s="41"/>
      <c r="M93" s="182" t="s">
        <v>21</v>
      </c>
      <c r="N93" s="183" t="s">
        <v>46</v>
      </c>
      <c r="O93" s="66"/>
      <c r="P93" s="184">
        <f>O93*H93</f>
        <v>0</v>
      </c>
      <c r="Q93" s="184">
        <v>0</v>
      </c>
      <c r="R93" s="184">
        <f>Q93*H93</f>
        <v>0</v>
      </c>
      <c r="S93" s="184">
        <v>0</v>
      </c>
      <c r="T93" s="185">
        <f>S93*H93</f>
        <v>0</v>
      </c>
      <c r="U93" s="36"/>
      <c r="V93" s="36"/>
      <c r="W93" s="36"/>
      <c r="X93" s="36"/>
      <c r="Y93" s="36"/>
      <c r="Z93" s="36"/>
      <c r="AA93" s="36"/>
      <c r="AB93" s="36"/>
      <c r="AC93" s="36"/>
      <c r="AD93" s="36"/>
      <c r="AE93" s="36"/>
      <c r="AR93" s="186" t="s">
        <v>1685</v>
      </c>
      <c r="AT93" s="186" t="s">
        <v>145</v>
      </c>
      <c r="AU93" s="186" t="s">
        <v>85</v>
      </c>
      <c r="AY93" s="19" t="s">
        <v>142</v>
      </c>
      <c r="BE93" s="187">
        <f>IF(N93="základní",J93,0)</f>
        <v>0</v>
      </c>
      <c r="BF93" s="187">
        <f>IF(N93="snížená",J93,0)</f>
        <v>0</v>
      </c>
      <c r="BG93" s="187">
        <f>IF(N93="zákl. přenesená",J93,0)</f>
        <v>0</v>
      </c>
      <c r="BH93" s="187">
        <f>IF(N93="sníž. přenesená",J93,0)</f>
        <v>0</v>
      </c>
      <c r="BI93" s="187">
        <f>IF(N93="nulová",J93,0)</f>
        <v>0</v>
      </c>
      <c r="BJ93" s="19" t="s">
        <v>83</v>
      </c>
      <c r="BK93" s="187">
        <f>ROUND(I93*H93,2)</f>
        <v>0</v>
      </c>
      <c r="BL93" s="19" t="s">
        <v>1685</v>
      </c>
      <c r="BM93" s="186" t="s">
        <v>1698</v>
      </c>
    </row>
    <row r="94" spans="1:65" s="12" customFormat="1" ht="22.9" customHeight="1">
      <c r="B94" s="159"/>
      <c r="C94" s="160"/>
      <c r="D94" s="161" t="s">
        <v>74</v>
      </c>
      <c r="E94" s="173" t="s">
        <v>1699</v>
      </c>
      <c r="F94" s="173" t="s">
        <v>1700</v>
      </c>
      <c r="G94" s="160"/>
      <c r="H94" s="160"/>
      <c r="I94" s="163"/>
      <c r="J94" s="174">
        <f>BK94</f>
        <v>0</v>
      </c>
      <c r="K94" s="160"/>
      <c r="L94" s="165"/>
      <c r="M94" s="166"/>
      <c r="N94" s="167"/>
      <c r="O94" s="167"/>
      <c r="P94" s="168">
        <f>SUM(P95:P97)</f>
        <v>0</v>
      </c>
      <c r="Q94" s="167"/>
      <c r="R94" s="168">
        <f>SUM(R95:R97)</f>
        <v>0</v>
      </c>
      <c r="S94" s="167"/>
      <c r="T94" s="169">
        <f>SUM(T95:T97)</f>
        <v>0</v>
      </c>
      <c r="AR94" s="170" t="s">
        <v>185</v>
      </c>
      <c r="AT94" s="171" t="s">
        <v>74</v>
      </c>
      <c r="AU94" s="171" t="s">
        <v>83</v>
      </c>
      <c r="AY94" s="170" t="s">
        <v>142</v>
      </c>
      <c r="BK94" s="172">
        <f>SUM(BK95:BK97)</f>
        <v>0</v>
      </c>
    </row>
    <row r="95" spans="1:65" s="2" customFormat="1" ht="16.5" customHeight="1">
      <c r="A95" s="36"/>
      <c r="B95" s="37"/>
      <c r="C95" s="175" t="s">
        <v>185</v>
      </c>
      <c r="D95" s="175" t="s">
        <v>145</v>
      </c>
      <c r="E95" s="176" t="s">
        <v>1701</v>
      </c>
      <c r="F95" s="177" t="s">
        <v>1700</v>
      </c>
      <c r="G95" s="178" t="s">
        <v>1684</v>
      </c>
      <c r="H95" s="179">
        <v>1</v>
      </c>
      <c r="I95" s="180"/>
      <c r="J95" s="181">
        <f>ROUND(I95*H95,2)</f>
        <v>0</v>
      </c>
      <c r="K95" s="177" t="s">
        <v>149</v>
      </c>
      <c r="L95" s="41"/>
      <c r="M95" s="182" t="s">
        <v>21</v>
      </c>
      <c r="N95" s="183" t="s">
        <v>46</v>
      </c>
      <c r="O95" s="66"/>
      <c r="P95" s="184">
        <f>O95*H95</f>
        <v>0</v>
      </c>
      <c r="Q95" s="184">
        <v>0</v>
      </c>
      <c r="R95" s="184">
        <f>Q95*H95</f>
        <v>0</v>
      </c>
      <c r="S95" s="184">
        <v>0</v>
      </c>
      <c r="T95" s="185">
        <f>S95*H95</f>
        <v>0</v>
      </c>
      <c r="U95" s="36"/>
      <c r="V95" s="36"/>
      <c r="W95" s="36"/>
      <c r="X95" s="36"/>
      <c r="Y95" s="36"/>
      <c r="Z95" s="36"/>
      <c r="AA95" s="36"/>
      <c r="AB95" s="36"/>
      <c r="AC95" s="36"/>
      <c r="AD95" s="36"/>
      <c r="AE95" s="36"/>
      <c r="AR95" s="186" t="s">
        <v>1685</v>
      </c>
      <c r="AT95" s="186" t="s">
        <v>145</v>
      </c>
      <c r="AU95" s="186" t="s">
        <v>85</v>
      </c>
      <c r="AY95" s="19" t="s">
        <v>142</v>
      </c>
      <c r="BE95" s="187">
        <f>IF(N95="základní",J95,0)</f>
        <v>0</v>
      </c>
      <c r="BF95" s="187">
        <f>IF(N95="snížená",J95,0)</f>
        <v>0</v>
      </c>
      <c r="BG95" s="187">
        <f>IF(N95="zákl. přenesená",J95,0)</f>
        <v>0</v>
      </c>
      <c r="BH95" s="187">
        <f>IF(N95="sníž. přenesená",J95,0)</f>
        <v>0</v>
      </c>
      <c r="BI95" s="187">
        <f>IF(N95="nulová",J95,0)</f>
        <v>0</v>
      </c>
      <c r="BJ95" s="19" t="s">
        <v>83</v>
      </c>
      <c r="BK95" s="187">
        <f>ROUND(I95*H95,2)</f>
        <v>0</v>
      </c>
      <c r="BL95" s="19" t="s">
        <v>1685</v>
      </c>
      <c r="BM95" s="186" t="s">
        <v>1702</v>
      </c>
    </row>
    <row r="96" spans="1:65" s="2" customFormat="1" ht="11.25">
      <c r="A96" s="36"/>
      <c r="B96" s="37"/>
      <c r="C96" s="38"/>
      <c r="D96" s="188" t="s">
        <v>152</v>
      </c>
      <c r="E96" s="38"/>
      <c r="F96" s="189" t="s">
        <v>1703</v>
      </c>
      <c r="G96" s="38"/>
      <c r="H96" s="38"/>
      <c r="I96" s="190"/>
      <c r="J96" s="38"/>
      <c r="K96" s="38"/>
      <c r="L96" s="41"/>
      <c r="M96" s="191"/>
      <c r="N96" s="192"/>
      <c r="O96" s="66"/>
      <c r="P96" s="66"/>
      <c r="Q96" s="66"/>
      <c r="R96" s="66"/>
      <c r="S96" s="66"/>
      <c r="T96" s="67"/>
      <c r="U96" s="36"/>
      <c r="V96" s="36"/>
      <c r="W96" s="36"/>
      <c r="X96" s="36"/>
      <c r="Y96" s="36"/>
      <c r="Z96" s="36"/>
      <c r="AA96" s="36"/>
      <c r="AB96" s="36"/>
      <c r="AC96" s="36"/>
      <c r="AD96" s="36"/>
      <c r="AE96" s="36"/>
      <c r="AT96" s="19" t="s">
        <v>152</v>
      </c>
      <c r="AU96" s="19" t="s">
        <v>85</v>
      </c>
    </row>
    <row r="97" spans="1:65" s="2" customFormat="1" ht="29.25">
      <c r="A97" s="36"/>
      <c r="B97" s="37"/>
      <c r="C97" s="38"/>
      <c r="D97" s="195" t="s">
        <v>190</v>
      </c>
      <c r="E97" s="38"/>
      <c r="F97" s="237" t="s">
        <v>1704</v>
      </c>
      <c r="G97" s="38"/>
      <c r="H97" s="38"/>
      <c r="I97" s="190"/>
      <c r="J97" s="38"/>
      <c r="K97" s="38"/>
      <c r="L97" s="41"/>
      <c r="M97" s="191"/>
      <c r="N97" s="192"/>
      <c r="O97" s="66"/>
      <c r="P97" s="66"/>
      <c r="Q97" s="66"/>
      <c r="R97" s="66"/>
      <c r="S97" s="66"/>
      <c r="T97" s="67"/>
      <c r="U97" s="36"/>
      <c r="V97" s="36"/>
      <c r="W97" s="36"/>
      <c r="X97" s="36"/>
      <c r="Y97" s="36"/>
      <c r="Z97" s="36"/>
      <c r="AA97" s="36"/>
      <c r="AB97" s="36"/>
      <c r="AC97" s="36"/>
      <c r="AD97" s="36"/>
      <c r="AE97" s="36"/>
      <c r="AT97" s="19" t="s">
        <v>190</v>
      </c>
      <c r="AU97" s="19" t="s">
        <v>85</v>
      </c>
    </row>
    <row r="98" spans="1:65" s="12" customFormat="1" ht="22.9" customHeight="1">
      <c r="B98" s="159"/>
      <c r="C98" s="160"/>
      <c r="D98" s="161" t="s">
        <v>74</v>
      </c>
      <c r="E98" s="173" t="s">
        <v>1705</v>
      </c>
      <c r="F98" s="173" t="s">
        <v>1706</v>
      </c>
      <c r="G98" s="160"/>
      <c r="H98" s="160"/>
      <c r="I98" s="163"/>
      <c r="J98" s="174">
        <f>BK98</f>
        <v>0</v>
      </c>
      <c r="K98" s="160"/>
      <c r="L98" s="165"/>
      <c r="M98" s="166"/>
      <c r="N98" s="167"/>
      <c r="O98" s="167"/>
      <c r="P98" s="168">
        <f>SUM(P99:P107)</f>
        <v>0</v>
      </c>
      <c r="Q98" s="167"/>
      <c r="R98" s="168">
        <f>SUM(R99:R107)</f>
        <v>0</v>
      </c>
      <c r="S98" s="167"/>
      <c r="T98" s="169">
        <f>SUM(T99:T107)</f>
        <v>0</v>
      </c>
      <c r="AR98" s="170" t="s">
        <v>185</v>
      </c>
      <c r="AT98" s="171" t="s">
        <v>74</v>
      </c>
      <c r="AU98" s="171" t="s">
        <v>83</v>
      </c>
      <c r="AY98" s="170" t="s">
        <v>142</v>
      </c>
      <c r="BK98" s="172">
        <f>SUM(BK99:BK107)</f>
        <v>0</v>
      </c>
    </row>
    <row r="99" spans="1:65" s="2" customFormat="1" ht="16.5" customHeight="1">
      <c r="A99" s="36"/>
      <c r="B99" s="37"/>
      <c r="C99" s="175" t="s">
        <v>195</v>
      </c>
      <c r="D99" s="175" t="s">
        <v>145</v>
      </c>
      <c r="E99" s="176" t="s">
        <v>1707</v>
      </c>
      <c r="F99" s="177" t="s">
        <v>1708</v>
      </c>
      <c r="G99" s="178" t="s">
        <v>1684</v>
      </c>
      <c r="H99" s="179">
        <v>1</v>
      </c>
      <c r="I99" s="180"/>
      <c r="J99" s="181">
        <f>ROUND(I99*H99,2)</f>
        <v>0</v>
      </c>
      <c r="K99" s="177" t="s">
        <v>149</v>
      </c>
      <c r="L99" s="41"/>
      <c r="M99" s="182" t="s">
        <v>21</v>
      </c>
      <c r="N99" s="183" t="s">
        <v>46</v>
      </c>
      <c r="O99" s="66"/>
      <c r="P99" s="184">
        <f>O99*H99</f>
        <v>0</v>
      </c>
      <c r="Q99" s="184">
        <v>0</v>
      </c>
      <c r="R99" s="184">
        <f>Q99*H99</f>
        <v>0</v>
      </c>
      <c r="S99" s="184">
        <v>0</v>
      </c>
      <c r="T99" s="185">
        <f>S99*H99</f>
        <v>0</v>
      </c>
      <c r="U99" s="36"/>
      <c r="V99" s="36"/>
      <c r="W99" s="36"/>
      <c r="X99" s="36"/>
      <c r="Y99" s="36"/>
      <c r="Z99" s="36"/>
      <c r="AA99" s="36"/>
      <c r="AB99" s="36"/>
      <c r="AC99" s="36"/>
      <c r="AD99" s="36"/>
      <c r="AE99" s="36"/>
      <c r="AR99" s="186" t="s">
        <v>1685</v>
      </c>
      <c r="AT99" s="186" t="s">
        <v>145</v>
      </c>
      <c r="AU99" s="186" t="s">
        <v>85</v>
      </c>
      <c r="AY99" s="19" t="s">
        <v>142</v>
      </c>
      <c r="BE99" s="187">
        <f>IF(N99="základní",J99,0)</f>
        <v>0</v>
      </c>
      <c r="BF99" s="187">
        <f>IF(N99="snížená",J99,0)</f>
        <v>0</v>
      </c>
      <c r="BG99" s="187">
        <f>IF(N99="zákl. přenesená",J99,0)</f>
        <v>0</v>
      </c>
      <c r="BH99" s="187">
        <f>IF(N99="sníž. přenesená",J99,0)</f>
        <v>0</v>
      </c>
      <c r="BI99" s="187">
        <f>IF(N99="nulová",J99,0)</f>
        <v>0</v>
      </c>
      <c r="BJ99" s="19" t="s">
        <v>83</v>
      </c>
      <c r="BK99" s="187">
        <f>ROUND(I99*H99,2)</f>
        <v>0</v>
      </c>
      <c r="BL99" s="19" t="s">
        <v>1685</v>
      </c>
      <c r="BM99" s="186" t="s">
        <v>1709</v>
      </c>
    </row>
    <row r="100" spans="1:65" s="2" customFormat="1" ht="11.25">
      <c r="A100" s="36"/>
      <c r="B100" s="37"/>
      <c r="C100" s="38"/>
      <c r="D100" s="188" t="s">
        <v>152</v>
      </c>
      <c r="E100" s="38"/>
      <c r="F100" s="189" t="s">
        <v>1710</v>
      </c>
      <c r="G100" s="38"/>
      <c r="H100" s="38"/>
      <c r="I100" s="190"/>
      <c r="J100" s="38"/>
      <c r="K100" s="38"/>
      <c r="L100" s="41"/>
      <c r="M100" s="191"/>
      <c r="N100" s="192"/>
      <c r="O100" s="66"/>
      <c r="P100" s="66"/>
      <c r="Q100" s="66"/>
      <c r="R100" s="66"/>
      <c r="S100" s="66"/>
      <c r="T100" s="67"/>
      <c r="U100" s="36"/>
      <c r="V100" s="36"/>
      <c r="W100" s="36"/>
      <c r="X100" s="36"/>
      <c r="Y100" s="36"/>
      <c r="Z100" s="36"/>
      <c r="AA100" s="36"/>
      <c r="AB100" s="36"/>
      <c r="AC100" s="36"/>
      <c r="AD100" s="36"/>
      <c r="AE100" s="36"/>
      <c r="AT100" s="19" t="s">
        <v>152</v>
      </c>
      <c r="AU100" s="19" t="s">
        <v>85</v>
      </c>
    </row>
    <row r="101" spans="1:65" s="2" customFormat="1" ht="19.5">
      <c r="A101" s="36"/>
      <c r="B101" s="37"/>
      <c r="C101" s="38"/>
      <c r="D101" s="195" t="s">
        <v>190</v>
      </c>
      <c r="E101" s="38"/>
      <c r="F101" s="237" t="s">
        <v>1711</v>
      </c>
      <c r="G101" s="38"/>
      <c r="H101" s="38"/>
      <c r="I101" s="190"/>
      <c r="J101" s="38"/>
      <c r="K101" s="38"/>
      <c r="L101" s="41"/>
      <c r="M101" s="191"/>
      <c r="N101" s="192"/>
      <c r="O101" s="66"/>
      <c r="P101" s="66"/>
      <c r="Q101" s="66"/>
      <c r="R101" s="66"/>
      <c r="S101" s="66"/>
      <c r="T101" s="67"/>
      <c r="U101" s="36"/>
      <c r="V101" s="36"/>
      <c r="W101" s="36"/>
      <c r="X101" s="36"/>
      <c r="Y101" s="36"/>
      <c r="Z101" s="36"/>
      <c r="AA101" s="36"/>
      <c r="AB101" s="36"/>
      <c r="AC101" s="36"/>
      <c r="AD101" s="36"/>
      <c r="AE101" s="36"/>
      <c r="AT101" s="19" t="s">
        <v>190</v>
      </c>
      <c r="AU101" s="19" t="s">
        <v>85</v>
      </c>
    </row>
    <row r="102" spans="1:65" s="2" customFormat="1" ht="16.5" customHeight="1">
      <c r="A102" s="36"/>
      <c r="B102" s="37"/>
      <c r="C102" s="175" t="s">
        <v>205</v>
      </c>
      <c r="D102" s="175" t="s">
        <v>145</v>
      </c>
      <c r="E102" s="176" t="s">
        <v>1712</v>
      </c>
      <c r="F102" s="177" t="s">
        <v>1713</v>
      </c>
      <c r="G102" s="178" t="s">
        <v>1684</v>
      </c>
      <c r="H102" s="179">
        <v>1</v>
      </c>
      <c r="I102" s="180"/>
      <c r="J102" s="181">
        <f>ROUND(I102*H102,2)</f>
        <v>0</v>
      </c>
      <c r="K102" s="177" t="s">
        <v>149</v>
      </c>
      <c r="L102" s="41"/>
      <c r="M102" s="182" t="s">
        <v>21</v>
      </c>
      <c r="N102" s="183" t="s">
        <v>46</v>
      </c>
      <c r="O102" s="66"/>
      <c r="P102" s="184">
        <f>O102*H102</f>
        <v>0</v>
      </c>
      <c r="Q102" s="184">
        <v>0</v>
      </c>
      <c r="R102" s="184">
        <f>Q102*H102</f>
        <v>0</v>
      </c>
      <c r="S102" s="184">
        <v>0</v>
      </c>
      <c r="T102" s="185">
        <f>S102*H102</f>
        <v>0</v>
      </c>
      <c r="U102" s="36"/>
      <c r="V102" s="36"/>
      <c r="W102" s="36"/>
      <c r="X102" s="36"/>
      <c r="Y102" s="36"/>
      <c r="Z102" s="36"/>
      <c r="AA102" s="36"/>
      <c r="AB102" s="36"/>
      <c r="AC102" s="36"/>
      <c r="AD102" s="36"/>
      <c r="AE102" s="36"/>
      <c r="AR102" s="186" t="s">
        <v>1685</v>
      </c>
      <c r="AT102" s="186" t="s">
        <v>145</v>
      </c>
      <c r="AU102" s="186" t="s">
        <v>85</v>
      </c>
      <c r="AY102" s="19" t="s">
        <v>142</v>
      </c>
      <c r="BE102" s="187">
        <f>IF(N102="základní",J102,0)</f>
        <v>0</v>
      </c>
      <c r="BF102" s="187">
        <f>IF(N102="snížená",J102,0)</f>
        <v>0</v>
      </c>
      <c r="BG102" s="187">
        <f>IF(N102="zákl. přenesená",J102,0)</f>
        <v>0</v>
      </c>
      <c r="BH102" s="187">
        <f>IF(N102="sníž. přenesená",J102,0)</f>
        <v>0</v>
      </c>
      <c r="BI102" s="187">
        <f>IF(N102="nulová",J102,0)</f>
        <v>0</v>
      </c>
      <c r="BJ102" s="19" t="s">
        <v>83</v>
      </c>
      <c r="BK102" s="187">
        <f>ROUND(I102*H102,2)</f>
        <v>0</v>
      </c>
      <c r="BL102" s="19" t="s">
        <v>1685</v>
      </c>
      <c r="BM102" s="186" t="s">
        <v>1714</v>
      </c>
    </row>
    <row r="103" spans="1:65" s="2" customFormat="1" ht="11.25">
      <c r="A103" s="36"/>
      <c r="B103" s="37"/>
      <c r="C103" s="38"/>
      <c r="D103" s="188" t="s">
        <v>152</v>
      </c>
      <c r="E103" s="38"/>
      <c r="F103" s="189" t="s">
        <v>1715</v>
      </c>
      <c r="G103" s="38"/>
      <c r="H103" s="38"/>
      <c r="I103" s="190"/>
      <c r="J103" s="38"/>
      <c r="K103" s="38"/>
      <c r="L103" s="41"/>
      <c r="M103" s="191"/>
      <c r="N103" s="192"/>
      <c r="O103" s="66"/>
      <c r="P103" s="66"/>
      <c r="Q103" s="66"/>
      <c r="R103" s="66"/>
      <c r="S103" s="66"/>
      <c r="T103" s="67"/>
      <c r="U103" s="36"/>
      <c r="V103" s="36"/>
      <c r="W103" s="36"/>
      <c r="X103" s="36"/>
      <c r="Y103" s="36"/>
      <c r="Z103" s="36"/>
      <c r="AA103" s="36"/>
      <c r="AB103" s="36"/>
      <c r="AC103" s="36"/>
      <c r="AD103" s="36"/>
      <c r="AE103" s="36"/>
      <c r="AT103" s="19" t="s">
        <v>152</v>
      </c>
      <c r="AU103" s="19" t="s">
        <v>85</v>
      </c>
    </row>
    <row r="104" spans="1:65" s="2" customFormat="1" ht="29.25">
      <c r="A104" s="36"/>
      <c r="B104" s="37"/>
      <c r="C104" s="38"/>
      <c r="D104" s="195" t="s">
        <v>190</v>
      </c>
      <c r="E104" s="38"/>
      <c r="F104" s="237" t="s">
        <v>1716</v>
      </c>
      <c r="G104" s="38"/>
      <c r="H104" s="38"/>
      <c r="I104" s="190"/>
      <c r="J104" s="38"/>
      <c r="K104" s="38"/>
      <c r="L104" s="41"/>
      <c r="M104" s="191"/>
      <c r="N104" s="192"/>
      <c r="O104" s="66"/>
      <c r="P104" s="66"/>
      <c r="Q104" s="66"/>
      <c r="R104" s="66"/>
      <c r="S104" s="66"/>
      <c r="T104" s="67"/>
      <c r="U104" s="36"/>
      <c r="V104" s="36"/>
      <c r="W104" s="36"/>
      <c r="X104" s="36"/>
      <c r="Y104" s="36"/>
      <c r="Z104" s="36"/>
      <c r="AA104" s="36"/>
      <c r="AB104" s="36"/>
      <c r="AC104" s="36"/>
      <c r="AD104" s="36"/>
      <c r="AE104" s="36"/>
      <c r="AT104" s="19" t="s">
        <v>190</v>
      </c>
      <c r="AU104" s="19" t="s">
        <v>85</v>
      </c>
    </row>
    <row r="105" spans="1:65" s="2" customFormat="1" ht="16.5" customHeight="1">
      <c r="A105" s="36"/>
      <c r="B105" s="37"/>
      <c r="C105" s="175" t="s">
        <v>216</v>
      </c>
      <c r="D105" s="175" t="s">
        <v>145</v>
      </c>
      <c r="E105" s="176" t="s">
        <v>1717</v>
      </c>
      <c r="F105" s="177" t="s">
        <v>1718</v>
      </c>
      <c r="G105" s="178" t="s">
        <v>1684</v>
      </c>
      <c r="H105" s="179">
        <v>1</v>
      </c>
      <c r="I105" s="180"/>
      <c r="J105" s="181">
        <f>ROUND(I105*H105,2)</f>
        <v>0</v>
      </c>
      <c r="K105" s="177" t="s">
        <v>149</v>
      </c>
      <c r="L105" s="41"/>
      <c r="M105" s="182" t="s">
        <v>21</v>
      </c>
      <c r="N105" s="183" t="s">
        <v>46</v>
      </c>
      <c r="O105" s="66"/>
      <c r="P105" s="184">
        <f>O105*H105</f>
        <v>0</v>
      </c>
      <c r="Q105" s="184">
        <v>0</v>
      </c>
      <c r="R105" s="184">
        <f>Q105*H105</f>
        <v>0</v>
      </c>
      <c r="S105" s="184">
        <v>0</v>
      </c>
      <c r="T105" s="185">
        <f>S105*H105</f>
        <v>0</v>
      </c>
      <c r="U105" s="36"/>
      <c r="V105" s="36"/>
      <c r="W105" s="36"/>
      <c r="X105" s="36"/>
      <c r="Y105" s="36"/>
      <c r="Z105" s="36"/>
      <c r="AA105" s="36"/>
      <c r="AB105" s="36"/>
      <c r="AC105" s="36"/>
      <c r="AD105" s="36"/>
      <c r="AE105" s="36"/>
      <c r="AR105" s="186" t="s">
        <v>1685</v>
      </c>
      <c r="AT105" s="186" t="s">
        <v>145</v>
      </c>
      <c r="AU105" s="186" t="s">
        <v>85</v>
      </c>
      <c r="AY105" s="19" t="s">
        <v>142</v>
      </c>
      <c r="BE105" s="187">
        <f>IF(N105="základní",J105,0)</f>
        <v>0</v>
      </c>
      <c r="BF105" s="187">
        <f>IF(N105="snížená",J105,0)</f>
        <v>0</v>
      </c>
      <c r="BG105" s="187">
        <f>IF(N105="zákl. přenesená",J105,0)</f>
        <v>0</v>
      </c>
      <c r="BH105" s="187">
        <f>IF(N105="sníž. přenesená",J105,0)</f>
        <v>0</v>
      </c>
      <c r="BI105" s="187">
        <f>IF(N105="nulová",J105,0)</f>
        <v>0</v>
      </c>
      <c r="BJ105" s="19" t="s">
        <v>83</v>
      </c>
      <c r="BK105" s="187">
        <f>ROUND(I105*H105,2)</f>
        <v>0</v>
      </c>
      <c r="BL105" s="19" t="s">
        <v>1685</v>
      </c>
      <c r="BM105" s="186" t="s">
        <v>1719</v>
      </c>
    </row>
    <row r="106" spans="1:65" s="2" customFormat="1" ht="11.25">
      <c r="A106" s="36"/>
      <c r="B106" s="37"/>
      <c r="C106" s="38"/>
      <c r="D106" s="188" t="s">
        <v>152</v>
      </c>
      <c r="E106" s="38"/>
      <c r="F106" s="189" t="s">
        <v>1720</v>
      </c>
      <c r="G106" s="38"/>
      <c r="H106" s="38"/>
      <c r="I106" s="190"/>
      <c r="J106" s="38"/>
      <c r="K106" s="38"/>
      <c r="L106" s="41"/>
      <c r="M106" s="191"/>
      <c r="N106" s="192"/>
      <c r="O106" s="66"/>
      <c r="P106" s="66"/>
      <c r="Q106" s="66"/>
      <c r="R106" s="66"/>
      <c r="S106" s="66"/>
      <c r="T106" s="67"/>
      <c r="U106" s="36"/>
      <c r="V106" s="36"/>
      <c r="W106" s="36"/>
      <c r="X106" s="36"/>
      <c r="Y106" s="36"/>
      <c r="Z106" s="36"/>
      <c r="AA106" s="36"/>
      <c r="AB106" s="36"/>
      <c r="AC106" s="36"/>
      <c r="AD106" s="36"/>
      <c r="AE106" s="36"/>
      <c r="AT106" s="19" t="s">
        <v>152</v>
      </c>
      <c r="AU106" s="19" t="s">
        <v>85</v>
      </c>
    </row>
    <row r="107" spans="1:65" s="2" customFormat="1" ht="29.25">
      <c r="A107" s="36"/>
      <c r="B107" s="37"/>
      <c r="C107" s="38"/>
      <c r="D107" s="195" t="s">
        <v>190</v>
      </c>
      <c r="E107" s="38"/>
      <c r="F107" s="237" t="s">
        <v>1721</v>
      </c>
      <c r="G107" s="38"/>
      <c r="H107" s="38"/>
      <c r="I107" s="190"/>
      <c r="J107" s="38"/>
      <c r="K107" s="38"/>
      <c r="L107" s="41"/>
      <c r="M107" s="191"/>
      <c r="N107" s="192"/>
      <c r="O107" s="66"/>
      <c r="P107" s="66"/>
      <c r="Q107" s="66"/>
      <c r="R107" s="66"/>
      <c r="S107" s="66"/>
      <c r="T107" s="67"/>
      <c r="U107" s="36"/>
      <c r="V107" s="36"/>
      <c r="W107" s="36"/>
      <c r="X107" s="36"/>
      <c r="Y107" s="36"/>
      <c r="Z107" s="36"/>
      <c r="AA107" s="36"/>
      <c r="AB107" s="36"/>
      <c r="AC107" s="36"/>
      <c r="AD107" s="36"/>
      <c r="AE107" s="36"/>
      <c r="AT107" s="19" t="s">
        <v>190</v>
      </c>
      <c r="AU107" s="19" t="s">
        <v>85</v>
      </c>
    </row>
    <row r="108" spans="1:65" s="12" customFormat="1" ht="22.9" customHeight="1">
      <c r="B108" s="159"/>
      <c r="C108" s="160"/>
      <c r="D108" s="161" t="s">
        <v>74</v>
      </c>
      <c r="E108" s="173" t="s">
        <v>1722</v>
      </c>
      <c r="F108" s="173" t="s">
        <v>1723</v>
      </c>
      <c r="G108" s="160"/>
      <c r="H108" s="160"/>
      <c r="I108" s="163"/>
      <c r="J108" s="174">
        <f>BK108</f>
        <v>0</v>
      </c>
      <c r="K108" s="160"/>
      <c r="L108" s="165"/>
      <c r="M108" s="166"/>
      <c r="N108" s="167"/>
      <c r="O108" s="167"/>
      <c r="P108" s="168">
        <f>SUM(P109:P114)</f>
        <v>0</v>
      </c>
      <c r="Q108" s="167"/>
      <c r="R108" s="168">
        <f>SUM(R109:R114)</f>
        <v>0</v>
      </c>
      <c r="S108" s="167"/>
      <c r="T108" s="169">
        <f>SUM(T109:T114)</f>
        <v>0</v>
      </c>
      <c r="AR108" s="170" t="s">
        <v>185</v>
      </c>
      <c r="AT108" s="171" t="s">
        <v>74</v>
      </c>
      <c r="AU108" s="171" t="s">
        <v>83</v>
      </c>
      <c r="AY108" s="170" t="s">
        <v>142</v>
      </c>
      <c r="BK108" s="172">
        <f>SUM(BK109:BK114)</f>
        <v>0</v>
      </c>
    </row>
    <row r="109" spans="1:65" s="2" customFormat="1" ht="16.5" customHeight="1">
      <c r="A109" s="36"/>
      <c r="B109" s="37"/>
      <c r="C109" s="175" t="s">
        <v>223</v>
      </c>
      <c r="D109" s="175" t="s">
        <v>145</v>
      </c>
      <c r="E109" s="176" t="s">
        <v>1724</v>
      </c>
      <c r="F109" s="177" t="s">
        <v>1725</v>
      </c>
      <c r="G109" s="178" t="s">
        <v>1684</v>
      </c>
      <c r="H109" s="179">
        <v>1</v>
      </c>
      <c r="I109" s="180"/>
      <c r="J109" s="181">
        <f>ROUND(I109*H109,2)</f>
        <v>0</v>
      </c>
      <c r="K109" s="177" t="s">
        <v>866</v>
      </c>
      <c r="L109" s="41"/>
      <c r="M109" s="182" t="s">
        <v>21</v>
      </c>
      <c r="N109" s="183" t="s">
        <v>46</v>
      </c>
      <c r="O109" s="66"/>
      <c r="P109" s="184">
        <f>O109*H109</f>
        <v>0</v>
      </c>
      <c r="Q109" s="184">
        <v>0</v>
      </c>
      <c r="R109" s="184">
        <f>Q109*H109</f>
        <v>0</v>
      </c>
      <c r="S109" s="184">
        <v>0</v>
      </c>
      <c r="T109" s="185">
        <f>S109*H109</f>
        <v>0</v>
      </c>
      <c r="U109" s="36"/>
      <c r="V109" s="36"/>
      <c r="W109" s="36"/>
      <c r="X109" s="36"/>
      <c r="Y109" s="36"/>
      <c r="Z109" s="36"/>
      <c r="AA109" s="36"/>
      <c r="AB109" s="36"/>
      <c r="AC109" s="36"/>
      <c r="AD109" s="36"/>
      <c r="AE109" s="36"/>
      <c r="AR109" s="186" t="s">
        <v>1685</v>
      </c>
      <c r="AT109" s="186" t="s">
        <v>145</v>
      </c>
      <c r="AU109" s="186" t="s">
        <v>85</v>
      </c>
      <c r="AY109" s="19" t="s">
        <v>142</v>
      </c>
      <c r="BE109" s="187">
        <f>IF(N109="základní",J109,0)</f>
        <v>0</v>
      </c>
      <c r="BF109" s="187">
        <f>IF(N109="snížená",J109,0)</f>
        <v>0</v>
      </c>
      <c r="BG109" s="187">
        <f>IF(N109="zákl. přenesená",J109,0)</f>
        <v>0</v>
      </c>
      <c r="BH109" s="187">
        <f>IF(N109="sníž. přenesená",J109,0)</f>
        <v>0</v>
      </c>
      <c r="BI109" s="187">
        <f>IF(N109="nulová",J109,0)</f>
        <v>0</v>
      </c>
      <c r="BJ109" s="19" t="s">
        <v>83</v>
      </c>
      <c r="BK109" s="187">
        <f>ROUND(I109*H109,2)</f>
        <v>0</v>
      </c>
      <c r="BL109" s="19" t="s">
        <v>1685</v>
      </c>
      <c r="BM109" s="186" t="s">
        <v>1726</v>
      </c>
    </row>
    <row r="110" spans="1:65" s="2" customFormat="1" ht="19.5">
      <c r="A110" s="36"/>
      <c r="B110" s="37"/>
      <c r="C110" s="38"/>
      <c r="D110" s="195" t="s">
        <v>190</v>
      </c>
      <c r="E110" s="38"/>
      <c r="F110" s="237" t="s">
        <v>1727</v>
      </c>
      <c r="G110" s="38"/>
      <c r="H110" s="38"/>
      <c r="I110" s="190"/>
      <c r="J110" s="38"/>
      <c r="K110" s="38"/>
      <c r="L110" s="41"/>
      <c r="M110" s="191"/>
      <c r="N110" s="192"/>
      <c r="O110" s="66"/>
      <c r="P110" s="66"/>
      <c r="Q110" s="66"/>
      <c r="R110" s="66"/>
      <c r="S110" s="66"/>
      <c r="T110" s="67"/>
      <c r="U110" s="36"/>
      <c r="V110" s="36"/>
      <c r="W110" s="36"/>
      <c r="X110" s="36"/>
      <c r="Y110" s="36"/>
      <c r="Z110" s="36"/>
      <c r="AA110" s="36"/>
      <c r="AB110" s="36"/>
      <c r="AC110" s="36"/>
      <c r="AD110" s="36"/>
      <c r="AE110" s="36"/>
      <c r="AT110" s="19" t="s">
        <v>190</v>
      </c>
      <c r="AU110" s="19" t="s">
        <v>85</v>
      </c>
    </row>
    <row r="111" spans="1:65" s="2" customFormat="1" ht="16.5" customHeight="1">
      <c r="A111" s="36"/>
      <c r="B111" s="37"/>
      <c r="C111" s="175" t="s">
        <v>230</v>
      </c>
      <c r="D111" s="175" t="s">
        <v>145</v>
      </c>
      <c r="E111" s="176" t="s">
        <v>1728</v>
      </c>
      <c r="F111" s="177" t="s">
        <v>1729</v>
      </c>
      <c r="G111" s="178" t="s">
        <v>1684</v>
      </c>
      <c r="H111" s="179">
        <v>1</v>
      </c>
      <c r="I111" s="180"/>
      <c r="J111" s="181">
        <f>ROUND(I111*H111,2)</f>
        <v>0</v>
      </c>
      <c r="K111" s="177" t="s">
        <v>149</v>
      </c>
      <c r="L111" s="41"/>
      <c r="M111" s="182" t="s">
        <v>21</v>
      </c>
      <c r="N111" s="183" t="s">
        <v>46</v>
      </c>
      <c r="O111" s="66"/>
      <c r="P111" s="184">
        <f>O111*H111</f>
        <v>0</v>
      </c>
      <c r="Q111" s="184">
        <v>0</v>
      </c>
      <c r="R111" s="184">
        <f>Q111*H111</f>
        <v>0</v>
      </c>
      <c r="S111" s="184">
        <v>0</v>
      </c>
      <c r="T111" s="185">
        <f>S111*H111</f>
        <v>0</v>
      </c>
      <c r="U111" s="36"/>
      <c r="V111" s="36"/>
      <c r="W111" s="36"/>
      <c r="X111" s="36"/>
      <c r="Y111" s="36"/>
      <c r="Z111" s="36"/>
      <c r="AA111" s="36"/>
      <c r="AB111" s="36"/>
      <c r="AC111" s="36"/>
      <c r="AD111" s="36"/>
      <c r="AE111" s="36"/>
      <c r="AR111" s="186" t="s">
        <v>1685</v>
      </c>
      <c r="AT111" s="186" t="s">
        <v>145</v>
      </c>
      <c r="AU111" s="186" t="s">
        <v>85</v>
      </c>
      <c r="AY111" s="19" t="s">
        <v>142</v>
      </c>
      <c r="BE111" s="187">
        <f>IF(N111="základní",J111,0)</f>
        <v>0</v>
      </c>
      <c r="BF111" s="187">
        <f>IF(N111="snížená",J111,0)</f>
        <v>0</v>
      </c>
      <c r="BG111" s="187">
        <f>IF(N111="zákl. přenesená",J111,0)</f>
        <v>0</v>
      </c>
      <c r="BH111" s="187">
        <f>IF(N111="sníž. přenesená",J111,0)</f>
        <v>0</v>
      </c>
      <c r="BI111" s="187">
        <f>IF(N111="nulová",J111,0)</f>
        <v>0</v>
      </c>
      <c r="BJ111" s="19" t="s">
        <v>83</v>
      </c>
      <c r="BK111" s="187">
        <f>ROUND(I111*H111,2)</f>
        <v>0</v>
      </c>
      <c r="BL111" s="19" t="s">
        <v>1685</v>
      </c>
      <c r="BM111" s="186" t="s">
        <v>1730</v>
      </c>
    </row>
    <row r="112" spans="1:65" s="2" customFormat="1" ht="11.25">
      <c r="A112" s="36"/>
      <c r="B112" s="37"/>
      <c r="C112" s="38"/>
      <c r="D112" s="188" t="s">
        <v>152</v>
      </c>
      <c r="E112" s="38"/>
      <c r="F112" s="189" t="s">
        <v>1731</v>
      </c>
      <c r="G112" s="38"/>
      <c r="H112" s="38"/>
      <c r="I112" s="190"/>
      <c r="J112" s="38"/>
      <c r="K112" s="38"/>
      <c r="L112" s="41"/>
      <c r="M112" s="191"/>
      <c r="N112" s="192"/>
      <c r="O112" s="66"/>
      <c r="P112" s="66"/>
      <c r="Q112" s="66"/>
      <c r="R112" s="66"/>
      <c r="S112" s="66"/>
      <c r="T112" s="67"/>
      <c r="U112" s="36"/>
      <c r="V112" s="36"/>
      <c r="W112" s="36"/>
      <c r="X112" s="36"/>
      <c r="Y112" s="36"/>
      <c r="Z112" s="36"/>
      <c r="AA112" s="36"/>
      <c r="AB112" s="36"/>
      <c r="AC112" s="36"/>
      <c r="AD112" s="36"/>
      <c r="AE112" s="36"/>
      <c r="AT112" s="19" t="s">
        <v>152</v>
      </c>
      <c r="AU112" s="19" t="s">
        <v>85</v>
      </c>
    </row>
    <row r="113" spans="1:65" s="2" customFormat="1" ht="19.5">
      <c r="A113" s="36"/>
      <c r="B113" s="37"/>
      <c r="C113" s="38"/>
      <c r="D113" s="195" t="s">
        <v>190</v>
      </c>
      <c r="E113" s="38"/>
      <c r="F113" s="237" t="s">
        <v>1732</v>
      </c>
      <c r="G113" s="38"/>
      <c r="H113" s="38"/>
      <c r="I113" s="190"/>
      <c r="J113" s="38"/>
      <c r="K113" s="38"/>
      <c r="L113" s="41"/>
      <c r="M113" s="191"/>
      <c r="N113" s="192"/>
      <c r="O113" s="66"/>
      <c r="P113" s="66"/>
      <c r="Q113" s="66"/>
      <c r="R113" s="66"/>
      <c r="S113" s="66"/>
      <c r="T113" s="67"/>
      <c r="U113" s="36"/>
      <c r="V113" s="36"/>
      <c r="W113" s="36"/>
      <c r="X113" s="36"/>
      <c r="Y113" s="36"/>
      <c r="Z113" s="36"/>
      <c r="AA113" s="36"/>
      <c r="AB113" s="36"/>
      <c r="AC113" s="36"/>
      <c r="AD113" s="36"/>
      <c r="AE113" s="36"/>
      <c r="AT113" s="19" t="s">
        <v>190</v>
      </c>
      <c r="AU113" s="19" t="s">
        <v>85</v>
      </c>
    </row>
    <row r="114" spans="1:65" s="2" customFormat="1" ht="16.5" customHeight="1">
      <c r="A114" s="36"/>
      <c r="B114" s="37"/>
      <c r="C114" s="175" t="s">
        <v>235</v>
      </c>
      <c r="D114" s="175" t="s">
        <v>145</v>
      </c>
      <c r="E114" s="176" t="s">
        <v>1733</v>
      </c>
      <c r="F114" s="177" t="s">
        <v>1734</v>
      </c>
      <c r="G114" s="178" t="s">
        <v>1684</v>
      </c>
      <c r="H114" s="179">
        <v>1</v>
      </c>
      <c r="I114" s="180"/>
      <c r="J114" s="181">
        <f>ROUND(I114*H114,2)</f>
        <v>0</v>
      </c>
      <c r="K114" s="177" t="s">
        <v>866</v>
      </c>
      <c r="L114" s="41"/>
      <c r="M114" s="255" t="s">
        <v>21</v>
      </c>
      <c r="N114" s="256" t="s">
        <v>46</v>
      </c>
      <c r="O114" s="253"/>
      <c r="P114" s="257">
        <f>O114*H114</f>
        <v>0</v>
      </c>
      <c r="Q114" s="257">
        <v>0</v>
      </c>
      <c r="R114" s="257">
        <f>Q114*H114</f>
        <v>0</v>
      </c>
      <c r="S114" s="257">
        <v>0</v>
      </c>
      <c r="T114" s="258">
        <f>S114*H114</f>
        <v>0</v>
      </c>
      <c r="U114" s="36"/>
      <c r="V114" s="36"/>
      <c r="W114" s="36"/>
      <c r="X114" s="36"/>
      <c r="Y114" s="36"/>
      <c r="Z114" s="36"/>
      <c r="AA114" s="36"/>
      <c r="AB114" s="36"/>
      <c r="AC114" s="36"/>
      <c r="AD114" s="36"/>
      <c r="AE114" s="36"/>
      <c r="AR114" s="186" t="s">
        <v>1685</v>
      </c>
      <c r="AT114" s="186" t="s">
        <v>145</v>
      </c>
      <c r="AU114" s="186" t="s">
        <v>85</v>
      </c>
      <c r="AY114" s="19" t="s">
        <v>142</v>
      </c>
      <c r="BE114" s="187">
        <f>IF(N114="základní",J114,0)</f>
        <v>0</v>
      </c>
      <c r="BF114" s="187">
        <f>IF(N114="snížená",J114,0)</f>
        <v>0</v>
      </c>
      <c r="BG114" s="187">
        <f>IF(N114="zákl. přenesená",J114,0)</f>
        <v>0</v>
      </c>
      <c r="BH114" s="187">
        <f>IF(N114="sníž. přenesená",J114,0)</f>
        <v>0</v>
      </c>
      <c r="BI114" s="187">
        <f>IF(N114="nulová",J114,0)</f>
        <v>0</v>
      </c>
      <c r="BJ114" s="19" t="s">
        <v>83</v>
      </c>
      <c r="BK114" s="187">
        <f>ROUND(I114*H114,2)</f>
        <v>0</v>
      </c>
      <c r="BL114" s="19" t="s">
        <v>1685</v>
      </c>
      <c r="BM114" s="186" t="s">
        <v>1735</v>
      </c>
    </row>
    <row r="115" spans="1:65" s="2" customFormat="1" ht="6.95" customHeight="1">
      <c r="A115" s="36"/>
      <c r="B115" s="49"/>
      <c r="C115" s="50"/>
      <c r="D115" s="50"/>
      <c r="E115" s="50"/>
      <c r="F115" s="50"/>
      <c r="G115" s="50"/>
      <c r="H115" s="50"/>
      <c r="I115" s="50"/>
      <c r="J115" s="50"/>
      <c r="K115" s="50"/>
      <c r="L115" s="41"/>
      <c r="M115" s="36"/>
      <c r="O115" s="36"/>
      <c r="P115" s="36"/>
      <c r="Q115" s="36"/>
      <c r="R115" s="36"/>
      <c r="S115" s="36"/>
      <c r="T115" s="36"/>
      <c r="U115" s="36"/>
      <c r="V115" s="36"/>
      <c r="W115" s="36"/>
      <c r="X115" s="36"/>
      <c r="Y115" s="36"/>
      <c r="Z115" s="36"/>
      <c r="AA115" s="36"/>
      <c r="AB115" s="36"/>
      <c r="AC115" s="36"/>
      <c r="AD115" s="36"/>
      <c r="AE115" s="36"/>
    </row>
  </sheetData>
  <sheetProtection algorithmName="SHA-512" hashValue="MambLLaxJ/XQAKrT9BVfHx0kJ5NZxrgN6X6/DCwY9Hp1L6p/MGV3OYPGn2XFxBQbm1WK84Z28LV9Vo5Qh4hZLA==" saltValue="sJDZpSq1uvAL9FMdGrHhPH9A6vMo6Mb1DWGSlQRo+TURIt8YMfCqMdzrMLtztahlOl1quZmuf4HAXyhjD/l6zg==" spinCount="100000" sheet="1" objects="1" scenarios="1" formatColumns="0" formatRows="0" autoFilter="0"/>
  <autoFilter ref="C83:K114" xr:uid="{00000000-0009-0000-0000-000005000000}"/>
  <mergeCells count="9">
    <mergeCell ref="E50:H50"/>
    <mergeCell ref="E74:H74"/>
    <mergeCell ref="E76:H76"/>
    <mergeCell ref="L2:V2"/>
    <mergeCell ref="E7:H7"/>
    <mergeCell ref="E9:H9"/>
    <mergeCell ref="E18:H18"/>
    <mergeCell ref="E27:H27"/>
    <mergeCell ref="E48:H48"/>
  </mergeCells>
  <hyperlinks>
    <hyperlink ref="F88" r:id="rId1" xr:uid="{00000000-0004-0000-0500-000000000000}"/>
    <hyperlink ref="F90" r:id="rId2" xr:uid="{00000000-0004-0000-0500-000001000000}"/>
    <hyperlink ref="F96" r:id="rId3" xr:uid="{00000000-0004-0000-0500-000002000000}"/>
    <hyperlink ref="F100" r:id="rId4" xr:uid="{00000000-0004-0000-0500-000003000000}"/>
    <hyperlink ref="F103" r:id="rId5" xr:uid="{00000000-0004-0000-0500-000004000000}"/>
    <hyperlink ref="F106" r:id="rId6" xr:uid="{00000000-0004-0000-0500-000005000000}"/>
    <hyperlink ref="F112" r:id="rId7" xr:uid="{00000000-0004-0000-0500-000006000000}"/>
  </hyperlinks>
  <pageMargins left="0.39370078740157483" right="0.39370078740157483" top="0.39370078740157483" bottom="0.39370078740157483" header="0" footer="0"/>
  <pageSetup paperSize="9" scale="84" fitToHeight="100" orientation="landscape" r:id="rId8"/>
  <headerFooter>
    <oddFooter>&amp;CStrana &amp;P z &amp;N</oddFooter>
  </headerFooter>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18"/>
  <sheetViews>
    <sheetView showGridLines="0" zoomScale="110" zoomScaleNormal="110" workbookViewId="0"/>
  </sheetViews>
  <sheetFormatPr defaultRowHeight="15"/>
  <cols>
    <col min="1" max="1" width="8.33203125" style="259" customWidth="1"/>
    <col min="2" max="2" width="1.6640625" style="259" customWidth="1"/>
    <col min="3" max="4" width="5" style="259" customWidth="1"/>
    <col min="5" max="5" width="11.6640625" style="259" customWidth="1"/>
    <col min="6" max="6" width="9.1640625" style="259" customWidth="1"/>
    <col min="7" max="7" width="5" style="259" customWidth="1"/>
    <col min="8" max="8" width="77.83203125" style="259" customWidth="1"/>
    <col min="9" max="10" width="20" style="259" customWidth="1"/>
    <col min="11" max="11" width="1.6640625" style="259" customWidth="1"/>
  </cols>
  <sheetData>
    <row r="1" spans="2:11" s="1" customFormat="1" ht="37.5" customHeight="1"/>
    <row r="2" spans="2:11" s="1" customFormat="1" ht="7.5" customHeight="1">
      <c r="B2" s="260"/>
      <c r="C2" s="261"/>
      <c r="D2" s="261"/>
      <c r="E2" s="261"/>
      <c r="F2" s="261"/>
      <c r="G2" s="261"/>
      <c r="H2" s="261"/>
      <c r="I2" s="261"/>
      <c r="J2" s="261"/>
      <c r="K2" s="262"/>
    </row>
    <row r="3" spans="2:11" s="17" customFormat="1" ht="45" customHeight="1">
      <c r="B3" s="263"/>
      <c r="C3" s="391" t="s">
        <v>1736</v>
      </c>
      <c r="D3" s="391"/>
      <c r="E3" s="391"/>
      <c r="F3" s="391"/>
      <c r="G3" s="391"/>
      <c r="H3" s="391"/>
      <c r="I3" s="391"/>
      <c r="J3" s="391"/>
      <c r="K3" s="264"/>
    </row>
    <row r="4" spans="2:11" s="1" customFormat="1" ht="25.5" customHeight="1">
      <c r="B4" s="265"/>
      <c r="C4" s="396" t="s">
        <v>1737</v>
      </c>
      <c r="D4" s="396"/>
      <c r="E4" s="396"/>
      <c r="F4" s="396"/>
      <c r="G4" s="396"/>
      <c r="H4" s="396"/>
      <c r="I4" s="396"/>
      <c r="J4" s="396"/>
      <c r="K4" s="266"/>
    </row>
    <row r="5" spans="2:11" s="1" customFormat="1" ht="5.25" customHeight="1">
      <c r="B5" s="265"/>
      <c r="C5" s="267"/>
      <c r="D5" s="267"/>
      <c r="E5" s="267"/>
      <c r="F5" s="267"/>
      <c r="G5" s="267"/>
      <c r="H5" s="267"/>
      <c r="I5" s="267"/>
      <c r="J5" s="267"/>
      <c r="K5" s="266"/>
    </row>
    <row r="6" spans="2:11" s="1" customFormat="1" ht="15" customHeight="1">
      <c r="B6" s="265"/>
      <c r="C6" s="395" t="s">
        <v>1738</v>
      </c>
      <c r="D6" s="395"/>
      <c r="E6" s="395"/>
      <c r="F6" s="395"/>
      <c r="G6" s="395"/>
      <c r="H6" s="395"/>
      <c r="I6" s="395"/>
      <c r="J6" s="395"/>
      <c r="K6" s="266"/>
    </row>
    <row r="7" spans="2:11" s="1" customFormat="1" ht="15" customHeight="1">
      <c r="B7" s="269"/>
      <c r="C7" s="395" t="s">
        <v>1739</v>
      </c>
      <c r="D7" s="395"/>
      <c r="E7" s="395"/>
      <c r="F7" s="395"/>
      <c r="G7" s="395"/>
      <c r="H7" s="395"/>
      <c r="I7" s="395"/>
      <c r="J7" s="395"/>
      <c r="K7" s="266"/>
    </row>
    <row r="8" spans="2:11" s="1" customFormat="1" ht="12.75" customHeight="1">
      <c r="B8" s="269"/>
      <c r="C8" s="268"/>
      <c r="D8" s="268"/>
      <c r="E8" s="268"/>
      <c r="F8" s="268"/>
      <c r="G8" s="268"/>
      <c r="H8" s="268"/>
      <c r="I8" s="268"/>
      <c r="J8" s="268"/>
      <c r="K8" s="266"/>
    </row>
    <row r="9" spans="2:11" s="1" customFormat="1" ht="15" customHeight="1">
      <c r="B9" s="269"/>
      <c r="C9" s="395" t="s">
        <v>1740</v>
      </c>
      <c r="D9" s="395"/>
      <c r="E9" s="395"/>
      <c r="F9" s="395"/>
      <c r="G9" s="395"/>
      <c r="H9" s="395"/>
      <c r="I9" s="395"/>
      <c r="J9" s="395"/>
      <c r="K9" s="266"/>
    </row>
    <row r="10" spans="2:11" s="1" customFormat="1" ht="15" customHeight="1">
      <c r="B10" s="269"/>
      <c r="C10" s="268"/>
      <c r="D10" s="395" t="s">
        <v>1741</v>
      </c>
      <c r="E10" s="395"/>
      <c r="F10" s="395"/>
      <c r="G10" s="395"/>
      <c r="H10" s="395"/>
      <c r="I10" s="395"/>
      <c r="J10" s="395"/>
      <c r="K10" s="266"/>
    </row>
    <row r="11" spans="2:11" s="1" customFormat="1" ht="15" customHeight="1">
      <c r="B11" s="269"/>
      <c r="C11" s="270"/>
      <c r="D11" s="395" t="s">
        <v>1742</v>
      </c>
      <c r="E11" s="395"/>
      <c r="F11" s="395"/>
      <c r="G11" s="395"/>
      <c r="H11" s="395"/>
      <c r="I11" s="395"/>
      <c r="J11" s="395"/>
      <c r="K11" s="266"/>
    </row>
    <row r="12" spans="2:11" s="1" customFormat="1" ht="15" customHeight="1">
      <c r="B12" s="269"/>
      <c r="C12" s="270"/>
      <c r="D12" s="268"/>
      <c r="E12" s="268"/>
      <c r="F12" s="268"/>
      <c r="G12" s="268"/>
      <c r="H12" s="268"/>
      <c r="I12" s="268"/>
      <c r="J12" s="268"/>
      <c r="K12" s="266"/>
    </row>
    <row r="13" spans="2:11" s="1" customFormat="1" ht="15" customHeight="1">
      <c r="B13" s="269"/>
      <c r="C13" s="270"/>
      <c r="D13" s="271" t="s">
        <v>1743</v>
      </c>
      <c r="E13" s="268"/>
      <c r="F13" s="268"/>
      <c r="G13" s="268"/>
      <c r="H13" s="268"/>
      <c r="I13" s="268"/>
      <c r="J13" s="268"/>
      <c r="K13" s="266"/>
    </row>
    <row r="14" spans="2:11" s="1" customFormat="1" ht="12.75" customHeight="1">
      <c r="B14" s="269"/>
      <c r="C14" s="270"/>
      <c r="D14" s="270"/>
      <c r="E14" s="270"/>
      <c r="F14" s="270"/>
      <c r="G14" s="270"/>
      <c r="H14" s="270"/>
      <c r="I14" s="270"/>
      <c r="J14" s="270"/>
      <c r="K14" s="266"/>
    </row>
    <row r="15" spans="2:11" s="1" customFormat="1" ht="15" customHeight="1">
      <c r="B15" s="269"/>
      <c r="C15" s="270"/>
      <c r="D15" s="395" t="s">
        <v>1744</v>
      </c>
      <c r="E15" s="395"/>
      <c r="F15" s="395"/>
      <c r="G15" s="395"/>
      <c r="H15" s="395"/>
      <c r="I15" s="395"/>
      <c r="J15" s="395"/>
      <c r="K15" s="266"/>
    </row>
    <row r="16" spans="2:11" s="1" customFormat="1" ht="15" customHeight="1">
      <c r="B16" s="269"/>
      <c r="C16" s="270"/>
      <c r="D16" s="395" t="s">
        <v>1745</v>
      </c>
      <c r="E16" s="395"/>
      <c r="F16" s="395"/>
      <c r="G16" s="395"/>
      <c r="H16" s="395"/>
      <c r="I16" s="395"/>
      <c r="J16" s="395"/>
      <c r="K16" s="266"/>
    </row>
    <row r="17" spans="2:11" s="1" customFormat="1" ht="15" customHeight="1">
      <c r="B17" s="269"/>
      <c r="C17" s="270"/>
      <c r="D17" s="395" t="s">
        <v>1746</v>
      </c>
      <c r="E17" s="395"/>
      <c r="F17" s="395"/>
      <c r="G17" s="395"/>
      <c r="H17" s="395"/>
      <c r="I17" s="395"/>
      <c r="J17" s="395"/>
      <c r="K17" s="266"/>
    </row>
    <row r="18" spans="2:11" s="1" customFormat="1" ht="15" customHeight="1">
      <c r="B18" s="269"/>
      <c r="C18" s="270"/>
      <c r="D18" s="270"/>
      <c r="E18" s="272" t="s">
        <v>82</v>
      </c>
      <c r="F18" s="395" t="s">
        <v>1747</v>
      </c>
      <c r="G18" s="395"/>
      <c r="H18" s="395"/>
      <c r="I18" s="395"/>
      <c r="J18" s="395"/>
      <c r="K18" s="266"/>
    </row>
    <row r="19" spans="2:11" s="1" customFormat="1" ht="15" customHeight="1">
      <c r="B19" s="269"/>
      <c r="C19" s="270"/>
      <c r="D19" s="270"/>
      <c r="E19" s="272" t="s">
        <v>1748</v>
      </c>
      <c r="F19" s="395" t="s">
        <v>1749</v>
      </c>
      <c r="G19" s="395"/>
      <c r="H19" s="395"/>
      <c r="I19" s="395"/>
      <c r="J19" s="395"/>
      <c r="K19" s="266"/>
    </row>
    <row r="20" spans="2:11" s="1" customFormat="1" ht="15" customHeight="1">
      <c r="B20" s="269"/>
      <c r="C20" s="270"/>
      <c r="D20" s="270"/>
      <c r="E20" s="272" t="s">
        <v>1750</v>
      </c>
      <c r="F20" s="395" t="s">
        <v>1751</v>
      </c>
      <c r="G20" s="395"/>
      <c r="H20" s="395"/>
      <c r="I20" s="395"/>
      <c r="J20" s="395"/>
      <c r="K20" s="266"/>
    </row>
    <row r="21" spans="2:11" s="1" customFormat="1" ht="15" customHeight="1">
      <c r="B21" s="269"/>
      <c r="C21" s="270"/>
      <c r="D21" s="270"/>
      <c r="E21" s="272" t="s">
        <v>1752</v>
      </c>
      <c r="F21" s="395" t="s">
        <v>1753</v>
      </c>
      <c r="G21" s="395"/>
      <c r="H21" s="395"/>
      <c r="I21" s="395"/>
      <c r="J21" s="395"/>
      <c r="K21" s="266"/>
    </row>
    <row r="22" spans="2:11" s="1" customFormat="1" ht="15" customHeight="1">
      <c r="B22" s="269"/>
      <c r="C22" s="270"/>
      <c r="D22" s="270"/>
      <c r="E22" s="272" t="s">
        <v>1754</v>
      </c>
      <c r="F22" s="395" t="s">
        <v>1755</v>
      </c>
      <c r="G22" s="395"/>
      <c r="H22" s="395"/>
      <c r="I22" s="395"/>
      <c r="J22" s="395"/>
      <c r="K22" s="266"/>
    </row>
    <row r="23" spans="2:11" s="1" customFormat="1" ht="15" customHeight="1">
      <c r="B23" s="269"/>
      <c r="C23" s="270"/>
      <c r="D23" s="270"/>
      <c r="E23" s="272" t="s">
        <v>1756</v>
      </c>
      <c r="F23" s="395" t="s">
        <v>1757</v>
      </c>
      <c r="G23" s="395"/>
      <c r="H23" s="395"/>
      <c r="I23" s="395"/>
      <c r="J23" s="395"/>
      <c r="K23" s="266"/>
    </row>
    <row r="24" spans="2:11" s="1" customFormat="1" ht="12.75" customHeight="1">
      <c r="B24" s="269"/>
      <c r="C24" s="270"/>
      <c r="D24" s="270"/>
      <c r="E24" s="270"/>
      <c r="F24" s="270"/>
      <c r="G24" s="270"/>
      <c r="H24" s="270"/>
      <c r="I24" s="270"/>
      <c r="J24" s="270"/>
      <c r="K24" s="266"/>
    </row>
    <row r="25" spans="2:11" s="1" customFormat="1" ht="15" customHeight="1">
      <c r="B25" s="269"/>
      <c r="C25" s="395" t="s">
        <v>1758</v>
      </c>
      <c r="D25" s="395"/>
      <c r="E25" s="395"/>
      <c r="F25" s="395"/>
      <c r="G25" s="395"/>
      <c r="H25" s="395"/>
      <c r="I25" s="395"/>
      <c r="J25" s="395"/>
      <c r="K25" s="266"/>
    </row>
    <row r="26" spans="2:11" s="1" customFormat="1" ht="15" customHeight="1">
      <c r="B26" s="269"/>
      <c r="C26" s="395" t="s">
        <v>1759</v>
      </c>
      <c r="D26" s="395"/>
      <c r="E26" s="395"/>
      <c r="F26" s="395"/>
      <c r="G26" s="395"/>
      <c r="H26" s="395"/>
      <c r="I26" s="395"/>
      <c r="J26" s="395"/>
      <c r="K26" s="266"/>
    </row>
    <row r="27" spans="2:11" s="1" customFormat="1" ht="15" customHeight="1">
      <c r="B27" s="269"/>
      <c r="C27" s="268"/>
      <c r="D27" s="395" t="s">
        <v>1760</v>
      </c>
      <c r="E27" s="395"/>
      <c r="F27" s="395"/>
      <c r="G27" s="395"/>
      <c r="H27" s="395"/>
      <c r="I27" s="395"/>
      <c r="J27" s="395"/>
      <c r="K27" s="266"/>
    </row>
    <row r="28" spans="2:11" s="1" customFormat="1" ht="15" customHeight="1">
      <c r="B28" s="269"/>
      <c r="C28" s="270"/>
      <c r="D28" s="395" t="s">
        <v>1761</v>
      </c>
      <c r="E28" s="395"/>
      <c r="F28" s="395"/>
      <c r="G28" s="395"/>
      <c r="H28" s="395"/>
      <c r="I28" s="395"/>
      <c r="J28" s="395"/>
      <c r="K28" s="266"/>
    </row>
    <row r="29" spans="2:11" s="1" customFormat="1" ht="12.75" customHeight="1">
      <c r="B29" s="269"/>
      <c r="C29" s="270"/>
      <c r="D29" s="270"/>
      <c r="E29" s="270"/>
      <c r="F29" s="270"/>
      <c r="G29" s="270"/>
      <c r="H29" s="270"/>
      <c r="I29" s="270"/>
      <c r="J29" s="270"/>
      <c r="K29" s="266"/>
    </row>
    <row r="30" spans="2:11" s="1" customFormat="1" ht="15" customHeight="1">
      <c r="B30" s="269"/>
      <c r="C30" s="270"/>
      <c r="D30" s="395" t="s">
        <v>1762</v>
      </c>
      <c r="E30" s="395"/>
      <c r="F30" s="395"/>
      <c r="G30" s="395"/>
      <c r="H30" s="395"/>
      <c r="I30" s="395"/>
      <c r="J30" s="395"/>
      <c r="K30" s="266"/>
    </row>
    <row r="31" spans="2:11" s="1" customFormat="1" ht="15" customHeight="1">
      <c r="B31" s="269"/>
      <c r="C31" s="270"/>
      <c r="D31" s="395" t="s">
        <v>1763</v>
      </c>
      <c r="E31" s="395"/>
      <c r="F31" s="395"/>
      <c r="G31" s="395"/>
      <c r="H31" s="395"/>
      <c r="I31" s="395"/>
      <c r="J31" s="395"/>
      <c r="K31" s="266"/>
    </row>
    <row r="32" spans="2:11" s="1" customFormat="1" ht="12.75" customHeight="1">
      <c r="B32" s="269"/>
      <c r="C32" s="270"/>
      <c r="D32" s="270"/>
      <c r="E32" s="270"/>
      <c r="F32" s="270"/>
      <c r="G32" s="270"/>
      <c r="H32" s="270"/>
      <c r="I32" s="270"/>
      <c r="J32" s="270"/>
      <c r="K32" s="266"/>
    </row>
    <row r="33" spans="2:11" s="1" customFormat="1" ht="15" customHeight="1">
      <c r="B33" s="269"/>
      <c r="C33" s="270"/>
      <c r="D33" s="395" t="s">
        <v>1764</v>
      </c>
      <c r="E33" s="395"/>
      <c r="F33" s="395"/>
      <c r="G33" s="395"/>
      <c r="H33" s="395"/>
      <c r="I33" s="395"/>
      <c r="J33" s="395"/>
      <c r="K33" s="266"/>
    </row>
    <row r="34" spans="2:11" s="1" customFormat="1" ht="15" customHeight="1">
      <c r="B34" s="269"/>
      <c r="C34" s="270"/>
      <c r="D34" s="395" t="s">
        <v>1765</v>
      </c>
      <c r="E34" s="395"/>
      <c r="F34" s="395"/>
      <c r="G34" s="395"/>
      <c r="H34" s="395"/>
      <c r="I34" s="395"/>
      <c r="J34" s="395"/>
      <c r="K34" s="266"/>
    </row>
    <row r="35" spans="2:11" s="1" customFormat="1" ht="15" customHeight="1">
      <c r="B35" s="269"/>
      <c r="C35" s="270"/>
      <c r="D35" s="395" t="s">
        <v>1766</v>
      </c>
      <c r="E35" s="395"/>
      <c r="F35" s="395"/>
      <c r="G35" s="395"/>
      <c r="H35" s="395"/>
      <c r="I35" s="395"/>
      <c r="J35" s="395"/>
      <c r="K35" s="266"/>
    </row>
    <row r="36" spans="2:11" s="1" customFormat="1" ht="15" customHeight="1">
      <c r="B36" s="269"/>
      <c r="C36" s="270"/>
      <c r="D36" s="268"/>
      <c r="E36" s="271" t="s">
        <v>128</v>
      </c>
      <c r="F36" s="268"/>
      <c r="G36" s="395" t="s">
        <v>1767</v>
      </c>
      <c r="H36" s="395"/>
      <c r="I36" s="395"/>
      <c r="J36" s="395"/>
      <c r="K36" s="266"/>
    </row>
    <row r="37" spans="2:11" s="1" customFormat="1" ht="30.75" customHeight="1">
      <c r="B37" s="269"/>
      <c r="C37" s="270"/>
      <c r="D37" s="268"/>
      <c r="E37" s="271" t="s">
        <v>1768</v>
      </c>
      <c r="F37" s="268"/>
      <c r="G37" s="395" t="s">
        <v>1769</v>
      </c>
      <c r="H37" s="395"/>
      <c r="I37" s="395"/>
      <c r="J37" s="395"/>
      <c r="K37" s="266"/>
    </row>
    <row r="38" spans="2:11" s="1" customFormat="1" ht="15" customHeight="1">
      <c r="B38" s="269"/>
      <c r="C38" s="270"/>
      <c r="D38" s="268"/>
      <c r="E38" s="271" t="s">
        <v>56</v>
      </c>
      <c r="F38" s="268"/>
      <c r="G38" s="395" t="s">
        <v>1770</v>
      </c>
      <c r="H38" s="395"/>
      <c r="I38" s="395"/>
      <c r="J38" s="395"/>
      <c r="K38" s="266"/>
    </row>
    <row r="39" spans="2:11" s="1" customFormat="1" ht="15" customHeight="1">
      <c r="B39" s="269"/>
      <c r="C39" s="270"/>
      <c r="D39" s="268"/>
      <c r="E39" s="271" t="s">
        <v>57</v>
      </c>
      <c r="F39" s="268"/>
      <c r="G39" s="395" t="s">
        <v>1771</v>
      </c>
      <c r="H39" s="395"/>
      <c r="I39" s="395"/>
      <c r="J39" s="395"/>
      <c r="K39" s="266"/>
    </row>
    <row r="40" spans="2:11" s="1" customFormat="1" ht="15" customHeight="1">
      <c r="B40" s="269"/>
      <c r="C40" s="270"/>
      <c r="D40" s="268"/>
      <c r="E40" s="271" t="s">
        <v>129</v>
      </c>
      <c r="F40" s="268"/>
      <c r="G40" s="395" t="s">
        <v>1772</v>
      </c>
      <c r="H40" s="395"/>
      <c r="I40" s="395"/>
      <c r="J40" s="395"/>
      <c r="K40" s="266"/>
    </row>
    <row r="41" spans="2:11" s="1" customFormat="1" ht="15" customHeight="1">
      <c r="B41" s="269"/>
      <c r="C41" s="270"/>
      <c r="D41" s="268"/>
      <c r="E41" s="271" t="s">
        <v>130</v>
      </c>
      <c r="F41" s="268"/>
      <c r="G41" s="395" t="s">
        <v>1773</v>
      </c>
      <c r="H41" s="395"/>
      <c r="I41" s="395"/>
      <c r="J41" s="395"/>
      <c r="K41" s="266"/>
    </row>
    <row r="42" spans="2:11" s="1" customFormat="1" ht="15" customHeight="1">
      <c r="B42" s="269"/>
      <c r="C42" s="270"/>
      <c r="D42" s="268"/>
      <c r="E42" s="271" t="s">
        <v>1774</v>
      </c>
      <c r="F42" s="268"/>
      <c r="G42" s="395" t="s">
        <v>1775</v>
      </c>
      <c r="H42" s="395"/>
      <c r="I42" s="395"/>
      <c r="J42" s="395"/>
      <c r="K42" s="266"/>
    </row>
    <row r="43" spans="2:11" s="1" customFormat="1" ht="15" customHeight="1">
      <c r="B43" s="269"/>
      <c r="C43" s="270"/>
      <c r="D43" s="268"/>
      <c r="E43" s="271"/>
      <c r="F43" s="268"/>
      <c r="G43" s="395" t="s">
        <v>1776</v>
      </c>
      <c r="H43" s="395"/>
      <c r="I43" s="395"/>
      <c r="J43" s="395"/>
      <c r="K43" s="266"/>
    </row>
    <row r="44" spans="2:11" s="1" customFormat="1" ht="15" customHeight="1">
      <c r="B44" s="269"/>
      <c r="C44" s="270"/>
      <c r="D44" s="268"/>
      <c r="E44" s="271" t="s">
        <v>1777</v>
      </c>
      <c r="F44" s="268"/>
      <c r="G44" s="395" t="s">
        <v>1778</v>
      </c>
      <c r="H44" s="395"/>
      <c r="I44" s="395"/>
      <c r="J44" s="395"/>
      <c r="K44" s="266"/>
    </row>
    <row r="45" spans="2:11" s="1" customFormat="1" ht="15" customHeight="1">
      <c r="B45" s="269"/>
      <c r="C45" s="270"/>
      <c r="D45" s="268"/>
      <c r="E45" s="271" t="s">
        <v>132</v>
      </c>
      <c r="F45" s="268"/>
      <c r="G45" s="395" t="s">
        <v>1779</v>
      </c>
      <c r="H45" s="395"/>
      <c r="I45" s="395"/>
      <c r="J45" s="395"/>
      <c r="K45" s="266"/>
    </row>
    <row r="46" spans="2:11" s="1" customFormat="1" ht="12.75" customHeight="1">
      <c r="B46" s="269"/>
      <c r="C46" s="270"/>
      <c r="D46" s="268"/>
      <c r="E46" s="268"/>
      <c r="F46" s="268"/>
      <c r="G46" s="268"/>
      <c r="H46" s="268"/>
      <c r="I46" s="268"/>
      <c r="J46" s="268"/>
      <c r="K46" s="266"/>
    </row>
    <row r="47" spans="2:11" s="1" customFormat="1" ht="15" customHeight="1">
      <c r="B47" s="269"/>
      <c r="C47" s="270"/>
      <c r="D47" s="395" t="s">
        <v>1780</v>
      </c>
      <c r="E47" s="395"/>
      <c r="F47" s="395"/>
      <c r="G47" s="395"/>
      <c r="H47" s="395"/>
      <c r="I47" s="395"/>
      <c r="J47" s="395"/>
      <c r="K47" s="266"/>
    </row>
    <row r="48" spans="2:11" s="1" customFormat="1" ht="15" customHeight="1">
      <c r="B48" s="269"/>
      <c r="C48" s="270"/>
      <c r="D48" s="270"/>
      <c r="E48" s="395" t="s">
        <v>1781</v>
      </c>
      <c r="F48" s="395"/>
      <c r="G48" s="395"/>
      <c r="H48" s="395"/>
      <c r="I48" s="395"/>
      <c r="J48" s="395"/>
      <c r="K48" s="266"/>
    </row>
    <row r="49" spans="2:11" s="1" customFormat="1" ht="15" customHeight="1">
      <c r="B49" s="269"/>
      <c r="C49" s="270"/>
      <c r="D49" s="270"/>
      <c r="E49" s="395" t="s">
        <v>1782</v>
      </c>
      <c r="F49" s="395"/>
      <c r="G49" s="395"/>
      <c r="H49" s="395"/>
      <c r="I49" s="395"/>
      <c r="J49" s="395"/>
      <c r="K49" s="266"/>
    </row>
    <row r="50" spans="2:11" s="1" customFormat="1" ht="15" customHeight="1">
      <c r="B50" s="269"/>
      <c r="C50" s="270"/>
      <c r="D50" s="270"/>
      <c r="E50" s="395" t="s">
        <v>1783</v>
      </c>
      <c r="F50" s="395"/>
      <c r="G50" s="395"/>
      <c r="H50" s="395"/>
      <c r="I50" s="395"/>
      <c r="J50" s="395"/>
      <c r="K50" s="266"/>
    </row>
    <row r="51" spans="2:11" s="1" customFormat="1" ht="15" customHeight="1">
      <c r="B51" s="269"/>
      <c r="C51" s="270"/>
      <c r="D51" s="395" t="s">
        <v>1784</v>
      </c>
      <c r="E51" s="395"/>
      <c r="F51" s="395"/>
      <c r="G51" s="395"/>
      <c r="H51" s="395"/>
      <c r="I51" s="395"/>
      <c r="J51" s="395"/>
      <c r="K51" s="266"/>
    </row>
    <row r="52" spans="2:11" s="1" customFormat="1" ht="25.5" customHeight="1">
      <c r="B52" s="265"/>
      <c r="C52" s="396" t="s">
        <v>1785</v>
      </c>
      <c r="D52" s="396"/>
      <c r="E52" s="396"/>
      <c r="F52" s="396"/>
      <c r="G52" s="396"/>
      <c r="H52" s="396"/>
      <c r="I52" s="396"/>
      <c r="J52" s="396"/>
      <c r="K52" s="266"/>
    </row>
    <row r="53" spans="2:11" s="1" customFormat="1" ht="5.25" customHeight="1">
      <c r="B53" s="265"/>
      <c r="C53" s="267"/>
      <c r="D53" s="267"/>
      <c r="E53" s="267"/>
      <c r="F53" s="267"/>
      <c r="G53" s="267"/>
      <c r="H53" s="267"/>
      <c r="I53" s="267"/>
      <c r="J53" s="267"/>
      <c r="K53" s="266"/>
    </row>
    <row r="54" spans="2:11" s="1" customFormat="1" ht="15" customHeight="1">
      <c r="B54" s="265"/>
      <c r="C54" s="395" t="s">
        <v>1786</v>
      </c>
      <c r="D54" s="395"/>
      <c r="E54" s="395"/>
      <c r="F54" s="395"/>
      <c r="G54" s="395"/>
      <c r="H54" s="395"/>
      <c r="I54" s="395"/>
      <c r="J54" s="395"/>
      <c r="K54" s="266"/>
    </row>
    <row r="55" spans="2:11" s="1" customFormat="1" ht="15" customHeight="1">
      <c r="B55" s="265"/>
      <c r="C55" s="395" t="s">
        <v>1787</v>
      </c>
      <c r="D55" s="395"/>
      <c r="E55" s="395"/>
      <c r="F55" s="395"/>
      <c r="G55" s="395"/>
      <c r="H55" s="395"/>
      <c r="I55" s="395"/>
      <c r="J55" s="395"/>
      <c r="K55" s="266"/>
    </row>
    <row r="56" spans="2:11" s="1" customFormat="1" ht="12.75" customHeight="1">
      <c r="B56" s="265"/>
      <c r="C56" s="268"/>
      <c r="D56" s="268"/>
      <c r="E56" s="268"/>
      <c r="F56" s="268"/>
      <c r="G56" s="268"/>
      <c r="H56" s="268"/>
      <c r="I56" s="268"/>
      <c r="J56" s="268"/>
      <c r="K56" s="266"/>
    </row>
    <row r="57" spans="2:11" s="1" customFormat="1" ht="15" customHeight="1">
      <c r="B57" s="265"/>
      <c r="C57" s="395" t="s">
        <v>1788</v>
      </c>
      <c r="D57" s="395"/>
      <c r="E57" s="395"/>
      <c r="F57" s="395"/>
      <c r="G57" s="395"/>
      <c r="H57" s="395"/>
      <c r="I57" s="395"/>
      <c r="J57" s="395"/>
      <c r="K57" s="266"/>
    </row>
    <row r="58" spans="2:11" s="1" customFormat="1" ht="15" customHeight="1">
      <c r="B58" s="265"/>
      <c r="C58" s="270"/>
      <c r="D58" s="395" t="s">
        <v>1789</v>
      </c>
      <c r="E58" s="395"/>
      <c r="F58" s="395"/>
      <c r="G58" s="395"/>
      <c r="H58" s="395"/>
      <c r="I58" s="395"/>
      <c r="J58" s="395"/>
      <c r="K58" s="266"/>
    </row>
    <row r="59" spans="2:11" s="1" customFormat="1" ht="15" customHeight="1">
      <c r="B59" s="265"/>
      <c r="C59" s="270"/>
      <c r="D59" s="395" t="s">
        <v>1790</v>
      </c>
      <c r="E59" s="395"/>
      <c r="F59" s="395"/>
      <c r="G59" s="395"/>
      <c r="H59" s="395"/>
      <c r="I59" s="395"/>
      <c r="J59" s="395"/>
      <c r="K59" s="266"/>
    </row>
    <row r="60" spans="2:11" s="1" customFormat="1" ht="15" customHeight="1">
      <c r="B60" s="265"/>
      <c r="C60" s="270"/>
      <c r="D60" s="395" t="s">
        <v>1791</v>
      </c>
      <c r="E60" s="395"/>
      <c r="F60" s="395"/>
      <c r="G60" s="395"/>
      <c r="H60" s="395"/>
      <c r="I60" s="395"/>
      <c r="J60" s="395"/>
      <c r="K60" s="266"/>
    </row>
    <row r="61" spans="2:11" s="1" customFormat="1" ht="15" customHeight="1">
      <c r="B61" s="265"/>
      <c r="C61" s="270"/>
      <c r="D61" s="395" t="s">
        <v>1792</v>
      </c>
      <c r="E61" s="395"/>
      <c r="F61" s="395"/>
      <c r="G61" s="395"/>
      <c r="H61" s="395"/>
      <c r="I61" s="395"/>
      <c r="J61" s="395"/>
      <c r="K61" s="266"/>
    </row>
    <row r="62" spans="2:11" s="1" customFormat="1" ht="15" customHeight="1">
      <c r="B62" s="265"/>
      <c r="C62" s="270"/>
      <c r="D62" s="397" t="s">
        <v>1793</v>
      </c>
      <c r="E62" s="397"/>
      <c r="F62" s="397"/>
      <c r="G62" s="397"/>
      <c r="H62" s="397"/>
      <c r="I62" s="397"/>
      <c r="J62" s="397"/>
      <c r="K62" s="266"/>
    </row>
    <row r="63" spans="2:11" s="1" customFormat="1" ht="15" customHeight="1">
      <c r="B63" s="265"/>
      <c r="C63" s="270"/>
      <c r="D63" s="395" t="s">
        <v>1794</v>
      </c>
      <c r="E63" s="395"/>
      <c r="F63" s="395"/>
      <c r="G63" s="395"/>
      <c r="H63" s="395"/>
      <c r="I63" s="395"/>
      <c r="J63" s="395"/>
      <c r="K63" s="266"/>
    </row>
    <row r="64" spans="2:11" s="1" customFormat="1" ht="12.75" customHeight="1">
      <c r="B64" s="265"/>
      <c r="C64" s="270"/>
      <c r="D64" s="270"/>
      <c r="E64" s="273"/>
      <c r="F64" s="270"/>
      <c r="G64" s="270"/>
      <c r="H64" s="270"/>
      <c r="I64" s="270"/>
      <c r="J64" s="270"/>
      <c r="K64" s="266"/>
    </row>
    <row r="65" spans="2:11" s="1" customFormat="1" ht="15" customHeight="1">
      <c r="B65" s="265"/>
      <c r="C65" s="270"/>
      <c r="D65" s="395" t="s">
        <v>1795</v>
      </c>
      <c r="E65" s="395"/>
      <c r="F65" s="395"/>
      <c r="G65" s="395"/>
      <c r="H65" s="395"/>
      <c r="I65" s="395"/>
      <c r="J65" s="395"/>
      <c r="K65" s="266"/>
    </row>
    <row r="66" spans="2:11" s="1" customFormat="1" ht="15" customHeight="1">
      <c r="B66" s="265"/>
      <c r="C66" s="270"/>
      <c r="D66" s="397" t="s">
        <v>1796</v>
      </c>
      <c r="E66" s="397"/>
      <c r="F66" s="397"/>
      <c r="G66" s="397"/>
      <c r="H66" s="397"/>
      <c r="I66" s="397"/>
      <c r="J66" s="397"/>
      <c r="K66" s="266"/>
    </row>
    <row r="67" spans="2:11" s="1" customFormat="1" ht="15" customHeight="1">
      <c r="B67" s="265"/>
      <c r="C67" s="270"/>
      <c r="D67" s="395" t="s">
        <v>1797</v>
      </c>
      <c r="E67" s="395"/>
      <c r="F67" s="395"/>
      <c r="G67" s="395"/>
      <c r="H67" s="395"/>
      <c r="I67" s="395"/>
      <c r="J67" s="395"/>
      <c r="K67" s="266"/>
    </row>
    <row r="68" spans="2:11" s="1" customFormat="1" ht="15" customHeight="1">
      <c r="B68" s="265"/>
      <c r="C68" s="270"/>
      <c r="D68" s="395" t="s">
        <v>1798</v>
      </c>
      <c r="E68" s="395"/>
      <c r="F68" s="395"/>
      <c r="G68" s="395"/>
      <c r="H68" s="395"/>
      <c r="I68" s="395"/>
      <c r="J68" s="395"/>
      <c r="K68" s="266"/>
    </row>
    <row r="69" spans="2:11" s="1" customFormat="1" ht="15" customHeight="1">
      <c r="B69" s="265"/>
      <c r="C69" s="270"/>
      <c r="D69" s="395" t="s">
        <v>1799</v>
      </c>
      <c r="E69" s="395"/>
      <c r="F69" s="395"/>
      <c r="G69" s="395"/>
      <c r="H69" s="395"/>
      <c r="I69" s="395"/>
      <c r="J69" s="395"/>
      <c r="K69" s="266"/>
    </row>
    <row r="70" spans="2:11" s="1" customFormat="1" ht="15" customHeight="1">
      <c r="B70" s="265"/>
      <c r="C70" s="270"/>
      <c r="D70" s="395" t="s">
        <v>1800</v>
      </c>
      <c r="E70" s="395"/>
      <c r="F70" s="395"/>
      <c r="G70" s="395"/>
      <c r="H70" s="395"/>
      <c r="I70" s="395"/>
      <c r="J70" s="395"/>
      <c r="K70" s="266"/>
    </row>
    <row r="71" spans="2:11" s="1" customFormat="1" ht="12.75" customHeight="1">
      <c r="B71" s="274"/>
      <c r="C71" s="275"/>
      <c r="D71" s="275"/>
      <c r="E71" s="275"/>
      <c r="F71" s="275"/>
      <c r="G71" s="275"/>
      <c r="H71" s="275"/>
      <c r="I71" s="275"/>
      <c r="J71" s="275"/>
      <c r="K71" s="276"/>
    </row>
    <row r="72" spans="2:11" s="1" customFormat="1" ht="18.75" customHeight="1">
      <c r="B72" s="277"/>
      <c r="C72" s="277"/>
      <c r="D72" s="277"/>
      <c r="E72" s="277"/>
      <c r="F72" s="277"/>
      <c r="G72" s="277"/>
      <c r="H72" s="277"/>
      <c r="I72" s="277"/>
      <c r="J72" s="277"/>
      <c r="K72" s="278"/>
    </row>
    <row r="73" spans="2:11" s="1" customFormat="1" ht="18.75" customHeight="1">
      <c r="B73" s="278"/>
      <c r="C73" s="278"/>
      <c r="D73" s="278"/>
      <c r="E73" s="278"/>
      <c r="F73" s="278"/>
      <c r="G73" s="278"/>
      <c r="H73" s="278"/>
      <c r="I73" s="278"/>
      <c r="J73" s="278"/>
      <c r="K73" s="278"/>
    </row>
    <row r="74" spans="2:11" s="1" customFormat="1" ht="7.5" customHeight="1">
      <c r="B74" s="279"/>
      <c r="C74" s="280"/>
      <c r="D74" s="280"/>
      <c r="E74" s="280"/>
      <c r="F74" s="280"/>
      <c r="G74" s="280"/>
      <c r="H74" s="280"/>
      <c r="I74" s="280"/>
      <c r="J74" s="280"/>
      <c r="K74" s="281"/>
    </row>
    <row r="75" spans="2:11" s="1" customFormat="1" ht="45" customHeight="1">
      <c r="B75" s="282"/>
      <c r="C75" s="390" t="s">
        <v>1801</v>
      </c>
      <c r="D75" s="390"/>
      <c r="E75" s="390"/>
      <c r="F75" s="390"/>
      <c r="G75" s="390"/>
      <c r="H75" s="390"/>
      <c r="I75" s="390"/>
      <c r="J75" s="390"/>
      <c r="K75" s="283"/>
    </row>
    <row r="76" spans="2:11" s="1" customFormat="1" ht="17.25" customHeight="1">
      <c r="B76" s="282"/>
      <c r="C76" s="284" t="s">
        <v>1802</v>
      </c>
      <c r="D76" s="284"/>
      <c r="E76" s="284"/>
      <c r="F76" s="284" t="s">
        <v>1803</v>
      </c>
      <c r="G76" s="285"/>
      <c r="H76" s="284" t="s">
        <v>57</v>
      </c>
      <c r="I76" s="284" t="s">
        <v>60</v>
      </c>
      <c r="J76" s="284" t="s">
        <v>1804</v>
      </c>
      <c r="K76" s="283"/>
    </row>
    <row r="77" spans="2:11" s="1" customFormat="1" ht="17.25" customHeight="1">
      <c r="B77" s="282"/>
      <c r="C77" s="286" t="s">
        <v>1805</v>
      </c>
      <c r="D77" s="286"/>
      <c r="E77" s="286"/>
      <c r="F77" s="287" t="s">
        <v>1806</v>
      </c>
      <c r="G77" s="288"/>
      <c r="H77" s="286"/>
      <c r="I77" s="286"/>
      <c r="J77" s="286" t="s">
        <v>1807</v>
      </c>
      <c r="K77" s="283"/>
    </row>
    <row r="78" spans="2:11" s="1" customFormat="1" ht="5.25" customHeight="1">
      <c r="B78" s="282"/>
      <c r="C78" s="289"/>
      <c r="D78" s="289"/>
      <c r="E78" s="289"/>
      <c r="F78" s="289"/>
      <c r="G78" s="290"/>
      <c r="H78" s="289"/>
      <c r="I78" s="289"/>
      <c r="J78" s="289"/>
      <c r="K78" s="283"/>
    </row>
    <row r="79" spans="2:11" s="1" customFormat="1" ht="15" customHeight="1">
      <c r="B79" s="282"/>
      <c r="C79" s="271" t="s">
        <v>56</v>
      </c>
      <c r="D79" s="291"/>
      <c r="E79" s="291"/>
      <c r="F79" s="292" t="s">
        <v>1808</v>
      </c>
      <c r="G79" s="293"/>
      <c r="H79" s="271" t="s">
        <v>1809</v>
      </c>
      <c r="I79" s="271" t="s">
        <v>1810</v>
      </c>
      <c r="J79" s="271">
        <v>20</v>
      </c>
      <c r="K79" s="283"/>
    </row>
    <row r="80" spans="2:11" s="1" customFormat="1" ht="15" customHeight="1">
      <c r="B80" s="282"/>
      <c r="C80" s="271" t="s">
        <v>1811</v>
      </c>
      <c r="D80" s="271"/>
      <c r="E80" s="271"/>
      <c r="F80" s="292" t="s">
        <v>1808</v>
      </c>
      <c r="G80" s="293"/>
      <c r="H80" s="271" t="s">
        <v>1812</v>
      </c>
      <c r="I80" s="271" t="s">
        <v>1810</v>
      </c>
      <c r="J80" s="271">
        <v>120</v>
      </c>
      <c r="K80" s="283"/>
    </row>
    <row r="81" spans="2:11" s="1" customFormat="1" ht="15" customHeight="1">
      <c r="B81" s="294"/>
      <c r="C81" s="271" t="s">
        <v>1813</v>
      </c>
      <c r="D81" s="271"/>
      <c r="E81" s="271"/>
      <c r="F81" s="292" t="s">
        <v>1814</v>
      </c>
      <c r="G81" s="293"/>
      <c r="H81" s="271" t="s">
        <v>1815</v>
      </c>
      <c r="I81" s="271" t="s">
        <v>1810</v>
      </c>
      <c r="J81" s="271">
        <v>50</v>
      </c>
      <c r="K81" s="283"/>
    </row>
    <row r="82" spans="2:11" s="1" customFormat="1" ht="15" customHeight="1">
      <c r="B82" s="294"/>
      <c r="C82" s="271" t="s">
        <v>1816</v>
      </c>
      <c r="D82" s="271"/>
      <c r="E82" s="271"/>
      <c r="F82" s="292" t="s">
        <v>1808</v>
      </c>
      <c r="G82" s="293"/>
      <c r="H82" s="271" t="s">
        <v>1817</v>
      </c>
      <c r="I82" s="271" t="s">
        <v>1818</v>
      </c>
      <c r="J82" s="271"/>
      <c r="K82" s="283"/>
    </row>
    <row r="83" spans="2:11" s="1" customFormat="1" ht="15" customHeight="1">
      <c r="B83" s="294"/>
      <c r="C83" s="295" t="s">
        <v>1819</v>
      </c>
      <c r="D83" s="295"/>
      <c r="E83" s="295"/>
      <c r="F83" s="296" t="s">
        <v>1814</v>
      </c>
      <c r="G83" s="295"/>
      <c r="H83" s="295" t="s">
        <v>1820</v>
      </c>
      <c r="I83" s="295" t="s">
        <v>1810</v>
      </c>
      <c r="J83" s="295">
        <v>15</v>
      </c>
      <c r="K83" s="283"/>
    </row>
    <row r="84" spans="2:11" s="1" customFormat="1" ht="15" customHeight="1">
      <c r="B84" s="294"/>
      <c r="C84" s="295" t="s">
        <v>1821</v>
      </c>
      <c r="D84" s="295"/>
      <c r="E84" s="295"/>
      <c r="F84" s="296" t="s">
        <v>1814</v>
      </c>
      <c r="G84" s="295"/>
      <c r="H84" s="295" t="s">
        <v>1822</v>
      </c>
      <c r="I84" s="295" t="s">
        <v>1810</v>
      </c>
      <c r="J84" s="295">
        <v>15</v>
      </c>
      <c r="K84" s="283"/>
    </row>
    <row r="85" spans="2:11" s="1" customFormat="1" ht="15" customHeight="1">
      <c r="B85" s="294"/>
      <c r="C85" s="295" t="s">
        <v>1823</v>
      </c>
      <c r="D85" s="295"/>
      <c r="E85" s="295"/>
      <c r="F85" s="296" t="s">
        <v>1814</v>
      </c>
      <c r="G85" s="295"/>
      <c r="H85" s="295" t="s">
        <v>1824</v>
      </c>
      <c r="I85" s="295" t="s">
        <v>1810</v>
      </c>
      <c r="J85" s="295">
        <v>20</v>
      </c>
      <c r="K85" s="283"/>
    </row>
    <row r="86" spans="2:11" s="1" customFormat="1" ht="15" customHeight="1">
      <c r="B86" s="294"/>
      <c r="C86" s="295" t="s">
        <v>1825</v>
      </c>
      <c r="D86" s="295"/>
      <c r="E86" s="295"/>
      <c r="F86" s="296" t="s">
        <v>1814</v>
      </c>
      <c r="G86" s="295"/>
      <c r="H86" s="295" t="s">
        <v>1826</v>
      </c>
      <c r="I86" s="295" t="s">
        <v>1810</v>
      </c>
      <c r="J86" s="295">
        <v>20</v>
      </c>
      <c r="K86" s="283"/>
    </row>
    <row r="87" spans="2:11" s="1" customFormat="1" ht="15" customHeight="1">
      <c r="B87" s="294"/>
      <c r="C87" s="271" t="s">
        <v>1827</v>
      </c>
      <c r="D87" s="271"/>
      <c r="E87" s="271"/>
      <c r="F87" s="292" t="s">
        <v>1814</v>
      </c>
      <c r="G87" s="293"/>
      <c r="H87" s="271" t="s">
        <v>1828</v>
      </c>
      <c r="I87" s="271" t="s">
        <v>1810</v>
      </c>
      <c r="J87" s="271">
        <v>50</v>
      </c>
      <c r="K87" s="283"/>
    </row>
    <row r="88" spans="2:11" s="1" customFormat="1" ht="15" customHeight="1">
      <c r="B88" s="294"/>
      <c r="C88" s="271" t="s">
        <v>1829</v>
      </c>
      <c r="D88" s="271"/>
      <c r="E88" s="271"/>
      <c r="F88" s="292" t="s">
        <v>1814</v>
      </c>
      <c r="G88" s="293"/>
      <c r="H88" s="271" t="s">
        <v>1830</v>
      </c>
      <c r="I88" s="271" t="s">
        <v>1810</v>
      </c>
      <c r="J88" s="271">
        <v>20</v>
      </c>
      <c r="K88" s="283"/>
    </row>
    <row r="89" spans="2:11" s="1" customFormat="1" ht="15" customHeight="1">
      <c r="B89" s="294"/>
      <c r="C89" s="271" t="s">
        <v>1831</v>
      </c>
      <c r="D89" s="271"/>
      <c r="E89" s="271"/>
      <c r="F89" s="292" t="s">
        <v>1814</v>
      </c>
      <c r="G89" s="293"/>
      <c r="H89" s="271" t="s">
        <v>1832</v>
      </c>
      <c r="I89" s="271" t="s">
        <v>1810</v>
      </c>
      <c r="J89" s="271">
        <v>20</v>
      </c>
      <c r="K89" s="283"/>
    </row>
    <row r="90" spans="2:11" s="1" customFormat="1" ht="15" customHeight="1">
      <c r="B90" s="294"/>
      <c r="C90" s="271" t="s">
        <v>1833</v>
      </c>
      <c r="D90" s="271"/>
      <c r="E90" s="271"/>
      <c r="F90" s="292" t="s">
        <v>1814</v>
      </c>
      <c r="G90" s="293"/>
      <c r="H90" s="271" t="s">
        <v>1834</v>
      </c>
      <c r="I90" s="271" t="s">
        <v>1810</v>
      </c>
      <c r="J90" s="271">
        <v>50</v>
      </c>
      <c r="K90" s="283"/>
    </row>
    <row r="91" spans="2:11" s="1" customFormat="1" ht="15" customHeight="1">
      <c r="B91" s="294"/>
      <c r="C91" s="271" t="s">
        <v>1835</v>
      </c>
      <c r="D91" s="271"/>
      <c r="E91" s="271"/>
      <c r="F91" s="292" t="s">
        <v>1814</v>
      </c>
      <c r="G91" s="293"/>
      <c r="H91" s="271" t="s">
        <v>1835</v>
      </c>
      <c r="I91" s="271" t="s">
        <v>1810</v>
      </c>
      <c r="J91" s="271">
        <v>50</v>
      </c>
      <c r="K91" s="283"/>
    </row>
    <row r="92" spans="2:11" s="1" customFormat="1" ht="15" customHeight="1">
      <c r="B92" s="294"/>
      <c r="C92" s="271" t="s">
        <v>1836</v>
      </c>
      <c r="D92" s="271"/>
      <c r="E92" s="271"/>
      <c r="F92" s="292" t="s">
        <v>1814</v>
      </c>
      <c r="G92" s="293"/>
      <c r="H92" s="271" t="s">
        <v>1837</v>
      </c>
      <c r="I92" s="271" t="s">
        <v>1810</v>
      </c>
      <c r="J92" s="271">
        <v>255</v>
      </c>
      <c r="K92" s="283"/>
    </row>
    <row r="93" spans="2:11" s="1" customFormat="1" ht="15" customHeight="1">
      <c r="B93" s="294"/>
      <c r="C93" s="271" t="s">
        <v>1838</v>
      </c>
      <c r="D93" s="271"/>
      <c r="E93" s="271"/>
      <c r="F93" s="292" t="s">
        <v>1808</v>
      </c>
      <c r="G93" s="293"/>
      <c r="H93" s="271" t="s">
        <v>1839</v>
      </c>
      <c r="I93" s="271" t="s">
        <v>1840</v>
      </c>
      <c r="J93" s="271"/>
      <c r="K93" s="283"/>
    </row>
    <row r="94" spans="2:11" s="1" customFormat="1" ht="15" customHeight="1">
      <c r="B94" s="294"/>
      <c r="C94" s="271" t="s">
        <v>1841</v>
      </c>
      <c r="D94" s="271"/>
      <c r="E94" s="271"/>
      <c r="F94" s="292" t="s">
        <v>1808</v>
      </c>
      <c r="G94" s="293"/>
      <c r="H94" s="271" t="s">
        <v>1842</v>
      </c>
      <c r="I94" s="271" t="s">
        <v>1843</v>
      </c>
      <c r="J94" s="271"/>
      <c r="K94" s="283"/>
    </row>
    <row r="95" spans="2:11" s="1" customFormat="1" ht="15" customHeight="1">
      <c r="B95" s="294"/>
      <c r="C95" s="271" t="s">
        <v>1844</v>
      </c>
      <c r="D95" s="271"/>
      <c r="E95" s="271"/>
      <c r="F95" s="292" t="s">
        <v>1808</v>
      </c>
      <c r="G95" s="293"/>
      <c r="H95" s="271" t="s">
        <v>1844</v>
      </c>
      <c r="I95" s="271" t="s">
        <v>1843</v>
      </c>
      <c r="J95" s="271"/>
      <c r="K95" s="283"/>
    </row>
    <row r="96" spans="2:11" s="1" customFormat="1" ht="15" customHeight="1">
      <c r="B96" s="294"/>
      <c r="C96" s="271" t="s">
        <v>41</v>
      </c>
      <c r="D96" s="271"/>
      <c r="E96" s="271"/>
      <c r="F96" s="292" t="s">
        <v>1808</v>
      </c>
      <c r="G96" s="293"/>
      <c r="H96" s="271" t="s">
        <v>1845</v>
      </c>
      <c r="I96" s="271" t="s">
        <v>1843</v>
      </c>
      <c r="J96" s="271"/>
      <c r="K96" s="283"/>
    </row>
    <row r="97" spans="2:11" s="1" customFormat="1" ht="15" customHeight="1">
      <c r="B97" s="294"/>
      <c r="C97" s="271" t="s">
        <v>51</v>
      </c>
      <c r="D97" s="271"/>
      <c r="E97" s="271"/>
      <c r="F97" s="292" t="s">
        <v>1808</v>
      </c>
      <c r="G97" s="293"/>
      <c r="H97" s="271" t="s">
        <v>1846</v>
      </c>
      <c r="I97" s="271" t="s">
        <v>1843</v>
      </c>
      <c r="J97" s="271"/>
      <c r="K97" s="283"/>
    </row>
    <row r="98" spans="2:11" s="1" customFormat="1" ht="15" customHeight="1">
      <c r="B98" s="297"/>
      <c r="C98" s="298"/>
      <c r="D98" s="298"/>
      <c r="E98" s="298"/>
      <c r="F98" s="298"/>
      <c r="G98" s="298"/>
      <c r="H98" s="298"/>
      <c r="I98" s="298"/>
      <c r="J98" s="298"/>
      <c r="K98" s="299"/>
    </row>
    <row r="99" spans="2:11" s="1" customFormat="1" ht="18.75" customHeight="1">
      <c r="B99" s="300"/>
      <c r="C99" s="301"/>
      <c r="D99" s="301"/>
      <c r="E99" s="301"/>
      <c r="F99" s="301"/>
      <c r="G99" s="301"/>
      <c r="H99" s="301"/>
      <c r="I99" s="301"/>
      <c r="J99" s="301"/>
      <c r="K99" s="300"/>
    </row>
    <row r="100" spans="2:11" s="1" customFormat="1" ht="18.75" customHeight="1">
      <c r="B100" s="278"/>
      <c r="C100" s="278"/>
      <c r="D100" s="278"/>
      <c r="E100" s="278"/>
      <c r="F100" s="278"/>
      <c r="G100" s="278"/>
      <c r="H100" s="278"/>
      <c r="I100" s="278"/>
      <c r="J100" s="278"/>
      <c r="K100" s="278"/>
    </row>
    <row r="101" spans="2:11" s="1" customFormat="1" ht="7.5" customHeight="1">
      <c r="B101" s="279"/>
      <c r="C101" s="280"/>
      <c r="D101" s="280"/>
      <c r="E101" s="280"/>
      <c r="F101" s="280"/>
      <c r="G101" s="280"/>
      <c r="H101" s="280"/>
      <c r="I101" s="280"/>
      <c r="J101" s="280"/>
      <c r="K101" s="281"/>
    </row>
    <row r="102" spans="2:11" s="1" customFormat="1" ht="45" customHeight="1">
      <c r="B102" s="282"/>
      <c r="C102" s="390" t="s">
        <v>1847</v>
      </c>
      <c r="D102" s="390"/>
      <c r="E102" s="390"/>
      <c r="F102" s="390"/>
      <c r="G102" s="390"/>
      <c r="H102" s="390"/>
      <c r="I102" s="390"/>
      <c r="J102" s="390"/>
      <c r="K102" s="283"/>
    </row>
    <row r="103" spans="2:11" s="1" customFormat="1" ht="17.25" customHeight="1">
      <c r="B103" s="282"/>
      <c r="C103" s="284" t="s">
        <v>1802</v>
      </c>
      <c r="D103" s="284"/>
      <c r="E103" s="284"/>
      <c r="F103" s="284" t="s">
        <v>1803</v>
      </c>
      <c r="G103" s="285"/>
      <c r="H103" s="284" t="s">
        <v>57</v>
      </c>
      <c r="I103" s="284" t="s">
        <v>60</v>
      </c>
      <c r="J103" s="284" t="s">
        <v>1804</v>
      </c>
      <c r="K103" s="283"/>
    </row>
    <row r="104" spans="2:11" s="1" customFormat="1" ht="17.25" customHeight="1">
      <c r="B104" s="282"/>
      <c r="C104" s="286" t="s">
        <v>1805</v>
      </c>
      <c r="D104" s="286"/>
      <c r="E104" s="286"/>
      <c r="F104" s="287" t="s">
        <v>1806</v>
      </c>
      <c r="G104" s="288"/>
      <c r="H104" s="286"/>
      <c r="I104" s="286"/>
      <c r="J104" s="286" t="s">
        <v>1807</v>
      </c>
      <c r="K104" s="283"/>
    </row>
    <row r="105" spans="2:11" s="1" customFormat="1" ht="5.25" customHeight="1">
      <c r="B105" s="282"/>
      <c r="C105" s="284"/>
      <c r="D105" s="284"/>
      <c r="E105" s="284"/>
      <c r="F105" s="284"/>
      <c r="G105" s="302"/>
      <c r="H105" s="284"/>
      <c r="I105" s="284"/>
      <c r="J105" s="284"/>
      <c r="K105" s="283"/>
    </row>
    <row r="106" spans="2:11" s="1" customFormat="1" ht="15" customHeight="1">
      <c r="B106" s="282"/>
      <c r="C106" s="271" t="s">
        <v>56</v>
      </c>
      <c r="D106" s="291"/>
      <c r="E106" s="291"/>
      <c r="F106" s="292" t="s">
        <v>1808</v>
      </c>
      <c r="G106" s="271"/>
      <c r="H106" s="271" t="s">
        <v>1848</v>
      </c>
      <c r="I106" s="271" t="s">
        <v>1810</v>
      </c>
      <c r="J106" s="271">
        <v>20</v>
      </c>
      <c r="K106" s="283"/>
    </row>
    <row r="107" spans="2:11" s="1" customFormat="1" ht="15" customHeight="1">
      <c r="B107" s="282"/>
      <c r="C107" s="271" t="s">
        <v>1811</v>
      </c>
      <c r="D107" s="271"/>
      <c r="E107" s="271"/>
      <c r="F107" s="292" t="s">
        <v>1808</v>
      </c>
      <c r="G107" s="271"/>
      <c r="H107" s="271" t="s">
        <v>1848</v>
      </c>
      <c r="I107" s="271" t="s">
        <v>1810</v>
      </c>
      <c r="J107" s="271">
        <v>120</v>
      </c>
      <c r="K107" s="283"/>
    </row>
    <row r="108" spans="2:11" s="1" customFormat="1" ht="15" customHeight="1">
      <c r="B108" s="294"/>
      <c r="C108" s="271" t="s">
        <v>1813</v>
      </c>
      <c r="D108" s="271"/>
      <c r="E108" s="271"/>
      <c r="F108" s="292" t="s">
        <v>1814</v>
      </c>
      <c r="G108" s="271"/>
      <c r="H108" s="271" t="s">
        <v>1848</v>
      </c>
      <c r="I108" s="271" t="s">
        <v>1810</v>
      </c>
      <c r="J108" s="271">
        <v>50</v>
      </c>
      <c r="K108" s="283"/>
    </row>
    <row r="109" spans="2:11" s="1" customFormat="1" ht="15" customHeight="1">
      <c r="B109" s="294"/>
      <c r="C109" s="271" t="s">
        <v>1816</v>
      </c>
      <c r="D109" s="271"/>
      <c r="E109" s="271"/>
      <c r="F109" s="292" t="s">
        <v>1808</v>
      </c>
      <c r="G109" s="271"/>
      <c r="H109" s="271" t="s">
        <v>1848</v>
      </c>
      <c r="I109" s="271" t="s">
        <v>1818</v>
      </c>
      <c r="J109" s="271"/>
      <c r="K109" s="283"/>
    </row>
    <row r="110" spans="2:11" s="1" customFormat="1" ht="15" customHeight="1">
      <c r="B110" s="294"/>
      <c r="C110" s="271" t="s">
        <v>1827</v>
      </c>
      <c r="D110" s="271"/>
      <c r="E110" s="271"/>
      <c r="F110" s="292" t="s">
        <v>1814</v>
      </c>
      <c r="G110" s="271"/>
      <c r="H110" s="271" t="s">
        <v>1848</v>
      </c>
      <c r="I110" s="271" t="s">
        <v>1810</v>
      </c>
      <c r="J110" s="271">
        <v>50</v>
      </c>
      <c r="K110" s="283"/>
    </row>
    <row r="111" spans="2:11" s="1" customFormat="1" ht="15" customHeight="1">
      <c r="B111" s="294"/>
      <c r="C111" s="271" t="s">
        <v>1835</v>
      </c>
      <c r="D111" s="271"/>
      <c r="E111" s="271"/>
      <c r="F111" s="292" t="s">
        <v>1814</v>
      </c>
      <c r="G111" s="271"/>
      <c r="H111" s="271" t="s">
        <v>1848</v>
      </c>
      <c r="I111" s="271" t="s">
        <v>1810</v>
      </c>
      <c r="J111" s="271">
        <v>50</v>
      </c>
      <c r="K111" s="283"/>
    </row>
    <row r="112" spans="2:11" s="1" customFormat="1" ht="15" customHeight="1">
      <c r="B112" s="294"/>
      <c r="C112" s="271" t="s">
        <v>1833</v>
      </c>
      <c r="D112" s="271"/>
      <c r="E112" s="271"/>
      <c r="F112" s="292" t="s">
        <v>1814</v>
      </c>
      <c r="G112" s="271"/>
      <c r="H112" s="271" t="s">
        <v>1848</v>
      </c>
      <c r="I112" s="271" t="s">
        <v>1810</v>
      </c>
      <c r="J112" s="271">
        <v>50</v>
      </c>
      <c r="K112" s="283"/>
    </row>
    <row r="113" spans="2:11" s="1" customFormat="1" ht="15" customHeight="1">
      <c r="B113" s="294"/>
      <c r="C113" s="271" t="s">
        <v>56</v>
      </c>
      <c r="D113" s="271"/>
      <c r="E113" s="271"/>
      <c r="F113" s="292" t="s">
        <v>1808</v>
      </c>
      <c r="G113" s="271"/>
      <c r="H113" s="271" t="s">
        <v>1849</v>
      </c>
      <c r="I113" s="271" t="s">
        <v>1810</v>
      </c>
      <c r="J113" s="271">
        <v>20</v>
      </c>
      <c r="K113" s="283"/>
    </row>
    <row r="114" spans="2:11" s="1" customFormat="1" ht="15" customHeight="1">
      <c r="B114" s="294"/>
      <c r="C114" s="271" t="s">
        <v>1850</v>
      </c>
      <c r="D114" s="271"/>
      <c r="E114" s="271"/>
      <c r="F114" s="292" t="s">
        <v>1808</v>
      </c>
      <c r="G114" s="271"/>
      <c r="H114" s="271" t="s">
        <v>1851</v>
      </c>
      <c r="I114" s="271" t="s">
        <v>1810</v>
      </c>
      <c r="J114" s="271">
        <v>120</v>
      </c>
      <c r="K114" s="283"/>
    </row>
    <row r="115" spans="2:11" s="1" customFormat="1" ht="15" customHeight="1">
      <c r="B115" s="294"/>
      <c r="C115" s="271" t="s">
        <v>41</v>
      </c>
      <c r="D115" s="271"/>
      <c r="E115" s="271"/>
      <c r="F115" s="292" t="s">
        <v>1808</v>
      </c>
      <c r="G115" s="271"/>
      <c r="H115" s="271" t="s">
        <v>1852</v>
      </c>
      <c r="I115" s="271" t="s">
        <v>1843</v>
      </c>
      <c r="J115" s="271"/>
      <c r="K115" s="283"/>
    </row>
    <row r="116" spans="2:11" s="1" customFormat="1" ht="15" customHeight="1">
      <c r="B116" s="294"/>
      <c r="C116" s="271" t="s">
        <v>51</v>
      </c>
      <c r="D116" s="271"/>
      <c r="E116" s="271"/>
      <c r="F116" s="292" t="s">
        <v>1808</v>
      </c>
      <c r="G116" s="271"/>
      <c r="H116" s="271" t="s">
        <v>1853</v>
      </c>
      <c r="I116" s="271" t="s">
        <v>1843</v>
      </c>
      <c r="J116" s="271"/>
      <c r="K116" s="283"/>
    </row>
    <row r="117" spans="2:11" s="1" customFormat="1" ht="15" customHeight="1">
      <c r="B117" s="294"/>
      <c r="C117" s="271" t="s">
        <v>60</v>
      </c>
      <c r="D117" s="271"/>
      <c r="E117" s="271"/>
      <c r="F117" s="292" t="s">
        <v>1808</v>
      </c>
      <c r="G117" s="271"/>
      <c r="H117" s="271" t="s">
        <v>1854</v>
      </c>
      <c r="I117" s="271" t="s">
        <v>1855</v>
      </c>
      <c r="J117" s="271"/>
      <c r="K117" s="283"/>
    </row>
    <row r="118" spans="2:11" s="1" customFormat="1" ht="15" customHeight="1">
      <c r="B118" s="297"/>
      <c r="C118" s="303"/>
      <c r="D118" s="303"/>
      <c r="E118" s="303"/>
      <c r="F118" s="303"/>
      <c r="G118" s="303"/>
      <c r="H118" s="303"/>
      <c r="I118" s="303"/>
      <c r="J118" s="303"/>
      <c r="K118" s="299"/>
    </row>
    <row r="119" spans="2:11" s="1" customFormat="1" ht="18.75" customHeight="1">
      <c r="B119" s="304"/>
      <c r="C119" s="305"/>
      <c r="D119" s="305"/>
      <c r="E119" s="305"/>
      <c r="F119" s="306"/>
      <c r="G119" s="305"/>
      <c r="H119" s="305"/>
      <c r="I119" s="305"/>
      <c r="J119" s="305"/>
      <c r="K119" s="304"/>
    </row>
    <row r="120" spans="2:11" s="1" customFormat="1" ht="18.75" customHeight="1">
      <c r="B120" s="278"/>
      <c r="C120" s="278"/>
      <c r="D120" s="278"/>
      <c r="E120" s="278"/>
      <c r="F120" s="278"/>
      <c r="G120" s="278"/>
      <c r="H120" s="278"/>
      <c r="I120" s="278"/>
      <c r="J120" s="278"/>
      <c r="K120" s="278"/>
    </row>
    <row r="121" spans="2:11" s="1" customFormat="1" ht="7.5" customHeight="1">
      <c r="B121" s="307"/>
      <c r="C121" s="308"/>
      <c r="D121" s="308"/>
      <c r="E121" s="308"/>
      <c r="F121" s="308"/>
      <c r="G121" s="308"/>
      <c r="H121" s="308"/>
      <c r="I121" s="308"/>
      <c r="J121" s="308"/>
      <c r="K121" s="309"/>
    </row>
    <row r="122" spans="2:11" s="1" customFormat="1" ht="45" customHeight="1">
      <c r="B122" s="310"/>
      <c r="C122" s="391" t="s">
        <v>1856</v>
      </c>
      <c r="D122" s="391"/>
      <c r="E122" s="391"/>
      <c r="F122" s="391"/>
      <c r="G122" s="391"/>
      <c r="H122" s="391"/>
      <c r="I122" s="391"/>
      <c r="J122" s="391"/>
      <c r="K122" s="311"/>
    </row>
    <row r="123" spans="2:11" s="1" customFormat="1" ht="17.25" customHeight="1">
      <c r="B123" s="312"/>
      <c r="C123" s="284" t="s">
        <v>1802</v>
      </c>
      <c r="D123" s="284"/>
      <c r="E123" s="284"/>
      <c r="F123" s="284" t="s">
        <v>1803</v>
      </c>
      <c r="G123" s="285"/>
      <c r="H123" s="284" t="s">
        <v>57</v>
      </c>
      <c r="I123" s="284" t="s">
        <v>60</v>
      </c>
      <c r="J123" s="284" t="s">
        <v>1804</v>
      </c>
      <c r="K123" s="313"/>
    </row>
    <row r="124" spans="2:11" s="1" customFormat="1" ht="17.25" customHeight="1">
      <c r="B124" s="312"/>
      <c r="C124" s="286" t="s">
        <v>1805</v>
      </c>
      <c r="D124" s="286"/>
      <c r="E124" s="286"/>
      <c r="F124" s="287" t="s">
        <v>1806</v>
      </c>
      <c r="G124" s="288"/>
      <c r="H124" s="286"/>
      <c r="I124" s="286"/>
      <c r="J124" s="286" t="s">
        <v>1807</v>
      </c>
      <c r="K124" s="313"/>
    </row>
    <row r="125" spans="2:11" s="1" customFormat="1" ht="5.25" customHeight="1">
      <c r="B125" s="314"/>
      <c r="C125" s="289"/>
      <c r="D125" s="289"/>
      <c r="E125" s="289"/>
      <c r="F125" s="289"/>
      <c r="G125" s="315"/>
      <c r="H125" s="289"/>
      <c r="I125" s="289"/>
      <c r="J125" s="289"/>
      <c r="K125" s="316"/>
    </row>
    <row r="126" spans="2:11" s="1" customFormat="1" ht="15" customHeight="1">
      <c r="B126" s="314"/>
      <c r="C126" s="271" t="s">
        <v>1811</v>
      </c>
      <c r="D126" s="291"/>
      <c r="E126" s="291"/>
      <c r="F126" s="292" t="s">
        <v>1808</v>
      </c>
      <c r="G126" s="271"/>
      <c r="H126" s="271" t="s">
        <v>1848</v>
      </c>
      <c r="I126" s="271" t="s">
        <v>1810</v>
      </c>
      <c r="J126" s="271">
        <v>120</v>
      </c>
      <c r="K126" s="317"/>
    </row>
    <row r="127" spans="2:11" s="1" customFormat="1" ht="15" customHeight="1">
      <c r="B127" s="314"/>
      <c r="C127" s="271" t="s">
        <v>1857</v>
      </c>
      <c r="D127" s="271"/>
      <c r="E127" s="271"/>
      <c r="F127" s="292" t="s">
        <v>1808</v>
      </c>
      <c r="G127" s="271"/>
      <c r="H127" s="271" t="s">
        <v>1858</v>
      </c>
      <c r="I127" s="271" t="s">
        <v>1810</v>
      </c>
      <c r="J127" s="271" t="s">
        <v>1859</v>
      </c>
      <c r="K127" s="317"/>
    </row>
    <row r="128" spans="2:11" s="1" customFormat="1" ht="15" customHeight="1">
      <c r="B128" s="314"/>
      <c r="C128" s="271" t="s">
        <v>1756</v>
      </c>
      <c r="D128" s="271"/>
      <c r="E128" s="271"/>
      <c r="F128" s="292" t="s">
        <v>1808</v>
      </c>
      <c r="G128" s="271"/>
      <c r="H128" s="271" t="s">
        <v>1860</v>
      </c>
      <c r="I128" s="271" t="s">
        <v>1810</v>
      </c>
      <c r="J128" s="271" t="s">
        <v>1859</v>
      </c>
      <c r="K128" s="317"/>
    </row>
    <row r="129" spans="2:11" s="1" customFormat="1" ht="15" customHeight="1">
      <c r="B129" s="314"/>
      <c r="C129" s="271" t="s">
        <v>1819</v>
      </c>
      <c r="D129" s="271"/>
      <c r="E129" s="271"/>
      <c r="F129" s="292" t="s">
        <v>1814</v>
      </c>
      <c r="G129" s="271"/>
      <c r="H129" s="271" t="s">
        <v>1820</v>
      </c>
      <c r="I129" s="271" t="s">
        <v>1810</v>
      </c>
      <c r="J129" s="271">
        <v>15</v>
      </c>
      <c r="K129" s="317"/>
    </row>
    <row r="130" spans="2:11" s="1" customFormat="1" ht="15" customHeight="1">
      <c r="B130" s="314"/>
      <c r="C130" s="295" t="s">
        <v>1821</v>
      </c>
      <c r="D130" s="295"/>
      <c r="E130" s="295"/>
      <c r="F130" s="296" t="s">
        <v>1814</v>
      </c>
      <c r="G130" s="295"/>
      <c r="H130" s="295" t="s">
        <v>1822</v>
      </c>
      <c r="I130" s="295" t="s">
        <v>1810</v>
      </c>
      <c r="J130" s="295">
        <v>15</v>
      </c>
      <c r="K130" s="317"/>
    </row>
    <row r="131" spans="2:11" s="1" customFormat="1" ht="15" customHeight="1">
      <c r="B131" s="314"/>
      <c r="C131" s="295" t="s">
        <v>1823</v>
      </c>
      <c r="D131" s="295"/>
      <c r="E131" s="295"/>
      <c r="F131" s="296" t="s">
        <v>1814</v>
      </c>
      <c r="G131" s="295"/>
      <c r="H131" s="295" t="s">
        <v>1824</v>
      </c>
      <c r="I131" s="295" t="s">
        <v>1810</v>
      </c>
      <c r="J131" s="295">
        <v>20</v>
      </c>
      <c r="K131" s="317"/>
    </row>
    <row r="132" spans="2:11" s="1" customFormat="1" ht="15" customHeight="1">
      <c r="B132" s="314"/>
      <c r="C132" s="295" t="s">
        <v>1825</v>
      </c>
      <c r="D132" s="295"/>
      <c r="E132" s="295"/>
      <c r="F132" s="296" t="s">
        <v>1814</v>
      </c>
      <c r="G132" s="295"/>
      <c r="H132" s="295" t="s">
        <v>1826</v>
      </c>
      <c r="I132" s="295" t="s">
        <v>1810</v>
      </c>
      <c r="J132" s="295">
        <v>20</v>
      </c>
      <c r="K132" s="317"/>
    </row>
    <row r="133" spans="2:11" s="1" customFormat="1" ht="15" customHeight="1">
      <c r="B133" s="314"/>
      <c r="C133" s="271" t="s">
        <v>1813</v>
      </c>
      <c r="D133" s="271"/>
      <c r="E133" s="271"/>
      <c r="F133" s="292" t="s">
        <v>1814</v>
      </c>
      <c r="G133" s="271"/>
      <c r="H133" s="271" t="s">
        <v>1848</v>
      </c>
      <c r="I133" s="271" t="s">
        <v>1810</v>
      </c>
      <c r="J133" s="271">
        <v>50</v>
      </c>
      <c r="K133" s="317"/>
    </row>
    <row r="134" spans="2:11" s="1" customFormat="1" ht="15" customHeight="1">
      <c r="B134" s="314"/>
      <c r="C134" s="271" t="s">
        <v>1827</v>
      </c>
      <c r="D134" s="271"/>
      <c r="E134" s="271"/>
      <c r="F134" s="292" t="s">
        <v>1814</v>
      </c>
      <c r="G134" s="271"/>
      <c r="H134" s="271" t="s">
        <v>1848</v>
      </c>
      <c r="I134" s="271" t="s">
        <v>1810</v>
      </c>
      <c r="J134" s="271">
        <v>50</v>
      </c>
      <c r="K134" s="317"/>
    </row>
    <row r="135" spans="2:11" s="1" customFormat="1" ht="15" customHeight="1">
      <c r="B135" s="314"/>
      <c r="C135" s="271" t="s">
        <v>1833</v>
      </c>
      <c r="D135" s="271"/>
      <c r="E135" s="271"/>
      <c r="F135" s="292" t="s">
        <v>1814</v>
      </c>
      <c r="G135" s="271"/>
      <c r="H135" s="271" t="s">
        <v>1848</v>
      </c>
      <c r="I135" s="271" t="s">
        <v>1810</v>
      </c>
      <c r="J135" s="271">
        <v>50</v>
      </c>
      <c r="K135" s="317"/>
    </row>
    <row r="136" spans="2:11" s="1" customFormat="1" ht="15" customHeight="1">
      <c r="B136" s="314"/>
      <c r="C136" s="271" t="s">
        <v>1835</v>
      </c>
      <c r="D136" s="271"/>
      <c r="E136" s="271"/>
      <c r="F136" s="292" t="s">
        <v>1814</v>
      </c>
      <c r="G136" s="271"/>
      <c r="H136" s="271" t="s">
        <v>1848</v>
      </c>
      <c r="I136" s="271" t="s">
        <v>1810</v>
      </c>
      <c r="J136" s="271">
        <v>50</v>
      </c>
      <c r="K136" s="317"/>
    </row>
    <row r="137" spans="2:11" s="1" customFormat="1" ht="15" customHeight="1">
      <c r="B137" s="314"/>
      <c r="C137" s="271" t="s">
        <v>1836</v>
      </c>
      <c r="D137" s="271"/>
      <c r="E137" s="271"/>
      <c r="F137" s="292" t="s">
        <v>1814</v>
      </c>
      <c r="G137" s="271"/>
      <c r="H137" s="271" t="s">
        <v>1861</v>
      </c>
      <c r="I137" s="271" t="s">
        <v>1810</v>
      </c>
      <c r="J137" s="271">
        <v>255</v>
      </c>
      <c r="K137" s="317"/>
    </row>
    <row r="138" spans="2:11" s="1" customFormat="1" ht="15" customHeight="1">
      <c r="B138" s="314"/>
      <c r="C138" s="271" t="s">
        <v>1838</v>
      </c>
      <c r="D138" s="271"/>
      <c r="E138" s="271"/>
      <c r="F138" s="292" t="s">
        <v>1808</v>
      </c>
      <c r="G138" s="271"/>
      <c r="H138" s="271" t="s">
        <v>1862</v>
      </c>
      <c r="I138" s="271" t="s">
        <v>1840</v>
      </c>
      <c r="J138" s="271"/>
      <c r="K138" s="317"/>
    </row>
    <row r="139" spans="2:11" s="1" customFormat="1" ht="15" customHeight="1">
      <c r="B139" s="314"/>
      <c r="C139" s="271" t="s">
        <v>1841</v>
      </c>
      <c r="D139" s="271"/>
      <c r="E139" s="271"/>
      <c r="F139" s="292" t="s">
        <v>1808</v>
      </c>
      <c r="G139" s="271"/>
      <c r="H139" s="271" t="s">
        <v>1863</v>
      </c>
      <c r="I139" s="271" t="s">
        <v>1843</v>
      </c>
      <c r="J139" s="271"/>
      <c r="K139" s="317"/>
    </row>
    <row r="140" spans="2:11" s="1" customFormat="1" ht="15" customHeight="1">
      <c r="B140" s="314"/>
      <c r="C140" s="271" t="s">
        <v>1844</v>
      </c>
      <c r="D140" s="271"/>
      <c r="E140" s="271"/>
      <c r="F140" s="292" t="s">
        <v>1808</v>
      </c>
      <c r="G140" s="271"/>
      <c r="H140" s="271" t="s">
        <v>1844</v>
      </c>
      <c r="I140" s="271" t="s">
        <v>1843</v>
      </c>
      <c r="J140" s="271"/>
      <c r="K140" s="317"/>
    </row>
    <row r="141" spans="2:11" s="1" customFormat="1" ht="15" customHeight="1">
      <c r="B141" s="314"/>
      <c r="C141" s="271" t="s">
        <v>41</v>
      </c>
      <c r="D141" s="271"/>
      <c r="E141" s="271"/>
      <c r="F141" s="292" t="s">
        <v>1808</v>
      </c>
      <c r="G141" s="271"/>
      <c r="H141" s="271" t="s">
        <v>1864</v>
      </c>
      <c r="I141" s="271" t="s">
        <v>1843</v>
      </c>
      <c r="J141" s="271"/>
      <c r="K141" s="317"/>
    </row>
    <row r="142" spans="2:11" s="1" customFormat="1" ht="15" customHeight="1">
      <c r="B142" s="314"/>
      <c r="C142" s="271" t="s">
        <v>1865</v>
      </c>
      <c r="D142" s="271"/>
      <c r="E142" s="271"/>
      <c r="F142" s="292" t="s">
        <v>1808</v>
      </c>
      <c r="G142" s="271"/>
      <c r="H142" s="271" t="s">
        <v>1866</v>
      </c>
      <c r="I142" s="271" t="s">
        <v>1843</v>
      </c>
      <c r="J142" s="271"/>
      <c r="K142" s="317"/>
    </row>
    <row r="143" spans="2:11" s="1" customFormat="1" ht="15" customHeight="1">
      <c r="B143" s="318"/>
      <c r="C143" s="319"/>
      <c r="D143" s="319"/>
      <c r="E143" s="319"/>
      <c r="F143" s="319"/>
      <c r="G143" s="319"/>
      <c r="H143" s="319"/>
      <c r="I143" s="319"/>
      <c r="J143" s="319"/>
      <c r="K143" s="320"/>
    </row>
    <row r="144" spans="2:11" s="1" customFormat="1" ht="18.75" customHeight="1">
      <c r="B144" s="305"/>
      <c r="C144" s="305"/>
      <c r="D144" s="305"/>
      <c r="E144" s="305"/>
      <c r="F144" s="306"/>
      <c r="G144" s="305"/>
      <c r="H144" s="305"/>
      <c r="I144" s="305"/>
      <c r="J144" s="305"/>
      <c r="K144" s="305"/>
    </row>
    <row r="145" spans="2:11" s="1" customFormat="1" ht="18.75" customHeight="1">
      <c r="B145" s="278"/>
      <c r="C145" s="278"/>
      <c r="D145" s="278"/>
      <c r="E145" s="278"/>
      <c r="F145" s="278"/>
      <c r="G145" s="278"/>
      <c r="H145" s="278"/>
      <c r="I145" s="278"/>
      <c r="J145" s="278"/>
      <c r="K145" s="278"/>
    </row>
    <row r="146" spans="2:11" s="1" customFormat="1" ht="7.5" customHeight="1">
      <c r="B146" s="279"/>
      <c r="C146" s="280"/>
      <c r="D146" s="280"/>
      <c r="E146" s="280"/>
      <c r="F146" s="280"/>
      <c r="G146" s="280"/>
      <c r="H146" s="280"/>
      <c r="I146" s="280"/>
      <c r="J146" s="280"/>
      <c r="K146" s="281"/>
    </row>
    <row r="147" spans="2:11" s="1" customFormat="1" ht="45" customHeight="1">
      <c r="B147" s="282"/>
      <c r="C147" s="390" t="s">
        <v>1867</v>
      </c>
      <c r="D147" s="390"/>
      <c r="E147" s="390"/>
      <c r="F147" s="390"/>
      <c r="G147" s="390"/>
      <c r="H147" s="390"/>
      <c r="I147" s="390"/>
      <c r="J147" s="390"/>
      <c r="K147" s="283"/>
    </row>
    <row r="148" spans="2:11" s="1" customFormat="1" ht="17.25" customHeight="1">
      <c r="B148" s="282"/>
      <c r="C148" s="284" t="s">
        <v>1802</v>
      </c>
      <c r="D148" s="284"/>
      <c r="E148" s="284"/>
      <c r="F148" s="284" t="s">
        <v>1803</v>
      </c>
      <c r="G148" s="285"/>
      <c r="H148" s="284" t="s">
        <v>57</v>
      </c>
      <c r="I148" s="284" t="s">
        <v>60</v>
      </c>
      <c r="J148" s="284" t="s">
        <v>1804</v>
      </c>
      <c r="K148" s="283"/>
    </row>
    <row r="149" spans="2:11" s="1" customFormat="1" ht="17.25" customHeight="1">
      <c r="B149" s="282"/>
      <c r="C149" s="286" t="s">
        <v>1805</v>
      </c>
      <c r="D149" s="286"/>
      <c r="E149" s="286"/>
      <c r="F149" s="287" t="s">
        <v>1806</v>
      </c>
      <c r="G149" s="288"/>
      <c r="H149" s="286"/>
      <c r="I149" s="286"/>
      <c r="J149" s="286" t="s">
        <v>1807</v>
      </c>
      <c r="K149" s="283"/>
    </row>
    <row r="150" spans="2:11" s="1" customFormat="1" ht="5.25" customHeight="1">
      <c r="B150" s="294"/>
      <c r="C150" s="289"/>
      <c r="D150" s="289"/>
      <c r="E150" s="289"/>
      <c r="F150" s="289"/>
      <c r="G150" s="290"/>
      <c r="H150" s="289"/>
      <c r="I150" s="289"/>
      <c r="J150" s="289"/>
      <c r="K150" s="317"/>
    </row>
    <row r="151" spans="2:11" s="1" customFormat="1" ht="15" customHeight="1">
      <c r="B151" s="294"/>
      <c r="C151" s="321" t="s">
        <v>1811</v>
      </c>
      <c r="D151" s="271"/>
      <c r="E151" s="271"/>
      <c r="F151" s="322" t="s">
        <v>1808</v>
      </c>
      <c r="G151" s="271"/>
      <c r="H151" s="321" t="s">
        <v>1848</v>
      </c>
      <c r="I151" s="321" t="s">
        <v>1810</v>
      </c>
      <c r="J151" s="321">
        <v>120</v>
      </c>
      <c r="K151" s="317"/>
    </row>
    <row r="152" spans="2:11" s="1" customFormat="1" ht="15" customHeight="1">
      <c r="B152" s="294"/>
      <c r="C152" s="321" t="s">
        <v>1857</v>
      </c>
      <c r="D152" s="271"/>
      <c r="E152" s="271"/>
      <c r="F152" s="322" t="s">
        <v>1808</v>
      </c>
      <c r="G152" s="271"/>
      <c r="H152" s="321" t="s">
        <v>1868</v>
      </c>
      <c r="I152" s="321" t="s">
        <v>1810</v>
      </c>
      <c r="J152" s="321" t="s">
        <v>1859</v>
      </c>
      <c r="K152" s="317"/>
    </row>
    <row r="153" spans="2:11" s="1" customFormat="1" ht="15" customHeight="1">
      <c r="B153" s="294"/>
      <c r="C153" s="321" t="s">
        <v>1756</v>
      </c>
      <c r="D153" s="271"/>
      <c r="E153" s="271"/>
      <c r="F153" s="322" t="s">
        <v>1808</v>
      </c>
      <c r="G153" s="271"/>
      <c r="H153" s="321" t="s">
        <v>1869</v>
      </c>
      <c r="I153" s="321" t="s">
        <v>1810</v>
      </c>
      <c r="J153" s="321" t="s">
        <v>1859</v>
      </c>
      <c r="K153" s="317"/>
    </row>
    <row r="154" spans="2:11" s="1" customFormat="1" ht="15" customHeight="1">
      <c r="B154" s="294"/>
      <c r="C154" s="321" t="s">
        <v>1813</v>
      </c>
      <c r="D154" s="271"/>
      <c r="E154" s="271"/>
      <c r="F154" s="322" t="s">
        <v>1814</v>
      </c>
      <c r="G154" s="271"/>
      <c r="H154" s="321" t="s">
        <v>1848</v>
      </c>
      <c r="I154" s="321" t="s">
        <v>1810</v>
      </c>
      <c r="J154" s="321">
        <v>50</v>
      </c>
      <c r="K154" s="317"/>
    </row>
    <row r="155" spans="2:11" s="1" customFormat="1" ht="15" customHeight="1">
      <c r="B155" s="294"/>
      <c r="C155" s="321" t="s">
        <v>1816</v>
      </c>
      <c r="D155" s="271"/>
      <c r="E155" s="271"/>
      <c r="F155" s="322" t="s">
        <v>1808</v>
      </c>
      <c r="G155" s="271"/>
      <c r="H155" s="321" t="s">
        <v>1848</v>
      </c>
      <c r="I155" s="321" t="s">
        <v>1818</v>
      </c>
      <c r="J155" s="321"/>
      <c r="K155" s="317"/>
    </row>
    <row r="156" spans="2:11" s="1" customFormat="1" ht="15" customHeight="1">
      <c r="B156" s="294"/>
      <c r="C156" s="321" t="s">
        <v>1827</v>
      </c>
      <c r="D156" s="271"/>
      <c r="E156" s="271"/>
      <c r="F156" s="322" t="s">
        <v>1814</v>
      </c>
      <c r="G156" s="271"/>
      <c r="H156" s="321" t="s">
        <v>1848</v>
      </c>
      <c r="I156" s="321" t="s">
        <v>1810</v>
      </c>
      <c r="J156" s="321">
        <v>50</v>
      </c>
      <c r="K156" s="317"/>
    </row>
    <row r="157" spans="2:11" s="1" customFormat="1" ht="15" customHeight="1">
      <c r="B157" s="294"/>
      <c r="C157" s="321" t="s">
        <v>1835</v>
      </c>
      <c r="D157" s="271"/>
      <c r="E157" s="271"/>
      <c r="F157" s="322" t="s">
        <v>1814</v>
      </c>
      <c r="G157" s="271"/>
      <c r="H157" s="321" t="s">
        <v>1848</v>
      </c>
      <c r="I157" s="321" t="s">
        <v>1810</v>
      </c>
      <c r="J157" s="321">
        <v>50</v>
      </c>
      <c r="K157" s="317"/>
    </row>
    <row r="158" spans="2:11" s="1" customFormat="1" ht="15" customHeight="1">
      <c r="B158" s="294"/>
      <c r="C158" s="321" t="s">
        <v>1833</v>
      </c>
      <c r="D158" s="271"/>
      <c r="E158" s="271"/>
      <c r="F158" s="322" t="s">
        <v>1814</v>
      </c>
      <c r="G158" s="271"/>
      <c r="H158" s="321" t="s">
        <v>1848</v>
      </c>
      <c r="I158" s="321" t="s">
        <v>1810</v>
      </c>
      <c r="J158" s="321">
        <v>50</v>
      </c>
      <c r="K158" s="317"/>
    </row>
    <row r="159" spans="2:11" s="1" customFormat="1" ht="15" customHeight="1">
      <c r="B159" s="294"/>
      <c r="C159" s="321" t="s">
        <v>102</v>
      </c>
      <c r="D159" s="271"/>
      <c r="E159" s="271"/>
      <c r="F159" s="322" t="s">
        <v>1808</v>
      </c>
      <c r="G159" s="271"/>
      <c r="H159" s="321" t="s">
        <v>1870</v>
      </c>
      <c r="I159" s="321" t="s">
        <v>1810</v>
      </c>
      <c r="J159" s="321" t="s">
        <v>1871</v>
      </c>
      <c r="K159" s="317"/>
    </row>
    <row r="160" spans="2:11" s="1" customFormat="1" ht="15" customHeight="1">
      <c r="B160" s="294"/>
      <c r="C160" s="321" t="s">
        <v>1872</v>
      </c>
      <c r="D160" s="271"/>
      <c r="E160" s="271"/>
      <c r="F160" s="322" t="s">
        <v>1808</v>
      </c>
      <c r="G160" s="271"/>
      <c r="H160" s="321" t="s">
        <v>1873</v>
      </c>
      <c r="I160" s="321" t="s">
        <v>1843</v>
      </c>
      <c r="J160" s="321"/>
      <c r="K160" s="317"/>
    </row>
    <row r="161" spans="2:11" s="1" customFormat="1" ht="15" customHeight="1">
      <c r="B161" s="323"/>
      <c r="C161" s="303"/>
      <c r="D161" s="303"/>
      <c r="E161" s="303"/>
      <c r="F161" s="303"/>
      <c r="G161" s="303"/>
      <c r="H161" s="303"/>
      <c r="I161" s="303"/>
      <c r="J161" s="303"/>
      <c r="K161" s="324"/>
    </row>
    <row r="162" spans="2:11" s="1" customFormat="1" ht="18.75" customHeight="1">
      <c r="B162" s="305"/>
      <c r="C162" s="315"/>
      <c r="D162" s="315"/>
      <c r="E162" s="315"/>
      <c r="F162" s="325"/>
      <c r="G162" s="315"/>
      <c r="H162" s="315"/>
      <c r="I162" s="315"/>
      <c r="J162" s="315"/>
      <c r="K162" s="305"/>
    </row>
    <row r="163" spans="2:11" s="1" customFormat="1" ht="18.75" customHeight="1">
      <c r="B163" s="278"/>
      <c r="C163" s="278"/>
      <c r="D163" s="278"/>
      <c r="E163" s="278"/>
      <c r="F163" s="278"/>
      <c r="G163" s="278"/>
      <c r="H163" s="278"/>
      <c r="I163" s="278"/>
      <c r="J163" s="278"/>
      <c r="K163" s="278"/>
    </row>
    <row r="164" spans="2:11" s="1" customFormat="1" ht="7.5" customHeight="1">
      <c r="B164" s="260"/>
      <c r="C164" s="261"/>
      <c r="D164" s="261"/>
      <c r="E164" s="261"/>
      <c r="F164" s="261"/>
      <c r="G164" s="261"/>
      <c r="H164" s="261"/>
      <c r="I164" s="261"/>
      <c r="J164" s="261"/>
      <c r="K164" s="262"/>
    </row>
    <row r="165" spans="2:11" s="1" customFormat="1" ht="45" customHeight="1">
      <c r="B165" s="263"/>
      <c r="C165" s="391" t="s">
        <v>1874</v>
      </c>
      <c r="D165" s="391"/>
      <c r="E165" s="391"/>
      <c r="F165" s="391"/>
      <c r="G165" s="391"/>
      <c r="H165" s="391"/>
      <c r="I165" s="391"/>
      <c r="J165" s="391"/>
      <c r="K165" s="264"/>
    </row>
    <row r="166" spans="2:11" s="1" customFormat="1" ht="17.25" customHeight="1">
      <c r="B166" s="263"/>
      <c r="C166" s="284" t="s">
        <v>1802</v>
      </c>
      <c r="D166" s="284"/>
      <c r="E166" s="284"/>
      <c r="F166" s="284" t="s">
        <v>1803</v>
      </c>
      <c r="G166" s="326"/>
      <c r="H166" s="327" t="s">
        <v>57</v>
      </c>
      <c r="I166" s="327" t="s">
        <v>60</v>
      </c>
      <c r="J166" s="284" t="s">
        <v>1804</v>
      </c>
      <c r="K166" s="264"/>
    </row>
    <row r="167" spans="2:11" s="1" customFormat="1" ht="17.25" customHeight="1">
      <c r="B167" s="265"/>
      <c r="C167" s="286" t="s">
        <v>1805</v>
      </c>
      <c r="D167" s="286"/>
      <c r="E167" s="286"/>
      <c r="F167" s="287" t="s">
        <v>1806</v>
      </c>
      <c r="G167" s="328"/>
      <c r="H167" s="329"/>
      <c r="I167" s="329"/>
      <c r="J167" s="286" t="s">
        <v>1807</v>
      </c>
      <c r="K167" s="266"/>
    </row>
    <row r="168" spans="2:11" s="1" customFormat="1" ht="5.25" customHeight="1">
      <c r="B168" s="294"/>
      <c r="C168" s="289"/>
      <c r="D168" s="289"/>
      <c r="E168" s="289"/>
      <c r="F168" s="289"/>
      <c r="G168" s="290"/>
      <c r="H168" s="289"/>
      <c r="I168" s="289"/>
      <c r="J168" s="289"/>
      <c r="K168" s="317"/>
    </row>
    <row r="169" spans="2:11" s="1" customFormat="1" ht="15" customHeight="1">
      <c r="B169" s="294"/>
      <c r="C169" s="271" t="s">
        <v>1811</v>
      </c>
      <c r="D169" s="271"/>
      <c r="E169" s="271"/>
      <c r="F169" s="292" t="s">
        <v>1808</v>
      </c>
      <c r="G169" s="271"/>
      <c r="H169" s="271" t="s">
        <v>1848</v>
      </c>
      <c r="I169" s="271" t="s">
        <v>1810</v>
      </c>
      <c r="J169" s="271">
        <v>120</v>
      </c>
      <c r="K169" s="317"/>
    </row>
    <row r="170" spans="2:11" s="1" customFormat="1" ht="15" customHeight="1">
      <c r="B170" s="294"/>
      <c r="C170" s="271" t="s">
        <v>1857</v>
      </c>
      <c r="D170" s="271"/>
      <c r="E170" s="271"/>
      <c r="F170" s="292" t="s">
        <v>1808</v>
      </c>
      <c r="G170" s="271"/>
      <c r="H170" s="271" t="s">
        <v>1858</v>
      </c>
      <c r="I170" s="271" t="s">
        <v>1810</v>
      </c>
      <c r="J170" s="271" t="s">
        <v>1859</v>
      </c>
      <c r="K170" s="317"/>
    </row>
    <row r="171" spans="2:11" s="1" customFormat="1" ht="15" customHeight="1">
      <c r="B171" s="294"/>
      <c r="C171" s="271" t="s">
        <v>1756</v>
      </c>
      <c r="D171" s="271"/>
      <c r="E171" s="271"/>
      <c r="F171" s="292" t="s">
        <v>1808</v>
      </c>
      <c r="G171" s="271"/>
      <c r="H171" s="271" t="s">
        <v>1875</v>
      </c>
      <c r="I171" s="271" t="s">
        <v>1810</v>
      </c>
      <c r="J171" s="271" t="s">
        <v>1859</v>
      </c>
      <c r="K171" s="317"/>
    </row>
    <row r="172" spans="2:11" s="1" customFormat="1" ht="15" customHeight="1">
      <c r="B172" s="294"/>
      <c r="C172" s="271" t="s">
        <v>1813</v>
      </c>
      <c r="D172" s="271"/>
      <c r="E172" s="271"/>
      <c r="F172" s="292" t="s">
        <v>1814</v>
      </c>
      <c r="G172" s="271"/>
      <c r="H172" s="271" t="s">
        <v>1875</v>
      </c>
      <c r="I172" s="271" t="s">
        <v>1810</v>
      </c>
      <c r="J172" s="271">
        <v>50</v>
      </c>
      <c r="K172" s="317"/>
    </row>
    <row r="173" spans="2:11" s="1" customFormat="1" ht="15" customHeight="1">
      <c r="B173" s="294"/>
      <c r="C173" s="271" t="s">
        <v>1816</v>
      </c>
      <c r="D173" s="271"/>
      <c r="E173" s="271"/>
      <c r="F173" s="292" t="s">
        <v>1808</v>
      </c>
      <c r="G173" s="271"/>
      <c r="H173" s="271" t="s">
        <v>1875</v>
      </c>
      <c r="I173" s="271" t="s">
        <v>1818</v>
      </c>
      <c r="J173" s="271"/>
      <c r="K173" s="317"/>
    </row>
    <row r="174" spans="2:11" s="1" customFormat="1" ht="15" customHeight="1">
      <c r="B174" s="294"/>
      <c r="C174" s="271" t="s">
        <v>1827</v>
      </c>
      <c r="D174" s="271"/>
      <c r="E174" s="271"/>
      <c r="F174" s="292" t="s">
        <v>1814</v>
      </c>
      <c r="G174" s="271"/>
      <c r="H174" s="271" t="s">
        <v>1875</v>
      </c>
      <c r="I174" s="271" t="s">
        <v>1810</v>
      </c>
      <c r="J174" s="271">
        <v>50</v>
      </c>
      <c r="K174" s="317"/>
    </row>
    <row r="175" spans="2:11" s="1" customFormat="1" ht="15" customHeight="1">
      <c r="B175" s="294"/>
      <c r="C175" s="271" t="s">
        <v>1835</v>
      </c>
      <c r="D175" s="271"/>
      <c r="E175" s="271"/>
      <c r="F175" s="292" t="s">
        <v>1814</v>
      </c>
      <c r="G175" s="271"/>
      <c r="H175" s="271" t="s">
        <v>1875</v>
      </c>
      <c r="I175" s="271" t="s">
        <v>1810</v>
      </c>
      <c r="J175" s="271">
        <v>50</v>
      </c>
      <c r="K175" s="317"/>
    </row>
    <row r="176" spans="2:11" s="1" customFormat="1" ht="15" customHeight="1">
      <c r="B176" s="294"/>
      <c r="C176" s="271" t="s">
        <v>1833</v>
      </c>
      <c r="D176" s="271"/>
      <c r="E176" s="271"/>
      <c r="F176" s="292" t="s">
        <v>1814</v>
      </c>
      <c r="G176" s="271"/>
      <c r="H176" s="271" t="s">
        <v>1875</v>
      </c>
      <c r="I176" s="271" t="s">
        <v>1810</v>
      </c>
      <c r="J176" s="271">
        <v>50</v>
      </c>
      <c r="K176" s="317"/>
    </row>
    <row r="177" spans="2:11" s="1" customFormat="1" ht="15" customHeight="1">
      <c r="B177" s="294"/>
      <c r="C177" s="271" t="s">
        <v>128</v>
      </c>
      <c r="D177" s="271"/>
      <c r="E177" s="271"/>
      <c r="F177" s="292" t="s">
        <v>1808</v>
      </c>
      <c r="G177" s="271"/>
      <c r="H177" s="271" t="s">
        <v>1876</v>
      </c>
      <c r="I177" s="271" t="s">
        <v>1877</v>
      </c>
      <c r="J177" s="271"/>
      <c r="K177" s="317"/>
    </row>
    <row r="178" spans="2:11" s="1" customFormat="1" ht="15" customHeight="1">
      <c r="B178" s="294"/>
      <c r="C178" s="271" t="s">
        <v>60</v>
      </c>
      <c r="D178" s="271"/>
      <c r="E178" s="271"/>
      <c r="F178" s="292" t="s">
        <v>1808</v>
      </c>
      <c r="G178" s="271"/>
      <c r="H178" s="271" t="s">
        <v>1878</v>
      </c>
      <c r="I178" s="271" t="s">
        <v>1879</v>
      </c>
      <c r="J178" s="271">
        <v>1</v>
      </c>
      <c r="K178" s="317"/>
    </row>
    <row r="179" spans="2:11" s="1" customFormat="1" ht="15" customHeight="1">
      <c r="B179" s="294"/>
      <c r="C179" s="271" t="s">
        <v>56</v>
      </c>
      <c r="D179" s="271"/>
      <c r="E179" s="271"/>
      <c r="F179" s="292" t="s">
        <v>1808</v>
      </c>
      <c r="G179" s="271"/>
      <c r="H179" s="271" t="s">
        <v>1880</v>
      </c>
      <c r="I179" s="271" t="s">
        <v>1810</v>
      </c>
      <c r="J179" s="271">
        <v>20</v>
      </c>
      <c r="K179" s="317"/>
    </row>
    <row r="180" spans="2:11" s="1" customFormat="1" ht="15" customHeight="1">
      <c r="B180" s="294"/>
      <c r="C180" s="271" t="s">
        <v>57</v>
      </c>
      <c r="D180" s="271"/>
      <c r="E180" s="271"/>
      <c r="F180" s="292" t="s">
        <v>1808</v>
      </c>
      <c r="G180" s="271"/>
      <c r="H180" s="271" t="s">
        <v>1881</v>
      </c>
      <c r="I180" s="271" t="s">
        <v>1810</v>
      </c>
      <c r="J180" s="271">
        <v>255</v>
      </c>
      <c r="K180" s="317"/>
    </row>
    <row r="181" spans="2:11" s="1" customFormat="1" ht="15" customHeight="1">
      <c r="B181" s="294"/>
      <c r="C181" s="271" t="s">
        <v>129</v>
      </c>
      <c r="D181" s="271"/>
      <c r="E181" s="271"/>
      <c r="F181" s="292" t="s">
        <v>1808</v>
      </c>
      <c r="G181" s="271"/>
      <c r="H181" s="271" t="s">
        <v>1772</v>
      </c>
      <c r="I181" s="271" t="s">
        <v>1810</v>
      </c>
      <c r="J181" s="271">
        <v>10</v>
      </c>
      <c r="K181" s="317"/>
    </row>
    <row r="182" spans="2:11" s="1" customFormat="1" ht="15" customHeight="1">
      <c r="B182" s="294"/>
      <c r="C182" s="271" t="s">
        <v>130</v>
      </c>
      <c r="D182" s="271"/>
      <c r="E182" s="271"/>
      <c r="F182" s="292" t="s">
        <v>1808</v>
      </c>
      <c r="G182" s="271"/>
      <c r="H182" s="271" t="s">
        <v>1882</v>
      </c>
      <c r="I182" s="271" t="s">
        <v>1843</v>
      </c>
      <c r="J182" s="271"/>
      <c r="K182" s="317"/>
    </row>
    <row r="183" spans="2:11" s="1" customFormat="1" ht="15" customHeight="1">
      <c r="B183" s="294"/>
      <c r="C183" s="271" t="s">
        <v>1883</v>
      </c>
      <c r="D183" s="271"/>
      <c r="E183" s="271"/>
      <c r="F183" s="292" t="s">
        <v>1808</v>
      </c>
      <c r="G183" s="271"/>
      <c r="H183" s="271" t="s">
        <v>1884</v>
      </c>
      <c r="I183" s="271" t="s">
        <v>1843</v>
      </c>
      <c r="J183" s="271"/>
      <c r="K183" s="317"/>
    </row>
    <row r="184" spans="2:11" s="1" customFormat="1" ht="15" customHeight="1">
      <c r="B184" s="294"/>
      <c r="C184" s="271" t="s">
        <v>1872</v>
      </c>
      <c r="D184" s="271"/>
      <c r="E184" s="271"/>
      <c r="F184" s="292" t="s">
        <v>1808</v>
      </c>
      <c r="G184" s="271"/>
      <c r="H184" s="271" t="s">
        <v>1885</v>
      </c>
      <c r="I184" s="271" t="s">
        <v>1843</v>
      </c>
      <c r="J184" s="271"/>
      <c r="K184" s="317"/>
    </row>
    <row r="185" spans="2:11" s="1" customFormat="1" ht="15" customHeight="1">
      <c r="B185" s="294"/>
      <c r="C185" s="271" t="s">
        <v>132</v>
      </c>
      <c r="D185" s="271"/>
      <c r="E185" s="271"/>
      <c r="F185" s="292" t="s">
        <v>1814</v>
      </c>
      <c r="G185" s="271"/>
      <c r="H185" s="271" t="s">
        <v>1886</v>
      </c>
      <c r="I185" s="271" t="s">
        <v>1810</v>
      </c>
      <c r="J185" s="271">
        <v>50</v>
      </c>
      <c r="K185" s="317"/>
    </row>
    <row r="186" spans="2:11" s="1" customFormat="1" ht="15" customHeight="1">
      <c r="B186" s="294"/>
      <c r="C186" s="271" t="s">
        <v>1887</v>
      </c>
      <c r="D186" s="271"/>
      <c r="E186" s="271"/>
      <c r="F186" s="292" t="s">
        <v>1814</v>
      </c>
      <c r="G186" s="271"/>
      <c r="H186" s="271" t="s">
        <v>1888</v>
      </c>
      <c r="I186" s="271" t="s">
        <v>1889</v>
      </c>
      <c r="J186" s="271"/>
      <c r="K186" s="317"/>
    </row>
    <row r="187" spans="2:11" s="1" customFormat="1" ht="15" customHeight="1">
      <c r="B187" s="294"/>
      <c r="C187" s="271" t="s">
        <v>1890</v>
      </c>
      <c r="D187" s="271"/>
      <c r="E187" s="271"/>
      <c r="F187" s="292" t="s">
        <v>1814</v>
      </c>
      <c r="G187" s="271"/>
      <c r="H187" s="271" t="s">
        <v>1891</v>
      </c>
      <c r="I187" s="271" t="s">
        <v>1889</v>
      </c>
      <c r="J187" s="271"/>
      <c r="K187" s="317"/>
    </row>
    <row r="188" spans="2:11" s="1" customFormat="1" ht="15" customHeight="1">
      <c r="B188" s="294"/>
      <c r="C188" s="271" t="s">
        <v>1892</v>
      </c>
      <c r="D188" s="271"/>
      <c r="E188" s="271"/>
      <c r="F188" s="292" t="s">
        <v>1814</v>
      </c>
      <c r="G188" s="271"/>
      <c r="H188" s="271" t="s">
        <v>1893</v>
      </c>
      <c r="I188" s="271" t="s">
        <v>1889</v>
      </c>
      <c r="J188" s="271"/>
      <c r="K188" s="317"/>
    </row>
    <row r="189" spans="2:11" s="1" customFormat="1" ht="15" customHeight="1">
      <c r="B189" s="294"/>
      <c r="C189" s="330" t="s">
        <v>1894</v>
      </c>
      <c r="D189" s="271"/>
      <c r="E189" s="271"/>
      <c r="F189" s="292" t="s">
        <v>1814</v>
      </c>
      <c r="G189" s="271"/>
      <c r="H189" s="271" t="s">
        <v>1895</v>
      </c>
      <c r="I189" s="271" t="s">
        <v>1896</v>
      </c>
      <c r="J189" s="331" t="s">
        <v>1897</v>
      </c>
      <c r="K189" s="317"/>
    </row>
    <row r="190" spans="2:11" s="1" customFormat="1" ht="15" customHeight="1">
      <c r="B190" s="294"/>
      <c r="C190" s="330" t="s">
        <v>45</v>
      </c>
      <c r="D190" s="271"/>
      <c r="E190" s="271"/>
      <c r="F190" s="292" t="s">
        <v>1808</v>
      </c>
      <c r="G190" s="271"/>
      <c r="H190" s="268" t="s">
        <v>1898</v>
      </c>
      <c r="I190" s="271" t="s">
        <v>1899</v>
      </c>
      <c r="J190" s="271"/>
      <c r="K190" s="317"/>
    </row>
    <row r="191" spans="2:11" s="1" customFormat="1" ht="15" customHeight="1">
      <c r="B191" s="294"/>
      <c r="C191" s="330" t="s">
        <v>1900</v>
      </c>
      <c r="D191" s="271"/>
      <c r="E191" s="271"/>
      <c r="F191" s="292" t="s">
        <v>1808</v>
      </c>
      <c r="G191" s="271"/>
      <c r="H191" s="271" t="s">
        <v>1901</v>
      </c>
      <c r="I191" s="271" t="s">
        <v>1843</v>
      </c>
      <c r="J191" s="271"/>
      <c r="K191" s="317"/>
    </row>
    <row r="192" spans="2:11" s="1" customFormat="1" ht="15" customHeight="1">
      <c r="B192" s="294"/>
      <c r="C192" s="330" t="s">
        <v>1902</v>
      </c>
      <c r="D192" s="271"/>
      <c r="E192" s="271"/>
      <c r="F192" s="292" t="s">
        <v>1808</v>
      </c>
      <c r="G192" s="271"/>
      <c r="H192" s="271" t="s">
        <v>1903</v>
      </c>
      <c r="I192" s="271" t="s">
        <v>1843</v>
      </c>
      <c r="J192" s="271"/>
      <c r="K192" s="317"/>
    </row>
    <row r="193" spans="2:11" s="1" customFormat="1" ht="15" customHeight="1">
      <c r="B193" s="294"/>
      <c r="C193" s="330" t="s">
        <v>1904</v>
      </c>
      <c r="D193" s="271"/>
      <c r="E193" s="271"/>
      <c r="F193" s="292" t="s">
        <v>1814</v>
      </c>
      <c r="G193" s="271"/>
      <c r="H193" s="271" t="s">
        <v>1905</v>
      </c>
      <c r="I193" s="271" t="s">
        <v>1843</v>
      </c>
      <c r="J193" s="271"/>
      <c r="K193" s="317"/>
    </row>
    <row r="194" spans="2:11" s="1" customFormat="1" ht="15" customHeight="1">
      <c r="B194" s="323"/>
      <c r="C194" s="332"/>
      <c r="D194" s="303"/>
      <c r="E194" s="303"/>
      <c r="F194" s="303"/>
      <c r="G194" s="303"/>
      <c r="H194" s="303"/>
      <c r="I194" s="303"/>
      <c r="J194" s="303"/>
      <c r="K194" s="324"/>
    </row>
    <row r="195" spans="2:11" s="1" customFormat="1" ht="18.75" customHeight="1">
      <c r="B195" s="305"/>
      <c r="C195" s="315"/>
      <c r="D195" s="315"/>
      <c r="E195" s="315"/>
      <c r="F195" s="325"/>
      <c r="G195" s="315"/>
      <c r="H195" s="315"/>
      <c r="I195" s="315"/>
      <c r="J195" s="315"/>
      <c r="K195" s="305"/>
    </row>
    <row r="196" spans="2:11" s="1" customFormat="1" ht="18.75" customHeight="1">
      <c r="B196" s="305"/>
      <c r="C196" s="315"/>
      <c r="D196" s="315"/>
      <c r="E196" s="315"/>
      <c r="F196" s="325"/>
      <c r="G196" s="315"/>
      <c r="H196" s="315"/>
      <c r="I196" s="315"/>
      <c r="J196" s="315"/>
      <c r="K196" s="305"/>
    </row>
    <row r="197" spans="2:11" s="1" customFormat="1" ht="18.75" customHeight="1">
      <c r="B197" s="278"/>
      <c r="C197" s="278"/>
      <c r="D197" s="278"/>
      <c r="E197" s="278"/>
      <c r="F197" s="278"/>
      <c r="G197" s="278"/>
      <c r="H197" s="278"/>
      <c r="I197" s="278"/>
      <c r="J197" s="278"/>
      <c r="K197" s="278"/>
    </row>
    <row r="198" spans="2:11" s="1" customFormat="1" ht="13.5">
      <c r="B198" s="260"/>
      <c r="C198" s="261"/>
      <c r="D198" s="261"/>
      <c r="E198" s="261"/>
      <c r="F198" s="261"/>
      <c r="G198" s="261"/>
      <c r="H198" s="261"/>
      <c r="I198" s="261"/>
      <c r="J198" s="261"/>
      <c r="K198" s="262"/>
    </row>
    <row r="199" spans="2:11" s="1" customFormat="1" ht="21">
      <c r="B199" s="263"/>
      <c r="C199" s="391" t="s">
        <v>1906</v>
      </c>
      <c r="D199" s="391"/>
      <c r="E199" s="391"/>
      <c r="F199" s="391"/>
      <c r="G199" s="391"/>
      <c r="H199" s="391"/>
      <c r="I199" s="391"/>
      <c r="J199" s="391"/>
      <c r="K199" s="264"/>
    </row>
    <row r="200" spans="2:11" s="1" customFormat="1" ht="25.5" customHeight="1">
      <c r="B200" s="263"/>
      <c r="C200" s="333" t="s">
        <v>1907</v>
      </c>
      <c r="D200" s="333"/>
      <c r="E200" s="333"/>
      <c r="F200" s="333" t="s">
        <v>1908</v>
      </c>
      <c r="G200" s="334"/>
      <c r="H200" s="392" t="s">
        <v>1909</v>
      </c>
      <c r="I200" s="392"/>
      <c r="J200" s="392"/>
      <c r="K200" s="264"/>
    </row>
    <row r="201" spans="2:11" s="1" customFormat="1" ht="5.25" customHeight="1">
      <c r="B201" s="294"/>
      <c r="C201" s="289"/>
      <c r="D201" s="289"/>
      <c r="E201" s="289"/>
      <c r="F201" s="289"/>
      <c r="G201" s="315"/>
      <c r="H201" s="289"/>
      <c r="I201" s="289"/>
      <c r="J201" s="289"/>
      <c r="K201" s="317"/>
    </row>
    <row r="202" spans="2:11" s="1" customFormat="1" ht="15" customHeight="1">
      <c r="B202" s="294"/>
      <c r="C202" s="271" t="s">
        <v>1899</v>
      </c>
      <c r="D202" s="271"/>
      <c r="E202" s="271"/>
      <c r="F202" s="292" t="s">
        <v>46</v>
      </c>
      <c r="G202" s="271"/>
      <c r="H202" s="393" t="s">
        <v>1910</v>
      </c>
      <c r="I202" s="393"/>
      <c r="J202" s="393"/>
      <c r="K202" s="317"/>
    </row>
    <row r="203" spans="2:11" s="1" customFormat="1" ht="15" customHeight="1">
      <c r="B203" s="294"/>
      <c r="C203" s="271"/>
      <c r="D203" s="271"/>
      <c r="E203" s="271"/>
      <c r="F203" s="292" t="s">
        <v>47</v>
      </c>
      <c r="G203" s="271"/>
      <c r="H203" s="393" t="s">
        <v>1911</v>
      </c>
      <c r="I203" s="393"/>
      <c r="J203" s="393"/>
      <c r="K203" s="317"/>
    </row>
    <row r="204" spans="2:11" s="1" customFormat="1" ht="15" customHeight="1">
      <c r="B204" s="294"/>
      <c r="C204" s="271"/>
      <c r="D204" s="271"/>
      <c r="E204" s="271"/>
      <c r="F204" s="292" t="s">
        <v>50</v>
      </c>
      <c r="G204" s="271"/>
      <c r="H204" s="393" t="s">
        <v>1912</v>
      </c>
      <c r="I204" s="393"/>
      <c r="J204" s="393"/>
      <c r="K204" s="317"/>
    </row>
    <row r="205" spans="2:11" s="1" customFormat="1" ht="15" customHeight="1">
      <c r="B205" s="294"/>
      <c r="C205" s="271"/>
      <c r="D205" s="271"/>
      <c r="E205" s="271"/>
      <c r="F205" s="292" t="s">
        <v>48</v>
      </c>
      <c r="G205" s="271"/>
      <c r="H205" s="393" t="s">
        <v>1913</v>
      </c>
      <c r="I205" s="393"/>
      <c r="J205" s="393"/>
      <c r="K205" s="317"/>
    </row>
    <row r="206" spans="2:11" s="1" customFormat="1" ht="15" customHeight="1">
      <c r="B206" s="294"/>
      <c r="C206" s="271"/>
      <c r="D206" s="271"/>
      <c r="E206" s="271"/>
      <c r="F206" s="292" t="s">
        <v>49</v>
      </c>
      <c r="G206" s="271"/>
      <c r="H206" s="393" t="s">
        <v>1914</v>
      </c>
      <c r="I206" s="393"/>
      <c r="J206" s="393"/>
      <c r="K206" s="317"/>
    </row>
    <row r="207" spans="2:11" s="1" customFormat="1" ht="15" customHeight="1">
      <c r="B207" s="294"/>
      <c r="C207" s="271"/>
      <c r="D207" s="271"/>
      <c r="E207" s="271"/>
      <c r="F207" s="292"/>
      <c r="G207" s="271"/>
      <c r="H207" s="271"/>
      <c r="I207" s="271"/>
      <c r="J207" s="271"/>
      <c r="K207" s="317"/>
    </row>
    <row r="208" spans="2:11" s="1" customFormat="1" ht="15" customHeight="1">
      <c r="B208" s="294"/>
      <c r="C208" s="271" t="s">
        <v>1855</v>
      </c>
      <c r="D208" s="271"/>
      <c r="E208" s="271"/>
      <c r="F208" s="292" t="s">
        <v>82</v>
      </c>
      <c r="G208" s="271"/>
      <c r="H208" s="393" t="s">
        <v>1915</v>
      </c>
      <c r="I208" s="393"/>
      <c r="J208" s="393"/>
      <c r="K208" s="317"/>
    </row>
    <row r="209" spans="2:11" s="1" customFormat="1" ht="15" customHeight="1">
      <c r="B209" s="294"/>
      <c r="C209" s="271"/>
      <c r="D209" s="271"/>
      <c r="E209" s="271"/>
      <c r="F209" s="292" t="s">
        <v>1750</v>
      </c>
      <c r="G209" s="271"/>
      <c r="H209" s="393" t="s">
        <v>1751</v>
      </c>
      <c r="I209" s="393"/>
      <c r="J209" s="393"/>
      <c r="K209" s="317"/>
    </row>
    <row r="210" spans="2:11" s="1" customFormat="1" ht="15" customHeight="1">
      <c r="B210" s="294"/>
      <c r="C210" s="271"/>
      <c r="D210" s="271"/>
      <c r="E210" s="271"/>
      <c r="F210" s="292" t="s">
        <v>1748</v>
      </c>
      <c r="G210" s="271"/>
      <c r="H210" s="393" t="s">
        <v>1916</v>
      </c>
      <c r="I210" s="393"/>
      <c r="J210" s="393"/>
      <c r="K210" s="317"/>
    </row>
    <row r="211" spans="2:11" s="1" customFormat="1" ht="15" customHeight="1">
      <c r="B211" s="335"/>
      <c r="C211" s="271"/>
      <c r="D211" s="271"/>
      <c r="E211" s="271"/>
      <c r="F211" s="292" t="s">
        <v>1752</v>
      </c>
      <c r="G211" s="330"/>
      <c r="H211" s="394" t="s">
        <v>1753</v>
      </c>
      <c r="I211" s="394"/>
      <c r="J211" s="394"/>
      <c r="K211" s="336"/>
    </row>
    <row r="212" spans="2:11" s="1" customFormat="1" ht="15" customHeight="1">
      <c r="B212" s="335"/>
      <c r="C212" s="271"/>
      <c r="D212" s="271"/>
      <c r="E212" s="271"/>
      <c r="F212" s="292" t="s">
        <v>1754</v>
      </c>
      <c r="G212" s="330"/>
      <c r="H212" s="394" t="s">
        <v>1723</v>
      </c>
      <c r="I212" s="394"/>
      <c r="J212" s="394"/>
      <c r="K212" s="336"/>
    </row>
    <row r="213" spans="2:11" s="1" customFormat="1" ht="15" customHeight="1">
      <c r="B213" s="335"/>
      <c r="C213" s="271"/>
      <c r="D213" s="271"/>
      <c r="E213" s="271"/>
      <c r="F213" s="292"/>
      <c r="G213" s="330"/>
      <c r="H213" s="321"/>
      <c r="I213" s="321"/>
      <c r="J213" s="321"/>
      <c r="K213" s="336"/>
    </row>
    <row r="214" spans="2:11" s="1" customFormat="1" ht="15" customHeight="1">
      <c r="B214" s="335"/>
      <c r="C214" s="271" t="s">
        <v>1879</v>
      </c>
      <c r="D214" s="271"/>
      <c r="E214" s="271"/>
      <c r="F214" s="292">
        <v>1</v>
      </c>
      <c r="G214" s="330"/>
      <c r="H214" s="394" t="s">
        <v>1917</v>
      </c>
      <c r="I214" s="394"/>
      <c r="J214" s="394"/>
      <c r="K214" s="336"/>
    </row>
    <row r="215" spans="2:11" s="1" customFormat="1" ht="15" customHeight="1">
      <c r="B215" s="335"/>
      <c r="C215" s="271"/>
      <c r="D215" s="271"/>
      <c r="E215" s="271"/>
      <c r="F215" s="292">
        <v>2</v>
      </c>
      <c r="G215" s="330"/>
      <c r="H215" s="394" t="s">
        <v>1918</v>
      </c>
      <c r="I215" s="394"/>
      <c r="J215" s="394"/>
      <c r="K215" s="336"/>
    </row>
    <row r="216" spans="2:11" s="1" customFormat="1" ht="15" customHeight="1">
      <c r="B216" s="335"/>
      <c r="C216" s="271"/>
      <c r="D216" s="271"/>
      <c r="E216" s="271"/>
      <c r="F216" s="292">
        <v>3</v>
      </c>
      <c r="G216" s="330"/>
      <c r="H216" s="394" t="s">
        <v>1919</v>
      </c>
      <c r="I216" s="394"/>
      <c r="J216" s="394"/>
      <c r="K216" s="336"/>
    </row>
    <row r="217" spans="2:11" s="1" customFormat="1" ht="15" customHeight="1">
      <c r="B217" s="335"/>
      <c r="C217" s="271"/>
      <c r="D217" s="271"/>
      <c r="E217" s="271"/>
      <c r="F217" s="292">
        <v>4</v>
      </c>
      <c r="G217" s="330"/>
      <c r="H217" s="394" t="s">
        <v>1920</v>
      </c>
      <c r="I217" s="394"/>
      <c r="J217" s="394"/>
      <c r="K217" s="336"/>
    </row>
    <row r="218" spans="2:11" s="1" customFormat="1" ht="12.75" customHeight="1">
      <c r="B218" s="337"/>
      <c r="C218" s="338"/>
      <c r="D218" s="338"/>
      <c r="E218" s="338"/>
      <c r="F218" s="338"/>
      <c r="G218" s="338"/>
      <c r="H218" s="338"/>
      <c r="I218" s="338"/>
      <c r="J218" s="338"/>
      <c r="K218" s="339"/>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13</vt:i4>
      </vt:variant>
    </vt:vector>
  </HeadingPairs>
  <TitlesOfParts>
    <vt:vector size="20" baseType="lpstr">
      <vt:lpstr>Rekapitulace stavby</vt:lpstr>
      <vt:lpstr>01 - Stavební část</vt:lpstr>
      <vt:lpstr>02 - Zdravotně technické ...</vt:lpstr>
      <vt:lpstr>03 - Vytápění</vt:lpstr>
      <vt:lpstr>04 - Elektroinstalace</vt:lpstr>
      <vt:lpstr>VRN - Vedlejší a ostatní ...</vt:lpstr>
      <vt:lpstr>Pokyny pro vyplnění</vt:lpstr>
      <vt:lpstr>'01 - Stavební část'!Názvy_tisku</vt:lpstr>
      <vt:lpstr>'02 - Zdravotně technické ...'!Názvy_tisku</vt:lpstr>
      <vt:lpstr>'03 - Vytápění'!Názvy_tisku</vt:lpstr>
      <vt:lpstr>'04 - Elektroinstalace'!Názvy_tisku</vt:lpstr>
      <vt:lpstr>'Rekapitulace stavby'!Názvy_tisku</vt:lpstr>
      <vt:lpstr>'VRN - Vedlejší a ostatní ...'!Názvy_tisku</vt:lpstr>
      <vt:lpstr>'01 - Stavební část'!Oblast_tisku</vt:lpstr>
      <vt:lpstr>'02 - Zdravotně technické ...'!Oblast_tisku</vt:lpstr>
      <vt:lpstr>'03 - Vytápění'!Oblast_tisku</vt:lpstr>
      <vt:lpstr>'04 - Elektroinstalace'!Oblast_tisku</vt:lpstr>
      <vt:lpstr>'Pokyny pro vyplnění'!Oblast_tisku</vt:lpstr>
      <vt:lpstr>'Rekapitulace stavby'!Oblast_tisku</vt:lpstr>
      <vt:lpstr>'VRN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LAPTOP-RKVOTQN3\ASUS</dc:creator>
  <cp:lastModifiedBy>ASUS</cp:lastModifiedBy>
  <dcterms:created xsi:type="dcterms:W3CDTF">2022-03-07T11:10:49Z</dcterms:created>
  <dcterms:modified xsi:type="dcterms:W3CDTF">2022-03-07T11:14:32Z</dcterms:modified>
</cp:coreProperties>
</file>