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Rekapitulace stavby" sheetId="1" r:id="rId1"/>
    <sheet name="01 - Stavební část" sheetId="2" r:id="rId2"/>
    <sheet name="02 - Zdravotně technické ..." sheetId="3" r:id="rId3"/>
    <sheet name="03 - Vytápění" sheetId="4" r:id="rId4"/>
    <sheet name="04 - Vzduchotechnika" sheetId="5" r:id="rId5"/>
    <sheet name="05 - Elektroinstalace" sheetId="6" r:id="rId6"/>
    <sheet name="VRN - Vedlejší a ostatní ..." sheetId="7" r:id="rId7"/>
    <sheet name="Pokyny pro vyplnění" sheetId="8" r:id="rId8"/>
  </sheets>
  <definedNames>
    <definedName name="_xlnm._FilterDatabase" localSheetId="1" hidden="1">'01 - Stavební část'!$C$102:$K$1628</definedName>
    <definedName name="_xlnm._FilterDatabase" localSheetId="2" hidden="1">'02 - Zdravotně technické ...'!$C$90:$K$202</definedName>
    <definedName name="_xlnm._FilterDatabase" localSheetId="3" hidden="1">'03 - Vytápění'!$C$85:$K$113</definedName>
    <definedName name="_xlnm._FilterDatabase" localSheetId="4" hidden="1">'04 - Vzduchotechnika'!$C$82:$K$103</definedName>
    <definedName name="_xlnm._FilterDatabase" localSheetId="5" hidden="1">'05 - Elektroinstalace'!$C$81:$K$124</definedName>
    <definedName name="_xlnm._FilterDatabase" localSheetId="6" hidden="1">'VRN - Vedlejší a ostatní ...'!$C$83:$K$116</definedName>
    <definedName name="_xlnm.Print_Area" localSheetId="1">'01 - Stavební část'!$C$4:$J$39,'01 - Stavební část'!$C$45:$J$84,'01 - Stavební část'!$C$90:$K$1628</definedName>
    <definedName name="_xlnm.Print_Area" localSheetId="2">'02 - Zdravotně technické ...'!$C$4:$J$39,'02 - Zdravotně technické ...'!$C$45:$J$72,'02 - Zdravotně technické ...'!$C$78:$K$202</definedName>
    <definedName name="_xlnm.Print_Area" localSheetId="3">'03 - Vytápění'!$C$4:$J$39,'03 - Vytápění'!$C$45:$J$67,'03 - Vytápění'!$C$73:$K$113</definedName>
    <definedName name="_xlnm.Print_Area" localSheetId="4">'04 - Vzduchotechnika'!$C$4:$J$39,'04 - Vzduchotechnika'!$C$45:$J$64,'04 - Vzduchotechnika'!$C$70:$K$103</definedName>
    <definedName name="_xlnm.Print_Area" localSheetId="5">'05 - Elektroinstalace'!$C$4:$J$39,'05 - Elektroinstalace'!$C$45:$J$63,'05 - Elektroinstalace'!$C$69:$K$124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6">'VRN - Vedlejší a ostatní ...'!$C$4:$J$39,'VRN - Vedlejší a ostatní ...'!$C$45:$J$65,'VRN - Vedlejší a ostatní ...'!$C$71:$K$116</definedName>
    <definedName name="_xlnm.Print_Titles" localSheetId="0">'Rekapitulace stavby'!$52:$52</definedName>
    <definedName name="_xlnm.Print_Titles" localSheetId="1">'01 - Stavební část'!$102:$102</definedName>
    <definedName name="_xlnm.Print_Titles" localSheetId="2">'02 - Zdravotně technické ...'!$90:$90</definedName>
    <definedName name="_xlnm.Print_Titles" localSheetId="3">'03 - Vytápění'!$85:$85</definedName>
    <definedName name="_xlnm.Print_Titles" localSheetId="4">'04 - Vzduchotechnika'!$82:$82</definedName>
    <definedName name="_xlnm.Print_Titles" localSheetId="5">'05 - Elektroinstalace'!$81:$81</definedName>
    <definedName name="_xlnm.Print_Titles" localSheetId="6">'VRN - Vedlejší a ostatní ...'!$83:$83</definedName>
  </definedNames>
  <calcPr calcId="191029"/>
  <extLst/>
</workbook>
</file>

<file path=xl/sharedStrings.xml><?xml version="1.0" encoding="utf-8"?>
<sst xmlns="http://schemas.openxmlformats.org/spreadsheetml/2006/main" count="18134" uniqueCount="2441">
  <si>
    <t>Export Komplet</t>
  </si>
  <si>
    <t>VZ</t>
  </si>
  <si>
    <t>2.0</t>
  </si>
  <si>
    <t>ZAMOK</t>
  </si>
  <si>
    <t>False</t>
  </si>
  <si>
    <t>{024d3a5b-bda4-4341-bc1f-cb66948f2b1b}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</si>
  <si>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</si>
  <si>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</si>
  <si>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</si>
  <si>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</si>
  <si>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</si>
  <si>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</si>
  <si>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</si>
  <si>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</si>
  <si>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220120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</si>
  <si>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</si>
  <si>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</si>
  <si>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Rozšíření stávajících šaten ZŠ Jungmannova</t>
  </si>
  <si>
    <t>KSO:</t>
  </si>
  <si>
    <t>801 51 15</t>
  </si>
  <si>
    <t>CC-CZ:</t>
  </si>
  <si>
    <t/>
  </si>
  <si>
    <t>Místo:</t>
  </si>
  <si>
    <t>Plzeňská 30/14 266 01, Beroun -Město</t>
  </si>
  <si>
    <t>Datum:</t>
  </si>
  <si>
    <t>31. 1. 2022</t>
  </si>
  <si>
    <t>Zadavatel:</t>
  </si>
  <si>
    <t>IČ:</t>
  </si>
  <si>
    <t>Město Beroun</t>
  </si>
  <si>
    <t>DIČ:</t>
  </si>
  <si>
    <t>Uchazeč:</t>
  </si>
  <si>
    <t>Vyplň údaj</t>
  </si>
  <si>
    <t>Projektant:</t>
  </si>
  <si>
    <t>40908348</t>
  </si>
  <si>
    <t>Ing. Luboš Rajniš</t>
  </si>
  <si>
    <t>CZ6407110776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</si>
  <si>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</si>
  <si>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</si>
  <si>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</si>
  <si>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</si>
  <si>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</si>
  <si>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</si>
  <si>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</si>
  <si>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</si>
  <si>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</si>
  <si>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</si>
  <si>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</si>
  <si>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</si>
  <si>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</si>
  <si>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</si>
  <si>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</si>
  <si>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</si>
  <si>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</si>
  <si>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</si>
  <si>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</si>
  <si>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</si>
  <si>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</si>
  <si>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</si>
  <si>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</si>
  <si>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</si>
  <si>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</si>
  <si>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</si>
  <si>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</si>
  <si>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</si>
  <si>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</si>
  <si>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</si>
  <si>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</si>
  <si>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</si>
  <si>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</si>
  <si>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</si>
  <si>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</si>
  <si>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</si>
  <si>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</si>
  <si>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</si>
  <si>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</si>
  <si>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</si>
  <si>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</si>
  <si>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</si>
  <si>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</si>
  <si>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</si>
  <si>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</si>
  <si>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</si>
  <si>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</si>
  <si>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</si>
  <si>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{b54f3821-a398-4087-860f-ceb01b9569db}</t>
  </si>
  <si>
    <t>2</t>
  </si>
  <si>
    <t>02</t>
  </si>
  <si>
    <t>Zdravotně technické instalace</t>
  </si>
  <si>
    <t>{1a79701e-d1ee-4256-b5e3-84f9da295be2}</t>
  </si>
  <si>
    <t>03</t>
  </si>
  <si>
    <t>Vytápění</t>
  </si>
  <si>
    <t>{bb590a28-0ec5-48ad-b21e-6afd1d7dfcd6}</t>
  </si>
  <si>
    <t>04</t>
  </si>
  <si>
    <t>Vzduchotechnika</t>
  </si>
  <si>
    <t>{d322438d-7e90-42ab-b632-10e2c64d99d6}</t>
  </si>
  <si>
    <t>05</t>
  </si>
  <si>
    <t>Elektroinstalace</t>
  </si>
  <si>
    <t>{9208e4a0-7803-4edd-8a77-e3079cd09a20}</t>
  </si>
  <si>
    <t>VRN</t>
  </si>
  <si>
    <t>Vedlejší a ostatní rozpočtové náklady</t>
  </si>
  <si>
    <t>{7dfa1ddd-9b66-42a2-b62c-f35deaf62807}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</si>
  <si>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</si>
  <si>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</si>
  <si>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</si>
  <si>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</si>
  <si>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</si>
  <si>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</si>
  <si>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</si>
  <si>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</si>
  <si>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</si>
  <si>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</si>
  <si>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</si>
  <si>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</si>
  <si>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</si>
  <si>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</si>
  <si>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</si>
  <si>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</si>
  <si>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</si>
  <si>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</si>
  <si>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</si>
  <si>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</si>
  <si>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</si>
  <si>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</si>
  <si>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</si>
  <si>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</si>
  <si>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</si>
  <si>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</si>
  <si>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</si>
  <si>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</si>
  <si>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</si>
  <si>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</si>
  <si>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</si>
  <si>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</si>
  <si>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</si>
  <si>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</si>
  <si>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</si>
  <si>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</si>
  <si>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</si>
  <si>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</si>
  <si>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</si>
  <si>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</si>
  <si>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</si>
  <si>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</si>
  <si>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</si>
  <si>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</si>
  <si>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</si>
  <si>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</si>
  <si>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</si>
  <si>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</si>
  <si>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</si>
  <si>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</si>
  <si>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</si>
  <si>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m2</t>
  </si>
  <si>
    <t>CS ÚRS 2022 01</t>
  </si>
  <si>
    <t>4</t>
  </si>
  <si>
    <t>-1443528551</t>
  </si>
  <si>
    <t>Online PSC</t>
  </si>
  <si>
    <t>https://podminky.urs.cz/item/CS_URS_2022_01/113107142</t>
  </si>
  <si>
    <t>VV</t>
  </si>
  <si>
    <t>viz. výkres č. D.1.1.2</t>
  </si>
  <si>
    <t>78,0</t>
  </si>
  <si>
    <t>Součet</t>
  </si>
  <si>
    <t>122251102</t>
  </si>
  <si>
    <t>Odkopávky a prokopávky nezapažené strojně v hornině třídy těžitelnosti I skupiny 3 přes 20 do 50 m3</t>
  </si>
  <si>
    <t>m3</t>
  </si>
  <si>
    <t>-1767458233</t>
  </si>
  <si>
    <t>https://podminky.urs.cz/item/CS_URS_2022_01/122251102</t>
  </si>
  <si>
    <t>viz. výkres č. D.1.1.4</t>
  </si>
  <si>
    <t>Odkop původního terénu na kótu podsypu tj. -0,975m</t>
  </si>
  <si>
    <t>25,0</t>
  </si>
  <si>
    <t>3</t>
  </si>
  <si>
    <t>132251102</t>
  </si>
  <si>
    <t>Hloubení nezapažených rýh šířky do 800 mm strojně s urovnáním dna do předepsaného profilu a spádu v hornině třídy těžitelnosti I skupiny 3 přes 20 do 50 m3</t>
  </si>
  <si>
    <t>1014081130</t>
  </si>
  <si>
    <t>https://podminky.urs.cz/item/CS_URS_2022_01/132251102</t>
  </si>
  <si>
    <t>viz. výkres č. D.1.1.4 a 5</t>
  </si>
  <si>
    <t>Výkop rýh od kótu podsypu tj. -0,975m</t>
  </si>
  <si>
    <t>(3,65+2,97)*0,6*1,22     "pasy na kótě -2,195m</t>
  </si>
  <si>
    <t>(3,65+2,9)*0,6*1,22            "pasy na kótě -2,195m</t>
  </si>
  <si>
    <t>(3,65+10,85+1,55+2,8)*0,6*0,8        "pasy na kótě -1,775m</t>
  </si>
  <si>
    <t>(0,917+9,806+1,236)*0,5*0,75        "pasy na kótě -1,775m - rampa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</si>
  <si>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</si>
  <si>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</si>
  <si>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1845257344</t>
  </si>
  <si>
    <t>https://podminky.urs.cz/item/CS_URS_2022_01/162351103</t>
  </si>
  <si>
    <t>Odvoz výkopků na mezideponii</t>
  </si>
  <si>
    <t>25,0         "výpočet v pol.č. 122251101</t>
  </si>
  <si>
    <t>23,174    "výpčoet v pol.č. 132251102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</si>
  <si>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</si>
  <si>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</si>
  <si>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</si>
  <si>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-806483541</t>
  </si>
  <si>
    <t>https://podminky.urs.cz/item/CS_URS_2022_01/162751117</t>
  </si>
  <si>
    <t>ODVOZ NA SKLÁDKU</t>
  </si>
  <si>
    <t>Výkopy</t>
  </si>
  <si>
    <t>23,174    "výpočet v pol.č. 132251102</t>
  </si>
  <si>
    <t>Mezisoučet</t>
  </si>
  <si>
    <t>Odpočet zpětného obsypu</t>
  </si>
  <si>
    <t>-3,0          "výpočet v pol.č. 175151201</t>
  </si>
  <si>
    <t>6</t>
  </si>
  <si>
    <t>167151101</t>
  </si>
  <si>
    <t>Nakládání, skládání a překládání neulehlého výkopku nebo sypaniny strojně nakládání, množství do 100 m3, z horniny třídy těžitelnosti I, skupiny 1 až 3</t>
  </si>
  <si>
    <t>43293936</t>
  </si>
  <si>
    <t>https://podminky.urs.cz/item/CS_URS_2022_01/167151101</t>
  </si>
  <si>
    <t>Naložení výkopku pro odvoz na skládku</t>
  </si>
  <si>
    <t>45,174     "výpočet v pol.č. 162751117</t>
  </si>
  <si>
    <t>Naložení výkopku z mezideponie do obsypu</t>
  </si>
  <si>
    <t>3,0          "výpočet v pol.č. 175151201</t>
  </si>
  <si>
    <t>7</t>
  </si>
  <si>
    <t>171111103</t>
  </si>
  <si>
    <t>Uložení sypanin do násypů ručně s rozprostřením sypaniny ve vrstvách a s hrubým urovnáním zhutněných z hornin soudržných jakékoliv třídy těžitelnosti</t>
  </si>
  <si>
    <t>-1104876455</t>
  </si>
  <si>
    <t>https://podminky.urs.cz/item/CS_URS_2022_01/171111103</t>
  </si>
  <si>
    <t>viz. výkres č. D.1.1.5</t>
  </si>
  <si>
    <t>Polštář pod základy</t>
  </si>
  <si>
    <t>2,44*3,65*1,0</t>
  </si>
  <si>
    <t>12,87*3,65*0,725</t>
  </si>
  <si>
    <t>((1,3+0,91)/2*9,2)*0,805 "rampa</t>
  </si>
  <si>
    <t>8</t>
  </si>
  <si>
    <t>M</t>
  </si>
  <si>
    <t>58981121</t>
  </si>
  <si>
    <t>recyklát betonový frakce 8/32</t>
  </si>
  <si>
    <t>t</t>
  </si>
  <si>
    <t>-870016718</t>
  </si>
  <si>
    <t>51,147*2 'Přepočtené koeficientem množství</t>
  </si>
  <si>
    <t>9</t>
  </si>
  <si>
    <t>171201231</t>
  </si>
  <si>
    <t>Poplatek za uložení stavebního odpadu na recyklační skládce (skládkovné) zeminy a kamení zatříděného do Katalogu odpadů pod kódem 17 05 04</t>
  </si>
  <si>
    <t>-1392306858</t>
  </si>
  <si>
    <t>https://podminky.urs.cz/item/CS_URS_2022_01/171201231</t>
  </si>
  <si>
    <t>45,174*1,8 'Přepočtené koeficientem množství</t>
  </si>
  <si>
    <t>10</t>
  </si>
  <si>
    <t>171251201</t>
  </si>
  <si>
    <t>Uložení sypaniny na skládky nebo meziskládky bez hutnění s upravením uložené sypaniny do předepsaného tvaru</t>
  </si>
  <si>
    <t>1876597679</t>
  </si>
  <si>
    <t>https://podminky.urs.cz/item/CS_URS_2022_01/171251201</t>
  </si>
  <si>
    <t>11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</si>
  <si>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</si>
  <si>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</si>
  <si>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-1812962209</t>
  </si>
  <si>
    <t>https://podminky.urs.cz/item/CS_URS_2022_01/175151201</t>
  </si>
  <si>
    <t>Obsyp kolem základových pasů</t>
  </si>
  <si>
    <t>3,0</t>
  </si>
  <si>
    <t>Zakládání</t>
  </si>
  <si>
    <t>12</t>
  </si>
  <si>
    <t>273321411</t>
  </si>
  <si>
    <t>Základy z betonu železového (bez výztuže) desky z betonu bez zvláštních nároků na prostředí tř. C 20/25</t>
  </si>
  <si>
    <t>-544131</t>
  </si>
  <si>
    <t>https://podminky.urs.cz/item/CS_URS_2022_01/273321411</t>
  </si>
  <si>
    <t>viz. výkres č. D.1.2-02</t>
  </si>
  <si>
    <t>Deska rozšíření objektu</t>
  </si>
  <si>
    <t>4,05*16,52*0,125</t>
  </si>
  <si>
    <t>(3,65+10,75)*0,4*0,125 "snížení desky na základový pas</t>
  </si>
  <si>
    <t>13</t>
  </si>
  <si>
    <t>273351121</t>
  </si>
  <si>
    <t>Bednění základů desek zřízení</t>
  </si>
  <si>
    <t>1771898959</t>
  </si>
  <si>
    <t>https://podminky.urs.cz/item/CS_URS_2022_01/273351121</t>
  </si>
  <si>
    <t>(4,05*2+16,52)*0,125</t>
  </si>
  <si>
    <t>(3,65+10,75)*0,125*2 "snížení desky na základový pas</t>
  </si>
  <si>
    <t>14</t>
  </si>
  <si>
    <t>273351122</t>
  </si>
  <si>
    <t>Bednění základů desek odstranění</t>
  </si>
  <si>
    <t>162322974</t>
  </si>
  <si>
    <t>https://podminky.urs.cz/item/CS_URS_2022_01/273351122</t>
  </si>
  <si>
    <t>273362021</t>
  </si>
  <si>
    <t>Výztuž základů desek ze svařovaných sítí z drátů typu KARI</t>
  </si>
  <si>
    <t>1145312656</t>
  </si>
  <si>
    <t>https://podminky.urs.cz/item/CS_URS_2022_01/273362021</t>
  </si>
  <si>
    <t>Kari síť 6/100/100 - 4,44 kg/m2</t>
  </si>
  <si>
    <t>4,05*16,52*0,00444</t>
  </si>
  <si>
    <t>0,297*0,2   "20% na přesahy</t>
  </si>
  <si>
    <t>16</t>
  </si>
  <si>
    <t>274313611</t>
  </si>
  <si>
    <t>Základy z betonu prostého pasy betonu kamenem neprokládaného tř. C 16/20</t>
  </si>
  <si>
    <t>-595245000</t>
  </si>
  <si>
    <t>https://podminky.urs.cz/item/CS_URS_2022_01/274313611</t>
  </si>
  <si>
    <t>viz. výkres č. D.1.1.5 a D.1.1.8</t>
  </si>
  <si>
    <t>(3,65+2,9)*0,6*0,97            "pasy na kótě -2,195m</t>
  </si>
  <si>
    <t>22,191*1,035       "3,5% ztratné do výkopu</t>
  </si>
  <si>
    <t>17</t>
  </si>
  <si>
    <t>279113144</t>
  </si>
  <si>
    <t>Základové zdi z tvárnic ztraceného bednění včetně výplně z betonu bez zvláštních nároků na vliv prostředí třídy C 20/25, tloušťky zdiva přes 250 do 300 mm</t>
  </si>
  <si>
    <t>-228005845</t>
  </si>
  <si>
    <t>https://podminky.urs.cz/item/CS_URS_2022_01/279113144</t>
  </si>
  <si>
    <t>(1,017+9,806+1,336)*0,75       "pasy na kótě -1,025m - rampa</t>
  </si>
  <si>
    <t>18</t>
  </si>
  <si>
    <t>279113145</t>
  </si>
  <si>
    <t>Základové zdi z tvárnic ztraceného bednění včetně výplně z betonu bez zvláštních nároků na vliv prostředí třídy C 20/25, tloušťky zdiva přes 300 do 400 mm</t>
  </si>
  <si>
    <t>-598378624</t>
  </si>
  <si>
    <t>https://podminky.urs.cz/item/CS_URS_2022_01/279113145</t>
  </si>
  <si>
    <t>(2,6+1,05+3,65+10,75)*0,5</t>
  </si>
  <si>
    <t>(3,65+2,97)*0,75</t>
  </si>
  <si>
    <t>(3,65+2,8)*1,0</t>
  </si>
  <si>
    <t>19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</si>
  <si>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</si>
  <si>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</si>
  <si>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-113759122</t>
  </si>
  <si>
    <t>https://podminky.urs.cz/item/CS_URS_2022_01/279361821</t>
  </si>
  <si>
    <t>Směrné množsství výztuže 40 kg/m3</t>
  </si>
  <si>
    <t>20,44*0,4*0,04</t>
  </si>
  <si>
    <t>20</t>
  </si>
  <si>
    <t>2r01.1</t>
  </si>
  <si>
    <t>Provedení prostupu základovými pasy vč. chráničky</t>
  </si>
  <si>
    <t>kus</t>
  </si>
  <si>
    <t>vlastní</t>
  </si>
  <si>
    <t>-215989792</t>
  </si>
  <si>
    <t>viz. výkres č. ZT3</t>
  </si>
  <si>
    <t>2,0</t>
  </si>
  <si>
    <t>Svislé a kompletní konstrukce</t>
  </si>
  <si>
    <t>310239211</t>
  </si>
  <si>
    <t>Zazdívka otvorů ve zdivu nadzákladovém cihlami pálenými plochy přes 1 m2 do 4 m2 na maltu vápenocementovou</t>
  </si>
  <si>
    <t>-502617268</t>
  </si>
  <si>
    <t>https://podminky.urs.cz/item/CS_URS_2022_01/310239211</t>
  </si>
  <si>
    <t>P</t>
  </si>
  <si>
    <t>Poznámka k položce:
vč. zavázání zdiva</t>
  </si>
  <si>
    <t>viz. výkres č. D.1.1.2 a D.1.1.6</t>
  </si>
  <si>
    <t>Zazdívka vstupních dveří</t>
  </si>
  <si>
    <t>0,98*2,02*0,6</t>
  </si>
  <si>
    <t>Zazdívka dveří mezi šatnami</t>
  </si>
  <si>
    <t>0,98*2,02*0,4</t>
  </si>
  <si>
    <t>22</t>
  </si>
  <si>
    <t>311235161</t>
  </si>
  <si>
    <t>Zdivo jednovrstvé z cihel děrovaných broušených na celoplošnou tenkovrstvou maltu, pevnost cihel přes P10 do P15, tl. zdiva 300 mm</t>
  </si>
  <si>
    <t>1441019224</t>
  </si>
  <si>
    <t>https://podminky.urs.cz/item/CS_URS_2022_01/311235161</t>
  </si>
  <si>
    <t>viz. výkres č. D.1.1.6, 8 a 9</t>
  </si>
  <si>
    <t>2,5*3,758</t>
  </si>
  <si>
    <t>(16,55+3,64*2)*0,5   "atika</t>
  </si>
  <si>
    <t>23</t>
  </si>
  <si>
    <t>311235181</t>
  </si>
  <si>
    <t>Zdivo jednovrstvé z cihel děrovaných broušených na celoplošnou tenkovrstvou maltu, pevnost cihel do P10, tl. zdiva 380 mm</t>
  </si>
  <si>
    <t>2128258140</t>
  </si>
  <si>
    <t>https://podminky.urs.cz/item/CS_URS_2022_01/311235181</t>
  </si>
  <si>
    <t>1,2*3,758</t>
  </si>
  <si>
    <t>24</t>
  </si>
  <si>
    <t>311237141</t>
  </si>
  <si>
    <t>Zdivo jednovrstvé tepelně izolační z cihel děrovaných broušených na tenkovrstvou maltu, součinitel prostupu tepla U přes 0,18 do 0,22, tl. zdiva 440 mm</t>
  </si>
  <si>
    <t>2108288642</t>
  </si>
  <si>
    <t>https://podminky.urs.cz/item/CS_URS_2022_01/311237141</t>
  </si>
  <si>
    <t>(13,82+3,78*2+4,23)*3,47</t>
  </si>
  <si>
    <t>-2,28*1,0-1,0*3,0-2,5*1,0-1,5*3,0-5,25*1,0   "odpočet výplní otvorů</t>
  </si>
  <si>
    <t>-(1,25+1,75+2,25+3,0*2)*0,24     "odpočet překladů</t>
  </si>
  <si>
    <t>25</t>
  </si>
  <si>
    <t>311238937</t>
  </si>
  <si>
    <t>Založení zdiva z broušených cihel na zakládací maltu, tlouštky zdiva přes 250 do 300 mm</t>
  </si>
  <si>
    <t>m</t>
  </si>
  <si>
    <t>-435255413</t>
  </si>
  <si>
    <t>https://podminky.urs.cz/item/CS_URS_2022_01/311238937</t>
  </si>
  <si>
    <t>2,5</t>
  </si>
  <si>
    <t>16,55+3,64*2   "atika</t>
  </si>
  <si>
    <t>26</t>
  </si>
  <si>
    <t>311238939</t>
  </si>
  <si>
    <t>Založení zdiva z broušených cihel na zakládací maltu, tlouštky zdiva přes 300 do 380 mm</t>
  </si>
  <si>
    <t>1616726783</t>
  </si>
  <si>
    <t>https://podminky.urs.cz/item/CS_URS_2022_01/311238939</t>
  </si>
  <si>
    <t>1,2</t>
  </si>
  <si>
    <t>27</t>
  </si>
  <si>
    <t>311238941</t>
  </si>
  <si>
    <t>Založení zdiva z broušených cihel na zakládací maltu, tlouštky zdiva přes 380 do 440 mm</t>
  </si>
  <si>
    <t>-553498523</t>
  </si>
  <si>
    <t>https://podminky.urs.cz/item/CS_URS_2022_01/311238941</t>
  </si>
  <si>
    <t>13,82+3,78*2+4,23</t>
  </si>
  <si>
    <t>28</t>
  </si>
  <si>
    <t>317168022</t>
  </si>
  <si>
    <t>Překlady keramické ploché osazené do maltového lože, výšky překladu 71 mm šířky 145 mm, délky 1250 mm</t>
  </si>
  <si>
    <t>868366535</t>
  </si>
  <si>
    <t>https://podminky.urs.cz/item/CS_URS_2022_01/317168022</t>
  </si>
  <si>
    <t>29</t>
  </si>
  <si>
    <t>317168052</t>
  </si>
  <si>
    <t>Překlady keramické vysoké osazené do maltového lože, šířky překladu 70 mm výšky 238 mm, délky 1250 mm</t>
  </si>
  <si>
    <t>-1970004712</t>
  </si>
  <si>
    <t>https://podminky.urs.cz/item/CS_URS_2022_01/317168052</t>
  </si>
  <si>
    <t>1,0*5</t>
  </si>
  <si>
    <t>30</t>
  </si>
  <si>
    <t>317168054</t>
  </si>
  <si>
    <t>Překlady keramické vysoké osazené do maltového lože, šířky překladu 70 mm výšky 238 mm, délky 1750 mm</t>
  </si>
  <si>
    <t>1121713601</t>
  </si>
  <si>
    <t>https://podminky.urs.cz/item/CS_URS_2022_01/317168054</t>
  </si>
  <si>
    <t>31</t>
  </si>
  <si>
    <t>317168056</t>
  </si>
  <si>
    <t>Překlady keramické vysoké osazené do maltového lože, šířky překladu 70 mm výšky 238 mm, délky 2250 mm</t>
  </si>
  <si>
    <t>414687624</t>
  </si>
  <si>
    <t>https://podminky.urs.cz/item/CS_URS_2022_01/317168056</t>
  </si>
  <si>
    <t>32</t>
  </si>
  <si>
    <t>317168059</t>
  </si>
  <si>
    <t>Překlady keramické vysoké osazené do maltového lože, šířky překladu 70 mm výšky 238 mm, délky 3000 mm</t>
  </si>
  <si>
    <t>-812972776</t>
  </si>
  <si>
    <t>https://podminky.urs.cz/item/CS_URS_2022_01/317168059</t>
  </si>
  <si>
    <t>2,0*5</t>
  </si>
  <si>
    <t>33</t>
  </si>
  <si>
    <t>317234410</t>
  </si>
  <si>
    <t>Vyzdívka mezi nosníky cihlami pálenými na maltu cementovou</t>
  </si>
  <si>
    <t>1289677034</t>
  </si>
  <si>
    <t>https://podminky.urs.cz/item/CS_URS_2022_01/317234410</t>
  </si>
  <si>
    <t xml:space="preserve">HEA100 </t>
  </si>
  <si>
    <t>1,2*0,1*0,6</t>
  </si>
  <si>
    <t>34</t>
  </si>
  <si>
    <t>317321511</t>
  </si>
  <si>
    <t>Překlady z betonu železového (bez výztuže) tř. C 20/25</t>
  </si>
  <si>
    <t>1759435427</t>
  </si>
  <si>
    <t>https://podminky.urs.cz/item/CS_URS_2022_01/317321511</t>
  </si>
  <si>
    <t>ŽB nocník C1</t>
  </si>
  <si>
    <t>0,37*0,2*5,82</t>
  </si>
  <si>
    <t>OBETONOVÁNÍ OCELOVÝCH PŘEKLADŮ</t>
  </si>
  <si>
    <t>HEA100 - 16,7 kg/m</t>
  </si>
  <si>
    <t>1,2*0,1*0,6    "otvor pro VZT</t>
  </si>
  <si>
    <t>HEA120 - 19,9 kg/m</t>
  </si>
  <si>
    <t>2,3*0,12*0,8    "překlad nad dveřma D5</t>
  </si>
  <si>
    <t>2,75*0,12*0,24    "překlad nad dveřma D3</t>
  </si>
  <si>
    <t>35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</si>
  <si>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</si>
  <si>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</si>
  <si>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2074950282</t>
  </si>
  <si>
    <t>https://podminky.urs.cz/item/CS_URS_2022_01/317351107</t>
  </si>
  <si>
    <t>(0,37+0,2*2)*5,82</t>
  </si>
  <si>
    <t>1,2*(0,1*2+0,6)    "otvor pro VZT</t>
  </si>
  <si>
    <t xml:space="preserve">HEA120 </t>
  </si>
  <si>
    <t>2,3*(0,12*2+0,8)   "překlad nad dveřma D5</t>
  </si>
  <si>
    <t>2,75*(0,12*2+0,24)    "překlad nad dveřma D3</t>
  </si>
  <si>
    <t>36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</si>
  <si>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</si>
  <si>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</si>
  <si>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1261402193</t>
  </si>
  <si>
    <t>https://podminky.urs.cz/item/CS_URS_2022_01/317351108</t>
  </si>
  <si>
    <t>37</t>
  </si>
  <si>
    <t>317361821</t>
  </si>
  <si>
    <t>Výztuž překladů, říms, žlabů, žlabových říms, klenbových pásů z betonářské oceli 10 505 (R) nebo BSt 500</t>
  </si>
  <si>
    <t>-482139655</t>
  </si>
  <si>
    <t>https://podminky.urs.cz/item/CS_URS_2022_01/317361821</t>
  </si>
  <si>
    <t>Směrné množství výztuže 200 kg/m3</t>
  </si>
  <si>
    <t>0,431*0,2</t>
  </si>
  <si>
    <t>38</t>
  </si>
  <si>
    <t>317944321</t>
  </si>
  <si>
    <t>Válcované nosníky dodatečně osazované do připravených otvorů bez zazdění hlav do č. 12</t>
  </si>
  <si>
    <t>807593101</t>
  </si>
  <si>
    <t>https://podminky.urs.cz/item/CS_URS_2022_01/317944321</t>
  </si>
  <si>
    <t>1,2*0,0167*4    "otvor pro VZT</t>
  </si>
  <si>
    <t>2,3*0,0199*4    "překlad nad dveřmi D5</t>
  </si>
  <si>
    <t>2,75*0,0199*2    "překlad nad dveřmi D3</t>
  </si>
  <si>
    <t>39</t>
  </si>
  <si>
    <t>317998114</t>
  </si>
  <si>
    <t>Izolace tepelná mezi překlady z pěnového polystyrenu výšky 24 cm, tloušťky 90 mm</t>
  </si>
  <si>
    <t>249358707</t>
  </si>
  <si>
    <t>https://podminky.urs.cz/item/CS_URS_2022_01/317998114</t>
  </si>
  <si>
    <t>1,25+1,75+2,25+3,0*2</t>
  </si>
  <si>
    <t>40</t>
  </si>
  <si>
    <t>342244221</t>
  </si>
  <si>
    <t>Příčky jednoduché z cihel děrovaných broušených, na tenkovrstvou maltu, pevnost cihel do P15, tl. příčky 140 mm</t>
  </si>
  <si>
    <t>-1659288178</t>
  </si>
  <si>
    <t>https://podminky.urs.cz/item/CS_URS_2022_01/342244221</t>
  </si>
  <si>
    <t>(3,78+1,57+0,25+2,28*2)*3,758</t>
  </si>
  <si>
    <t>-1,0*2,02*2          "odpočet dveří</t>
  </si>
  <si>
    <t>-1,25*0,071*2       "odpočet překladů</t>
  </si>
  <si>
    <t>41</t>
  </si>
  <si>
    <t>342291112</t>
  </si>
  <si>
    <t>Ukotvení příček polyuretanovou pěnou, tl. příčky přes 100 mm</t>
  </si>
  <si>
    <t>-1343543194</t>
  </si>
  <si>
    <t>https://podminky.urs.cz/item/CS_URS_2022_01/342291112</t>
  </si>
  <si>
    <t>3,78+1,57+0,25+2,28*2</t>
  </si>
  <si>
    <t>42</t>
  </si>
  <si>
    <t>342291121</t>
  </si>
  <si>
    <t>Ukotvení příček plochými kotvami, do konstrukce cihelné</t>
  </si>
  <si>
    <t>-1776181888</t>
  </si>
  <si>
    <t>https://podminky.urs.cz/item/CS_URS_2022_01/342291121</t>
  </si>
  <si>
    <t>3,758*4</t>
  </si>
  <si>
    <t>43</t>
  </si>
  <si>
    <t>346244381</t>
  </si>
  <si>
    <t>Plentování ocelových válcovaných nosníků jednostranné cihlami na maltu, výška stojiny do 200 mm</t>
  </si>
  <si>
    <t>716262895</t>
  </si>
  <si>
    <t>https://podminky.urs.cz/item/CS_URS_2022_01/346244381</t>
  </si>
  <si>
    <t>1,2*0,1*2</t>
  </si>
  <si>
    <t>44</t>
  </si>
  <si>
    <t>389361001</t>
  </si>
  <si>
    <t>Doplňující výztuž prefabrikovaných konstrukcí pro každý druh a stavební díl z betonářské oceli</t>
  </si>
  <si>
    <t>372153959</t>
  </si>
  <si>
    <t>https://podminky.urs.cz/item/CS_URS_2022_01/389361001</t>
  </si>
  <si>
    <t>Strop</t>
  </si>
  <si>
    <t>1,2*0,52*0,00444 "D1</t>
  </si>
  <si>
    <t>0,7*0,3*0,00444*2        "ŽB blok</t>
  </si>
  <si>
    <t>45</t>
  </si>
  <si>
    <t>389381001</t>
  </si>
  <si>
    <t>Dobetonování prefabrikovaných konstrukcí</t>
  </si>
  <si>
    <t>1859069435</t>
  </si>
  <si>
    <t>https://podminky.urs.cz/item/CS_URS_2022_01/389381001</t>
  </si>
  <si>
    <t>Poznámka k položce:
V ceně jsou započteny i náklady na bednění.</t>
  </si>
  <si>
    <t>1,2*0,52*0,165 "D1</t>
  </si>
  <si>
    <t>0,7*0,3*0,3        "ŽB blok</t>
  </si>
  <si>
    <t>Vodorovné konstrukce</t>
  </si>
  <si>
    <t>46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</si>
  <si>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</si>
  <si>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</si>
  <si>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-395147074</t>
  </si>
  <si>
    <t>https://podminky.urs.cz/item/CS_URS_2022_01/411121125</t>
  </si>
  <si>
    <t>12,0</t>
  </si>
  <si>
    <t>47</t>
  </si>
  <si>
    <t>5934684PC01.1</t>
  </si>
  <si>
    <t>panel stropní předpjatý dutinový š 1200mm v 165mm</t>
  </si>
  <si>
    <t>1290519209</t>
  </si>
  <si>
    <t>6,021*3+7,141*2+5,99+2,868*3</t>
  </si>
  <si>
    <t>48</t>
  </si>
  <si>
    <t>5934684PC01.2</t>
  </si>
  <si>
    <t>panel stropní předpjatý dutinový š 1100mm v 165mm</t>
  </si>
  <si>
    <t>-1504022361</t>
  </si>
  <si>
    <t>6,021+7,141</t>
  </si>
  <si>
    <t>49</t>
  </si>
  <si>
    <t>5934684PC01.3</t>
  </si>
  <si>
    <t>panel stropní předpjatý dutinový š 530mm v 165mm</t>
  </si>
  <si>
    <t>777710909</t>
  </si>
  <si>
    <t>2,868</t>
  </si>
  <si>
    <t>50</t>
  </si>
  <si>
    <t>5934684PC01.4</t>
  </si>
  <si>
    <t>výměna ocelové profily 2xL160</t>
  </si>
  <si>
    <t>kpl</t>
  </si>
  <si>
    <t>659198305</t>
  </si>
  <si>
    <t>51</t>
  </si>
  <si>
    <t>413232211</t>
  </si>
  <si>
    <t>Zazdívka zhlaví stropních trámů nebo válcovaných nosníků pálenými cihlami válcovaných nosníků, výšky do 150 mm</t>
  </si>
  <si>
    <t>1841055676</t>
  </si>
  <si>
    <t>https://podminky.urs.cz/item/CS_URS_2022_01/413232211</t>
  </si>
  <si>
    <t>4,0*2</t>
  </si>
  <si>
    <t>52</t>
  </si>
  <si>
    <t>413941125</t>
  </si>
  <si>
    <t>Osazování ocelových válcovaných nosníků ve stropech I nebo IE nebo U nebo UE nebo L č. 24 a výše nebo výšky přes 220 mm</t>
  </si>
  <si>
    <t>-1193561949</t>
  </si>
  <si>
    <t>https://podminky.urs.cz/item/CS_URS_2022_01/413941125</t>
  </si>
  <si>
    <t>HEA 240 - 60,3 kg/m</t>
  </si>
  <si>
    <t>2,8*0,0603</t>
  </si>
  <si>
    <t>53</t>
  </si>
  <si>
    <t>13010964</t>
  </si>
  <si>
    <t>ocel profilová jakost S235JR (11 375) průřez HEA 240</t>
  </si>
  <si>
    <t>-1151102848</t>
  </si>
  <si>
    <t>0,169*1,08 'Přepočtené koeficientem množství</t>
  </si>
  <si>
    <t>54</t>
  </si>
  <si>
    <t>417238214</t>
  </si>
  <si>
    <t>Obezdívka ztužujícího věnce keramickými věncovkami včetně tepelné izolace z pěnového polystyrenu tl. 100 mm jednostranná, výška věnce přes 250 do 290 mm</t>
  </si>
  <si>
    <t>-558802923</t>
  </si>
  <si>
    <t>https://podminky.urs.cz/item/CS_URS_2022_01/417238214</t>
  </si>
  <si>
    <t>4,23+4,93+13,82</t>
  </si>
  <si>
    <t>-5,82 "odpočet ŽB překladu</t>
  </si>
  <si>
    <t>55</t>
  </si>
  <si>
    <t>417321414</t>
  </si>
  <si>
    <t>Ztužující pásy a věnce z betonu železového (bez výztuže) tř. C 20/25</t>
  </si>
  <si>
    <t>-1431050029</t>
  </si>
  <si>
    <t>https://podminky.urs.cz/item/CS_URS_2022_01/417321414</t>
  </si>
  <si>
    <t>viz. výkres č. D.1.1.6, 8, 9 a D.1.2-02</t>
  </si>
  <si>
    <t>Věnec kolem panelů</t>
  </si>
  <si>
    <t>0,13*0,165*(13,82-5,82)</t>
  </si>
  <si>
    <t>0,22*0,165*4,93</t>
  </si>
  <si>
    <t>0,15*0,165*4,23</t>
  </si>
  <si>
    <t>Věnec pod panely</t>
  </si>
  <si>
    <t>0,37*0,288*3,78</t>
  </si>
  <si>
    <t>0,2*0,288*4,23</t>
  </si>
  <si>
    <t>0,26*0,288*(3,78+13,82)</t>
  </si>
  <si>
    <t>56</t>
  </si>
  <si>
    <t>417351115</t>
  </si>
  <si>
    <t>Bednění bočnic ztužujících pásů a věnců včetně vzpěr zřízení</t>
  </si>
  <si>
    <t>1875137690</t>
  </si>
  <si>
    <t>https://podminky.urs.cz/item/CS_URS_2022_01/417351115</t>
  </si>
  <si>
    <t>0,165*(13,82-5,82)</t>
  </si>
  <si>
    <t>0,165*4,93</t>
  </si>
  <si>
    <t>0,165*4,23</t>
  </si>
  <si>
    <t>0,288*3,78*2</t>
  </si>
  <si>
    <t>0,288*(4,23+4,93)</t>
  </si>
  <si>
    <t>0,288*(3,78+13,82)*2</t>
  </si>
  <si>
    <t>57</t>
  </si>
  <si>
    <t>417351116</t>
  </si>
  <si>
    <t>Bednění bočnic ztužujících pásů a věnců včetně vzpěr odstranění</t>
  </si>
  <si>
    <t>408527798</t>
  </si>
  <si>
    <t>https://podminky.urs.cz/item/CS_URS_2022_01/417351116</t>
  </si>
  <si>
    <t>58</t>
  </si>
  <si>
    <t>417361821</t>
  </si>
  <si>
    <t>Výztuž ztužujících pásů a věnců z betonářské oceli 10 505 (R) nebo BSt 500</t>
  </si>
  <si>
    <t>1393136112</t>
  </si>
  <si>
    <t>https://podminky.urs.cz/item/CS_URS_2022_01/417361821</t>
  </si>
  <si>
    <t>Směrné množství výztuže 70 kg/m3</t>
  </si>
  <si>
    <t>2,421*0,07</t>
  </si>
  <si>
    <t>59</t>
  </si>
  <si>
    <t>430321414</t>
  </si>
  <si>
    <t>Schodišťové konstrukce a rampy z betonu železového (bez výztuže) stupně, schodnice, ramena, podesty s nosníky tř. C 25/30</t>
  </si>
  <si>
    <t>-385745295</t>
  </si>
  <si>
    <t>https://podminky.urs.cz/item/CS_URS_2022_01/430321414</t>
  </si>
  <si>
    <t>viz. výkres č. D.1.1.6</t>
  </si>
  <si>
    <t>Vstupní schodiště do závětří</t>
  </si>
  <si>
    <t>2,1*0,15 "rameno</t>
  </si>
  <si>
    <t>(0,3*0,16)/2*2,45*7   "betonové stupně</t>
  </si>
  <si>
    <t>Rampa</t>
  </si>
  <si>
    <t>((1,638+1,317)/2*9,8)*0,15     "deska</t>
  </si>
  <si>
    <t>((0,3*0,16)/2*1,317*3)+((0,3*0,16)/2*1,638*5)   "betonové stupně</t>
  </si>
  <si>
    <t>60</t>
  </si>
  <si>
    <t>430361821</t>
  </si>
  <si>
    <t>Výztuž schodišťových konstrukcí a ramp stupňů, schodnic, ramen, podest s nosníky z betonářské oceli 10 505 (R) nebo BSt 500</t>
  </si>
  <si>
    <t>776241577</t>
  </si>
  <si>
    <t>https://podminky.urs.cz/item/CS_URS_2022_01/430361821</t>
  </si>
  <si>
    <t>Směrné množství výztuže 150 kg/m3</t>
  </si>
  <si>
    <t>3,19*0,15</t>
  </si>
  <si>
    <t>61</t>
  </si>
  <si>
    <t>434351141</t>
  </si>
  <si>
    <t>Bednění stupňů betonovaných na podstupňové desce nebo na terénu půdorysně přímočarých zřízení</t>
  </si>
  <si>
    <t>1131562249</t>
  </si>
  <si>
    <t>https://podminky.urs.cz/item/CS_URS_2022_01/434351141</t>
  </si>
  <si>
    <t>0,3*0,16*7   "boky stupňů</t>
  </si>
  <si>
    <t>2,45*0,16*7           "podstupnice</t>
  </si>
  <si>
    <t>0,3*0,16*8   "boky stupňů</t>
  </si>
  <si>
    <t>1,317*0,16*3+1,638*0,16*5       "podstupnice</t>
  </si>
  <si>
    <t>62</t>
  </si>
  <si>
    <t>434351142</t>
  </si>
  <si>
    <t>Bednění stupňů betonovaných na podstupňové desce nebo na terénu půdorysně přímočarých odstranění</t>
  </si>
  <si>
    <t>-498468738</t>
  </si>
  <si>
    <t>https://podminky.urs.cz/item/CS_URS_2022_01/434351142</t>
  </si>
  <si>
    <t>Komunikace pozemní</t>
  </si>
  <si>
    <t>63</t>
  </si>
  <si>
    <t>596212220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</si>
  <si>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B, pro plochy do 50 m2</t>
  </si>
  <si>
    <t>1797982844</t>
  </si>
  <si>
    <t>https://podminky.urs.cz/item/CS_URS_2022_01/596212220</t>
  </si>
  <si>
    <t>viz. výkres č. D.1.1.6 a 8</t>
  </si>
  <si>
    <t>Skladba S3</t>
  </si>
  <si>
    <t>(1,317+1,638)/2*9,8</t>
  </si>
  <si>
    <t>64</t>
  </si>
  <si>
    <t>5924PC01.5</t>
  </si>
  <si>
    <t>dlažba betonová skladebná tl. 8cm složená ze 4 druhů kamenů</t>
  </si>
  <si>
    <t>1266798150</t>
  </si>
  <si>
    <t>14,48*1,03 'Přepočtené koeficientem množství</t>
  </si>
  <si>
    <t>Úpravy povrchů, podlahy a osazování výplní</t>
  </si>
  <si>
    <t>65</t>
  </si>
  <si>
    <t>612131101</t>
  </si>
  <si>
    <t>Podkladní a spojovací vrstva vnitřních omítaných ploch cementový postřik nanášený ručně celoplošně stěn</t>
  </si>
  <si>
    <t>76853225</t>
  </si>
  <si>
    <t>https://podminky.urs.cz/item/CS_URS_2022_01/612131101</t>
  </si>
  <si>
    <t>NOVÉ KERAMICKÉ ZDIVO</t>
  </si>
  <si>
    <t>Místnost B1.09 Sklad</t>
  </si>
  <si>
    <t>(1,5+3,78*2)*3,7</t>
  </si>
  <si>
    <t>(2,28+1,0*2)*0,225   "ostění okna</t>
  </si>
  <si>
    <t>(1,0+3,0*2)*0,225     "ostění dveří</t>
  </si>
  <si>
    <t>-2,28*1,0    "odpočet okna</t>
  </si>
  <si>
    <t>-0,9*2,95    "odpočet dveří</t>
  </si>
  <si>
    <t>Místnost B1.08a Šatna 1</t>
  </si>
  <si>
    <t>(3,78*2+4,05)*3,7</t>
  </si>
  <si>
    <t>(2,5+1,0*2)*0,225   "ostění okna</t>
  </si>
  <si>
    <t>-2,5*1,0   "odpočet okna</t>
  </si>
  <si>
    <t>-0,9*1,97    "odpočet dveří</t>
  </si>
  <si>
    <t>Místnost B1.10a Zádveří</t>
  </si>
  <si>
    <t>(2,2+2,28)*2*3,7</t>
  </si>
  <si>
    <t>(1,0+2,02*2)*0,1*2       "ostění dveří</t>
  </si>
  <si>
    <t>-0,9*1,97*2-1,5*3,0    "odpočet dveří</t>
  </si>
  <si>
    <t>Místnost B1.11 Šatna 2</t>
  </si>
  <si>
    <t>(3,78*2+6,82+1,57)*3,7</t>
  </si>
  <si>
    <t>(5,22+1,0*2)*0,225  "ostění okna</t>
  </si>
  <si>
    <t>-5,22*1,0   "odpočet okna</t>
  </si>
  <si>
    <t>Místnost B1.12b Zádveří</t>
  </si>
  <si>
    <t>(2,45+1,63*2)*3,7</t>
  </si>
  <si>
    <t>-2,45*3,0     "odpočet dveří</t>
  </si>
  <si>
    <t>66</t>
  </si>
  <si>
    <t>612131121</t>
  </si>
  <si>
    <t>Podkladní a spojovací vrstva vnitřních omítaných ploch penetrace disperzní nanášená ručně stěn</t>
  </si>
  <si>
    <t>1242547859</t>
  </si>
  <si>
    <t>https://podminky.urs.cz/item/CS_URS_2022_01/612131121</t>
  </si>
  <si>
    <t>STÁVAJÍCÍ ZDIVO</t>
  </si>
  <si>
    <t>1,5*3,7</t>
  </si>
  <si>
    <t>(5,55+10,8*2)*3,5</t>
  </si>
  <si>
    <t>(1,43+0,975*3+1,3*2*4)*0,16    "ostění luxfer</t>
  </si>
  <si>
    <t>-(1,43+0,975*3)*1,3    "odpočet luxfer</t>
  </si>
  <si>
    <t>-0,87*1,97 "odpočet dveří</t>
  </si>
  <si>
    <t>(5,55+10,8*2+0,3)*3,5</t>
  </si>
  <si>
    <t>-1,98*1,3*6    "odpočet luxfer</t>
  </si>
  <si>
    <t>2,45*3,7</t>
  </si>
  <si>
    <t>(1,95+3,0*2)*0,72 "ostění dveří</t>
  </si>
  <si>
    <t>-1,95*3,0     "odpočet dveří</t>
  </si>
  <si>
    <t>Místnost B1.12 Šatna 3</t>
  </si>
  <si>
    <t>(6,97+10,0)*2*3,7</t>
  </si>
  <si>
    <t>(0,975+3,0*2)*0,51*3    "ostění výklenků</t>
  </si>
  <si>
    <t>-1,95*3,0-0,87*1,97     "odpočet dveří</t>
  </si>
  <si>
    <t>67</t>
  </si>
  <si>
    <t>612142001</t>
  </si>
  <si>
    <t>Potažení vnitřních ploch pletivem v ploše nebo pruzích, na plném podkladu sklovláknitým vtlačením do tmelu stěn</t>
  </si>
  <si>
    <t>-1354723710</t>
  </si>
  <si>
    <t>https://podminky.urs.cz/item/CS_URS_2022_01/612142001</t>
  </si>
  <si>
    <t>312,102     "výpočet v pol.č. 612131121</t>
  </si>
  <si>
    <t>68</t>
  </si>
  <si>
    <t>612321131</t>
  </si>
  <si>
    <t>Potažení vnitřních ploch vápenocementovým štukem tloušťky do 3 mm svislých konstrukcí stěn</t>
  </si>
  <si>
    <t>-435409789</t>
  </si>
  <si>
    <t>https://podminky.urs.cz/item/CS_URS_2022_01/612321131</t>
  </si>
  <si>
    <t>69</t>
  </si>
  <si>
    <t>612321141</t>
  </si>
  <si>
    <t>Omítka vápenocementová vnitřních ploch nanášená ručně dvouvrstvá, tloušťky jádrové omítky do 10 mm a tloušťky štuku do 3 mm štuková svislých konstrukcí stěn</t>
  </si>
  <si>
    <t>-1345682206</t>
  </si>
  <si>
    <t>https://podminky.urs.cz/item/CS_URS_2022_01/612321141</t>
  </si>
  <si>
    <t>164,36  "výpočet v pol.č. 612131101</t>
  </si>
  <si>
    <t>70</t>
  </si>
  <si>
    <t>612325225</t>
  </si>
  <si>
    <t>Vápenocementová omítka jednotlivých malých ploch štuková na stěnách, plochy jednotlivě přes 1,0 do 4 m2</t>
  </si>
  <si>
    <t>795226309</t>
  </si>
  <si>
    <t>https://podminky.urs.cz/item/CS_URS_2022_01/612325225</t>
  </si>
  <si>
    <t>2,0  "zazdívka dveří v šatně 1</t>
  </si>
  <si>
    <t>1,0  "zazdívka dveří v šatně 2</t>
  </si>
  <si>
    <t>1,0   "venkovní zazdívka dveří do šatny 1</t>
  </si>
  <si>
    <t>71</t>
  </si>
  <si>
    <t>615142012</t>
  </si>
  <si>
    <t>Potažení vnitřních ploch pletivem v ploše nebo pruzích, na plném podkladu rabicovým provizorním přichycením nosníků</t>
  </si>
  <si>
    <t>1903866176</t>
  </si>
  <si>
    <t>https://podminky.urs.cz/item/CS_URS_2022_01/615142012</t>
  </si>
  <si>
    <t>2,3*(0,12*2+0,24)    "překlad nad dveřma D3</t>
  </si>
  <si>
    <t>72</t>
  </si>
  <si>
    <t>621221011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</si>
  <si>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40 do 80 mm</t>
  </si>
  <si>
    <t>1272025681</t>
  </si>
  <si>
    <t>https://podminky.urs.cz/item/CS_URS_2022_01/621221011</t>
  </si>
  <si>
    <t>viz. výkres č. D.1.1.6 a 9</t>
  </si>
  <si>
    <t>Závětří B1.12c</t>
  </si>
  <si>
    <t>2,45*2,85</t>
  </si>
  <si>
    <t>Zádveří B1.12b</t>
  </si>
  <si>
    <t>2,45*1,63</t>
  </si>
  <si>
    <t>73</t>
  </si>
  <si>
    <t>63151526</t>
  </si>
  <si>
    <t>deska tepelně izolační minerální kontaktních fasád podélné vlákno λ=0,036 tl 80mm</t>
  </si>
  <si>
    <t>1741715254</t>
  </si>
  <si>
    <t>10,977*1,05 'Přepočtené koeficientem množství</t>
  </si>
  <si>
    <t>74</t>
  </si>
  <si>
    <t>621521012</t>
  </si>
  <si>
    <t>Omítka tenkovrstvá silikátová vnějších ploch probarvená bez penetrace zatíraná (škrábaná ), zrnitost 1,5 mm podhledů</t>
  </si>
  <si>
    <t>1684485144</t>
  </si>
  <si>
    <t>https://podminky.urs.cz/item/CS_URS_2022_01/621521012</t>
  </si>
  <si>
    <t>75</t>
  </si>
  <si>
    <t>622131121</t>
  </si>
  <si>
    <t>Podkladní a spojovací vrstva vnějších omítaných ploch penetrace nanášená ručně stěn</t>
  </si>
  <si>
    <t>-1612454161</t>
  </si>
  <si>
    <t>https://podminky.urs.cz/item/CS_URS_2022_01/622131121</t>
  </si>
  <si>
    <t>viz. výkres č. D.1.1.6, 8, 9 a 10</t>
  </si>
  <si>
    <t>Pohled východní</t>
  </si>
  <si>
    <t>4,23*5,5</t>
  </si>
  <si>
    <t>Pohled západní</t>
  </si>
  <si>
    <t>4,383*4,5+4,23*4,9</t>
  </si>
  <si>
    <t>(2,28+1,0*2)*0,175        "ostění okna</t>
  </si>
  <si>
    <t>(1,43+1,3*2)*0,36          "ostění luxferového okna</t>
  </si>
  <si>
    <t>-2,28*1,0   "odpočet nového okna</t>
  </si>
  <si>
    <t>-1,43*1,3   "odpočet luxferového okna</t>
  </si>
  <si>
    <t>-0,8*0,6     "odpočet otvoru pro vývod VZT</t>
  </si>
  <si>
    <t>Pohled severní</t>
  </si>
  <si>
    <t>(5,4+4,8)/2*16,72</t>
  </si>
  <si>
    <t>2,85*3,7 "schodišťové stěny</t>
  </si>
  <si>
    <t>-2,45*1,2 "odpočet schodiště</t>
  </si>
  <si>
    <t>(1,0+3,0*2+2,5+1,0*2+1,5+3,0*2+5,22+1,0*2)*0,175    "ostění oken a dveří</t>
  </si>
  <si>
    <t>-2,45*3,0-5,22*1,0-1,5*3,0-2,5*1,0-1,0*3,0    "odpočet oken a dveří</t>
  </si>
  <si>
    <t>76</t>
  </si>
  <si>
    <t>622142001</t>
  </si>
  <si>
    <t>Potažení vnějších ploch pletivem v ploše nebo pruzích, na plném podkladu sklovláknitým vtlačením do tmelu stěn</t>
  </si>
  <si>
    <t>-807384424</t>
  </si>
  <si>
    <t>https://podminky.urs.cz/item/CS_URS_2022_01/622142001</t>
  </si>
  <si>
    <t>136,193    "výpočet v pol.č. 622142001</t>
  </si>
  <si>
    <t>77</t>
  </si>
  <si>
    <t>622143003</t>
  </si>
  <si>
    <t>Montáž omítkových profilů plastových, pozinkovaných nebo dřevěných upevněných vtlačením do podkladní vrstvy nebo přibitím rohových s tkaninou</t>
  </si>
  <si>
    <t>-942308617</t>
  </si>
  <si>
    <t>https://podminky.urs.cz/item/CS_URS_2022_01/622143003</t>
  </si>
  <si>
    <t>78</t>
  </si>
  <si>
    <t>55343023</t>
  </si>
  <si>
    <t>profil rohový Pz s kulatou hlavou pro vnitřní omítky tl 15mm</t>
  </si>
  <si>
    <t>-942526819</t>
  </si>
  <si>
    <t>3,7*3 "rohový profil</t>
  </si>
  <si>
    <t>2,28+2,5+5,22+1,0*2*3+2,45+1,0+1,5+3,0*2*3   "okna a dveře ostění</t>
  </si>
  <si>
    <t>50,05*1,05 'Přepočtené koeficientem množství</t>
  </si>
  <si>
    <t>79</t>
  </si>
  <si>
    <t>63127464</t>
  </si>
  <si>
    <t>profil rohový Al 15x15mm s výztužnou tkaninou š 100mm pro ETICS</t>
  </si>
  <si>
    <t>203126607</t>
  </si>
  <si>
    <t>Fasáda</t>
  </si>
  <si>
    <t>5,4+4,8+4,2*2+3,0*2      "rohový profil</t>
  </si>
  <si>
    <t>1,0*2*3+3,0*2*3   "okna a dveře ostění</t>
  </si>
  <si>
    <t>48,6*1,05 'Přepočtené koeficientem množství</t>
  </si>
  <si>
    <t>80</t>
  </si>
  <si>
    <t>59051510</t>
  </si>
  <si>
    <t>profil začišťovací s okapnicí PVC s výztužnou tkaninou pro nadpraží ETICS</t>
  </si>
  <si>
    <t>-1560398536</t>
  </si>
  <si>
    <t>Nadpraží</t>
  </si>
  <si>
    <t>2,28+2,5+5,22+2,45+1,0+1,5</t>
  </si>
  <si>
    <t>14,95*1,05 'Přepočtené koeficientem množství</t>
  </si>
  <si>
    <t>81</t>
  </si>
  <si>
    <t>59051512</t>
  </si>
  <si>
    <t>profil začišťovací s okapnicí PVC s výztužnou tkaninou pro parapet ETICS</t>
  </si>
  <si>
    <t>1236741176</t>
  </si>
  <si>
    <t>Parapety</t>
  </si>
  <si>
    <t>2,28+2,5+5,22</t>
  </si>
  <si>
    <t>10*1,05 'Přepočtené koeficientem množství</t>
  </si>
  <si>
    <t>82</t>
  </si>
  <si>
    <t>28342206</t>
  </si>
  <si>
    <t>profil ukončovací PVC s výztužnou tkaninu pro ukončení atiky ETICS</t>
  </si>
  <si>
    <t>550621541</t>
  </si>
  <si>
    <t>viz. výkres č. D.1.1.07</t>
  </si>
  <si>
    <t>16,72+4,23*2</t>
  </si>
  <si>
    <t>25,18*1,05 'Přepočtené koeficientem množství</t>
  </si>
  <si>
    <t>83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</si>
  <si>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</si>
  <si>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</si>
  <si>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-2071657035</t>
  </si>
  <si>
    <t>https://podminky.urs.cz/item/CS_URS_2022_01/622143004</t>
  </si>
  <si>
    <t>Začišťovací profil</t>
  </si>
  <si>
    <t>2,28+2,5+5,22+1,0*2*3+2,45+1,0+1,5+3,0*2*3</t>
  </si>
  <si>
    <t>38,95 "interiér a exteriér</t>
  </si>
  <si>
    <t>84</t>
  </si>
  <si>
    <t>59051516</t>
  </si>
  <si>
    <t>profil začišťovací PVC pro ostění vnitřních omítek</t>
  </si>
  <si>
    <t>-2061529768</t>
  </si>
  <si>
    <t>38,95*1,05 'Přepočtené koeficientem množství</t>
  </si>
  <si>
    <t>85</t>
  </si>
  <si>
    <t>28342205</t>
  </si>
  <si>
    <t>profil začišťovací PVC 6mm s výztužnou tkaninou pro ostění ETICS</t>
  </si>
  <si>
    <t>1830252352</t>
  </si>
  <si>
    <t>86</t>
  </si>
  <si>
    <t>622212011</t>
  </si>
  <si>
    <t>Montáž kontaktního zateplení vnějšího ostění, nadpraží nebo parapetu lepením z polystyrenových desek hloubky špalet do 200 mm, tloušťky desek přes 40 do 80 mm</t>
  </si>
  <si>
    <t>-1536802745</t>
  </si>
  <si>
    <t>https://podminky.urs.cz/item/CS_URS_2022_01/622212011</t>
  </si>
  <si>
    <t>87</t>
  </si>
  <si>
    <t>28376417</t>
  </si>
  <si>
    <t>deska z polystyrénu XPS, hrana polodrážková a hladký povrch 300kPA tl 50mm</t>
  </si>
  <si>
    <t>-1763685159</t>
  </si>
  <si>
    <t xml:space="preserve">(2,28+2,5+5,22)*0,175       </t>
  </si>
  <si>
    <t>1,75*1,1 'Přepočtené koeficientem množství</t>
  </si>
  <si>
    <t>88</t>
  </si>
  <si>
    <t>622521011</t>
  </si>
  <si>
    <t>Omítka tenkovrstvá silikátová vnějších ploch probarvená, včetně penetrace podkladu zrnitá, tloušťky 1,5 mm stěn</t>
  </si>
  <si>
    <t>CS ÚRS 2021 01</t>
  </si>
  <si>
    <t>767743359</t>
  </si>
  <si>
    <t>https://podminky.urs.cz/item/CS_URS_2021_01/622521011</t>
  </si>
  <si>
    <t>89</t>
  </si>
  <si>
    <t>631311115</t>
  </si>
  <si>
    <t>Mazanina z betonu prostého bez zvýšených nároků na prostředí tl. přes 50 do 80 mm tř. C 20/25</t>
  </si>
  <si>
    <t>-1130743858</t>
  </si>
  <si>
    <t>https://podminky.urs.cz/item/CS_URS_2022_01/631311115</t>
  </si>
  <si>
    <t>56,283*0,06      "výpočet v pol.č. 632481213</t>
  </si>
  <si>
    <t>90</t>
  </si>
  <si>
    <t>631362021</t>
  </si>
  <si>
    <t>Výztuž mazanin ze svařovaných sítí z drátů typu KARI</t>
  </si>
  <si>
    <t>267519252</t>
  </si>
  <si>
    <t>https://podminky.urs.cz/item/CS_URS_2022_01/631362021</t>
  </si>
  <si>
    <t>56,283      "výpočet v pol.č. 632481213</t>
  </si>
  <si>
    <t>Kari síť 100/100/4 - 1,999 kg/m2</t>
  </si>
  <si>
    <t>56,283*0,001999*1,2    "20% na přesahy</t>
  </si>
  <si>
    <t>91</t>
  </si>
  <si>
    <t>632481213</t>
  </si>
  <si>
    <t>Separační vrstva k oddělení podlahových vrstev z polyetylénové fólie</t>
  </si>
  <si>
    <t>1199346651</t>
  </si>
  <si>
    <t>https://podminky.urs.cz/item/CS_URS_2022_01/632481213</t>
  </si>
  <si>
    <t>Šatna 1 B1.08a</t>
  </si>
  <si>
    <t>4,05*1,9+3,0*2,58</t>
  </si>
  <si>
    <t>Sklad B1.09</t>
  </si>
  <si>
    <t>1,5*3,78</t>
  </si>
  <si>
    <t>1,0*0,23     "prahy dveří</t>
  </si>
  <si>
    <t>Zádveří B1.10a</t>
  </si>
  <si>
    <t>2,2*2,28</t>
  </si>
  <si>
    <t>1,0*0,15*2     "prahy dveří</t>
  </si>
  <si>
    <t>Šatna 2 B1.11</t>
  </si>
  <si>
    <t>5,25*1,9+5,77*2,58-1,57*0,4</t>
  </si>
  <si>
    <t>1,95*0,72    "prahy dveří</t>
  </si>
  <si>
    <t>92</t>
  </si>
  <si>
    <t>633811111</t>
  </si>
  <si>
    <t>Broušení betonových podlah nerovností do 2 mm (stržení šlemu)</t>
  </si>
  <si>
    <t>-1949666123</t>
  </si>
  <si>
    <t>https://podminky.urs.cz/item/CS_URS_2022_01/633811111</t>
  </si>
  <si>
    <t>93</t>
  </si>
  <si>
    <t>634112126</t>
  </si>
  <si>
    <t>Obvodová dilatace mezi stěnou a mazaninou nebo potěrem podlahovým páskem z pěnového PE s fólií tl. do 10 mm, výšky 100 mm</t>
  </si>
  <si>
    <t>-742544746</t>
  </si>
  <si>
    <t>https://podminky.urs.cz/item/CS_URS_2022_01/634112126</t>
  </si>
  <si>
    <t>Šatna 1</t>
  </si>
  <si>
    <t>4,05+4,48*2</t>
  </si>
  <si>
    <t>-1,0    "odpočet dveří</t>
  </si>
  <si>
    <t>Sklad</t>
  </si>
  <si>
    <t>(1,5+3,78)*2</t>
  </si>
  <si>
    <t>0,23*2     "prahy dveří</t>
  </si>
  <si>
    <t>-1,0   "odpočet dveří</t>
  </si>
  <si>
    <t>(2,2+2,28)*2</t>
  </si>
  <si>
    <t>-1,0*2   "odpočet dveří</t>
  </si>
  <si>
    <t>Šatna 2</t>
  </si>
  <si>
    <t>6,82+4,48*2</t>
  </si>
  <si>
    <t>2,45+1,63*2+0,5</t>
  </si>
  <si>
    <t>94</t>
  </si>
  <si>
    <t>642945111</t>
  </si>
  <si>
    <t>Osazování ocelových zárubní protipožárních nebo protiplynových dveří do vynechaného otvoru, s obetonováním, dveří jednokřídlových do 2,5 m2</t>
  </si>
  <si>
    <t>-1783746481</t>
  </si>
  <si>
    <t>https://podminky.urs.cz/item/CS_URS_2022_01/642945111</t>
  </si>
  <si>
    <t>95</t>
  </si>
  <si>
    <t>5533155PC01.6</t>
  </si>
  <si>
    <t>zárubeň jednokřídlá ocelová pro zdění s protipožární úpravou tl stěny 75-100mm rozměru 970/1970, 2100mm</t>
  </si>
  <si>
    <t>-568247381</t>
  </si>
  <si>
    <t>3,0    "D6</t>
  </si>
  <si>
    <t>96</t>
  </si>
  <si>
    <t>55331563</t>
  </si>
  <si>
    <t>zárubeň jednokřídlá ocelová pro zdění s protipožární úpravou tl stěny 110-150mm rozměru 900/1970, 2100mm</t>
  </si>
  <si>
    <t>-653401632</t>
  </si>
  <si>
    <t>2,0    "D4</t>
  </si>
  <si>
    <t>Ostatní konstrukce a práce, bourání</t>
  </si>
  <si>
    <t>97</t>
  </si>
  <si>
    <t>919735112</t>
  </si>
  <si>
    <t>Řezání stávajícího živičného krytu nebo podkladu hloubky přes 50 do 100 mm</t>
  </si>
  <si>
    <t>480867405</t>
  </si>
  <si>
    <t>https://podminky.urs.cz/item/CS_URS_2022_01/919735112</t>
  </si>
  <si>
    <t>30,5</t>
  </si>
  <si>
    <t>98</t>
  </si>
  <si>
    <t>941111121</t>
  </si>
  <si>
    <t>Montáž lešení řadového trubkového lehkého pracovního s podlahami s provozním zatížením tř. 3 do 200 kg/m2 šířky tř. W09 přes 0,9 do 1,2 m, výšky do 10 m</t>
  </si>
  <si>
    <t>1086714102</t>
  </si>
  <si>
    <t>https://podminky.urs.cz/item/CS_URS_2022_01/941111121</t>
  </si>
  <si>
    <t>viz. výkres č. D.1.1.6 a D.1.1.10</t>
  </si>
  <si>
    <t>9,8*4,7      "pohled západní</t>
  </si>
  <si>
    <t>5,4*5,3      "pohled východní</t>
  </si>
  <si>
    <t>(4,7+5,3)/2*16,72       "pohled severní</t>
  </si>
  <si>
    <t>99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</si>
  <si>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</si>
  <si>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</si>
  <si>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1426624146</t>
  </si>
  <si>
    <t>https://podminky.urs.cz/item/CS_URS_2022_01/941111221</t>
  </si>
  <si>
    <t>158,28*30*6</t>
  </si>
  <si>
    <t>100</t>
  </si>
  <si>
    <t>941111821</t>
  </si>
  <si>
    <t>Demontáž lešení řadového trubkového lehkého pracovního s podlahami s provozním zatížením tř. 3 do 200 kg/m2 šířky tř. W09 přes 0,9 do 1,2 m, výšky do 10 m</t>
  </si>
  <si>
    <t>-2080695891</t>
  </si>
  <si>
    <t>https://podminky.urs.cz/item/CS_URS_2022_01/941111821</t>
  </si>
  <si>
    <t>101</t>
  </si>
  <si>
    <t>949101111</t>
  </si>
  <si>
    <t>Lešení pomocné pracovní pro objekty pozemních staveb pro zatížení do 150 kg/m2, o výšce lešeňové podlahy do 1,9 m</t>
  </si>
  <si>
    <t>-722171087</t>
  </si>
  <si>
    <t>https://podminky.urs.cz/item/CS_URS_2022_01/949101111</t>
  </si>
  <si>
    <t>viz. Legenda místností</t>
  </si>
  <si>
    <t>71,49+5,67+5,47+56,06+69,7+3,79+6,37</t>
  </si>
  <si>
    <t>102</t>
  </si>
  <si>
    <t>952901111</t>
  </si>
  <si>
    <t>Vyčištění budov nebo objektů před předáním do užívání budov bytové nebo občanské výstavby, světlé výšky podlaží do 4 m</t>
  </si>
  <si>
    <t>583848470</t>
  </si>
  <si>
    <t>https://podminky.urs.cz/item/CS_URS_2022_01/952901111</t>
  </si>
  <si>
    <t>103</t>
  </si>
  <si>
    <t>953943211</t>
  </si>
  <si>
    <t>Osazování drobných kovových předmětů kotvených do stěny hasicího přístroje</t>
  </si>
  <si>
    <t>-975254087</t>
  </si>
  <si>
    <t>https://podminky.urs.cz/item/CS_URS_2022_01/953943211</t>
  </si>
  <si>
    <t>viz. PBŘ</t>
  </si>
  <si>
    <t>7,0</t>
  </si>
  <si>
    <t>104</t>
  </si>
  <si>
    <t>44932114</t>
  </si>
  <si>
    <t>přístroj hasicí ruční práškový PG 6 LE</t>
  </si>
  <si>
    <t>-209411447</t>
  </si>
  <si>
    <t>105</t>
  </si>
  <si>
    <t>962022391</t>
  </si>
  <si>
    <t>Bourání zdiva nadzákladového kamenného na maltu vápennou nebo vápenocementovou, objemu přes 1 m3</t>
  </si>
  <si>
    <t>-52005017</t>
  </si>
  <si>
    <t>https://podminky.urs.cz/item/CS_URS_2022_01/962022391</t>
  </si>
  <si>
    <t>Stávající kamenná zeď mezi hřištěm a garáží</t>
  </si>
  <si>
    <t>3,43*1,8*0,45</t>
  </si>
  <si>
    <t>106</t>
  </si>
  <si>
    <t>962023391</t>
  </si>
  <si>
    <t>Bourání zdiva nadzákladového smíšeného na maltu vápennou nebo vápenocementovou, objemu přes 1 m3</t>
  </si>
  <si>
    <t>1609593819</t>
  </si>
  <si>
    <t>https://podminky.urs.cz/item/CS_URS_2022_01/962023391</t>
  </si>
  <si>
    <t>viz. výkres č. D.1.1.2 a D.1.1.3</t>
  </si>
  <si>
    <t>Ubourání stěn v části luxfer</t>
  </si>
  <si>
    <t>(4,05*3,3+5,25*3,5)*0,7</t>
  </si>
  <si>
    <t>-(4,032+3,84)*1,3*0,7         "odpočet luxfer</t>
  </si>
  <si>
    <t>107</t>
  </si>
  <si>
    <t>962031133</t>
  </si>
  <si>
    <t>Bourání příček z cihel, tvárnic nebo příčkovek z cihel pálených, plných nebo dutých na maltu vápennou nebo vápenocementovou, tl. do 150 mm</t>
  </si>
  <si>
    <t>-925927219</t>
  </si>
  <si>
    <t>https://podminky.urs.cz/item/CS_URS_2022_01/962031133</t>
  </si>
  <si>
    <t>(1,3+1,59)*3,486</t>
  </si>
  <si>
    <t>-0,9*1,97     "odpočet dveří</t>
  </si>
  <si>
    <t>108</t>
  </si>
  <si>
    <t>962081141</t>
  </si>
  <si>
    <t>Bourání zdiva příček nebo vybourání otvorů ze skleněných tvárnic, tl. do 150 mm</t>
  </si>
  <si>
    <t>1139119840</t>
  </si>
  <si>
    <t>https://podminky.urs.cz/item/CS_URS_2022_01/962081141</t>
  </si>
  <si>
    <t>Luxfery</t>
  </si>
  <si>
    <t>(4,032+3,84)*1,3</t>
  </si>
  <si>
    <t>-0,4*0,6*2    "odstranění oken</t>
  </si>
  <si>
    <t>-0,8*0,6         "odstranění VZT vývodu</t>
  </si>
  <si>
    <t>109</t>
  </si>
  <si>
    <t>963042819</t>
  </si>
  <si>
    <t>Bourání schodišťových stupňů betonových zhotovených na místě</t>
  </si>
  <si>
    <t>-379230189</t>
  </si>
  <si>
    <t>https://podminky.urs.cz/item/CS_URS_2022_01/963042819</t>
  </si>
  <si>
    <t>0,6*2+1,081*2</t>
  </si>
  <si>
    <t>110</t>
  </si>
  <si>
    <t>967021112</t>
  </si>
  <si>
    <t>Přisekání (špicování) rovných ostění bez odstupu po hrubém vybourání otvorů ve zdivu kamenném nebo smíšeném</t>
  </si>
  <si>
    <t>-2073243561</t>
  </si>
  <si>
    <t>https://podminky.urs.cz/item/CS_URS_2022_01/967021112</t>
  </si>
  <si>
    <t>(4,05+5,25+3,5*2+3,3*2)*0,7</t>
  </si>
  <si>
    <t>Vybourané interiérové dveře</t>
  </si>
  <si>
    <t>(0,98+2,0*2)*0,1</t>
  </si>
  <si>
    <t>111</t>
  </si>
  <si>
    <t>968062377</t>
  </si>
  <si>
    <t>Vybourání dřevěných rámů oken s křídly, dveřních zárubní, vrat, stěn, ostění nebo obkladů rámů oken s křídly zdvojených, plochy přes 4 m2</t>
  </si>
  <si>
    <t>227969703</t>
  </si>
  <si>
    <t>https://podminky.urs.cz/item/CS_URS_2022_01/968062377</t>
  </si>
  <si>
    <t>1,9*3,0</t>
  </si>
  <si>
    <t>112</t>
  </si>
  <si>
    <t>968072244</t>
  </si>
  <si>
    <t>Vybourání kovových rámů oken s křídly, dveřních zárubní, vrat, stěn, ostění nebo obkladů okenních rámů s křídly jednoduchých, plochy do 1 m2</t>
  </si>
  <si>
    <t>-612387316</t>
  </si>
  <si>
    <t>https://podminky.urs.cz/item/CS_URS_2022_01/968072244</t>
  </si>
  <si>
    <t>0,4*0,6*2</t>
  </si>
  <si>
    <t>113</t>
  </si>
  <si>
    <t>968072455</t>
  </si>
  <si>
    <t>Vybourání kovových rámů oken s křídly, dveřních zárubní, vrat, stěn, ostění nebo obkladů dveřních zárubní, plochy do 2 m2</t>
  </si>
  <si>
    <t>1354332148</t>
  </si>
  <si>
    <t>https://podminky.urs.cz/item/CS_URS_2022_01/968072455</t>
  </si>
  <si>
    <t>0,9*1,97*6</t>
  </si>
  <si>
    <t>114</t>
  </si>
  <si>
    <t>971024581</t>
  </si>
  <si>
    <t>Vybourání otvorů ve zdivu základovém nebo nadzákladovém kamenném, smíšeném kamenném, na maltu vápennou nebo vápenocementovou, plochy do 1 m2, tl. do 900 mm</t>
  </si>
  <si>
    <t>-664471510</t>
  </si>
  <si>
    <t>https://podminky.urs.cz/item/CS_URS_2022_01/971024581</t>
  </si>
  <si>
    <t>0,8*0,6*0,6           "vývod VZT</t>
  </si>
  <si>
    <t>115</t>
  </si>
  <si>
    <t>971024681</t>
  </si>
  <si>
    <t>Vybourání otvorů ve zdivu základovém nebo nadzákladovém kamenném, smíšeném kamenném, na maltu vápennou nebo vápenocementovou, plochy do 4 m2, tl. do 900 mm</t>
  </si>
  <si>
    <t>-1942479248</t>
  </si>
  <si>
    <t>https://podminky.urs.cz/item/CS_URS_2022_01/971024681</t>
  </si>
  <si>
    <t>Parapet okna</t>
  </si>
  <si>
    <t xml:space="preserve">1,95*0,83*0,8 </t>
  </si>
  <si>
    <t>116</t>
  </si>
  <si>
    <t>973028131</t>
  </si>
  <si>
    <t>Vysekání výklenků nebo kapes ve zdivu z kamene kapes pro zavázání nových příček a zdí, tl. do 150 mm</t>
  </si>
  <si>
    <t>2087515272</t>
  </si>
  <si>
    <t>https://podminky.urs.cz/item/CS_URS_2022_01/973028131</t>
  </si>
  <si>
    <t>viz. výkres č. D.1.1.6, D.1.1.8 a D.1.1.9</t>
  </si>
  <si>
    <t>3,758*2</t>
  </si>
  <si>
    <t>117</t>
  </si>
  <si>
    <t>973028151</t>
  </si>
  <si>
    <t>Vysekání výklenků nebo kapes ve zdivu z kamene kapes pro zavázání nových příček a zdí, tl. do 450 mm</t>
  </si>
  <si>
    <t>-829997020</t>
  </si>
  <si>
    <t>https://podminky.urs.cz/item/CS_URS_2022_01/973028151</t>
  </si>
  <si>
    <t>118</t>
  </si>
  <si>
    <t>974029664</t>
  </si>
  <si>
    <t>Vysekání rýh ve zdivu kamenném pro vtahování nosníků, před vybouráním otvoru do hl. 150 mm, při výšce nosníku do 150 mm</t>
  </si>
  <si>
    <t>1740805764</t>
  </si>
  <si>
    <t>https://podminky.urs.cz/item/CS_URS_2022_01/974029664</t>
  </si>
  <si>
    <t>HEA100</t>
  </si>
  <si>
    <t>1,2*4    "otvor pro VZT</t>
  </si>
  <si>
    <t>2,3*4    "překlad nad dveřma D5</t>
  </si>
  <si>
    <t>2,3*2    "překlad nad dveřma D3</t>
  </si>
  <si>
    <t>119</t>
  </si>
  <si>
    <t>981011315</t>
  </si>
  <si>
    <t>Demolice budov postupným rozebíráním z cihel, kamene, smíšeného nebo hrázděného zdiva, tvárnic na maltu vápennou nebo vápenocementovou s podílem konstrukcí přes 25 do 30 %</t>
  </si>
  <si>
    <t>-648033759</t>
  </si>
  <si>
    <t>https://podminky.urs.cz/item/CS_URS_2022_01/981011315</t>
  </si>
  <si>
    <t>Dle metodiky ÚRS je v ceně započítáno:</t>
  </si>
  <si>
    <t>rozpojení zdiva na suť, kropení, bezpečnostní opatření, podpěrné konstrukce, úpavu pláně, odstranění výplní otvorů, ZTI, manipulace se sutí</t>
  </si>
  <si>
    <t>VÝPOČET OBESTAVĚNÉHO PROSTORU NADZEMNÍ ČÁSTI PŘÍSTAVKU - PO ÚROVEŇ PŘILEHLÉHO TERÉNU (-0,775m)</t>
  </si>
  <si>
    <t>1NP</t>
  </si>
  <si>
    <t>(2,205+2,365)/2*4,355*4,084</t>
  </si>
  <si>
    <t>Střecha</t>
  </si>
  <si>
    <t>4,355*4,084*0,3</t>
  </si>
  <si>
    <t>VÝPOČET PODÍLU KONSTRUKCÍ</t>
  </si>
  <si>
    <t>8,37 m3 - obvodové zdivo 1NP</t>
  </si>
  <si>
    <t>5,336 m3 - střecha</t>
  </si>
  <si>
    <t>(8,37+5,336)/45,977 = 30% PODÍL KONSTRUKCÍ</t>
  </si>
  <si>
    <t>120</t>
  </si>
  <si>
    <t>981511116</t>
  </si>
  <si>
    <t>Demolice konstrukcí objektů postupným rozebíráním konstrukcí z betonu prostého</t>
  </si>
  <si>
    <t>-499093719</t>
  </si>
  <si>
    <t>https://podminky.urs.cz/item/CS_URS_2022_01/981511116</t>
  </si>
  <si>
    <t>Základy demolovaného přístavku - ODHAD</t>
  </si>
  <si>
    <t>(4,584+3,955*2)*0,5*0,8</t>
  </si>
  <si>
    <t>121</t>
  </si>
  <si>
    <t>9r01.1</t>
  </si>
  <si>
    <t>Odpojení demolovaného přístavku od sítí technické infrastruktury</t>
  </si>
  <si>
    <t>-218217564</t>
  </si>
  <si>
    <t>122</t>
  </si>
  <si>
    <t>985331215</t>
  </si>
  <si>
    <t>Dodatečné vlepování betonářské výztuže včetně vyvrtání a vyčištění otvoru chemickou maltou průměr výztuže 16 mm</t>
  </si>
  <si>
    <t>-700555512</t>
  </si>
  <si>
    <t>https://podminky.urs.cz/item/CS_URS_2022_01/985331215</t>
  </si>
  <si>
    <t>Propojení stávajících a nových základů</t>
  </si>
  <si>
    <t>0,3*8*4</t>
  </si>
  <si>
    <t>123</t>
  </si>
  <si>
    <t>13021015</t>
  </si>
  <si>
    <t>tyč ocelová kruhová žebírková DIN 488 jakost B500B (10 505) výztuž do betonu D 16mm</t>
  </si>
  <si>
    <t>1314927295</t>
  </si>
  <si>
    <t>0,75*8*4*0,001578</t>
  </si>
  <si>
    <t>0,038*1,08 'Přepočtené koeficientem množství</t>
  </si>
  <si>
    <t>997</t>
  </si>
  <si>
    <t>Přesun sutě</t>
  </si>
  <si>
    <t>124</t>
  </si>
  <si>
    <t>997006512</t>
  </si>
  <si>
    <t>Vodorovná doprava suti na skládku s naložením na dopravní prostředek a složením přes 100 m do 1 km</t>
  </si>
  <si>
    <t>-859741767</t>
  </si>
  <si>
    <t>https://podminky.urs.cz/item/CS_URS_2022_01/997006512</t>
  </si>
  <si>
    <t>Demolovaný přístavek</t>
  </si>
  <si>
    <t>25,287      "výpočet v pol.č. 981011315</t>
  </si>
  <si>
    <t>10,996      "výpočet v pol.č. 981511116</t>
  </si>
  <si>
    <t>125</t>
  </si>
  <si>
    <t>997006519</t>
  </si>
  <si>
    <t>Vodorovná doprava suti na skládku Příplatek k ceně -6512 za každý další i započatý 1 km</t>
  </si>
  <si>
    <t>-1667437787</t>
  </si>
  <si>
    <t>https://podminky.urs.cz/item/CS_URS_2022_01/997006519</t>
  </si>
  <si>
    <t>36,283*9   "předpoklad skládka do 10km</t>
  </si>
  <si>
    <t>126</t>
  </si>
  <si>
    <t>997013111</t>
  </si>
  <si>
    <t>Vnitrostaveništní doprava suti a vybouraných hmot vodorovně do 50 m svisle s použitím mechanizace pro budovy a haly výšky do 6 m</t>
  </si>
  <si>
    <t>-738545915</t>
  </si>
  <si>
    <t>https://podminky.urs.cz/item/CS_URS_2022_01/997013111</t>
  </si>
  <si>
    <t>121,752     "celková suť</t>
  </si>
  <si>
    <t>-17,16        "odpočet bourané asfaltové komunikace</t>
  </si>
  <si>
    <t>-36,283      "odpočet demolovaného přístavku</t>
  </si>
  <si>
    <t>127</t>
  </si>
  <si>
    <t>997013501</t>
  </si>
  <si>
    <t>Odvoz suti a vybouraných hmot na skládku nebo meziskládku se složením, na vzdálenost do 1 km</t>
  </si>
  <si>
    <t>-649646710</t>
  </si>
  <si>
    <t>https://podminky.urs.cz/item/CS_URS_2022_01/997013501</t>
  </si>
  <si>
    <t>128</t>
  </si>
  <si>
    <t>997013509</t>
  </si>
  <si>
    <t>Odvoz suti a vybouraných hmot na skládku nebo meziskládku se složením, na vzdálenost Příplatek k ceně za každý další i započatý 1 km přes 1 km</t>
  </si>
  <si>
    <t>-1313712429</t>
  </si>
  <si>
    <t>https://podminky.urs.cz/item/CS_URS_2022_01/997013509</t>
  </si>
  <si>
    <t>68,309*9  "předpoklad skládka do 10km</t>
  </si>
  <si>
    <t>129</t>
  </si>
  <si>
    <t>997013631</t>
  </si>
  <si>
    <t>Poplatek za uložení stavebního odpadu na skládce (skládkovné) směsného stavebního a demoličního zatříděného do Katalogu odpadů pod kódem 17 09 04</t>
  </si>
  <si>
    <t>983963484</t>
  </si>
  <si>
    <t>https://podminky.urs.cz/item/CS_URS_2022_01/997013631</t>
  </si>
  <si>
    <t>130</t>
  </si>
  <si>
    <t>997221551</t>
  </si>
  <si>
    <t>Vodorovná doprava suti bez naložení, ale se složením a s hrubým urovnáním ze sypkých materiálů, na vzdálenost do 1 km</t>
  </si>
  <si>
    <t>421234858</t>
  </si>
  <si>
    <t>https://podminky.urs.cz/item/CS_URS_2022_01/997221551</t>
  </si>
  <si>
    <t>Bouraná asfaltová zpevněná plocha</t>
  </si>
  <si>
    <t>17,16    "výpočet v pol.č. 113107142</t>
  </si>
  <si>
    <t>131</t>
  </si>
  <si>
    <t>997221559</t>
  </si>
  <si>
    <t>Vodorovná doprava suti bez naložení, ale se složením a s hrubým urovnáním Příplatek k ceně za každý další i započatý 1 km přes 1 km</t>
  </si>
  <si>
    <t>-2031036629</t>
  </si>
  <si>
    <t>https://podminky.urs.cz/item/CS_URS_2022_01/997221559</t>
  </si>
  <si>
    <t>17,16*9  "předpoklad skládka do 10km</t>
  </si>
  <si>
    <t>132</t>
  </si>
  <si>
    <t>997221611</t>
  </si>
  <si>
    <t>Nakládání na dopravní prostředky pro vodorovnou dopravu suti</t>
  </si>
  <si>
    <t>225175218</t>
  </si>
  <si>
    <t>https://podminky.urs.cz/item/CS_URS_2022_01/997221611</t>
  </si>
  <si>
    <t>133</t>
  </si>
  <si>
    <t>997221875</t>
  </si>
  <si>
    <t>Poplatek za uložení stavebního odpadu na recyklační skládce (skládkovné) asfaltového bez obsahu dehtu zatříděného do Katalogu odpadů pod kódem 17 03 02</t>
  </si>
  <si>
    <t>-1247856599</t>
  </si>
  <si>
    <t>https://podminky.urs.cz/item/CS_URS_2022_01/997221875</t>
  </si>
  <si>
    <t>998</t>
  </si>
  <si>
    <t>Přesun hmot</t>
  </si>
  <si>
    <t>134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</si>
  <si>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</si>
  <si>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</si>
  <si>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1591081428</t>
  </si>
  <si>
    <t>https://podminky.urs.cz/item/CS_URS_2022_01/998011001</t>
  </si>
  <si>
    <t>PSV</t>
  </si>
  <si>
    <t>Práce a dodávky PSV</t>
  </si>
  <si>
    <t>711</t>
  </si>
  <si>
    <t>Izolace proti vodě, vlhkosti a plynům</t>
  </si>
  <si>
    <t>135</t>
  </si>
  <si>
    <t>711111001</t>
  </si>
  <si>
    <t>Provedení izolace proti zemní vlhkosti natěradly a tmely za studena na ploše vodorovné V nátěrem penetračním</t>
  </si>
  <si>
    <t>354220280</t>
  </si>
  <si>
    <t>https://podminky.urs.cz/item/CS_URS_2022_01/711111001</t>
  </si>
  <si>
    <t>16,5*4,03</t>
  </si>
  <si>
    <t>136</t>
  </si>
  <si>
    <t>11163150</t>
  </si>
  <si>
    <t>lak penetrační asfaltový</t>
  </si>
  <si>
    <t>-558659883</t>
  </si>
  <si>
    <t>66,495*0,00033 'Přepočtené koeficientem množství</t>
  </si>
  <si>
    <t>137</t>
  </si>
  <si>
    <t>711112001</t>
  </si>
  <si>
    <t>Provedení izolace proti zemní vlhkosti natěradly a tmely za studena na ploše svislé S nátěrem penetračním</t>
  </si>
  <si>
    <t>1420190729</t>
  </si>
  <si>
    <t>https://podminky.urs.cz/item/CS_URS_2022_01/711112001</t>
  </si>
  <si>
    <t>viz. výkres č. D.1.2-02, D.1.1.8 a 9</t>
  </si>
  <si>
    <t>(4,0+13,72)*0,85</t>
  </si>
  <si>
    <t>(4,03+2,8)*1,1</t>
  </si>
  <si>
    <t>138</t>
  </si>
  <si>
    <t>-1617433867</t>
  </si>
  <si>
    <t>22,575*0,00034 'Přepočtené koeficientem množství</t>
  </si>
  <si>
    <t>139</t>
  </si>
  <si>
    <t>711141559</t>
  </si>
  <si>
    <t>Provedení izolace proti zemní vlhkosti pásy přitavením NAIP na ploše vodorovné V</t>
  </si>
  <si>
    <t>1323934205</t>
  </si>
  <si>
    <t>https://podminky.urs.cz/item/CS_URS_2022_01/711141559</t>
  </si>
  <si>
    <t>140</t>
  </si>
  <si>
    <t>62853004</t>
  </si>
  <si>
    <t>pás asfaltový natavitelný modifikovaný SBS tl 4,0mm s vložkou ze skleněné tkaniny a spalitelnou PE fólií nebo jemnozrnným minerálním posypem na horním povrchu</t>
  </si>
  <si>
    <t>-521173417</t>
  </si>
  <si>
    <t>66,495*1,1655 'Přepočtené koeficientem množství</t>
  </si>
  <si>
    <t>141</t>
  </si>
  <si>
    <t>711142559</t>
  </si>
  <si>
    <t>Provedení izolace proti zemní vlhkosti pásy přitavením NAIP na ploše svislé S</t>
  </si>
  <si>
    <t>-1368627636</t>
  </si>
  <si>
    <t>https://podminky.urs.cz/item/CS_URS_2022_01/711142559</t>
  </si>
  <si>
    <t>22,575    "výpočet v pol.č. 711112001</t>
  </si>
  <si>
    <t>142</t>
  </si>
  <si>
    <t>-8919126</t>
  </si>
  <si>
    <t>22,575*1,221 'Přepočtené koeficientem množství</t>
  </si>
  <si>
    <t>143</t>
  </si>
  <si>
    <t>998711101</t>
  </si>
  <si>
    <t>Přesun hmot pro izolace proti vodě, vlhkosti a plynům stanovený z hmotnosti přesunovaného materiálu vodorovná dopravní vzdálenost do 50 m v objektech výšky do 6 m</t>
  </si>
  <si>
    <t>-189084673</t>
  </si>
  <si>
    <t>https://podminky.urs.cz/item/CS_URS_2022_01/998711101</t>
  </si>
  <si>
    <t>712</t>
  </si>
  <si>
    <t>Povlakové krytiny</t>
  </si>
  <si>
    <t>144</t>
  </si>
  <si>
    <t>712331111</t>
  </si>
  <si>
    <t>Provedení povlakové krytiny střech plochých do 10° pásy na sucho podkladní samolepící asfaltový pás</t>
  </si>
  <si>
    <t>300454017</t>
  </si>
  <si>
    <t>https://podminky.urs.cz/item/CS_URS_2022_01/712331111</t>
  </si>
  <si>
    <t>viz. výkres č. D.1.1.7 a 8</t>
  </si>
  <si>
    <t>Skladba S5</t>
  </si>
  <si>
    <t>15,94*4,54</t>
  </si>
  <si>
    <t>145</t>
  </si>
  <si>
    <t>62866281</t>
  </si>
  <si>
    <t>pás asfaltový samolepicí modifikovaný SBS tl 3,0mm s vložkou ze skleněné tkaniny se spalitelnou fólií nebo jemnozrnným minerálním posypem nebo textilií na horním povrchu</t>
  </si>
  <si>
    <t>620878825</t>
  </si>
  <si>
    <t>72,368*1,1655 'Přepočtené koeficientem množství</t>
  </si>
  <si>
    <t>146</t>
  </si>
  <si>
    <t>712363352</t>
  </si>
  <si>
    <t>Povlakové krytiny střech plochých do 10° z tvarovaných poplastovaných lišt pro mPVC vnitřní koutová lišta rš 100 mm</t>
  </si>
  <si>
    <t>1187603399</t>
  </si>
  <si>
    <t>https://podminky.urs.cz/item/CS_URS_2022_01/712363352</t>
  </si>
  <si>
    <t>viz. výkres č. D.1.1.7, 8 a 9</t>
  </si>
  <si>
    <t>(15,82+14,58)*2    "kolem atik a stěn</t>
  </si>
  <si>
    <t>15,82*2    "žlab</t>
  </si>
  <si>
    <t>147</t>
  </si>
  <si>
    <t>712363353</t>
  </si>
  <si>
    <t>Povlakové krytiny střech plochých do 10° z tvarovaných poplastovaných lišt pro mPVC vnější koutová lišta rš 100 mm</t>
  </si>
  <si>
    <t>-1152257811</t>
  </si>
  <si>
    <t>https://podminky.urs.cz/item/CS_URS_2022_01/712363353</t>
  </si>
  <si>
    <t>3,78*2+15,82     "hrana nové atiky</t>
  </si>
  <si>
    <t>148</t>
  </si>
  <si>
    <t>712363354</t>
  </si>
  <si>
    <t>Povlakové krytiny střech plochých do 10° z tvarovaných poplastovaných lišt pro mPVC stěnová lišta vyhnutá rš 71 mm</t>
  </si>
  <si>
    <t>1019618256</t>
  </si>
  <si>
    <t>https://podminky.urs.cz/item/CS_URS_2022_01/712363354</t>
  </si>
  <si>
    <t>Vytažená izolace na stávající stěny a atiky</t>
  </si>
  <si>
    <t>10,8*2+11,5+4,17</t>
  </si>
  <si>
    <t>149</t>
  </si>
  <si>
    <t>712363607</t>
  </si>
  <si>
    <t>Provedení povlakové krytiny střech plochých do 10° s mechanicky kotvenou izolací včetně položení fólie a horkovzdušného svaření tl. tepelné izolace přes 240 mm budovy výšky do 18 m, kotvené do betonu lehčeného nebo zdiva vnitřní pole</t>
  </si>
  <si>
    <t>-347071228</t>
  </si>
  <si>
    <t>https://podminky.urs.cz/item/CS_URS_2022_01/712363607</t>
  </si>
  <si>
    <t>Skladba S7</t>
  </si>
  <si>
    <t>11,5*10,8</t>
  </si>
  <si>
    <t>150</t>
  </si>
  <si>
    <t>28322014</t>
  </si>
  <si>
    <t>fólie hydroizolační střešní mPVC mechanicky kotvená tl 1,2mm šedá</t>
  </si>
  <si>
    <t>-955878915</t>
  </si>
  <si>
    <t>196,568*1,1655 'Přepočtené koeficientem množství</t>
  </si>
  <si>
    <t>151</t>
  </si>
  <si>
    <t>712391172</t>
  </si>
  <si>
    <t>Provedení povlakové krytiny střech plochých do 10° -ostatní práce provedení vrstvy textilní ochranné</t>
  </si>
  <si>
    <t>-271921089</t>
  </si>
  <si>
    <t>https://podminky.urs.cz/item/CS_URS_2022_01/712391172</t>
  </si>
  <si>
    <t>152</t>
  </si>
  <si>
    <t>69311020</t>
  </si>
  <si>
    <t>geotextilie netkaná separační, ochranná, filtrační, drenážní PP 130g/m2</t>
  </si>
  <si>
    <t>1251294775</t>
  </si>
  <si>
    <t>196,568*1,155 'Přepočtené koeficientem množství</t>
  </si>
  <si>
    <t>153</t>
  </si>
  <si>
    <t>712831101</t>
  </si>
  <si>
    <t>Provedení povlakové krytiny střech samostatným vytažením izolačního povlaku pásy na sucho na konstrukce převyšující úroveň střechy, AIP, NAIP nebo tkaninou</t>
  </si>
  <si>
    <t>50777993</t>
  </si>
  <si>
    <t>https://podminky.urs.cz/item/CS_URS_2022_01/712831101</t>
  </si>
  <si>
    <t>SAMOLEPÍCÍ SBS PÁS</t>
  </si>
  <si>
    <t>Skladba S5 - vytažení na atiku</t>
  </si>
  <si>
    <t>(15,82+3,78*2)*(0,49+0,5)</t>
  </si>
  <si>
    <t>(10,8*2+11,5+4,17)*0,56</t>
  </si>
  <si>
    <t>GEOTEXTILIE</t>
  </si>
  <si>
    <t>(15,82+3,78*2)*(0,49+0,3)</t>
  </si>
  <si>
    <t>(10,8*2+11,5+4,17)*0,3</t>
  </si>
  <si>
    <t>154</t>
  </si>
  <si>
    <t>-1645949497</t>
  </si>
  <si>
    <t>44,017*1,2 'Přepočtené koeficientem množství</t>
  </si>
  <si>
    <t>155</t>
  </si>
  <si>
    <t>-2086797026</t>
  </si>
  <si>
    <t>29,651*1,2 'Přepočtené koeficientem množství</t>
  </si>
  <si>
    <t>156</t>
  </si>
  <si>
    <t>712861705</t>
  </si>
  <si>
    <t>Provedení povlakové krytiny střech samostatným vytažením izolačního povlaku fólií na konstrukce převyšující úroveň střechy, přilepenou se svařovanými spoji</t>
  </si>
  <si>
    <t>-551753042</t>
  </si>
  <si>
    <t>https://podminky.urs.cz/item/CS_URS_2022_01/712861705</t>
  </si>
  <si>
    <t>157</t>
  </si>
  <si>
    <t>1792099266</t>
  </si>
  <si>
    <t>158</t>
  </si>
  <si>
    <t>998712101</t>
  </si>
  <si>
    <t>Přesun hmot pro povlakové krytiny stanovený z hmotnosti přesunovaného materiálu vodorovná dopravní vzdálenost do 50 m v objektech výšky do 6 m</t>
  </si>
  <si>
    <t>1025655362</t>
  </si>
  <si>
    <t>https://podminky.urs.cz/item/CS_URS_2022_01/998712101</t>
  </si>
  <si>
    <t>713</t>
  </si>
  <si>
    <t>Izolace tepelné</t>
  </si>
  <si>
    <t>159</t>
  </si>
  <si>
    <t>713121111</t>
  </si>
  <si>
    <t>Montáž tepelné izolace podlah rohožemi, pásy, deskami, dílci, bloky (izolační materiál ve specifikaci) kladenými volně jednovrstvá</t>
  </si>
  <si>
    <t>-1053358224</t>
  </si>
  <si>
    <t>https://podminky.urs.cz/item/CS_URS_2022_01/713121111</t>
  </si>
  <si>
    <t>160</t>
  </si>
  <si>
    <t>28375033</t>
  </si>
  <si>
    <t>deska EPS 150 pro konstrukce s vysokým zatížením λ=0,035 tl 150mm</t>
  </si>
  <si>
    <t>1790131825</t>
  </si>
  <si>
    <t>56,283*1,02 'Přepočtené koeficientem množství</t>
  </si>
  <si>
    <t>161</t>
  </si>
  <si>
    <t>713131141</t>
  </si>
  <si>
    <t>Montáž tepelné izolace stěn rohožemi, pásy, deskami, dílci, bloky (izolační materiál ve specifikaci) lepením celoplošně</t>
  </si>
  <si>
    <t>-1273924999</t>
  </si>
  <si>
    <t>https://podminky.urs.cz/item/CS_URS_2022_01/713131141</t>
  </si>
  <si>
    <t>162</t>
  </si>
  <si>
    <t>28376442</t>
  </si>
  <si>
    <t>deska z polystyrénu XPS, hrana rovná a strukturovaný povrch 300kPa tl 80mm</t>
  </si>
  <si>
    <t>-592385467</t>
  </si>
  <si>
    <t>22,575*1,05 'Přepočtené koeficientem množství</t>
  </si>
  <si>
    <t>163</t>
  </si>
  <si>
    <t>713131143</t>
  </si>
  <si>
    <t>Montáž tepelné izolace stěn rohožemi, pásy, deskami, dílci, bloky (izolační materiál ve specifikaci) lepením celoplošně s mechanickým kotvením</t>
  </si>
  <si>
    <t>2139313491</t>
  </si>
  <si>
    <t>https://podminky.urs.cz/item/CS_URS_2022_01/713131143</t>
  </si>
  <si>
    <t>Kolem atiky</t>
  </si>
  <si>
    <t>(14,02+4,23*2)*0,662</t>
  </si>
  <si>
    <t>5,82*0,538     "zateplení nosníku C1</t>
  </si>
  <si>
    <t>Věnce v závětří</t>
  </si>
  <si>
    <t>3,78*0,288*2</t>
  </si>
  <si>
    <t>164</t>
  </si>
  <si>
    <t>28375936</t>
  </si>
  <si>
    <t>deska EPS 70 fasádní λ=0,039 tl 80mm</t>
  </si>
  <si>
    <t>2014854442</t>
  </si>
  <si>
    <t>20,19*1,02 'Přepočtené koeficientem množství</t>
  </si>
  <si>
    <t>165</t>
  </si>
  <si>
    <t>713141151</t>
  </si>
  <si>
    <t>Montáž tepelné izolace střech plochých rohožemi, pásy, deskami, dílci, bloky (izolační materiál ve specifikaci) kladenými volně jednovrstvá</t>
  </si>
  <si>
    <t>1981296560</t>
  </si>
  <si>
    <t>https://podminky.urs.cz/item/CS_URS_2022_01/713141151</t>
  </si>
  <si>
    <t>15,94*4,54*2</t>
  </si>
  <si>
    <t>11,5*10,8*2</t>
  </si>
  <si>
    <t>166</t>
  </si>
  <si>
    <t>28372309</t>
  </si>
  <si>
    <t>deska EPS 100 pro konstrukce s běžným zatížením λ=0,037 tl 100mm</t>
  </si>
  <si>
    <t>-1748481725</t>
  </si>
  <si>
    <t>196,568*1,02 'Přepočtené koeficientem množství</t>
  </si>
  <si>
    <t>167</t>
  </si>
  <si>
    <t>28372319</t>
  </si>
  <si>
    <t>deska EPS 100 pro konstrukce s běžným zatížením λ=0,037 tl 160mm</t>
  </si>
  <si>
    <t>-1043601091</t>
  </si>
  <si>
    <t>168</t>
  </si>
  <si>
    <t>713141263</t>
  </si>
  <si>
    <t>Montáž tepelné izolace střech plochých mechanické přikotvení šrouby včetně dodávky šroubů, bez položení tepelné izolace tl. izolace přes 240 mm do betonu</t>
  </si>
  <si>
    <t>735392869</t>
  </si>
  <si>
    <t>https://podminky.urs.cz/item/CS_URS_2022_01/713141263</t>
  </si>
  <si>
    <t>169</t>
  </si>
  <si>
    <t>713141336</t>
  </si>
  <si>
    <t>Montáž tepelné izolace střech plochých spádovými klíny v ploše přilepenými za studena nízkoexpanzní (PUR) pěnou</t>
  </si>
  <si>
    <t>-660098193</t>
  </si>
  <si>
    <t>https://podminky.urs.cz/item/CS_URS_2022_01/713141336</t>
  </si>
  <si>
    <t>170</t>
  </si>
  <si>
    <t>28376141</t>
  </si>
  <si>
    <t>klín izolační z pěnového polystyrenu EPS 100 spád do 5%</t>
  </si>
  <si>
    <t>739935752</t>
  </si>
  <si>
    <t>15,94*4,54*0,03</t>
  </si>
  <si>
    <t>2,171*1,02 'Přepočtené koeficientem množství</t>
  </si>
  <si>
    <t>171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</si>
  <si>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</si>
  <si>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</si>
  <si>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-2087435868</t>
  </si>
  <si>
    <t>https://podminky.urs.cz/item/CS_URS_2022_01/713141396</t>
  </si>
  <si>
    <t>Skladba S5 - atika</t>
  </si>
  <si>
    <t>(15,94+4,54*2)*0,5</t>
  </si>
  <si>
    <t>172</t>
  </si>
  <si>
    <t>-1276909125</t>
  </si>
  <si>
    <t>12,51*1,02 'Přepočtené koeficientem množství</t>
  </si>
  <si>
    <t>173</t>
  </si>
  <si>
    <t>998713101</t>
  </si>
  <si>
    <t>Přesun hmot pro izolace tepelné stanovený z hmotnosti přesunovaného materiálu vodorovná dopravní vzdálenost do 50 m v objektech výšky do 6 m</t>
  </si>
  <si>
    <t>-926840693</t>
  </si>
  <si>
    <t>https://podminky.urs.cz/item/CS_URS_2022_01/998713101</t>
  </si>
  <si>
    <t>721</t>
  </si>
  <si>
    <t>Zdravotechnika - vnitřní kanalizace</t>
  </si>
  <si>
    <t>174</t>
  </si>
  <si>
    <t>721239221</t>
  </si>
  <si>
    <t>Střešní vtoky (vpusti) montáž střešních vtoků ostatních typů s vodorovným odtokem DN 75/110</t>
  </si>
  <si>
    <t>-789793934</t>
  </si>
  <si>
    <t>https://podminky.urs.cz/item/CS_URS_2022_01/721239221</t>
  </si>
  <si>
    <t>viz. výkres č. D.1.1.7</t>
  </si>
  <si>
    <t>175</t>
  </si>
  <si>
    <t>56231120</t>
  </si>
  <si>
    <t>vtok střešní vodorovný s manžetou pro PVC-P hydroizolaci plochých střech se záchytným košem DN 75/110/125</t>
  </si>
  <si>
    <t>-1010123581</t>
  </si>
  <si>
    <t>176</t>
  </si>
  <si>
    <t>998721101</t>
  </si>
  <si>
    <t>Přesun hmot pro vnitřní kanalizace stanovený z hmotnosti přesunovaného materiálu vodorovná dopravní vzdálenost do 50 m v objektech výšky do 6 m</t>
  </si>
  <si>
    <t>1498378584</t>
  </si>
  <si>
    <t>https://podminky.urs.cz/item/CS_URS_2022_01/998721101</t>
  </si>
  <si>
    <t>762</t>
  </si>
  <si>
    <t>Konstrukce tesařské</t>
  </si>
  <si>
    <t>177</t>
  </si>
  <si>
    <t>762361313</t>
  </si>
  <si>
    <t>Konstrukční vrstva pod klempířské prvky pro oplechování horních ploch zdí a nadezdívek (atik) z desek dřevoštěpkových šroubovaných do podkladu, tloušťky desky 25 mm</t>
  </si>
  <si>
    <t>947555160</t>
  </si>
  <si>
    <t>https://podminky.urs.cz/item/CS_URS_2022_01/762361313</t>
  </si>
  <si>
    <t>NOvá atika</t>
  </si>
  <si>
    <t>(3,78*2+16,72)*0,49     "hrana nové atiky</t>
  </si>
  <si>
    <t>178</t>
  </si>
  <si>
    <t>998762101</t>
  </si>
  <si>
    <t>Přesun hmot pro konstrukce tesařské stanovený z hmotnosti přesunovaného materiálu vodorovná dopravní vzdálenost do 50 m v objektech výšky do 6 m</t>
  </si>
  <si>
    <t>-1864091634</t>
  </si>
  <si>
    <t>https://podminky.urs.cz/item/CS_URS_2022_01/998762101</t>
  </si>
  <si>
    <t>763</t>
  </si>
  <si>
    <t>Konstrukce suché výstavby</t>
  </si>
  <si>
    <t>179</t>
  </si>
  <si>
    <t>763131411</t>
  </si>
  <si>
    <t>Podhled ze sádrokartonových desek dvouvrstvá zavěšená spodní konstrukce z ocelových profilů CD, UD jednoduše opláštěná deskou standardní A, tl. 12,5 mm, bez izolace</t>
  </si>
  <si>
    <t>652891589</t>
  </si>
  <si>
    <t>https://podminky.urs.cz/item/CS_URS_2022_01/763131411</t>
  </si>
  <si>
    <t>5,55*10,1+4,05*1,9+3,0*2,58</t>
  </si>
  <si>
    <t>5,55*10,1+5,25*1,9+5,77*2,58-1,57*0,4</t>
  </si>
  <si>
    <t>Šatna 3</t>
  </si>
  <si>
    <t>6,97*10,1</t>
  </si>
  <si>
    <t>180</t>
  </si>
  <si>
    <t>763131714</t>
  </si>
  <si>
    <t>Podhled ze sádrokartonových desek ostatní práce a konstrukce na podhledech ze sádrokartonových desek základní penetrační nátěr</t>
  </si>
  <si>
    <t>-338515552</t>
  </si>
  <si>
    <t>https://podminky.urs.cz/item/CS_URS_2022_01/763131714</t>
  </si>
  <si>
    <t>181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</si>
  <si>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</si>
  <si>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</si>
  <si>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-2088244227</t>
  </si>
  <si>
    <t>https://podminky.urs.cz/item/CS_URS_2022_01/998763301</t>
  </si>
  <si>
    <t>764</t>
  </si>
  <si>
    <t>Konstrukce klempířské</t>
  </si>
  <si>
    <t>182</t>
  </si>
  <si>
    <t>764002851</t>
  </si>
  <si>
    <t>Demontáž klempířských konstrukcí oplechování parapetů do suti</t>
  </si>
  <si>
    <t>1169934992</t>
  </si>
  <si>
    <t>https://podminky.urs.cz/item/CS_URS_2022_01/764002851</t>
  </si>
  <si>
    <t>3,84+4,0+1,95</t>
  </si>
  <si>
    <t>183</t>
  </si>
  <si>
    <t>764004801</t>
  </si>
  <si>
    <t>Demontáž klempířských konstrukcí žlabu podokapního do suti</t>
  </si>
  <si>
    <t>633098982</t>
  </si>
  <si>
    <t>https://podminky.urs.cz/item/CS_URS_2022_01/764004801</t>
  </si>
  <si>
    <t>viz. výkres č. D.1.1.3</t>
  </si>
  <si>
    <t>11,5</t>
  </si>
  <si>
    <t>184</t>
  </si>
  <si>
    <t>764004861</t>
  </si>
  <si>
    <t>Demontáž klempířských konstrukcí svodu do suti</t>
  </si>
  <si>
    <t>261731349</t>
  </si>
  <si>
    <t>https://podminky.urs.cz/item/CS_URS_2022_01/764004861</t>
  </si>
  <si>
    <t>5,0</t>
  </si>
  <si>
    <t>185</t>
  </si>
  <si>
    <t>764214611</t>
  </si>
  <si>
    <t>Oplechování horních ploch zdí a nadezdívek (atik) z pozinkovaného plechu s povrchovou úpravou mechanicky kotvené přes rš 800 mm</t>
  </si>
  <si>
    <t>1305274302</t>
  </si>
  <si>
    <t>https://podminky.urs.cz/item/CS_URS_2022_01/764214611</t>
  </si>
  <si>
    <t>(16,72+3,78*2)*1,0</t>
  </si>
  <si>
    <t>186</t>
  </si>
  <si>
    <t>764216403</t>
  </si>
  <si>
    <t>Oplechování parapetů z pozinkovaného plechu rovných mechanicky kotvené, bez rohů rš 250 mm</t>
  </si>
  <si>
    <t>-256288106</t>
  </si>
  <si>
    <t>https://podminky.urs.cz/item/CS_URS_2022_01/764216403</t>
  </si>
  <si>
    <t>187</t>
  </si>
  <si>
    <t>998764101</t>
  </si>
  <si>
    <t>Přesun hmot pro konstrukce klempířské stanovený z hmotnosti přesunovaného materiálu vodorovná dopravní vzdálenost do 50 m v objektech výšky do 6 m</t>
  </si>
  <si>
    <t>-1548386220</t>
  </si>
  <si>
    <t>https://podminky.urs.cz/item/CS_URS_2022_01/998764101</t>
  </si>
  <si>
    <t>766</t>
  </si>
  <si>
    <t>Konstrukce truhlářské</t>
  </si>
  <si>
    <t>188</t>
  </si>
  <si>
    <t>766660022</t>
  </si>
  <si>
    <t>Montáž dveřních křídel dřevěných nebo plastových otevíravých do ocelové zárubně protipožárních jednokřídlových, šířky přes 800 mm</t>
  </si>
  <si>
    <t>1467327523</t>
  </si>
  <si>
    <t>https://podminky.urs.cz/item/CS_URS_2022_01/766660022</t>
  </si>
  <si>
    <t>189</t>
  </si>
  <si>
    <t>6116534PC01.7</t>
  </si>
  <si>
    <t>dveře jednokřídlé dřevotřískové protipožární EI (EW) 30 DP3-C plné 900x1970-2100mm vč. kování a samozavírače</t>
  </si>
  <si>
    <t>-418104140</t>
  </si>
  <si>
    <t>190</t>
  </si>
  <si>
    <t>6116102PC01.8</t>
  </si>
  <si>
    <t>dveře jednokřídlé dřevotřískové protipožární EI (EW) 30 DP3-C plné 870x1970-2100mm vč. kování a samozavírače</t>
  </si>
  <si>
    <t>-962968173</t>
  </si>
  <si>
    <t>191</t>
  </si>
  <si>
    <t>766694113</t>
  </si>
  <si>
    <t>Montáž ostatních truhlářských konstrukcí parapetních desek dřevěných nebo plastových šířky do 300 mm, délky přes 1600 do 2600 mm</t>
  </si>
  <si>
    <t>403400731</t>
  </si>
  <si>
    <t>https://podminky.urs.cz/item/CS_URS_2022_01/766694113</t>
  </si>
  <si>
    <t>1,0      "O1</t>
  </si>
  <si>
    <t>1,0         "O2</t>
  </si>
  <si>
    <t>192</t>
  </si>
  <si>
    <t>766694115</t>
  </si>
  <si>
    <t>Montáž ostatních truhlářských konstrukcí parapetních desek dřevěných nebo plastových šířky do 300 mm, délky přes 3600 mm</t>
  </si>
  <si>
    <t>652883899</t>
  </si>
  <si>
    <t>https://podminky.urs.cz/item/CS_URS_2022_01/766694115</t>
  </si>
  <si>
    <t>1,0       "O3</t>
  </si>
  <si>
    <t>193</t>
  </si>
  <si>
    <t>61144401</t>
  </si>
  <si>
    <t>parapet plastový vnitřní komůrkový tl 20mm š 250mm</t>
  </si>
  <si>
    <t>-1840095209</t>
  </si>
  <si>
    <t>2,28      "O1</t>
  </si>
  <si>
    <t>2,5         "O2</t>
  </si>
  <si>
    <t>5,22       "O3</t>
  </si>
  <si>
    <t>194</t>
  </si>
  <si>
    <t>61144019</t>
  </si>
  <si>
    <t>koncovka k parapetu plastovému vnitřnímu 1 pár</t>
  </si>
  <si>
    <t>sada</t>
  </si>
  <si>
    <t>918730717</t>
  </si>
  <si>
    <t>195</t>
  </si>
  <si>
    <t>998766101</t>
  </si>
  <si>
    <t>Přesun hmot pro konstrukce truhlářské stanovený z hmotnosti přesunovaného materiálu vodorovná dopravní vzdálenost do 50 m v objektech výšky do 6 m</t>
  </si>
  <si>
    <t>-1781826279</t>
  </si>
  <si>
    <t>https://podminky.urs.cz/item/CS_URS_2022_01/998766101</t>
  </si>
  <si>
    <t>767</t>
  </si>
  <si>
    <t>Konstrukce zámečnické</t>
  </si>
  <si>
    <t>196</t>
  </si>
  <si>
    <t>767161r01.2</t>
  </si>
  <si>
    <t>Výroba, dodávka a montáž ocelového zábradlí ozn. Z1 na rampě a přidružených schodištích vč. povrchové úpravy, spojovacích a kotevních prvků, dílenské dokumentace</t>
  </si>
  <si>
    <t>1945980529</t>
  </si>
  <si>
    <t>197</t>
  </si>
  <si>
    <t>767161r01.3</t>
  </si>
  <si>
    <t>Výroba, dodávka a montáž schodišťových madel délky 2,2m vč. povrchové úpravy, spojovacích a kotevních prvků, dílenské dokumentace</t>
  </si>
  <si>
    <t>-1307225534</t>
  </si>
  <si>
    <t>198</t>
  </si>
  <si>
    <t>767620128</t>
  </si>
  <si>
    <t>Montáž oken zdvojených z hliníkových nebo ocelových profilů na polyuretanovou pěnu otevíravých do zdiva, plochy přes 2,5 m2</t>
  </si>
  <si>
    <t>1704981232</t>
  </si>
  <si>
    <t>https://podminky.urs.cz/item/CS_URS_2022_01/767620128</t>
  </si>
  <si>
    <t>2,28*1,0      "O1</t>
  </si>
  <si>
    <t>2,5*1,0         "O2</t>
  </si>
  <si>
    <t>5,22*1,0       "O3</t>
  </si>
  <si>
    <t>199</t>
  </si>
  <si>
    <t>55341011</t>
  </si>
  <si>
    <t>okno Al otevíravé/sklopné trojsklo přes plochu 1m2 do v 1,5m</t>
  </si>
  <si>
    <t>-1605804315</t>
  </si>
  <si>
    <t>Poznámka k položce:
vč. kování</t>
  </si>
  <si>
    <t>200</t>
  </si>
  <si>
    <t>767640112</t>
  </si>
  <si>
    <t>Montáž dveří ocelových nebo hliníkových vchodových jednokřídlových s nadsvětlíkem</t>
  </si>
  <si>
    <t>-2101621053</t>
  </si>
  <si>
    <t>https://podminky.urs.cz/item/CS_URS_2022_01/767640112</t>
  </si>
  <si>
    <t>1,0     "D1</t>
  </si>
  <si>
    <t>201</t>
  </si>
  <si>
    <t>55341338</t>
  </si>
  <si>
    <t>dveře jednokřídlé Al prosklené s nadsvětlíkem max rozměru otvoru 3,3m2 bezpečnostní třídy RC2</t>
  </si>
  <si>
    <t>1394566278</t>
  </si>
  <si>
    <t>1,0*3,0   "D1</t>
  </si>
  <si>
    <t>202</t>
  </si>
  <si>
    <t>767640114</t>
  </si>
  <si>
    <t>Montáž dveří ocelových nebo hliníkových vchodových jednokřídlových s pevným bočním dílem a nadsvětlíkem</t>
  </si>
  <si>
    <t>-1777960344</t>
  </si>
  <si>
    <t>https://podminky.urs.cz/item/CS_URS_2022_01/767640114</t>
  </si>
  <si>
    <t>1,0     "D3</t>
  </si>
  <si>
    <t>1,0     "D5</t>
  </si>
  <si>
    <t>203</t>
  </si>
  <si>
    <t>5534133PC01.9</t>
  </si>
  <si>
    <t>dveře jednokřídlé Al prosklené s nadsvětlíkem a bočním dílem max rozměru otvoru 7,5m2 bezpečnostní třídy RC2</t>
  </si>
  <si>
    <t>-1769318592</t>
  </si>
  <si>
    <t>2,45*3,0     "D3</t>
  </si>
  <si>
    <t>1,95*3,0     "D5</t>
  </si>
  <si>
    <t>204</t>
  </si>
  <si>
    <t>767640222</t>
  </si>
  <si>
    <t>Montáž dveří ocelových nebo hliníkových vchodových dvoukřídlové s nadsvětlíkem</t>
  </si>
  <si>
    <t>-1631573313</t>
  </si>
  <si>
    <t>https://podminky.urs.cz/item/CS_URS_2022_01/767640222</t>
  </si>
  <si>
    <t>1,0     "D2</t>
  </si>
  <si>
    <t>205</t>
  </si>
  <si>
    <t>55341335</t>
  </si>
  <si>
    <t>dveře dvoukřídlé Al prosklené max rozměru otvoru 4,84m2 bezpečnostní třídy RC2</t>
  </si>
  <si>
    <t>2082916707</t>
  </si>
  <si>
    <t>1,5*3,0    "D2</t>
  </si>
  <si>
    <t>206</t>
  </si>
  <si>
    <t>767661811</t>
  </si>
  <si>
    <t>Demontáž mříží pevných nebo otevíravých</t>
  </si>
  <si>
    <t>327538888</t>
  </si>
  <si>
    <t>https://podminky.urs.cz/item/CS_URS_2022_01/767661811</t>
  </si>
  <si>
    <t>207</t>
  </si>
  <si>
    <t>998767101</t>
  </si>
  <si>
    <t>Přesun hmot pro zámečnické konstrukce stanovený z hmotnosti přesunovaného materiálu vodorovná dopravní vzdálenost do 50 m v objektech výšky do 6 m</t>
  </si>
  <si>
    <t>1893394255</t>
  </si>
  <si>
    <t>https://podminky.urs.cz/item/CS_URS_2022_01/998767101</t>
  </si>
  <si>
    <t>771</t>
  </si>
  <si>
    <t>Podlahy z dlaždic</t>
  </si>
  <si>
    <t>208</t>
  </si>
  <si>
    <t>771111011</t>
  </si>
  <si>
    <t>Příprava podkladu před provedením dlažby vysátí podlah</t>
  </si>
  <si>
    <t>-1329532171</t>
  </si>
  <si>
    <t>https://podminky.urs.cz/item/CS_URS_2022_01/771111011</t>
  </si>
  <si>
    <t>Závětří</t>
  </si>
  <si>
    <t>2,45*1,05</t>
  </si>
  <si>
    <t>209</t>
  </si>
  <si>
    <t>771121011</t>
  </si>
  <si>
    <t>Příprava podkladu před provedením dlažby nátěr penetrační na podlahu</t>
  </si>
  <si>
    <t>861642002</t>
  </si>
  <si>
    <t>https://podminky.urs.cz/item/CS_URS_2022_01/771121011</t>
  </si>
  <si>
    <t>8,473   "výpočet v pol.č. 771111011</t>
  </si>
  <si>
    <t>210</t>
  </si>
  <si>
    <t>771151022</t>
  </si>
  <si>
    <t>Příprava podkladu před provedením dlažby samonivelační stěrka min.pevnosti 30 MPa, tloušťky přes 3 do 5 mm</t>
  </si>
  <si>
    <t>1959418563</t>
  </si>
  <si>
    <t>https://podminky.urs.cz/item/CS_URS_2022_01/771151022</t>
  </si>
  <si>
    <t>211</t>
  </si>
  <si>
    <t>771161022</t>
  </si>
  <si>
    <t>Příprava podkladu před provedením dlažby montáž profilu ukončujícího profilu pro schodové hrany a ukončení dlažby</t>
  </si>
  <si>
    <t>-330645826</t>
  </si>
  <si>
    <t>https://podminky.urs.cz/item/CS_URS_2022_01/771161022</t>
  </si>
  <si>
    <t>Schodiště z exteriéru do závětří</t>
  </si>
  <si>
    <t>2,45*7</t>
  </si>
  <si>
    <t>212</t>
  </si>
  <si>
    <t>59054140</t>
  </si>
  <si>
    <t>profil schodový protiskluzový ušlechtilá ocel V2A R10 V6 2x1000mm</t>
  </si>
  <si>
    <t>676244605</t>
  </si>
  <si>
    <t>17,15*1,1 'Přepočtené koeficientem množství</t>
  </si>
  <si>
    <t>213</t>
  </si>
  <si>
    <t>771274123</t>
  </si>
  <si>
    <t>Montáž obkladů schodišť z dlaždic keramických lepených flexibilním lepidlem stupnic protiskluzných nebo reliéfních, šířky přes 250 do 300 mm</t>
  </si>
  <si>
    <t>-339671812</t>
  </si>
  <si>
    <t>https://podminky.urs.cz/item/CS_URS_2022_01/771274123</t>
  </si>
  <si>
    <t>214</t>
  </si>
  <si>
    <t>59761409</t>
  </si>
  <si>
    <t>dlažba keramická slinutá protiskluzná do interiéru i exteriéru pro vysoké mechanické namáhání přes 9 do 12ks/m2</t>
  </si>
  <si>
    <t>1960823289</t>
  </si>
  <si>
    <t>17,15*0,3</t>
  </si>
  <si>
    <t>5,145*1,1 'Přepočtené koeficientem množství</t>
  </si>
  <si>
    <t>215</t>
  </si>
  <si>
    <t>771274241</t>
  </si>
  <si>
    <t>Montáž obkladů schodišť z dlaždic keramických lepených flexibilním lepidlem podstupnic protiskluzních nebo reliéfních, výšky do 150 mm</t>
  </si>
  <si>
    <t>-1940089390</t>
  </si>
  <si>
    <t>https://podminky.urs.cz/item/CS_URS_2022_01/771274241</t>
  </si>
  <si>
    <t>216</t>
  </si>
  <si>
    <t>1502321614</t>
  </si>
  <si>
    <t>17,15*0,16</t>
  </si>
  <si>
    <t>2,744*1,1 'Přepočtené koeficientem množství</t>
  </si>
  <si>
    <t>217</t>
  </si>
  <si>
    <t>771471810</t>
  </si>
  <si>
    <t>Demontáž soklíků z dlaždic keramických kladených do malty rovných</t>
  </si>
  <si>
    <t>-700169479</t>
  </si>
  <si>
    <t>https://podminky.urs.cz/item/CS_URS_2022_01/771471810</t>
  </si>
  <si>
    <t>Zádveří</t>
  </si>
  <si>
    <t>(1,3+1,44)*2</t>
  </si>
  <si>
    <t>-0,9*2     "odpočet dveří</t>
  </si>
  <si>
    <t>(5,55+10,1)*2</t>
  </si>
  <si>
    <t>-0,9*3     "odpočet dveří</t>
  </si>
  <si>
    <t>(6,97+10,1)*2</t>
  </si>
  <si>
    <t>-0,9     "odpočet dveří</t>
  </si>
  <si>
    <t>218</t>
  </si>
  <si>
    <t>771474112</t>
  </si>
  <si>
    <t>Montáž soklů z dlaždic keramických lepených flexibilním lepidlem rovných, výšky přes 65 do 90 mm</t>
  </si>
  <si>
    <t>-545361703</t>
  </si>
  <si>
    <t>https://podminky.urs.cz/item/CS_URS_2022_01/771474112</t>
  </si>
  <si>
    <t>-1,0        "odpočet dveří</t>
  </si>
  <si>
    <t>1,05*2</t>
  </si>
  <si>
    <t>219</t>
  </si>
  <si>
    <t>59761416</t>
  </si>
  <si>
    <t>sokl-dlažba keramická slinutá hladká do interiéru i exteriéru 300x80mm</t>
  </si>
  <si>
    <t>-433367281</t>
  </si>
  <si>
    <t>25*1,1 'Přepočtené koeficientem množství</t>
  </si>
  <si>
    <t>220</t>
  </si>
  <si>
    <t>771474132</t>
  </si>
  <si>
    <t>Montáž soklů z dlaždic keramických lepených flexibilním lepidlem schodišťových stupňovitých, výšky přes 65 do 90 mm</t>
  </si>
  <si>
    <t>-823123925</t>
  </si>
  <si>
    <t>https://podminky.urs.cz/item/CS_URS_2022_01/771474132</t>
  </si>
  <si>
    <t>(0,16+0,3)*2*7</t>
  </si>
  <si>
    <t>221</t>
  </si>
  <si>
    <t>-2087384595</t>
  </si>
  <si>
    <t>22*1,1 'Přepočtené koeficientem množství</t>
  </si>
  <si>
    <t>222</t>
  </si>
  <si>
    <t>771571810</t>
  </si>
  <si>
    <t>Demontáž podlah z dlaždic keramických kladených do malty</t>
  </si>
  <si>
    <t>1451044781</t>
  </si>
  <si>
    <t>https://podminky.urs.cz/item/CS_URS_2022_01/771571810</t>
  </si>
  <si>
    <t>1,3*1,44</t>
  </si>
  <si>
    <t>5,55*10,1</t>
  </si>
  <si>
    <t>-1,45*1,59     "odpočet zádveří</t>
  </si>
  <si>
    <t>0,98*0,15+0,98*0,4    "prahy dveří</t>
  </si>
  <si>
    <t>223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</si>
  <si>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</si>
  <si>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</si>
  <si>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1199208863</t>
  </si>
  <si>
    <t>https://podminky.urs.cz/item/CS_URS_2022_01/771574263</t>
  </si>
  <si>
    <t>224</t>
  </si>
  <si>
    <t>-306739458</t>
  </si>
  <si>
    <t>8,473*1,1 'Přepočtené koeficientem množství</t>
  </si>
  <si>
    <t>225</t>
  </si>
  <si>
    <t>771591115</t>
  </si>
  <si>
    <t>Podlahy - dokončovací práce spárování silikonem</t>
  </si>
  <si>
    <t>1394369339</t>
  </si>
  <si>
    <t>https://podminky.urs.cz/item/CS_URS_2022_01/771591115</t>
  </si>
  <si>
    <t>226</t>
  </si>
  <si>
    <t>998771101</t>
  </si>
  <si>
    <t>Přesun hmot pro podlahy z dlaždic stanovený z hmotnosti přesunovaného materiálu vodorovná dopravní vzdálenost do 50 m v objektech výšky do 6 m</t>
  </si>
  <si>
    <t>1402827056</t>
  </si>
  <si>
    <t>https://podminky.urs.cz/item/CS_URS_2022_01/998771101</t>
  </si>
  <si>
    <t>776</t>
  </si>
  <si>
    <t>Podlahy povlakové</t>
  </si>
  <si>
    <t>227</t>
  </si>
  <si>
    <t>776111116</t>
  </si>
  <si>
    <t>Příprava podkladu broušení podlah stávajícího podkladu pro odstranění lepidla (po starých krytinách)</t>
  </si>
  <si>
    <t>-304583769</t>
  </si>
  <si>
    <t>https://podminky.urs.cz/item/CS_URS_2022_01/776111116</t>
  </si>
  <si>
    <t>182,612     "výpočet v pol.č. 771571810</t>
  </si>
  <si>
    <t>228</t>
  </si>
  <si>
    <t>776111117</t>
  </si>
  <si>
    <t>Příprava podkladu broušení podlah stávajícího podkladu pro odstranění nerovností (diamantovým kotoučem)</t>
  </si>
  <si>
    <t>2098273970</t>
  </si>
  <si>
    <t>https://podminky.urs.cz/item/CS_URS_2022_01/776111117</t>
  </si>
  <si>
    <t>((4,05+5,25)*0,7)+1,95*0,8     "po ubourání nosných stěn</t>
  </si>
  <si>
    <t>(1,3+1,59)*0,15    "po ubourání příčky zádveří</t>
  </si>
  <si>
    <t>229</t>
  </si>
  <si>
    <t>776111311</t>
  </si>
  <si>
    <t>Příprava podkladu vysátí podlah</t>
  </si>
  <si>
    <t>1561708350</t>
  </si>
  <si>
    <t>https://podminky.urs.cz/item/CS_URS_2022_01/776111311</t>
  </si>
  <si>
    <t>230</t>
  </si>
  <si>
    <t>776121311</t>
  </si>
  <si>
    <t>Příprava podkladu penetrace vodou ředitelná podlah</t>
  </si>
  <si>
    <t>-795254185</t>
  </si>
  <si>
    <t>https://podminky.urs.cz/item/CS_URS_2022_01/776121311</t>
  </si>
  <si>
    <t>232,89  "výpočet v pol.č. 776111311</t>
  </si>
  <si>
    <t>231</t>
  </si>
  <si>
    <t>776141122</t>
  </si>
  <si>
    <t>Příprava podkladu vyrovnání samonivelační stěrkou podlah min.pevnosti 30 MPa, tloušťky přes 3 do 5 mm</t>
  </si>
  <si>
    <t>-343744696</t>
  </si>
  <si>
    <t>https://podminky.urs.cz/item/CS_URS_2022_01/776141122</t>
  </si>
  <si>
    <t>232,89   "výpočet v pol.č. 776111311</t>
  </si>
  <si>
    <t>232</t>
  </si>
  <si>
    <t>776231111</t>
  </si>
  <si>
    <t>Montáž podlahovin z vinylu lepením lamel nebo čtverců standardním lepidlem</t>
  </si>
  <si>
    <t>-1956417800</t>
  </si>
  <si>
    <t>https://podminky.urs.cz/item/CS_URS_2022_01/776231111</t>
  </si>
  <si>
    <t>233</t>
  </si>
  <si>
    <t>28411052</t>
  </si>
  <si>
    <t>dílce vinylové tl 3,0mm, nášlapná vrstva 0,70mm, úprava PUR, třída zátěže 23/34/43, otlak 0,05mm, R10, třída otěru T, hořlavost Bfl S1, bez ftalátů</t>
  </si>
  <si>
    <t>-1339627636</t>
  </si>
  <si>
    <t>-10,714   "odpočet zádveří - výpočet v pol.č. 69752121</t>
  </si>
  <si>
    <t>222,176*1,1 'Přepočtené koeficientem množství</t>
  </si>
  <si>
    <t>234</t>
  </si>
  <si>
    <t>69752121</t>
  </si>
  <si>
    <t>koberec čistící zóna, střižená smyčka, vlákno PA Econyl, 920g/m2, zátěž 33, Bfl-S1, záda vinyl</t>
  </si>
  <si>
    <t>1903918348</t>
  </si>
  <si>
    <t>10,714*1,1 'Přepočtené koeficientem množství</t>
  </si>
  <si>
    <t>235</t>
  </si>
  <si>
    <t>776421111</t>
  </si>
  <si>
    <t>Montáž lišt obvodových lepených</t>
  </si>
  <si>
    <t>-1729028934</t>
  </si>
  <si>
    <t>https://podminky.urs.cz/item/CS_URS_2022_01/776421111</t>
  </si>
  <si>
    <t>(5,55+14,58)*2</t>
  </si>
  <si>
    <t>-0,9-0,87      "odpočet dveří</t>
  </si>
  <si>
    <t>(6,82+14,58)*2</t>
  </si>
  <si>
    <t>-1,95          "odpočet dveří</t>
  </si>
  <si>
    <t>236</t>
  </si>
  <si>
    <t>28411009</t>
  </si>
  <si>
    <t>lišta soklová PVC 18x80mm</t>
  </si>
  <si>
    <t>362341192</t>
  </si>
  <si>
    <t>111,71*1,1 'Přepočtené koeficientem množství</t>
  </si>
  <si>
    <t>237</t>
  </si>
  <si>
    <t>776421312</t>
  </si>
  <si>
    <t>Montáž lišt přechodových šroubovaných</t>
  </si>
  <si>
    <t>-1711150079</t>
  </si>
  <si>
    <t>https://podminky.urs.cz/item/CS_URS_2022_01/776421312</t>
  </si>
  <si>
    <t>Přechod čistící zóna / vinyl</t>
  </si>
  <si>
    <t>0,9*2+1,0</t>
  </si>
  <si>
    <t>238</t>
  </si>
  <si>
    <t>55343115</t>
  </si>
  <si>
    <t>profil přechodový Al narážecí 30mm dub, buk, javor, třešeň</t>
  </si>
  <si>
    <t>-652079604</t>
  </si>
  <si>
    <t>2,8*1,02 'Přepočtené koeficientem množství</t>
  </si>
  <si>
    <t>239</t>
  </si>
  <si>
    <t>776991111</t>
  </si>
  <si>
    <t>Ostatní práce spárování silikonem</t>
  </si>
  <si>
    <t>1186399786</t>
  </si>
  <si>
    <t>https://podminky.urs.cz/item/CS_URS_2022_01/776991111</t>
  </si>
  <si>
    <t>240</t>
  </si>
  <si>
    <t>776991121</t>
  </si>
  <si>
    <t>Ostatní práce údržba nových podlahovin po pokládce čištění základní</t>
  </si>
  <si>
    <t>612163917</t>
  </si>
  <si>
    <t>https://podminky.urs.cz/item/CS_URS_2022_01/776991121</t>
  </si>
  <si>
    <t>241</t>
  </si>
  <si>
    <t>998776101</t>
  </si>
  <si>
    <t>Přesun hmot pro podlahy povlakové stanovený z hmotnosti přesunovaného materiálu vodorovná dopravní vzdálenost do 50 m v objektech výšky do 6 m</t>
  </si>
  <si>
    <t>-2045780379</t>
  </si>
  <si>
    <t>https://podminky.urs.cz/item/CS_URS_2022_01/998776101</t>
  </si>
  <si>
    <t>783</t>
  </si>
  <si>
    <t>Dokončovací práce - nátěry</t>
  </si>
  <si>
    <t>242</t>
  </si>
  <si>
    <t>783314201</t>
  </si>
  <si>
    <t>Základní antikorozní nátěr zámečnických konstrukcí jednonásobný syntetický standardní</t>
  </si>
  <si>
    <t>1373923144</t>
  </si>
  <si>
    <t>https://podminky.urs.cz/item/CS_URS_2022_01/783314201</t>
  </si>
  <si>
    <t>HEA100 - 0,561 m2/m</t>
  </si>
  <si>
    <t>1,2*0,561*4</t>
  </si>
  <si>
    <t>HEA120 - 0,677 m2/m</t>
  </si>
  <si>
    <t xml:space="preserve">2,3*0,677*4    </t>
  </si>
  <si>
    <t xml:space="preserve">2,75*0,677*2   </t>
  </si>
  <si>
    <t>HEA 240 - 1,37 m2/m</t>
  </si>
  <si>
    <t>2,8*1,37</t>
  </si>
  <si>
    <t>784</t>
  </si>
  <si>
    <t>Dokončovací práce - malby a tapety</t>
  </si>
  <si>
    <t>243</t>
  </si>
  <si>
    <t>784111011</t>
  </si>
  <si>
    <t>Obroušení podkladu omítky v místnostech výšky do 3,80 m</t>
  </si>
  <si>
    <t>-310541233</t>
  </si>
  <si>
    <t>https://podminky.urs.cz/item/CS_URS_2022_01/784111011</t>
  </si>
  <si>
    <t>(1,5+3,78)*2*3,463</t>
  </si>
  <si>
    <t>(5,55+14,58)*2*3,463</t>
  </si>
  <si>
    <t>(2,2+2,28)*2*3,463</t>
  </si>
  <si>
    <t>4-1,5*3,0    "odpočet dveří</t>
  </si>
  <si>
    <t>(6,82+14,58)*2*3,463</t>
  </si>
  <si>
    <t>4-5,22*1,0   "odpočet okna</t>
  </si>
  <si>
    <t>(2,45+1,63)*2*3,463</t>
  </si>
  <si>
    <t>(4-2,45*3,0)+(4-1,95*3,0)     "odpočet dveří</t>
  </si>
  <si>
    <t>(6,97+10,0)*2*3,463</t>
  </si>
  <si>
    <t>244</t>
  </si>
  <si>
    <t>784131101</t>
  </si>
  <si>
    <t>Odstranění linkrustace v místnostech výšky do 3,80 m</t>
  </si>
  <si>
    <t>1638968671</t>
  </si>
  <si>
    <t>https://podminky.urs.cz/item/CS_URS_2022_01/784131101</t>
  </si>
  <si>
    <t>(5,55+10,1)*2*2,0</t>
  </si>
  <si>
    <t>-0,9*1,97*3     "odpočet dveří</t>
  </si>
  <si>
    <t>-0,9*1,97*2     "odpočet dveří</t>
  </si>
  <si>
    <t>(6,97+10,1)*2*1,5</t>
  </si>
  <si>
    <t>245</t>
  </si>
  <si>
    <t>784171101</t>
  </si>
  <si>
    <t>Zakrytí nemalovaných ploch (materiál ve specifikaci) včetně pozdějšího odkrytí podlah</t>
  </si>
  <si>
    <t>-1598190412</t>
  </si>
  <si>
    <t>https://podminky.urs.cz/item/CS_URS_2022_01/784171101</t>
  </si>
  <si>
    <t>236,856   "výpočet v pol.č. 763131411</t>
  </si>
  <si>
    <t>246</t>
  </si>
  <si>
    <t>58124844</t>
  </si>
  <si>
    <t>fólie pro malířské potřeby zakrývací tl 25µ 4x5m</t>
  </si>
  <si>
    <t>984247899</t>
  </si>
  <si>
    <t>236,856*1,05 'Přepočtené koeficientem množství</t>
  </si>
  <si>
    <t>247</t>
  </si>
  <si>
    <t>784181121</t>
  </si>
  <si>
    <t>Penetrace podkladu jednonásobná hloubková akrylátová bezbarvá v místnostech výšky do 3,80 m</t>
  </si>
  <si>
    <t>1246558011</t>
  </si>
  <si>
    <t>https://podminky.urs.cz/item/CS_URS_2022_01/784181121</t>
  </si>
  <si>
    <t>Omítky stěn</t>
  </si>
  <si>
    <t>494,105    "výpočet v pol.č. 784111011</t>
  </si>
  <si>
    <t>248</t>
  </si>
  <si>
    <t>784221101</t>
  </si>
  <si>
    <t>Malby z malířských směsí otěruvzdorných za sucha dvojnásobné, bílé za sucha otěruvzdorné dobře v místnostech výšky do 3,80 m</t>
  </si>
  <si>
    <t>-211348302</t>
  </si>
  <si>
    <t>https://podminky.urs.cz/item/CS_URS_2022_01/784221101</t>
  </si>
  <si>
    <t>SDK podhledy</t>
  </si>
  <si>
    <t>236,856    "výpočet v pol.č. 763131411</t>
  </si>
  <si>
    <t>02 - Zdravotně technické instalace</t>
  </si>
  <si>
    <t xml:space="preserve">      5.1 - Oprava komunikace</t>
  </si>
  <si>
    <t xml:space="preserve">    8 - Trubní vedení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</si>
  <si>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</si>
  <si>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</si>
  <si>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1061661567</t>
  </si>
  <si>
    <t>https://podminky.urs.cz/item/CS_URS_2022_01/113107042</t>
  </si>
  <si>
    <t>132251101</t>
  </si>
  <si>
    <t>Hloubení nezapažených rýh šířky do 800 mm strojně s urovnáním dna do předepsaného profilu a spádu v hornině třídy těžitelnosti I skupiny 3 do 20 m3</t>
  </si>
  <si>
    <t>2047077201</t>
  </si>
  <si>
    <t>https://podminky.urs.cz/item/CS_URS_2022_01/132251101</t>
  </si>
  <si>
    <t>0,6*0,8*7,0</t>
  </si>
  <si>
    <t>-100054098</t>
  </si>
  <si>
    <t xml:space="preserve">Odvoz na skládku </t>
  </si>
  <si>
    <t>3,36    "výpočet v pol.č. 132251101</t>
  </si>
  <si>
    <t>-1923978336</t>
  </si>
  <si>
    <t>3,36*1,8 'Přepočtené koeficientem množství</t>
  </si>
  <si>
    <t>2112265064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</si>
  <si>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</si>
  <si>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</si>
  <si>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1079796082</t>
  </si>
  <si>
    <t>https://podminky.urs.cz/item/CS_URS_2022_01/175151101</t>
  </si>
  <si>
    <t>0,6*0,5*7,0</t>
  </si>
  <si>
    <t>58337303</t>
  </si>
  <si>
    <t>štěrkopísek frakce 0/8</t>
  </si>
  <si>
    <t>1087048377</t>
  </si>
  <si>
    <t>451573111</t>
  </si>
  <si>
    <t>Lože pod potrubí, stoky a drobné objekty v otevřeném výkopu z písku a štěrkopísku do 63 mm</t>
  </si>
  <si>
    <t>1500915482</t>
  </si>
  <si>
    <t>https://podminky.urs.cz/item/CS_URS_2022_01/451573111</t>
  </si>
  <si>
    <t>0,6*0,1*7,0</t>
  </si>
  <si>
    <t>5.1</t>
  </si>
  <si>
    <t>Oprava komunikace</t>
  </si>
  <si>
    <t>564861111</t>
  </si>
  <si>
    <t>Podklad ze štěrkodrti ŠD s rozprostřením a zhutněním plochy přes 100 m2, po zhutnění tl. 200 mm</t>
  </si>
  <si>
    <t>-2020439447</t>
  </si>
  <si>
    <t>https://podminky.urs.cz/item/CS_URS_2022_01/564861111</t>
  </si>
  <si>
    <t>564952111</t>
  </si>
  <si>
    <t>Podklad z mechanicky zpevněného kameniva MZK (minerální beton) s rozprostřením a s hutněním, po zhutnění tl. 150 mm</t>
  </si>
  <si>
    <t>-1084322184</t>
  </si>
  <si>
    <t>https://podminky.urs.cz/item/CS_URS_2022_01/564952111</t>
  </si>
  <si>
    <t>565165111</t>
  </si>
  <si>
    <t>Asfaltový beton vrstva podkladní ACP 16 (obalované kamenivo střednězrnné - OKS) s rozprostřením a zhutněním v pruhu šířky přes 1,5 do 3 m, po zhutnění tl. 80 mm</t>
  </si>
  <si>
    <t>2058374385</t>
  </si>
  <si>
    <t>https://podminky.urs.cz/item/CS_URS_2022_01/565165111</t>
  </si>
  <si>
    <t>577134111</t>
  </si>
  <si>
    <t>Asfaltový beton vrstva obrusná ACO 11 (ABS) s rozprostřením a se zhutněním z nemodifikovaného asfaltu v pruhu šířky do 3 m tř. I, po zhutnění tl. 40 mm</t>
  </si>
  <si>
    <t>1416047358</t>
  </si>
  <si>
    <t>https://podminky.urs.cz/item/CS_URS_2022_01/577134111</t>
  </si>
  <si>
    <t>Trubní vedení</t>
  </si>
  <si>
    <t>89r02.1</t>
  </si>
  <si>
    <t>Napojení nového potrubí kanalizace KG200 do místa původního místa napojení kanalizace</t>
  </si>
  <si>
    <t>-548072065</t>
  </si>
  <si>
    <t>89r02.2</t>
  </si>
  <si>
    <t>Úprava stávající revizní šachty na areálové kanalizaci - zvýšení stávající šachty betonové prefabrikované o cca 770mm - rozebrání stávající prefabrikované šachty /přechodový kus, vyrovnávací prstence, litinový poklop D400/, osazení nové skruže betonové výšky průměru 1m, výšky 0.25m - 3ks, montáž stávajícího přechodového kusu, nový poklop litinový A15, včetně potřebných prvků a prací zajišťujících kompletnost úpravy zvýšení poklopu stávající revizní šachty na areálové kanalizaci</t>
  </si>
  <si>
    <t>1294847758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</si>
  <si>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</si>
  <si>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</si>
  <si>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-1131000859</t>
  </si>
  <si>
    <t>https://podminky.urs.cz/item/CS_URS_2022_01/919732211</t>
  </si>
  <si>
    <t>1109549272</t>
  </si>
  <si>
    <t>997013153</t>
  </si>
  <si>
    <t>Vnitrostaveništní doprava suti a vybouraných hmot vodorovně do 50 m svisle s omezením mechanizace pro budovy a haly výšky přes 9 do 12 m</t>
  </si>
  <si>
    <t>240742297</t>
  </si>
  <si>
    <t>https://podminky.urs.cz/item/CS_URS_2022_01/997013153</t>
  </si>
  <si>
    <t>Poznámka k položce:
Demontáž kanalizace a lapače</t>
  </si>
  <si>
    <t>-730484977</t>
  </si>
  <si>
    <t>98432277</t>
  </si>
  <si>
    <t>0,222*9    "předpoklad skládka do 10km</t>
  </si>
  <si>
    <t>-141747895</t>
  </si>
  <si>
    <t>-75703153</t>
  </si>
  <si>
    <t>Poznámka k položce:
Bouraná asfaltová komunikace</t>
  </si>
  <si>
    <t>-353743692</t>
  </si>
  <si>
    <t>0,66*9   "předpoklad skládka do 10km</t>
  </si>
  <si>
    <t>-1977673656</t>
  </si>
  <si>
    <t>146340637</t>
  </si>
  <si>
    <t>713411121</t>
  </si>
  <si>
    <t>Montáž izolace tepelné potrubí a ohybů pásy nebo rohožemi s povrchovou úpravou hliníkovou fólií připevněnými ocelovým drátem potrubí jednovrstvá</t>
  </si>
  <si>
    <t>-1164381827</t>
  </si>
  <si>
    <t>https://podminky.urs.cz/item/CS_URS_2022_01/713411121</t>
  </si>
  <si>
    <t>Izolace proti rosení</t>
  </si>
  <si>
    <t>2*PI*0,05*2,5       "HT100</t>
  </si>
  <si>
    <t>2*PI*0,0625*0,5    "HT125</t>
  </si>
  <si>
    <t>2*PI*0,075*3,5      "HT150</t>
  </si>
  <si>
    <t>63141781</t>
  </si>
  <si>
    <t>rohož izolační z minerální vlny lamelová s Al fólií 50-60kg/m3 tl 20mm</t>
  </si>
  <si>
    <t>-678454529</t>
  </si>
  <si>
    <t>2,63*1,05 'Přepočtené koeficientem množství</t>
  </si>
  <si>
    <t>1856370141</t>
  </si>
  <si>
    <t>721110806</t>
  </si>
  <si>
    <t>Demontáž potrubí z kameninových trub normálních nebo kyselinovzdorných přes 100 do DN 200</t>
  </si>
  <si>
    <t>1186155395</t>
  </si>
  <si>
    <t>https://podminky.urs.cz/item/CS_URS_2022_01/721110806</t>
  </si>
  <si>
    <t>721173316</t>
  </si>
  <si>
    <t>Potrubí z trub PVC SN4 dešťové DN 125</t>
  </si>
  <si>
    <t>676491525</t>
  </si>
  <si>
    <t>https://podminky.urs.cz/item/CS_URS_2022_01/721173316</t>
  </si>
  <si>
    <t>Poznámka k položce:
vč. tvarovek</t>
  </si>
  <si>
    <t>721173317</t>
  </si>
  <si>
    <t>Potrubí z trub PVC SN4 dešťové DN 160</t>
  </si>
  <si>
    <t>1494095341</t>
  </si>
  <si>
    <t>https://podminky.urs.cz/item/CS_URS_2022_01/721173317</t>
  </si>
  <si>
    <t>721173404</t>
  </si>
  <si>
    <t>Potrubí z trub PVC SN4 svodné (ležaté) DN 200</t>
  </si>
  <si>
    <t>-1976126361</t>
  </si>
  <si>
    <t>https://podminky.urs.cz/item/CS_URS_2022_01/721173404</t>
  </si>
  <si>
    <t>721174055</t>
  </si>
  <si>
    <t>Potrubí z trub polypropylenových dešťové DN 110</t>
  </si>
  <si>
    <t>1445195909</t>
  </si>
  <si>
    <t>https://podminky.urs.cz/item/CS_URS_2022_01/721174055</t>
  </si>
  <si>
    <t>721242805</t>
  </si>
  <si>
    <t>Demontáž lapačů střešních splavenin DN 150</t>
  </si>
  <si>
    <t>108141491</t>
  </si>
  <si>
    <t>https://podminky.urs.cz/item/CS_URS_2022_01/721242805</t>
  </si>
  <si>
    <t>721290111</t>
  </si>
  <si>
    <t>Zkouška těsnosti kanalizace v objektech vodou do DN 125</t>
  </si>
  <si>
    <t>-270241948</t>
  </si>
  <si>
    <t>https://podminky.urs.cz/item/CS_URS_2022_01/721290111</t>
  </si>
  <si>
    <t>721290112</t>
  </si>
  <si>
    <t>Zkouška těsnosti kanalizace v objektech vodou DN 150 nebo DN 200</t>
  </si>
  <si>
    <t>2139141129</t>
  </si>
  <si>
    <t>https://podminky.urs.cz/item/CS_URS_2022_01/721290112</t>
  </si>
  <si>
    <t>448581789</t>
  </si>
  <si>
    <t>763172321</t>
  </si>
  <si>
    <t>Montáž dvířek pro konstrukce ze sádrokartonových desek revizních jednoplášťových pro příčky a předsazené stěny velikost (šxv) 200 x 200 mm</t>
  </si>
  <si>
    <t>-80253886</t>
  </si>
  <si>
    <t>https://podminky.urs.cz/item/CS_URS_2022_01/763172321</t>
  </si>
  <si>
    <t>59030710</t>
  </si>
  <si>
    <t>dvířka revizní jednokřídlá s automatickým zámkem 200x200mm</t>
  </si>
  <si>
    <t>-1507603427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</si>
  <si>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</si>
  <si>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</si>
  <si>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-235478570</t>
  </si>
  <si>
    <t>https://podminky.urs.cz/item/CS_URS_2022_01/998763302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</si>
  <si>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</si>
  <si>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</si>
  <si>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</si>
  <si>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</si>
  <si>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961r03.1</t>
  </si>
  <si>
    <t>Provedení prostupů a drážek vč. zapravení</t>
  </si>
  <si>
    <t>307534739</t>
  </si>
  <si>
    <t>733</t>
  </si>
  <si>
    <t>Ústřední vytápění - rozvodné potrubí</t>
  </si>
  <si>
    <t>733r03.2</t>
  </si>
  <si>
    <t>Potrubí ocelové bezešvé DN 15</t>
  </si>
  <si>
    <t>1613781624</t>
  </si>
  <si>
    <t>Poznámka k položce:
vč. tvarovek a objímek</t>
  </si>
  <si>
    <t>733r03.3</t>
  </si>
  <si>
    <t>Potrubí ocelové bezešvé DN 20</t>
  </si>
  <si>
    <t>-615513628</t>
  </si>
  <si>
    <t>733r03.4</t>
  </si>
  <si>
    <t>Tepelní izolace potrubí tl. 30mm DN 15</t>
  </si>
  <si>
    <t>1355639483</t>
  </si>
  <si>
    <t>734</t>
  </si>
  <si>
    <t>Ústřední vytápění - armatury</t>
  </si>
  <si>
    <t>734r03.5</t>
  </si>
  <si>
    <t>Termostatická hlavice v provedení pro veřejné budovy M 30x1,5mm</t>
  </si>
  <si>
    <t>-631653248</t>
  </si>
  <si>
    <t>734r03.6</t>
  </si>
  <si>
    <t>Sdružené radiátorové regulační šroubení s vypouštěním DN 15 rohové</t>
  </si>
  <si>
    <t>-1596824800</t>
  </si>
  <si>
    <t>734r03.7</t>
  </si>
  <si>
    <t>Radiátorový odvzudšňovací ventilek</t>
  </si>
  <si>
    <t>595594320</t>
  </si>
  <si>
    <t>735</t>
  </si>
  <si>
    <t>Ústřední vytápění - otopná tělesa</t>
  </si>
  <si>
    <t>735r03.8</t>
  </si>
  <si>
    <t>Ocelová článková otopná tělesa s vestavěným radiátorovým ventilem - typ připojení VL / VR C4 26/900/148</t>
  </si>
  <si>
    <t>649805103</t>
  </si>
  <si>
    <t>735r03.9</t>
  </si>
  <si>
    <t>Ocelová článková otopná tělesa s vestavěným radiátorovým ventilem - typ připojení VL / VR C5 26/900/189</t>
  </si>
  <si>
    <t>865042894</t>
  </si>
  <si>
    <t>735r03.10</t>
  </si>
  <si>
    <t xml:space="preserve">Podlahové vytápění - rozvodné potrubí polyethylen PE-Xa 20x2,0 mm </t>
  </si>
  <si>
    <t>-844279638</t>
  </si>
  <si>
    <t>735r03.11</t>
  </si>
  <si>
    <t>Demontáž částí stávajícího otopného systému</t>
  </si>
  <si>
    <t>300316146</t>
  </si>
  <si>
    <t>735r03.12</t>
  </si>
  <si>
    <t>Pročištění a propláchnutí otopného systému</t>
  </si>
  <si>
    <t>-1442582025</t>
  </si>
  <si>
    <t>735r03.13</t>
  </si>
  <si>
    <t>Tlaková a topná zkouška</t>
  </si>
  <si>
    <t>1950392340</t>
  </si>
  <si>
    <t>735r03.14</t>
  </si>
  <si>
    <t>Napuštění otopného systému</t>
  </si>
  <si>
    <t>-535367874</t>
  </si>
  <si>
    <t>783614651</t>
  </si>
  <si>
    <t>Základní antikorozní nátěr armatur a kovových potrubí jednonásobný potrubí do DN 50 mm syntetický standardní</t>
  </si>
  <si>
    <t>864521279</t>
  </si>
  <si>
    <t>https://podminky.urs.cz/item/CS_URS_2022_01/783614651</t>
  </si>
  <si>
    <t>783617601</t>
  </si>
  <si>
    <t>Krycí nátěr (email) armatur a kovových potrubí potrubí do DN 50 mm jednonásobný syntetický standardní</t>
  </si>
  <si>
    <t>713447794</t>
  </si>
  <si>
    <t>https://podminky.urs.cz/item/CS_URS_2022_01/783617601</t>
  </si>
  <si>
    <t>04 - Vzduchotechnika</t>
  </si>
  <si>
    <t xml:space="preserve">    751 - Vzduchotechnika</t>
  </si>
  <si>
    <t>484021005</t>
  </si>
  <si>
    <t>2*PI*0,25*5,0</t>
  </si>
  <si>
    <t>63151672</t>
  </si>
  <si>
    <t>rohož izolační z minerální vlny lamelová s Al fólií 50-60kg/m3 tl 60mm</t>
  </si>
  <si>
    <t>1677708678</t>
  </si>
  <si>
    <t>7,854*1,05 'Přepočtené koeficientem množství</t>
  </si>
  <si>
    <t>-1752533356</t>
  </si>
  <si>
    <t>751</t>
  </si>
  <si>
    <t>751510045</t>
  </si>
  <si>
    <t>Vzduchotechnické potrubí z pozinkovaného plechu kruhové, trouba spirálně vinutá bez příruby, průměru přes 400 do 500 mm</t>
  </si>
  <si>
    <t>195212630</t>
  </si>
  <si>
    <t>https://podminky.urs.cz/item/CS_URS_2022_01/751510045</t>
  </si>
  <si>
    <t>Poznámka k položce:
V cenách jsou započteny i náklady na dodání a montáž trub včetně tvarovek, dodání a osazení přírubových lišt, tmelení akrylátovým tmelem.</t>
  </si>
  <si>
    <t>751572105</t>
  </si>
  <si>
    <t>Závěs kruhového potrubí pomocí objímky, kotvené do betonu průměru potrubí přes 400 do 500 mm</t>
  </si>
  <si>
    <t>776617923</t>
  </si>
  <si>
    <t>https://podminky.urs.cz/item/CS_URS_2022_01/751572105</t>
  </si>
  <si>
    <t>998751101</t>
  </si>
  <si>
    <t>Přesun hmot pro vzduchotechniku stanovený z hmotnosti přesunovaného materiálu vodorovná dopravní vzdálenost do 100 m v objektech výšky do 12 m</t>
  </si>
  <si>
    <t>-1085311921</t>
  </si>
  <si>
    <t>https://podminky.urs.cz/item/CS_URS_2022_01/998751101</t>
  </si>
  <si>
    <t>783r04.1</t>
  </si>
  <si>
    <t>Nátěr vzd. zařízení ve venkovním prostoru</t>
  </si>
  <si>
    <t>-1690253000</t>
  </si>
  <si>
    <t>05 - Elektroinstalace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</si>
  <si>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</si>
  <si>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</si>
  <si>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</si>
  <si>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</si>
  <si>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POZNÁMKA</t>
  </si>
  <si>
    <t>JEDNOTKOVÉ CENY OBSAHUJÍ DODÁVKU VČ. MONTÁŽE</t>
  </si>
  <si>
    <t>1211966705</t>
  </si>
  <si>
    <t>r05.1</t>
  </si>
  <si>
    <t>CYKY-J 3x2,5, pevně</t>
  </si>
  <si>
    <t>650938679</t>
  </si>
  <si>
    <t>r05.2</t>
  </si>
  <si>
    <t>CYKY-J 3x1,5, pevně</t>
  </si>
  <si>
    <t>94993078</t>
  </si>
  <si>
    <t>r05.3</t>
  </si>
  <si>
    <t>CYKY-J 5x1,5, pevně</t>
  </si>
  <si>
    <t>444603715</t>
  </si>
  <si>
    <t>r05.4</t>
  </si>
  <si>
    <t>Svorkovnice WAGO 2,5/3, 2,5/4, 2,5/5</t>
  </si>
  <si>
    <t>ks</t>
  </si>
  <si>
    <t>901425083</t>
  </si>
  <si>
    <t>r05.5</t>
  </si>
  <si>
    <t>Svítidlo zářivkové 2x36W IP44, EV předřadník</t>
  </si>
  <si>
    <t>1660189232</t>
  </si>
  <si>
    <t>r05.6</t>
  </si>
  <si>
    <t>LED panel 48W 4000K 4100lm bílý</t>
  </si>
  <si>
    <t>-1298960746</t>
  </si>
  <si>
    <t>r05.7</t>
  </si>
  <si>
    <t>Nouzové LED osvětlení 3W IP65 IK07, GTV</t>
  </si>
  <si>
    <t>-1051855560</t>
  </si>
  <si>
    <t>r05.8</t>
  </si>
  <si>
    <t>Montáž rozváděčů litinových, hliníkových nebo plastových skříněk hmotnosti přes 10 do 20 kg</t>
  </si>
  <si>
    <t>-321641302</t>
  </si>
  <si>
    <t>r05.9</t>
  </si>
  <si>
    <t>B6/1 Jistič</t>
  </si>
  <si>
    <t>Ks</t>
  </si>
  <si>
    <t>1892759085</t>
  </si>
  <si>
    <t>r05.10</t>
  </si>
  <si>
    <t>B10/1 Jistič</t>
  </si>
  <si>
    <t>-40211593</t>
  </si>
  <si>
    <t>r05.11</t>
  </si>
  <si>
    <t>Paměťové (impulsní) relé MR-42</t>
  </si>
  <si>
    <t>-405004900</t>
  </si>
  <si>
    <t>r05.12</t>
  </si>
  <si>
    <t>Stykač 230V/25-40 na DIN lištu 3 fázový</t>
  </si>
  <si>
    <t>-2132433067</t>
  </si>
  <si>
    <t>r05.13</t>
  </si>
  <si>
    <t>Zásuvka 230V IP44</t>
  </si>
  <si>
    <t>1614230140</t>
  </si>
  <si>
    <t>r05.14</t>
  </si>
  <si>
    <t>Spínače 10A, řazení č.1,5,</t>
  </si>
  <si>
    <t>767494099</t>
  </si>
  <si>
    <t>r05.15</t>
  </si>
  <si>
    <t>Tlačítko</t>
  </si>
  <si>
    <t>ka</t>
  </si>
  <si>
    <t>368310727</t>
  </si>
  <si>
    <t>r05.16</t>
  </si>
  <si>
    <t>Přístrojové krabice KU 68</t>
  </si>
  <si>
    <t>207861478</t>
  </si>
  <si>
    <t>r05.16.1</t>
  </si>
  <si>
    <t>Ukončení vodičů izolovaných s označením a zapojením v rozváděči nebo na přístroji do 10 mm2</t>
  </si>
  <si>
    <t>1510351074</t>
  </si>
  <si>
    <t>r05.17</t>
  </si>
  <si>
    <t>Ukončení vodičů izolovaných s označením a zapojením v rozváděči nebo na přístroji do 2,5 mm2</t>
  </si>
  <si>
    <t>-1147607052</t>
  </si>
  <si>
    <t>r05.19</t>
  </si>
  <si>
    <t>Zkoušky a prohlídky elektrických rozvodů a zařízení celková prohlídka a vyhotovení revizní zprávy pro objem montážních prací přes 10 do 100 tis.Kč</t>
  </si>
  <si>
    <t>-445797374</t>
  </si>
  <si>
    <t>r05.20</t>
  </si>
  <si>
    <t>Vyhledani pripojovaciho mista</t>
  </si>
  <si>
    <t>2113483250</t>
  </si>
  <si>
    <t>r05.21</t>
  </si>
  <si>
    <t>Uprava stavajiciho zarizení</t>
  </si>
  <si>
    <t>-1237035387</t>
  </si>
  <si>
    <t>r05.22</t>
  </si>
  <si>
    <t>Napojeni na stavajici zarizeni</t>
  </si>
  <si>
    <t>-1722342642</t>
  </si>
  <si>
    <t>r05.23</t>
  </si>
  <si>
    <t>Zabezpeceni pracoviste</t>
  </si>
  <si>
    <t>1972345835</t>
  </si>
  <si>
    <t>r05.24</t>
  </si>
  <si>
    <t>Montaz</t>
  </si>
  <si>
    <t>-619506085</t>
  </si>
  <si>
    <t>r05.25</t>
  </si>
  <si>
    <t>Demontáže do šrotu</t>
  </si>
  <si>
    <t>-1013044516</t>
  </si>
  <si>
    <t>r05.26</t>
  </si>
  <si>
    <t>Priprava ke komplexni zkousce</t>
  </si>
  <si>
    <t>-785735450</t>
  </si>
  <si>
    <t>r05.27</t>
  </si>
  <si>
    <t>Zkusebni provoz</t>
  </si>
  <si>
    <t>632378946</t>
  </si>
  <si>
    <t>r05.28</t>
  </si>
  <si>
    <t>Zauceni obsluhy</t>
  </si>
  <si>
    <t>2089716443</t>
  </si>
  <si>
    <t>r05.29</t>
  </si>
  <si>
    <t>-1798573592</t>
  </si>
  <si>
    <t>r05.30</t>
  </si>
  <si>
    <t>Montaz mimo výše uvedenou</t>
  </si>
  <si>
    <t>158663364</t>
  </si>
  <si>
    <t>r05.31</t>
  </si>
  <si>
    <t>Odvoz suti</t>
  </si>
  <si>
    <t>1000470621</t>
  </si>
  <si>
    <t>r05.32</t>
  </si>
  <si>
    <t>Spolupráce s dodavatelem při zapojovani a zkouskach</t>
  </si>
  <si>
    <t>161223263</t>
  </si>
  <si>
    <t>r05.33</t>
  </si>
  <si>
    <t>Spolupráce s ostatnimi profesemi</t>
  </si>
  <si>
    <t>268616316</t>
  </si>
  <si>
    <t>r05.34</t>
  </si>
  <si>
    <t>Revizni technik</t>
  </si>
  <si>
    <t>2145050378</t>
  </si>
  <si>
    <t>r05.35</t>
  </si>
  <si>
    <t>Spoluprace s reviz.technikem</t>
  </si>
  <si>
    <t>-695462952</t>
  </si>
  <si>
    <t>r05.37</t>
  </si>
  <si>
    <t>Projektová dokumentace elektro skutečný stav elektroinstalace</t>
  </si>
  <si>
    <t>1588759232</t>
  </si>
  <si>
    <t>r05.38</t>
  </si>
  <si>
    <t>Ostatní nespecifikovaný materiál</t>
  </si>
  <si>
    <t>1307035717</t>
  </si>
  <si>
    <t>742</t>
  </si>
  <si>
    <t>Elektroinstalace - slaboproud</t>
  </si>
  <si>
    <t>742r05.39</t>
  </si>
  <si>
    <t>Realizace zbezpečovací a požární signalizace ve všech šatnách vč. propojení na pult PCO</t>
  </si>
  <si>
    <t>1626994295</t>
  </si>
  <si>
    <t>VRN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</si>
  <si>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</si>
  <si>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</si>
  <si>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</si>
  <si>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</si>
  <si>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</si>
  <si>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</si>
  <si>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</si>
  <si>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</si>
  <si>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011103r.VON.1</t>
  </si>
  <si>
    <t>Geologický dohled</t>
  </si>
  <si>
    <t>Kč</t>
  </si>
  <si>
    <t>1024</t>
  </si>
  <si>
    <t>-1781542172</t>
  </si>
  <si>
    <t>012002000</t>
  </si>
  <si>
    <t>Geodetické práce</t>
  </si>
  <si>
    <t>776357566</t>
  </si>
  <si>
    <t>https://podminky.urs.cz/item/CS_URS_2022_01/012002000</t>
  </si>
  <si>
    <t>013254000</t>
  </si>
  <si>
    <t>Dokumentace skutečného provedení stavby</t>
  </si>
  <si>
    <t>858072125</t>
  </si>
  <si>
    <t>https://podminky.urs.cz/item/CS_URS_2022_01/013254000</t>
  </si>
  <si>
    <t>Poznámka k položce:
vč. tisku požadovaných počtu paré</t>
  </si>
  <si>
    <t>013294r.VON.2</t>
  </si>
  <si>
    <t>Dílenská dokumentace ocelových konstrukcí</t>
  </si>
  <si>
    <t>337578687</t>
  </si>
  <si>
    <t>013294r.VON.3</t>
  </si>
  <si>
    <t>Dílenská dokumentace EPS</t>
  </si>
  <si>
    <t>-417199104</t>
  </si>
  <si>
    <t>VRN3</t>
  </si>
  <si>
    <t>Zařízení staveniště</t>
  </si>
  <si>
    <t>030001000</t>
  </si>
  <si>
    <t>1545322744</t>
  </si>
  <si>
    <t>https://podminky.urs.cz/item/CS_URS_2022_01/030001000</t>
  </si>
  <si>
    <t>Poznámka k položce:
Náklady spojené s vybudváním, provozováním a odstraněním staveniště vč. energií, médií pro stavbu, náklady na ostrahu stavby a staveniště, náklady na závěrečný úklid stavby a okolí</t>
  </si>
  <si>
    <t>VRN4</t>
  </si>
  <si>
    <t>Inženýrská činnost</t>
  </si>
  <si>
    <t>043194000</t>
  </si>
  <si>
    <t>Ostatní zkoušky</t>
  </si>
  <si>
    <t>-1760483420</t>
  </si>
  <si>
    <t>https://podminky.urs.cz/item/CS_URS_2022_01/043194000</t>
  </si>
  <si>
    <t>Poznámka k položce:
Náklady na zkoušky pro zajištění kontroly a kvality díla</t>
  </si>
  <si>
    <t>045203000</t>
  </si>
  <si>
    <t>Kompletační činnost</t>
  </si>
  <si>
    <t>-1185647610</t>
  </si>
  <si>
    <t>https://podminky.urs.cz/item/CS_URS_2022_01/045203000</t>
  </si>
  <si>
    <t xml:space="preserve">Poznámka k položce:
Zajištění dokladů nutných k získání kolaudačního souhlasu, jednání s dotčenými institucemi, účasti zástupců na jednáních apod.
</t>
  </si>
  <si>
    <t>045303000</t>
  </si>
  <si>
    <t>Koordinační činnost</t>
  </si>
  <si>
    <t>895756478</t>
  </si>
  <si>
    <t>https://podminky.urs.cz/item/CS_URS_2022_01/045303000</t>
  </si>
  <si>
    <t>Poznámka k položce:
Součinost s investorem, projektantem apod.
Koordinace prací a dodávek mezi dodavateli</t>
  </si>
  <si>
    <t>VRN9</t>
  </si>
  <si>
    <t>Ostatní náklady</t>
  </si>
  <si>
    <t>091003r.VON.4</t>
  </si>
  <si>
    <t>Vzorkování dodávaných materiálů k odsouhlasení investorovi</t>
  </si>
  <si>
    <t>-2011086089</t>
  </si>
  <si>
    <t>Poznámka k položce:
týká se všech povrchových materiálů vodorovných a svislých konstrukcí včetně jejich úprav povrchů, zařizovacích prvků apod.</t>
  </si>
  <si>
    <t>091504000</t>
  </si>
  <si>
    <t>Náklady související s publikační činností</t>
  </si>
  <si>
    <t>-1170281416</t>
  </si>
  <si>
    <t>https://podminky.urs.cz/item/CS_URS_2022_01/091504000</t>
  </si>
  <si>
    <t>Poznámka k položce:
Informační tabule s potřebnými údaji o prováděcí firmě, o zahájení a ukončení výstavby</t>
  </si>
  <si>
    <t>091r.VON.5</t>
  </si>
  <si>
    <t>Fotodokumentace průběhu výstavby</t>
  </si>
  <si>
    <t>-379922237</t>
  </si>
  <si>
    <t>091r.VON.6</t>
  </si>
  <si>
    <t>Přesun stávajících šatních skříněk ze šaten do vzdálenosti cca 60m před stavebními pracemi a po dokončení stavebních prací zpět do šaten</t>
  </si>
  <si>
    <t>-594923710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</si>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</sst>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42" TargetMode="External" /><Relationship Id="rId2" Type="http://schemas.openxmlformats.org/officeDocument/2006/relationships/hyperlink" Target="https://podminky.urs.cz/item/CS_URS_2022_01/122251102" TargetMode="External" /><Relationship Id="rId3" Type="http://schemas.openxmlformats.org/officeDocument/2006/relationships/hyperlink" Target="https://podminky.urs.cz/item/CS_URS_2022_01/132251102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01" TargetMode="External" /><Relationship Id="rId7" Type="http://schemas.openxmlformats.org/officeDocument/2006/relationships/hyperlink" Target="https://podminky.urs.cz/item/CS_URS_2022_01/171111103" TargetMode="External" /><Relationship Id="rId8" Type="http://schemas.openxmlformats.org/officeDocument/2006/relationships/hyperlink" Target="https://podminky.urs.cz/item/CS_URS_2022_01/171201231" TargetMode="External" /><Relationship Id="rId9" Type="http://schemas.openxmlformats.org/officeDocument/2006/relationships/hyperlink" Target="https://podminky.urs.cz/item/CS_URS_2022_01/171251201" TargetMode="External" /><Relationship Id="rId10" Type="http://schemas.openxmlformats.org/officeDocument/2006/relationships/hyperlink" Target="https://podminky.urs.cz/item/CS_URS_2022_01/175151201" TargetMode="External" /><Relationship Id="rId11" Type="http://schemas.openxmlformats.org/officeDocument/2006/relationships/hyperlink" Target="https://podminky.urs.cz/item/CS_URS_2022_01/273321411" TargetMode="External" /><Relationship Id="rId12" Type="http://schemas.openxmlformats.org/officeDocument/2006/relationships/hyperlink" Target="https://podminky.urs.cz/item/CS_URS_2022_01/273351121" TargetMode="External" /><Relationship Id="rId13" Type="http://schemas.openxmlformats.org/officeDocument/2006/relationships/hyperlink" Target="https://podminky.urs.cz/item/CS_URS_2022_01/273351122" TargetMode="External" /><Relationship Id="rId14" Type="http://schemas.openxmlformats.org/officeDocument/2006/relationships/hyperlink" Target="https://podminky.urs.cz/item/CS_URS_2022_01/273362021" TargetMode="External" /><Relationship Id="rId15" Type="http://schemas.openxmlformats.org/officeDocument/2006/relationships/hyperlink" Target="https://podminky.urs.cz/item/CS_URS_2022_01/274313611" TargetMode="External" /><Relationship Id="rId16" Type="http://schemas.openxmlformats.org/officeDocument/2006/relationships/hyperlink" Target="https://podminky.urs.cz/item/CS_URS_2022_01/279113144" TargetMode="External" /><Relationship Id="rId17" Type="http://schemas.openxmlformats.org/officeDocument/2006/relationships/hyperlink" Target="https://podminky.urs.cz/item/CS_URS_2022_01/279113145" TargetMode="External" /><Relationship Id="rId18" Type="http://schemas.openxmlformats.org/officeDocument/2006/relationships/hyperlink" Target="https://podminky.urs.cz/item/CS_URS_2022_01/279361821" TargetMode="External" /><Relationship Id="rId19" Type="http://schemas.openxmlformats.org/officeDocument/2006/relationships/hyperlink" Target="https://podminky.urs.cz/item/CS_URS_2022_01/310239211" TargetMode="External" /><Relationship Id="rId20" Type="http://schemas.openxmlformats.org/officeDocument/2006/relationships/hyperlink" Target="https://podminky.urs.cz/item/CS_URS_2022_01/311235161" TargetMode="External" /><Relationship Id="rId21" Type="http://schemas.openxmlformats.org/officeDocument/2006/relationships/hyperlink" Target="https://podminky.urs.cz/item/CS_URS_2022_01/311235181" TargetMode="External" /><Relationship Id="rId22" Type="http://schemas.openxmlformats.org/officeDocument/2006/relationships/hyperlink" Target="https://podminky.urs.cz/item/CS_URS_2022_01/311237141" TargetMode="External" /><Relationship Id="rId23" Type="http://schemas.openxmlformats.org/officeDocument/2006/relationships/hyperlink" Target="https://podminky.urs.cz/item/CS_URS_2022_01/311238937" TargetMode="External" /><Relationship Id="rId24" Type="http://schemas.openxmlformats.org/officeDocument/2006/relationships/hyperlink" Target="https://podminky.urs.cz/item/CS_URS_2022_01/311238939" TargetMode="External" /><Relationship Id="rId25" Type="http://schemas.openxmlformats.org/officeDocument/2006/relationships/hyperlink" Target="https://podminky.urs.cz/item/CS_URS_2022_01/311238941" TargetMode="External" /><Relationship Id="rId26" Type="http://schemas.openxmlformats.org/officeDocument/2006/relationships/hyperlink" Target="https://podminky.urs.cz/item/CS_URS_2022_01/317168022" TargetMode="External" /><Relationship Id="rId27" Type="http://schemas.openxmlformats.org/officeDocument/2006/relationships/hyperlink" Target="https://podminky.urs.cz/item/CS_URS_2022_01/317168052" TargetMode="External" /><Relationship Id="rId28" Type="http://schemas.openxmlformats.org/officeDocument/2006/relationships/hyperlink" Target="https://podminky.urs.cz/item/CS_URS_2022_01/317168054" TargetMode="External" /><Relationship Id="rId29" Type="http://schemas.openxmlformats.org/officeDocument/2006/relationships/hyperlink" Target="https://podminky.urs.cz/item/CS_URS_2022_01/317168056" TargetMode="External" /><Relationship Id="rId30" Type="http://schemas.openxmlformats.org/officeDocument/2006/relationships/hyperlink" Target="https://podminky.urs.cz/item/CS_URS_2022_01/317168059" TargetMode="External" /><Relationship Id="rId31" Type="http://schemas.openxmlformats.org/officeDocument/2006/relationships/hyperlink" Target="https://podminky.urs.cz/item/CS_URS_2022_01/317234410" TargetMode="External" /><Relationship Id="rId32" Type="http://schemas.openxmlformats.org/officeDocument/2006/relationships/hyperlink" Target="https://podminky.urs.cz/item/CS_URS_2022_01/317321511" TargetMode="External" /><Relationship Id="rId33" Type="http://schemas.openxmlformats.org/officeDocument/2006/relationships/hyperlink" Target="https://podminky.urs.cz/item/CS_URS_2022_01/317351107" TargetMode="External" /><Relationship Id="rId34" Type="http://schemas.openxmlformats.org/officeDocument/2006/relationships/hyperlink" Target="https://podminky.urs.cz/item/CS_URS_2022_01/317351108" TargetMode="External" /><Relationship Id="rId35" Type="http://schemas.openxmlformats.org/officeDocument/2006/relationships/hyperlink" Target="https://podminky.urs.cz/item/CS_URS_2022_01/317361821" TargetMode="External" /><Relationship Id="rId36" Type="http://schemas.openxmlformats.org/officeDocument/2006/relationships/hyperlink" Target="https://podminky.urs.cz/item/CS_URS_2022_01/317944321" TargetMode="External" /><Relationship Id="rId37" Type="http://schemas.openxmlformats.org/officeDocument/2006/relationships/hyperlink" Target="https://podminky.urs.cz/item/CS_URS_2022_01/317998114" TargetMode="External" /><Relationship Id="rId38" Type="http://schemas.openxmlformats.org/officeDocument/2006/relationships/hyperlink" Target="https://podminky.urs.cz/item/CS_URS_2022_01/342244221" TargetMode="External" /><Relationship Id="rId39" Type="http://schemas.openxmlformats.org/officeDocument/2006/relationships/hyperlink" Target="https://podminky.urs.cz/item/CS_URS_2022_01/342291112" TargetMode="External" /><Relationship Id="rId40" Type="http://schemas.openxmlformats.org/officeDocument/2006/relationships/hyperlink" Target="https://podminky.urs.cz/item/CS_URS_2022_01/342291121" TargetMode="External" /><Relationship Id="rId41" Type="http://schemas.openxmlformats.org/officeDocument/2006/relationships/hyperlink" Target="https://podminky.urs.cz/item/CS_URS_2022_01/346244381" TargetMode="External" /><Relationship Id="rId42" Type="http://schemas.openxmlformats.org/officeDocument/2006/relationships/hyperlink" Target="https://podminky.urs.cz/item/CS_URS_2022_01/389361001" TargetMode="External" /><Relationship Id="rId43" Type="http://schemas.openxmlformats.org/officeDocument/2006/relationships/hyperlink" Target="https://podminky.urs.cz/item/CS_URS_2022_01/389381001" TargetMode="External" /><Relationship Id="rId44" Type="http://schemas.openxmlformats.org/officeDocument/2006/relationships/hyperlink" Target="https://podminky.urs.cz/item/CS_URS_2022_01/411121125" TargetMode="External" /><Relationship Id="rId45" Type="http://schemas.openxmlformats.org/officeDocument/2006/relationships/hyperlink" Target="https://podminky.urs.cz/item/CS_URS_2022_01/413232211" TargetMode="External" /><Relationship Id="rId46" Type="http://schemas.openxmlformats.org/officeDocument/2006/relationships/hyperlink" Target="https://podminky.urs.cz/item/CS_URS_2022_01/413941125" TargetMode="External" /><Relationship Id="rId47" Type="http://schemas.openxmlformats.org/officeDocument/2006/relationships/hyperlink" Target="https://podminky.urs.cz/item/CS_URS_2022_01/417238214" TargetMode="External" /><Relationship Id="rId48" Type="http://schemas.openxmlformats.org/officeDocument/2006/relationships/hyperlink" Target="https://podminky.urs.cz/item/CS_URS_2022_01/417321414" TargetMode="External" /><Relationship Id="rId49" Type="http://schemas.openxmlformats.org/officeDocument/2006/relationships/hyperlink" Target="https://podminky.urs.cz/item/CS_URS_2022_01/417351115" TargetMode="External" /><Relationship Id="rId50" Type="http://schemas.openxmlformats.org/officeDocument/2006/relationships/hyperlink" Target="https://podminky.urs.cz/item/CS_URS_2022_01/417351116" TargetMode="External" /><Relationship Id="rId51" Type="http://schemas.openxmlformats.org/officeDocument/2006/relationships/hyperlink" Target="https://podminky.urs.cz/item/CS_URS_2022_01/417361821" TargetMode="External" /><Relationship Id="rId52" Type="http://schemas.openxmlformats.org/officeDocument/2006/relationships/hyperlink" Target="https://podminky.urs.cz/item/CS_URS_2022_01/430321414" TargetMode="External" /><Relationship Id="rId53" Type="http://schemas.openxmlformats.org/officeDocument/2006/relationships/hyperlink" Target="https://podminky.urs.cz/item/CS_URS_2022_01/430361821" TargetMode="External" /><Relationship Id="rId54" Type="http://schemas.openxmlformats.org/officeDocument/2006/relationships/hyperlink" Target="https://podminky.urs.cz/item/CS_URS_2022_01/434351141" TargetMode="External" /><Relationship Id="rId55" Type="http://schemas.openxmlformats.org/officeDocument/2006/relationships/hyperlink" Target="https://podminky.urs.cz/item/CS_URS_2022_01/434351142" TargetMode="External" /><Relationship Id="rId56" Type="http://schemas.openxmlformats.org/officeDocument/2006/relationships/hyperlink" Target="https://podminky.urs.cz/item/CS_URS_2022_01/596212220" TargetMode="External" /><Relationship Id="rId57" Type="http://schemas.openxmlformats.org/officeDocument/2006/relationships/hyperlink" Target="https://podminky.urs.cz/item/CS_URS_2022_01/612131101" TargetMode="External" /><Relationship Id="rId58" Type="http://schemas.openxmlformats.org/officeDocument/2006/relationships/hyperlink" Target="https://podminky.urs.cz/item/CS_URS_2022_01/612131121" TargetMode="External" /><Relationship Id="rId59" Type="http://schemas.openxmlformats.org/officeDocument/2006/relationships/hyperlink" Target="https://podminky.urs.cz/item/CS_URS_2022_01/612142001" TargetMode="External" /><Relationship Id="rId60" Type="http://schemas.openxmlformats.org/officeDocument/2006/relationships/hyperlink" Target="https://podminky.urs.cz/item/CS_URS_2022_01/612321131" TargetMode="External" /><Relationship Id="rId61" Type="http://schemas.openxmlformats.org/officeDocument/2006/relationships/hyperlink" Target="https://podminky.urs.cz/item/CS_URS_2022_01/612321141" TargetMode="External" /><Relationship Id="rId62" Type="http://schemas.openxmlformats.org/officeDocument/2006/relationships/hyperlink" Target="https://podminky.urs.cz/item/CS_URS_2022_01/612325225" TargetMode="External" /><Relationship Id="rId63" Type="http://schemas.openxmlformats.org/officeDocument/2006/relationships/hyperlink" Target="https://podminky.urs.cz/item/CS_URS_2022_01/615142012" TargetMode="External" /><Relationship Id="rId64" Type="http://schemas.openxmlformats.org/officeDocument/2006/relationships/hyperlink" Target="https://podminky.urs.cz/item/CS_URS_2022_01/621221011" TargetMode="External" /><Relationship Id="rId65" Type="http://schemas.openxmlformats.org/officeDocument/2006/relationships/hyperlink" Target="https://podminky.urs.cz/item/CS_URS_2022_01/621521012" TargetMode="External" /><Relationship Id="rId66" Type="http://schemas.openxmlformats.org/officeDocument/2006/relationships/hyperlink" Target="https://podminky.urs.cz/item/CS_URS_2022_01/622131121" TargetMode="External" /><Relationship Id="rId67" Type="http://schemas.openxmlformats.org/officeDocument/2006/relationships/hyperlink" Target="https://podminky.urs.cz/item/CS_URS_2022_01/622142001" TargetMode="External" /><Relationship Id="rId68" Type="http://schemas.openxmlformats.org/officeDocument/2006/relationships/hyperlink" Target="https://podminky.urs.cz/item/CS_URS_2022_01/622143003" TargetMode="External" /><Relationship Id="rId69" Type="http://schemas.openxmlformats.org/officeDocument/2006/relationships/hyperlink" Target="https://podminky.urs.cz/item/CS_URS_2022_01/622143004" TargetMode="External" /><Relationship Id="rId70" Type="http://schemas.openxmlformats.org/officeDocument/2006/relationships/hyperlink" Target="https://podminky.urs.cz/item/CS_URS_2022_01/622212011" TargetMode="External" /><Relationship Id="rId71" Type="http://schemas.openxmlformats.org/officeDocument/2006/relationships/hyperlink" Target="https://podminky.urs.cz/item/CS_URS_2021_01/622521011" TargetMode="External" /><Relationship Id="rId72" Type="http://schemas.openxmlformats.org/officeDocument/2006/relationships/hyperlink" Target="https://podminky.urs.cz/item/CS_URS_2022_01/631311115" TargetMode="External" /><Relationship Id="rId73" Type="http://schemas.openxmlformats.org/officeDocument/2006/relationships/hyperlink" Target="https://podminky.urs.cz/item/CS_URS_2022_01/631362021" TargetMode="External" /><Relationship Id="rId74" Type="http://schemas.openxmlformats.org/officeDocument/2006/relationships/hyperlink" Target="https://podminky.urs.cz/item/CS_URS_2022_01/632481213" TargetMode="External" /><Relationship Id="rId75" Type="http://schemas.openxmlformats.org/officeDocument/2006/relationships/hyperlink" Target="https://podminky.urs.cz/item/CS_URS_2022_01/633811111" TargetMode="External" /><Relationship Id="rId76" Type="http://schemas.openxmlformats.org/officeDocument/2006/relationships/hyperlink" Target="https://podminky.urs.cz/item/CS_URS_2022_01/634112126" TargetMode="External" /><Relationship Id="rId77" Type="http://schemas.openxmlformats.org/officeDocument/2006/relationships/hyperlink" Target="https://podminky.urs.cz/item/CS_URS_2022_01/642945111" TargetMode="External" /><Relationship Id="rId78" Type="http://schemas.openxmlformats.org/officeDocument/2006/relationships/hyperlink" Target="https://podminky.urs.cz/item/CS_URS_2022_01/919735112" TargetMode="External" /><Relationship Id="rId79" Type="http://schemas.openxmlformats.org/officeDocument/2006/relationships/hyperlink" Target="https://podminky.urs.cz/item/CS_URS_2022_01/941111121" TargetMode="External" /><Relationship Id="rId80" Type="http://schemas.openxmlformats.org/officeDocument/2006/relationships/hyperlink" Target="https://podminky.urs.cz/item/CS_URS_2022_01/941111221" TargetMode="External" /><Relationship Id="rId81" Type="http://schemas.openxmlformats.org/officeDocument/2006/relationships/hyperlink" Target="https://podminky.urs.cz/item/CS_URS_2022_01/941111821" TargetMode="External" /><Relationship Id="rId82" Type="http://schemas.openxmlformats.org/officeDocument/2006/relationships/hyperlink" Target="https://podminky.urs.cz/item/CS_URS_2022_01/949101111" TargetMode="External" /><Relationship Id="rId83" Type="http://schemas.openxmlformats.org/officeDocument/2006/relationships/hyperlink" Target="https://podminky.urs.cz/item/CS_URS_2022_01/952901111" TargetMode="External" /><Relationship Id="rId84" Type="http://schemas.openxmlformats.org/officeDocument/2006/relationships/hyperlink" Target="https://podminky.urs.cz/item/CS_URS_2022_01/953943211" TargetMode="External" /><Relationship Id="rId85" Type="http://schemas.openxmlformats.org/officeDocument/2006/relationships/hyperlink" Target="https://podminky.urs.cz/item/CS_URS_2022_01/962022391" TargetMode="External" /><Relationship Id="rId86" Type="http://schemas.openxmlformats.org/officeDocument/2006/relationships/hyperlink" Target="https://podminky.urs.cz/item/CS_URS_2022_01/962023391" TargetMode="External" /><Relationship Id="rId87" Type="http://schemas.openxmlformats.org/officeDocument/2006/relationships/hyperlink" Target="https://podminky.urs.cz/item/CS_URS_2022_01/962031133" TargetMode="External" /><Relationship Id="rId88" Type="http://schemas.openxmlformats.org/officeDocument/2006/relationships/hyperlink" Target="https://podminky.urs.cz/item/CS_URS_2022_01/962081141" TargetMode="External" /><Relationship Id="rId89" Type="http://schemas.openxmlformats.org/officeDocument/2006/relationships/hyperlink" Target="https://podminky.urs.cz/item/CS_URS_2022_01/963042819" TargetMode="External" /><Relationship Id="rId90" Type="http://schemas.openxmlformats.org/officeDocument/2006/relationships/hyperlink" Target="https://podminky.urs.cz/item/CS_URS_2022_01/967021112" TargetMode="External" /><Relationship Id="rId91" Type="http://schemas.openxmlformats.org/officeDocument/2006/relationships/hyperlink" Target="https://podminky.urs.cz/item/CS_URS_2022_01/968062377" TargetMode="External" /><Relationship Id="rId92" Type="http://schemas.openxmlformats.org/officeDocument/2006/relationships/hyperlink" Target="https://podminky.urs.cz/item/CS_URS_2022_01/968072244" TargetMode="External" /><Relationship Id="rId93" Type="http://schemas.openxmlformats.org/officeDocument/2006/relationships/hyperlink" Target="https://podminky.urs.cz/item/CS_URS_2022_01/968072455" TargetMode="External" /><Relationship Id="rId94" Type="http://schemas.openxmlformats.org/officeDocument/2006/relationships/hyperlink" Target="https://podminky.urs.cz/item/CS_URS_2022_01/971024581" TargetMode="External" /><Relationship Id="rId95" Type="http://schemas.openxmlformats.org/officeDocument/2006/relationships/hyperlink" Target="https://podminky.urs.cz/item/CS_URS_2022_01/971024681" TargetMode="External" /><Relationship Id="rId96" Type="http://schemas.openxmlformats.org/officeDocument/2006/relationships/hyperlink" Target="https://podminky.urs.cz/item/CS_URS_2022_01/973028131" TargetMode="External" /><Relationship Id="rId97" Type="http://schemas.openxmlformats.org/officeDocument/2006/relationships/hyperlink" Target="https://podminky.urs.cz/item/CS_URS_2022_01/973028151" TargetMode="External" /><Relationship Id="rId98" Type="http://schemas.openxmlformats.org/officeDocument/2006/relationships/hyperlink" Target="https://podminky.urs.cz/item/CS_URS_2022_01/974029664" TargetMode="External" /><Relationship Id="rId99" Type="http://schemas.openxmlformats.org/officeDocument/2006/relationships/hyperlink" Target="https://podminky.urs.cz/item/CS_URS_2022_01/981011315" TargetMode="External" /><Relationship Id="rId100" Type="http://schemas.openxmlformats.org/officeDocument/2006/relationships/hyperlink" Target="https://podminky.urs.cz/item/CS_URS_2022_01/981511116" TargetMode="External" /><Relationship Id="rId101" Type="http://schemas.openxmlformats.org/officeDocument/2006/relationships/hyperlink" Target="https://podminky.urs.cz/item/CS_URS_2022_01/985331215" TargetMode="External" /><Relationship Id="rId102" Type="http://schemas.openxmlformats.org/officeDocument/2006/relationships/hyperlink" Target="https://podminky.urs.cz/item/CS_URS_2022_01/997006512" TargetMode="External" /><Relationship Id="rId103" Type="http://schemas.openxmlformats.org/officeDocument/2006/relationships/hyperlink" Target="https://podminky.urs.cz/item/CS_URS_2022_01/997006519" TargetMode="External" /><Relationship Id="rId104" Type="http://schemas.openxmlformats.org/officeDocument/2006/relationships/hyperlink" Target="https://podminky.urs.cz/item/CS_URS_2022_01/997013111" TargetMode="External" /><Relationship Id="rId105" Type="http://schemas.openxmlformats.org/officeDocument/2006/relationships/hyperlink" Target="https://podminky.urs.cz/item/CS_URS_2022_01/997013501" TargetMode="External" /><Relationship Id="rId106" Type="http://schemas.openxmlformats.org/officeDocument/2006/relationships/hyperlink" Target="https://podminky.urs.cz/item/CS_URS_2022_01/997013509" TargetMode="External" /><Relationship Id="rId107" Type="http://schemas.openxmlformats.org/officeDocument/2006/relationships/hyperlink" Target="https://podminky.urs.cz/item/CS_URS_2022_01/997013631" TargetMode="External" /><Relationship Id="rId108" Type="http://schemas.openxmlformats.org/officeDocument/2006/relationships/hyperlink" Target="https://podminky.urs.cz/item/CS_URS_2022_01/997221551" TargetMode="External" /><Relationship Id="rId109" Type="http://schemas.openxmlformats.org/officeDocument/2006/relationships/hyperlink" Target="https://podminky.urs.cz/item/CS_URS_2022_01/997221559" TargetMode="External" /><Relationship Id="rId110" Type="http://schemas.openxmlformats.org/officeDocument/2006/relationships/hyperlink" Target="https://podminky.urs.cz/item/CS_URS_2022_01/997221611" TargetMode="External" /><Relationship Id="rId111" Type="http://schemas.openxmlformats.org/officeDocument/2006/relationships/hyperlink" Target="https://podminky.urs.cz/item/CS_URS_2022_01/997221875" TargetMode="External" /><Relationship Id="rId112" Type="http://schemas.openxmlformats.org/officeDocument/2006/relationships/hyperlink" Target="https://podminky.urs.cz/item/CS_URS_2022_01/998011001" TargetMode="External" /><Relationship Id="rId113" Type="http://schemas.openxmlformats.org/officeDocument/2006/relationships/hyperlink" Target="https://podminky.urs.cz/item/CS_URS_2022_01/711111001" TargetMode="External" /><Relationship Id="rId114" Type="http://schemas.openxmlformats.org/officeDocument/2006/relationships/hyperlink" Target="https://podminky.urs.cz/item/CS_URS_2022_01/711112001" TargetMode="External" /><Relationship Id="rId115" Type="http://schemas.openxmlformats.org/officeDocument/2006/relationships/hyperlink" Target="https://podminky.urs.cz/item/CS_URS_2022_01/711141559" TargetMode="External" /><Relationship Id="rId116" Type="http://schemas.openxmlformats.org/officeDocument/2006/relationships/hyperlink" Target="https://podminky.urs.cz/item/CS_URS_2022_01/711142559" TargetMode="External" /><Relationship Id="rId117" Type="http://schemas.openxmlformats.org/officeDocument/2006/relationships/hyperlink" Target="https://podminky.urs.cz/item/CS_URS_2022_01/998711101" TargetMode="External" /><Relationship Id="rId118" Type="http://schemas.openxmlformats.org/officeDocument/2006/relationships/hyperlink" Target="https://podminky.urs.cz/item/CS_URS_2022_01/712331111" TargetMode="External" /><Relationship Id="rId119" Type="http://schemas.openxmlformats.org/officeDocument/2006/relationships/hyperlink" Target="https://podminky.urs.cz/item/CS_URS_2022_01/712363352" TargetMode="External" /><Relationship Id="rId120" Type="http://schemas.openxmlformats.org/officeDocument/2006/relationships/hyperlink" Target="https://podminky.urs.cz/item/CS_URS_2022_01/712363353" TargetMode="External" /><Relationship Id="rId121" Type="http://schemas.openxmlformats.org/officeDocument/2006/relationships/hyperlink" Target="https://podminky.urs.cz/item/CS_URS_2022_01/712363354" TargetMode="External" /><Relationship Id="rId122" Type="http://schemas.openxmlformats.org/officeDocument/2006/relationships/hyperlink" Target="https://podminky.urs.cz/item/CS_URS_2022_01/712363607" TargetMode="External" /><Relationship Id="rId123" Type="http://schemas.openxmlformats.org/officeDocument/2006/relationships/hyperlink" Target="https://podminky.urs.cz/item/CS_URS_2022_01/712391172" TargetMode="External" /><Relationship Id="rId124" Type="http://schemas.openxmlformats.org/officeDocument/2006/relationships/hyperlink" Target="https://podminky.urs.cz/item/CS_URS_2022_01/712831101" TargetMode="External" /><Relationship Id="rId125" Type="http://schemas.openxmlformats.org/officeDocument/2006/relationships/hyperlink" Target="https://podminky.urs.cz/item/CS_URS_2022_01/712861705" TargetMode="External" /><Relationship Id="rId126" Type="http://schemas.openxmlformats.org/officeDocument/2006/relationships/hyperlink" Target="https://podminky.urs.cz/item/CS_URS_2022_01/998712101" TargetMode="External" /><Relationship Id="rId127" Type="http://schemas.openxmlformats.org/officeDocument/2006/relationships/hyperlink" Target="https://podminky.urs.cz/item/CS_URS_2022_01/713121111" TargetMode="External" /><Relationship Id="rId128" Type="http://schemas.openxmlformats.org/officeDocument/2006/relationships/hyperlink" Target="https://podminky.urs.cz/item/CS_URS_2022_01/713131141" TargetMode="External" /><Relationship Id="rId129" Type="http://schemas.openxmlformats.org/officeDocument/2006/relationships/hyperlink" Target="https://podminky.urs.cz/item/CS_URS_2022_01/713131143" TargetMode="External" /><Relationship Id="rId130" Type="http://schemas.openxmlformats.org/officeDocument/2006/relationships/hyperlink" Target="https://podminky.urs.cz/item/CS_URS_2022_01/713141151" TargetMode="External" /><Relationship Id="rId131" Type="http://schemas.openxmlformats.org/officeDocument/2006/relationships/hyperlink" Target="https://podminky.urs.cz/item/CS_URS_2022_01/713141263" TargetMode="External" /><Relationship Id="rId132" Type="http://schemas.openxmlformats.org/officeDocument/2006/relationships/hyperlink" Target="https://podminky.urs.cz/item/CS_URS_2022_01/713141336" TargetMode="External" /><Relationship Id="rId133" Type="http://schemas.openxmlformats.org/officeDocument/2006/relationships/hyperlink" Target="https://podminky.urs.cz/item/CS_URS_2022_01/713141396" TargetMode="External" /><Relationship Id="rId134" Type="http://schemas.openxmlformats.org/officeDocument/2006/relationships/hyperlink" Target="https://podminky.urs.cz/item/CS_URS_2022_01/998713101" TargetMode="External" /><Relationship Id="rId135" Type="http://schemas.openxmlformats.org/officeDocument/2006/relationships/hyperlink" Target="https://podminky.urs.cz/item/CS_URS_2022_01/721239221" TargetMode="External" /><Relationship Id="rId136" Type="http://schemas.openxmlformats.org/officeDocument/2006/relationships/hyperlink" Target="https://podminky.urs.cz/item/CS_URS_2022_01/998721101" TargetMode="External" /><Relationship Id="rId137" Type="http://schemas.openxmlformats.org/officeDocument/2006/relationships/hyperlink" Target="https://podminky.urs.cz/item/CS_URS_2022_01/762361313" TargetMode="External" /><Relationship Id="rId138" Type="http://schemas.openxmlformats.org/officeDocument/2006/relationships/hyperlink" Target="https://podminky.urs.cz/item/CS_URS_2022_01/998762101" TargetMode="External" /><Relationship Id="rId139" Type="http://schemas.openxmlformats.org/officeDocument/2006/relationships/hyperlink" Target="https://podminky.urs.cz/item/CS_URS_2022_01/763131411" TargetMode="External" /><Relationship Id="rId140" Type="http://schemas.openxmlformats.org/officeDocument/2006/relationships/hyperlink" Target="https://podminky.urs.cz/item/CS_URS_2022_01/763131714" TargetMode="External" /><Relationship Id="rId141" Type="http://schemas.openxmlformats.org/officeDocument/2006/relationships/hyperlink" Target="https://podminky.urs.cz/item/CS_URS_2022_01/998763301" TargetMode="External" /><Relationship Id="rId142" Type="http://schemas.openxmlformats.org/officeDocument/2006/relationships/hyperlink" Target="https://podminky.urs.cz/item/CS_URS_2022_01/764002851" TargetMode="External" /><Relationship Id="rId143" Type="http://schemas.openxmlformats.org/officeDocument/2006/relationships/hyperlink" Target="https://podminky.urs.cz/item/CS_URS_2022_01/764004801" TargetMode="External" /><Relationship Id="rId144" Type="http://schemas.openxmlformats.org/officeDocument/2006/relationships/hyperlink" Target="https://podminky.urs.cz/item/CS_URS_2022_01/764004861" TargetMode="External" /><Relationship Id="rId145" Type="http://schemas.openxmlformats.org/officeDocument/2006/relationships/hyperlink" Target="https://podminky.urs.cz/item/CS_URS_2022_01/764214611" TargetMode="External" /><Relationship Id="rId146" Type="http://schemas.openxmlformats.org/officeDocument/2006/relationships/hyperlink" Target="https://podminky.urs.cz/item/CS_URS_2022_01/764216403" TargetMode="External" /><Relationship Id="rId147" Type="http://schemas.openxmlformats.org/officeDocument/2006/relationships/hyperlink" Target="https://podminky.urs.cz/item/CS_URS_2022_01/998764101" TargetMode="External" /><Relationship Id="rId148" Type="http://schemas.openxmlformats.org/officeDocument/2006/relationships/hyperlink" Target="https://podminky.urs.cz/item/CS_URS_2022_01/766660022" TargetMode="External" /><Relationship Id="rId149" Type="http://schemas.openxmlformats.org/officeDocument/2006/relationships/hyperlink" Target="https://podminky.urs.cz/item/CS_URS_2022_01/766694113" TargetMode="External" /><Relationship Id="rId150" Type="http://schemas.openxmlformats.org/officeDocument/2006/relationships/hyperlink" Target="https://podminky.urs.cz/item/CS_URS_2022_01/766694115" TargetMode="External" /><Relationship Id="rId151" Type="http://schemas.openxmlformats.org/officeDocument/2006/relationships/hyperlink" Target="https://podminky.urs.cz/item/CS_URS_2022_01/998766101" TargetMode="External" /><Relationship Id="rId152" Type="http://schemas.openxmlformats.org/officeDocument/2006/relationships/hyperlink" Target="https://podminky.urs.cz/item/CS_URS_2022_01/767620128" TargetMode="External" /><Relationship Id="rId153" Type="http://schemas.openxmlformats.org/officeDocument/2006/relationships/hyperlink" Target="https://podminky.urs.cz/item/CS_URS_2022_01/767640112" TargetMode="External" /><Relationship Id="rId154" Type="http://schemas.openxmlformats.org/officeDocument/2006/relationships/hyperlink" Target="https://podminky.urs.cz/item/CS_URS_2022_01/767640114" TargetMode="External" /><Relationship Id="rId155" Type="http://schemas.openxmlformats.org/officeDocument/2006/relationships/hyperlink" Target="https://podminky.urs.cz/item/CS_URS_2022_01/767640222" TargetMode="External" /><Relationship Id="rId156" Type="http://schemas.openxmlformats.org/officeDocument/2006/relationships/hyperlink" Target="https://podminky.urs.cz/item/CS_URS_2022_01/767661811" TargetMode="External" /><Relationship Id="rId157" Type="http://schemas.openxmlformats.org/officeDocument/2006/relationships/hyperlink" Target="https://podminky.urs.cz/item/CS_URS_2022_01/998767101" TargetMode="External" /><Relationship Id="rId158" Type="http://schemas.openxmlformats.org/officeDocument/2006/relationships/hyperlink" Target="https://podminky.urs.cz/item/CS_URS_2022_01/771111011" TargetMode="External" /><Relationship Id="rId159" Type="http://schemas.openxmlformats.org/officeDocument/2006/relationships/hyperlink" Target="https://podminky.urs.cz/item/CS_URS_2022_01/771121011" TargetMode="External" /><Relationship Id="rId160" Type="http://schemas.openxmlformats.org/officeDocument/2006/relationships/hyperlink" Target="https://podminky.urs.cz/item/CS_URS_2022_01/771151022" TargetMode="External" /><Relationship Id="rId161" Type="http://schemas.openxmlformats.org/officeDocument/2006/relationships/hyperlink" Target="https://podminky.urs.cz/item/CS_URS_2022_01/771161022" TargetMode="External" /><Relationship Id="rId162" Type="http://schemas.openxmlformats.org/officeDocument/2006/relationships/hyperlink" Target="https://podminky.urs.cz/item/CS_URS_2022_01/771274123" TargetMode="External" /><Relationship Id="rId163" Type="http://schemas.openxmlformats.org/officeDocument/2006/relationships/hyperlink" Target="https://podminky.urs.cz/item/CS_URS_2022_01/771274241" TargetMode="External" /><Relationship Id="rId164" Type="http://schemas.openxmlformats.org/officeDocument/2006/relationships/hyperlink" Target="https://podminky.urs.cz/item/CS_URS_2022_01/771471810" TargetMode="External" /><Relationship Id="rId165" Type="http://schemas.openxmlformats.org/officeDocument/2006/relationships/hyperlink" Target="https://podminky.urs.cz/item/CS_URS_2022_01/771474112" TargetMode="External" /><Relationship Id="rId166" Type="http://schemas.openxmlformats.org/officeDocument/2006/relationships/hyperlink" Target="https://podminky.urs.cz/item/CS_URS_2022_01/771474132" TargetMode="External" /><Relationship Id="rId167" Type="http://schemas.openxmlformats.org/officeDocument/2006/relationships/hyperlink" Target="https://podminky.urs.cz/item/CS_URS_2022_01/771571810" TargetMode="External" /><Relationship Id="rId168" Type="http://schemas.openxmlformats.org/officeDocument/2006/relationships/hyperlink" Target="https://podminky.urs.cz/item/CS_URS_2022_01/771574263" TargetMode="External" /><Relationship Id="rId169" Type="http://schemas.openxmlformats.org/officeDocument/2006/relationships/hyperlink" Target="https://podminky.urs.cz/item/CS_URS_2022_01/771591115" TargetMode="External" /><Relationship Id="rId170" Type="http://schemas.openxmlformats.org/officeDocument/2006/relationships/hyperlink" Target="https://podminky.urs.cz/item/CS_URS_2022_01/998771101" TargetMode="External" /><Relationship Id="rId171" Type="http://schemas.openxmlformats.org/officeDocument/2006/relationships/hyperlink" Target="https://podminky.urs.cz/item/CS_URS_2022_01/776111116" TargetMode="External" /><Relationship Id="rId172" Type="http://schemas.openxmlformats.org/officeDocument/2006/relationships/hyperlink" Target="https://podminky.urs.cz/item/CS_URS_2022_01/776111117" TargetMode="External" /><Relationship Id="rId173" Type="http://schemas.openxmlformats.org/officeDocument/2006/relationships/hyperlink" Target="https://podminky.urs.cz/item/CS_URS_2022_01/776111311" TargetMode="External" /><Relationship Id="rId174" Type="http://schemas.openxmlformats.org/officeDocument/2006/relationships/hyperlink" Target="https://podminky.urs.cz/item/CS_URS_2022_01/776121311" TargetMode="External" /><Relationship Id="rId175" Type="http://schemas.openxmlformats.org/officeDocument/2006/relationships/hyperlink" Target="https://podminky.urs.cz/item/CS_URS_2022_01/776141122" TargetMode="External" /><Relationship Id="rId176" Type="http://schemas.openxmlformats.org/officeDocument/2006/relationships/hyperlink" Target="https://podminky.urs.cz/item/CS_URS_2022_01/776231111" TargetMode="External" /><Relationship Id="rId177" Type="http://schemas.openxmlformats.org/officeDocument/2006/relationships/hyperlink" Target="https://podminky.urs.cz/item/CS_URS_2022_01/776421111" TargetMode="External" /><Relationship Id="rId178" Type="http://schemas.openxmlformats.org/officeDocument/2006/relationships/hyperlink" Target="https://podminky.urs.cz/item/CS_URS_2022_01/776421312" TargetMode="External" /><Relationship Id="rId179" Type="http://schemas.openxmlformats.org/officeDocument/2006/relationships/hyperlink" Target="https://podminky.urs.cz/item/CS_URS_2022_01/776991111" TargetMode="External" /><Relationship Id="rId180" Type="http://schemas.openxmlformats.org/officeDocument/2006/relationships/hyperlink" Target="https://podminky.urs.cz/item/CS_URS_2022_01/776991121" TargetMode="External" /><Relationship Id="rId181" Type="http://schemas.openxmlformats.org/officeDocument/2006/relationships/hyperlink" Target="https://podminky.urs.cz/item/CS_URS_2022_01/998776101" TargetMode="External" /><Relationship Id="rId182" Type="http://schemas.openxmlformats.org/officeDocument/2006/relationships/hyperlink" Target="https://podminky.urs.cz/item/CS_URS_2022_01/783314201" TargetMode="External" /><Relationship Id="rId183" Type="http://schemas.openxmlformats.org/officeDocument/2006/relationships/hyperlink" Target="https://podminky.urs.cz/item/CS_URS_2022_01/784111011" TargetMode="External" /><Relationship Id="rId184" Type="http://schemas.openxmlformats.org/officeDocument/2006/relationships/hyperlink" Target="https://podminky.urs.cz/item/CS_URS_2022_01/784131101" TargetMode="External" /><Relationship Id="rId185" Type="http://schemas.openxmlformats.org/officeDocument/2006/relationships/hyperlink" Target="https://podminky.urs.cz/item/CS_URS_2022_01/784171101" TargetMode="External" /><Relationship Id="rId186" Type="http://schemas.openxmlformats.org/officeDocument/2006/relationships/hyperlink" Target="https://podminky.urs.cz/item/CS_URS_2022_01/784181121" TargetMode="External" /><Relationship Id="rId187" Type="http://schemas.openxmlformats.org/officeDocument/2006/relationships/hyperlink" Target="https://podminky.urs.cz/item/CS_URS_2022_01/784221101" TargetMode="External" /><Relationship Id="rId188" Type="http://schemas.openxmlformats.org/officeDocument/2006/relationships/drawing" Target="../drawings/drawing2.xml" /><Relationship Id="rId18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042" TargetMode="External" /><Relationship Id="rId2" Type="http://schemas.openxmlformats.org/officeDocument/2006/relationships/hyperlink" Target="https://podminky.urs.cz/item/CS_URS_2022_01/132251101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201231" TargetMode="External" /><Relationship Id="rId5" Type="http://schemas.openxmlformats.org/officeDocument/2006/relationships/hyperlink" Target="https://podminky.urs.cz/item/CS_URS_2022_01/171251201" TargetMode="External" /><Relationship Id="rId6" Type="http://schemas.openxmlformats.org/officeDocument/2006/relationships/hyperlink" Target="https://podminky.urs.cz/item/CS_URS_2022_01/175151101" TargetMode="External" /><Relationship Id="rId7" Type="http://schemas.openxmlformats.org/officeDocument/2006/relationships/hyperlink" Target="https://podminky.urs.cz/item/CS_URS_2022_01/451573111" TargetMode="External" /><Relationship Id="rId8" Type="http://schemas.openxmlformats.org/officeDocument/2006/relationships/hyperlink" Target="https://podminky.urs.cz/item/CS_URS_2022_01/564861111" TargetMode="External" /><Relationship Id="rId9" Type="http://schemas.openxmlformats.org/officeDocument/2006/relationships/hyperlink" Target="https://podminky.urs.cz/item/CS_URS_2022_01/564952111" TargetMode="External" /><Relationship Id="rId10" Type="http://schemas.openxmlformats.org/officeDocument/2006/relationships/hyperlink" Target="https://podminky.urs.cz/item/CS_URS_2022_01/565165111" TargetMode="External" /><Relationship Id="rId11" Type="http://schemas.openxmlformats.org/officeDocument/2006/relationships/hyperlink" Target="https://podminky.urs.cz/item/CS_URS_2022_01/577134111" TargetMode="External" /><Relationship Id="rId12" Type="http://schemas.openxmlformats.org/officeDocument/2006/relationships/hyperlink" Target="https://podminky.urs.cz/item/CS_URS_2022_01/919732211" TargetMode="External" /><Relationship Id="rId13" Type="http://schemas.openxmlformats.org/officeDocument/2006/relationships/hyperlink" Target="https://podminky.urs.cz/item/CS_URS_2022_01/919735112" TargetMode="External" /><Relationship Id="rId14" Type="http://schemas.openxmlformats.org/officeDocument/2006/relationships/hyperlink" Target="https://podminky.urs.cz/item/CS_URS_2022_01/997013153" TargetMode="External" /><Relationship Id="rId15" Type="http://schemas.openxmlformats.org/officeDocument/2006/relationships/hyperlink" Target="https://podminky.urs.cz/item/CS_URS_2022_01/997013501" TargetMode="External" /><Relationship Id="rId16" Type="http://schemas.openxmlformats.org/officeDocument/2006/relationships/hyperlink" Target="https://podminky.urs.cz/item/CS_URS_2022_01/997013509" TargetMode="External" /><Relationship Id="rId17" Type="http://schemas.openxmlformats.org/officeDocument/2006/relationships/hyperlink" Target="https://podminky.urs.cz/item/CS_URS_2022_01/997013631" TargetMode="External" /><Relationship Id="rId18" Type="http://schemas.openxmlformats.org/officeDocument/2006/relationships/hyperlink" Target="https://podminky.urs.cz/item/CS_URS_2022_01/997221551" TargetMode="External" /><Relationship Id="rId19" Type="http://schemas.openxmlformats.org/officeDocument/2006/relationships/hyperlink" Target="https://podminky.urs.cz/item/CS_URS_2022_01/997221559" TargetMode="External" /><Relationship Id="rId20" Type="http://schemas.openxmlformats.org/officeDocument/2006/relationships/hyperlink" Target="https://podminky.urs.cz/item/CS_URS_2022_01/997221611" TargetMode="External" /><Relationship Id="rId21" Type="http://schemas.openxmlformats.org/officeDocument/2006/relationships/hyperlink" Target="https://podminky.urs.cz/item/CS_URS_2022_01/997221875" TargetMode="External" /><Relationship Id="rId22" Type="http://schemas.openxmlformats.org/officeDocument/2006/relationships/hyperlink" Target="https://podminky.urs.cz/item/CS_URS_2022_01/713411121" TargetMode="External" /><Relationship Id="rId23" Type="http://schemas.openxmlformats.org/officeDocument/2006/relationships/hyperlink" Target="https://podminky.urs.cz/item/CS_URS_2022_01/998713101" TargetMode="External" /><Relationship Id="rId24" Type="http://schemas.openxmlformats.org/officeDocument/2006/relationships/hyperlink" Target="https://podminky.urs.cz/item/CS_URS_2022_01/721110806" TargetMode="External" /><Relationship Id="rId25" Type="http://schemas.openxmlformats.org/officeDocument/2006/relationships/hyperlink" Target="https://podminky.urs.cz/item/CS_URS_2022_01/721173316" TargetMode="External" /><Relationship Id="rId26" Type="http://schemas.openxmlformats.org/officeDocument/2006/relationships/hyperlink" Target="https://podminky.urs.cz/item/CS_URS_2022_01/721173317" TargetMode="External" /><Relationship Id="rId27" Type="http://schemas.openxmlformats.org/officeDocument/2006/relationships/hyperlink" Target="https://podminky.urs.cz/item/CS_URS_2022_01/721173404" TargetMode="External" /><Relationship Id="rId28" Type="http://schemas.openxmlformats.org/officeDocument/2006/relationships/hyperlink" Target="https://podminky.urs.cz/item/CS_URS_2022_01/721174055" TargetMode="External" /><Relationship Id="rId29" Type="http://schemas.openxmlformats.org/officeDocument/2006/relationships/hyperlink" Target="https://podminky.urs.cz/item/CS_URS_2022_01/721242805" TargetMode="External" /><Relationship Id="rId30" Type="http://schemas.openxmlformats.org/officeDocument/2006/relationships/hyperlink" Target="https://podminky.urs.cz/item/CS_URS_2022_01/721290111" TargetMode="External" /><Relationship Id="rId31" Type="http://schemas.openxmlformats.org/officeDocument/2006/relationships/hyperlink" Target="https://podminky.urs.cz/item/CS_URS_2022_01/721290112" TargetMode="External" /><Relationship Id="rId32" Type="http://schemas.openxmlformats.org/officeDocument/2006/relationships/hyperlink" Target="https://podminky.urs.cz/item/CS_URS_2022_01/998721101" TargetMode="External" /><Relationship Id="rId33" Type="http://schemas.openxmlformats.org/officeDocument/2006/relationships/hyperlink" Target="https://podminky.urs.cz/item/CS_URS_2022_01/763172321" TargetMode="External" /><Relationship Id="rId34" Type="http://schemas.openxmlformats.org/officeDocument/2006/relationships/hyperlink" Target="https://podminky.urs.cz/item/CS_URS_2022_01/998763302" TargetMode="External" /><Relationship Id="rId35" Type="http://schemas.openxmlformats.org/officeDocument/2006/relationships/drawing" Target="../drawings/drawing3.xml" /><Relationship Id="rId3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83614651" TargetMode="External" /><Relationship Id="rId2" Type="http://schemas.openxmlformats.org/officeDocument/2006/relationships/hyperlink" Target="https://podminky.urs.cz/item/CS_URS_2022_01/783617601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13411121" TargetMode="External" /><Relationship Id="rId2" Type="http://schemas.openxmlformats.org/officeDocument/2006/relationships/hyperlink" Target="https://podminky.urs.cz/item/CS_URS_2022_01/998713101" TargetMode="External" /><Relationship Id="rId3" Type="http://schemas.openxmlformats.org/officeDocument/2006/relationships/hyperlink" Target="https://podminky.urs.cz/item/CS_URS_2022_01/751510045" TargetMode="External" /><Relationship Id="rId4" Type="http://schemas.openxmlformats.org/officeDocument/2006/relationships/hyperlink" Target="https://podminky.urs.cz/item/CS_URS_2022_01/751572105" TargetMode="External" /><Relationship Id="rId5" Type="http://schemas.openxmlformats.org/officeDocument/2006/relationships/hyperlink" Target="https://podminky.urs.cz/item/CS_URS_2022_01/998751101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002000" TargetMode="External" /><Relationship Id="rId2" Type="http://schemas.openxmlformats.org/officeDocument/2006/relationships/hyperlink" Target="https://podminky.urs.cz/item/CS_URS_2022_01/013254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43194000" TargetMode="External" /><Relationship Id="rId5" Type="http://schemas.openxmlformats.org/officeDocument/2006/relationships/hyperlink" Target="https://podminky.urs.cz/item/CS_URS_2022_01/045203000" TargetMode="External" /><Relationship Id="rId6" Type="http://schemas.openxmlformats.org/officeDocument/2006/relationships/hyperlink" Target="https://podminky.urs.cz/item/CS_URS_2022_01/045303000" TargetMode="External" /><Relationship Id="rId7" Type="http://schemas.openxmlformats.org/officeDocument/2006/relationships/hyperlink" Target="https://podminky.urs.cz/item/CS_URS_2022_01/091504000" TargetMode="Externa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3" t="s">
        <v>14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24"/>
      <c r="AQ5" s="24"/>
      <c r="AR5" s="22"/>
      <c r="BE5" s="36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5" t="s">
        <v>17</v>
      </c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24"/>
      <c r="AQ6" s="24"/>
      <c r="AR6" s="22"/>
      <c r="BE6" s="36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61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61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1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61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6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1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61"/>
      <c r="BS13" s="19" t="s">
        <v>6</v>
      </c>
    </row>
    <row r="14" spans="2:71" ht="12.75">
      <c r="B14" s="23"/>
      <c r="C14" s="24"/>
      <c r="D14" s="24"/>
      <c r="E14" s="366" t="s">
        <v>31</v>
      </c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6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1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33</v>
      </c>
      <c r="AO16" s="24"/>
      <c r="AP16" s="24"/>
      <c r="AQ16" s="24"/>
      <c r="AR16" s="22"/>
      <c r="BE16" s="361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61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1"/>
      <c r="BS18" s="19" t="s">
        <v>6</v>
      </c>
    </row>
    <row r="19" spans="2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61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61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1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1"/>
    </row>
    <row r="23" spans="2:57" s="1" customFormat="1" ht="47.25" customHeight="1">
      <c r="B23" s="23"/>
      <c r="C23" s="24"/>
      <c r="D23" s="24"/>
      <c r="E23" s="368" t="s">
        <v>40</v>
      </c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24"/>
      <c r="AP23" s="24"/>
      <c r="AQ23" s="24"/>
      <c r="AR23" s="22"/>
      <c r="BE23" s="36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1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1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9">
        <f>ROUND(AG54,2)</f>
        <v>0</v>
      </c>
      <c r="AL26" s="370"/>
      <c r="AM26" s="370"/>
      <c r="AN26" s="370"/>
      <c r="AO26" s="370"/>
      <c r="AP26" s="38"/>
      <c r="AQ26" s="38"/>
      <c r="AR26" s="41"/>
      <c r="BE26" s="361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1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1" t="s">
        <v>42</v>
      </c>
      <c r="M28" s="371"/>
      <c r="N28" s="371"/>
      <c r="O28" s="371"/>
      <c r="P28" s="371"/>
      <c r="Q28" s="38"/>
      <c r="R28" s="38"/>
      <c r="S28" s="38"/>
      <c r="T28" s="38"/>
      <c r="U28" s="38"/>
      <c r="V28" s="38"/>
      <c r="W28" s="371" t="s">
        <v>43</v>
      </c>
      <c r="X28" s="371"/>
      <c r="Y28" s="371"/>
      <c r="Z28" s="371"/>
      <c r="AA28" s="371"/>
      <c r="AB28" s="371"/>
      <c r="AC28" s="371"/>
      <c r="AD28" s="371"/>
      <c r="AE28" s="371"/>
      <c r="AF28" s="38"/>
      <c r="AG28" s="38"/>
      <c r="AH28" s="38"/>
      <c r="AI28" s="38"/>
      <c r="AJ28" s="38"/>
      <c r="AK28" s="371" t="s">
        <v>44</v>
      </c>
      <c r="AL28" s="371"/>
      <c r="AM28" s="371"/>
      <c r="AN28" s="371"/>
      <c r="AO28" s="371"/>
      <c r="AP28" s="38"/>
      <c r="AQ28" s="38"/>
      <c r="AR28" s="41"/>
      <c r="BE28" s="361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74">
        <v>0.21</v>
      </c>
      <c r="M29" s="373"/>
      <c r="N29" s="373"/>
      <c r="O29" s="373"/>
      <c r="P29" s="373"/>
      <c r="Q29" s="43"/>
      <c r="R29" s="43"/>
      <c r="S29" s="43"/>
      <c r="T29" s="43"/>
      <c r="U29" s="43"/>
      <c r="V29" s="43"/>
      <c r="W29" s="372">
        <f>ROUND(AZ54,2)</f>
        <v>0</v>
      </c>
      <c r="X29" s="373"/>
      <c r="Y29" s="373"/>
      <c r="Z29" s="373"/>
      <c r="AA29" s="373"/>
      <c r="AB29" s="373"/>
      <c r="AC29" s="373"/>
      <c r="AD29" s="373"/>
      <c r="AE29" s="373"/>
      <c r="AF29" s="43"/>
      <c r="AG29" s="43"/>
      <c r="AH29" s="43"/>
      <c r="AI29" s="43"/>
      <c r="AJ29" s="43"/>
      <c r="AK29" s="372">
        <f>ROUND(AV54,2)</f>
        <v>0</v>
      </c>
      <c r="AL29" s="373"/>
      <c r="AM29" s="373"/>
      <c r="AN29" s="373"/>
      <c r="AO29" s="373"/>
      <c r="AP29" s="43"/>
      <c r="AQ29" s="43"/>
      <c r="AR29" s="44"/>
      <c r="BE29" s="362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74">
        <v>0.15</v>
      </c>
      <c r="M30" s="373"/>
      <c r="N30" s="373"/>
      <c r="O30" s="373"/>
      <c r="P30" s="373"/>
      <c r="Q30" s="43"/>
      <c r="R30" s="43"/>
      <c r="S30" s="43"/>
      <c r="T30" s="43"/>
      <c r="U30" s="43"/>
      <c r="V30" s="43"/>
      <c r="W30" s="372">
        <f>ROUND(BA54,2)</f>
        <v>0</v>
      </c>
      <c r="X30" s="373"/>
      <c r="Y30" s="373"/>
      <c r="Z30" s="373"/>
      <c r="AA30" s="373"/>
      <c r="AB30" s="373"/>
      <c r="AC30" s="373"/>
      <c r="AD30" s="373"/>
      <c r="AE30" s="373"/>
      <c r="AF30" s="43"/>
      <c r="AG30" s="43"/>
      <c r="AH30" s="43"/>
      <c r="AI30" s="43"/>
      <c r="AJ30" s="43"/>
      <c r="AK30" s="372">
        <f>ROUND(AW54,2)</f>
        <v>0</v>
      </c>
      <c r="AL30" s="373"/>
      <c r="AM30" s="373"/>
      <c r="AN30" s="373"/>
      <c r="AO30" s="373"/>
      <c r="AP30" s="43"/>
      <c r="AQ30" s="43"/>
      <c r="AR30" s="44"/>
      <c r="BE30" s="362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74">
        <v>0.21</v>
      </c>
      <c r="M31" s="373"/>
      <c r="N31" s="373"/>
      <c r="O31" s="373"/>
      <c r="P31" s="373"/>
      <c r="Q31" s="43"/>
      <c r="R31" s="43"/>
      <c r="S31" s="43"/>
      <c r="T31" s="43"/>
      <c r="U31" s="43"/>
      <c r="V31" s="43"/>
      <c r="W31" s="372">
        <f>ROUND(BB54,2)</f>
        <v>0</v>
      </c>
      <c r="X31" s="373"/>
      <c r="Y31" s="373"/>
      <c r="Z31" s="373"/>
      <c r="AA31" s="373"/>
      <c r="AB31" s="373"/>
      <c r="AC31" s="373"/>
      <c r="AD31" s="373"/>
      <c r="AE31" s="373"/>
      <c r="AF31" s="43"/>
      <c r="AG31" s="43"/>
      <c r="AH31" s="43"/>
      <c r="AI31" s="43"/>
      <c r="AJ31" s="43"/>
      <c r="AK31" s="372">
        <v>0</v>
      </c>
      <c r="AL31" s="373"/>
      <c r="AM31" s="373"/>
      <c r="AN31" s="373"/>
      <c r="AO31" s="373"/>
      <c r="AP31" s="43"/>
      <c r="AQ31" s="43"/>
      <c r="AR31" s="44"/>
      <c r="BE31" s="362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74">
        <v>0.15</v>
      </c>
      <c r="M32" s="373"/>
      <c r="N32" s="373"/>
      <c r="O32" s="373"/>
      <c r="P32" s="373"/>
      <c r="Q32" s="43"/>
      <c r="R32" s="43"/>
      <c r="S32" s="43"/>
      <c r="T32" s="43"/>
      <c r="U32" s="43"/>
      <c r="V32" s="43"/>
      <c r="W32" s="372">
        <f>ROUND(BC54,2)</f>
        <v>0</v>
      </c>
      <c r="X32" s="373"/>
      <c r="Y32" s="373"/>
      <c r="Z32" s="373"/>
      <c r="AA32" s="373"/>
      <c r="AB32" s="373"/>
      <c r="AC32" s="373"/>
      <c r="AD32" s="373"/>
      <c r="AE32" s="373"/>
      <c r="AF32" s="43"/>
      <c r="AG32" s="43"/>
      <c r="AH32" s="43"/>
      <c r="AI32" s="43"/>
      <c r="AJ32" s="43"/>
      <c r="AK32" s="372">
        <v>0</v>
      </c>
      <c r="AL32" s="373"/>
      <c r="AM32" s="373"/>
      <c r="AN32" s="373"/>
      <c r="AO32" s="373"/>
      <c r="AP32" s="43"/>
      <c r="AQ32" s="43"/>
      <c r="AR32" s="44"/>
      <c r="BE32" s="362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74">
        <v>0</v>
      </c>
      <c r="M33" s="373"/>
      <c r="N33" s="373"/>
      <c r="O33" s="373"/>
      <c r="P33" s="373"/>
      <c r="Q33" s="43"/>
      <c r="R33" s="43"/>
      <c r="S33" s="43"/>
      <c r="T33" s="43"/>
      <c r="U33" s="43"/>
      <c r="V33" s="43"/>
      <c r="W33" s="372">
        <f>ROUND(BD54,2)</f>
        <v>0</v>
      </c>
      <c r="X33" s="373"/>
      <c r="Y33" s="373"/>
      <c r="Z33" s="373"/>
      <c r="AA33" s="373"/>
      <c r="AB33" s="373"/>
      <c r="AC33" s="373"/>
      <c r="AD33" s="373"/>
      <c r="AE33" s="373"/>
      <c r="AF33" s="43"/>
      <c r="AG33" s="43"/>
      <c r="AH33" s="43"/>
      <c r="AI33" s="43"/>
      <c r="AJ33" s="43"/>
      <c r="AK33" s="372">
        <v>0</v>
      </c>
      <c r="AL33" s="373"/>
      <c r="AM33" s="373"/>
      <c r="AN33" s="373"/>
      <c r="AO33" s="37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78" t="s">
        <v>53</v>
      </c>
      <c r="Y35" s="376"/>
      <c r="Z35" s="376"/>
      <c r="AA35" s="376"/>
      <c r="AB35" s="376"/>
      <c r="AC35" s="47"/>
      <c r="AD35" s="47"/>
      <c r="AE35" s="47"/>
      <c r="AF35" s="47"/>
      <c r="AG35" s="47"/>
      <c r="AH35" s="47"/>
      <c r="AI35" s="47"/>
      <c r="AJ35" s="47"/>
      <c r="AK35" s="375">
        <f>SUM(AK26:AK33)</f>
        <v>0</v>
      </c>
      <c r="AL35" s="376"/>
      <c r="AM35" s="376"/>
      <c r="AN35" s="376"/>
      <c r="AO35" s="37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220120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0" t="str">
        <f>K6</f>
        <v>Rozšíření stávajících šaten ZŠ Jungmannova</v>
      </c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Plzeňská 30/14 266 01, Beroun -Město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42" t="str">
        <f>IF(AN8="","",AN8)</f>
        <v>31. 1. 2022</v>
      </c>
      <c r="AN47" s="34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Beroun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43" t="str">
        <f>IF(E17="","",E17)</f>
        <v>Ing. Luboš Rajniš</v>
      </c>
      <c r="AN49" s="344"/>
      <c r="AO49" s="344"/>
      <c r="AP49" s="344"/>
      <c r="AQ49" s="38"/>
      <c r="AR49" s="41"/>
      <c r="AS49" s="345" t="s">
        <v>55</v>
      </c>
      <c r="AT49" s="34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43" t="str">
        <f>IF(E20="","",E20)</f>
        <v xml:space="preserve"> </v>
      </c>
      <c r="AN50" s="344"/>
      <c r="AO50" s="344"/>
      <c r="AP50" s="344"/>
      <c r="AQ50" s="38"/>
      <c r="AR50" s="41"/>
      <c r="AS50" s="347"/>
      <c r="AT50" s="34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9"/>
      <c r="AT51" s="35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1" t="s">
        <v>56</v>
      </c>
      <c r="D52" s="352"/>
      <c r="E52" s="352"/>
      <c r="F52" s="352"/>
      <c r="G52" s="352"/>
      <c r="H52" s="68"/>
      <c r="I52" s="354" t="s">
        <v>57</v>
      </c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3" t="s">
        <v>58</v>
      </c>
      <c r="AH52" s="352"/>
      <c r="AI52" s="352"/>
      <c r="AJ52" s="352"/>
      <c r="AK52" s="352"/>
      <c r="AL52" s="352"/>
      <c r="AM52" s="352"/>
      <c r="AN52" s="354" t="s">
        <v>59</v>
      </c>
      <c r="AO52" s="352"/>
      <c r="AP52" s="352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8">
        <f>ROUND(SUM(AG55:AG60),2)</f>
        <v>0</v>
      </c>
      <c r="AH54" s="358"/>
      <c r="AI54" s="358"/>
      <c r="AJ54" s="358"/>
      <c r="AK54" s="358"/>
      <c r="AL54" s="358"/>
      <c r="AM54" s="358"/>
      <c r="AN54" s="359">
        <f aca="true" t="shared" si="0" ref="AN54:AN60">SUM(AG54,AT54)</f>
        <v>0</v>
      </c>
      <c r="AO54" s="359"/>
      <c r="AP54" s="359"/>
      <c r="AQ54" s="80" t="s">
        <v>21</v>
      </c>
      <c r="AR54" s="81"/>
      <c r="AS54" s="82">
        <f>ROUND(SUM(AS55:AS60),2)</f>
        <v>0</v>
      </c>
      <c r="AT54" s="83">
        <f aca="true" t="shared" si="1" ref="AT54:AT60">ROUND(SUM(AV54:AW54),2)</f>
        <v>0</v>
      </c>
      <c r="AU54" s="84">
        <f>ROUND(SUM(AU55:AU60),5)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ROUND(SUM(AZ55:AZ60),2)</f>
        <v>0</v>
      </c>
      <c r="BA54" s="83">
        <f>ROUND(SUM(BA55:BA60),2)</f>
        <v>0</v>
      </c>
      <c r="BB54" s="83">
        <f>ROUND(SUM(BB55:BB60),2)</f>
        <v>0</v>
      </c>
      <c r="BC54" s="83">
        <f>ROUND(SUM(BC55:BC60),2)</f>
        <v>0</v>
      </c>
      <c r="BD54" s="85">
        <f>ROUND(SUM(BD55:BD60),2)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55" t="s">
        <v>80</v>
      </c>
      <c r="E55" s="355"/>
      <c r="F55" s="355"/>
      <c r="G55" s="355"/>
      <c r="H55" s="355"/>
      <c r="I55" s="91"/>
      <c r="J55" s="355" t="s">
        <v>81</v>
      </c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6">
        <f>'01 - Stavební část'!J30</f>
        <v>0</v>
      </c>
      <c r="AH55" s="357"/>
      <c r="AI55" s="357"/>
      <c r="AJ55" s="357"/>
      <c r="AK55" s="357"/>
      <c r="AL55" s="357"/>
      <c r="AM55" s="357"/>
      <c r="AN55" s="356">
        <f t="shared" si="0"/>
        <v>0</v>
      </c>
      <c r="AO55" s="357"/>
      <c r="AP55" s="357"/>
      <c r="AQ55" s="92" t="s">
        <v>82</v>
      </c>
      <c r="AR55" s="93"/>
      <c r="AS55" s="94">
        <v>0</v>
      </c>
      <c r="AT55" s="95">
        <f t="shared" si="1"/>
        <v>0</v>
      </c>
      <c r="AU55" s="96">
        <f>'01 - Stavební část'!P103</f>
        <v>0</v>
      </c>
      <c r="AV55" s="95">
        <f>'01 - Stavební část'!J33</f>
        <v>0</v>
      </c>
      <c r="AW55" s="95">
        <f>'01 - Stavební část'!J34</f>
        <v>0</v>
      </c>
      <c r="AX55" s="95">
        <f>'01 - Stavební část'!J35</f>
        <v>0</v>
      </c>
      <c r="AY55" s="95">
        <f>'01 - Stavební část'!J36</f>
        <v>0</v>
      </c>
      <c r="AZ55" s="95">
        <f>'01 - Stavební část'!F33</f>
        <v>0</v>
      </c>
      <c r="BA55" s="95">
        <f>'01 - Stavební část'!F34</f>
        <v>0</v>
      </c>
      <c r="BB55" s="95">
        <f>'01 - Stavební část'!F35</f>
        <v>0</v>
      </c>
      <c r="BC55" s="95">
        <f>'01 - Stavební část'!F36</f>
        <v>0</v>
      </c>
      <c r="BD55" s="97">
        <f>'01 - Stavební část'!F37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85</v>
      </c>
    </row>
    <row r="56" spans="1:91" s="7" customFormat="1" ht="16.5" customHeight="1">
      <c r="A56" s="88" t="s">
        <v>79</v>
      </c>
      <c r="B56" s="89"/>
      <c r="C56" s="90"/>
      <c r="D56" s="355" t="s">
        <v>86</v>
      </c>
      <c r="E56" s="355"/>
      <c r="F56" s="355"/>
      <c r="G56" s="355"/>
      <c r="H56" s="355"/>
      <c r="I56" s="91"/>
      <c r="J56" s="355" t="s">
        <v>87</v>
      </c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6">
        <f>'02 - Zdravotně technické ...'!J30</f>
        <v>0</v>
      </c>
      <c r="AH56" s="357"/>
      <c r="AI56" s="357"/>
      <c r="AJ56" s="357"/>
      <c r="AK56" s="357"/>
      <c r="AL56" s="357"/>
      <c r="AM56" s="357"/>
      <c r="AN56" s="356">
        <f t="shared" si="0"/>
        <v>0</v>
      </c>
      <c r="AO56" s="357"/>
      <c r="AP56" s="357"/>
      <c r="AQ56" s="92" t="s">
        <v>82</v>
      </c>
      <c r="AR56" s="93"/>
      <c r="AS56" s="94">
        <v>0</v>
      </c>
      <c r="AT56" s="95">
        <f t="shared" si="1"/>
        <v>0</v>
      </c>
      <c r="AU56" s="96">
        <f>'02 - Zdravotně technické ...'!P91</f>
        <v>0</v>
      </c>
      <c r="AV56" s="95">
        <f>'02 - Zdravotně technické ...'!J33</f>
        <v>0</v>
      </c>
      <c r="AW56" s="95">
        <f>'02 - Zdravotně technické ...'!J34</f>
        <v>0</v>
      </c>
      <c r="AX56" s="95">
        <f>'02 - Zdravotně technické ...'!J35</f>
        <v>0</v>
      </c>
      <c r="AY56" s="95">
        <f>'02 - Zdravotně technické ...'!J36</f>
        <v>0</v>
      </c>
      <c r="AZ56" s="95">
        <f>'02 - Zdravotně technické ...'!F33</f>
        <v>0</v>
      </c>
      <c r="BA56" s="95">
        <f>'02 - Zdravotně technické ...'!F34</f>
        <v>0</v>
      </c>
      <c r="BB56" s="95">
        <f>'02 - Zdravotně technické ...'!F35</f>
        <v>0</v>
      </c>
      <c r="BC56" s="95">
        <f>'02 - Zdravotně technické ...'!F36</f>
        <v>0</v>
      </c>
      <c r="BD56" s="97">
        <f>'02 - Zdravotně technické ...'!F37</f>
        <v>0</v>
      </c>
      <c r="BT56" s="98" t="s">
        <v>83</v>
      </c>
      <c r="BV56" s="98" t="s">
        <v>77</v>
      </c>
      <c r="BW56" s="98" t="s">
        <v>88</v>
      </c>
      <c r="BX56" s="98" t="s">
        <v>5</v>
      </c>
      <c r="CL56" s="98" t="s">
        <v>19</v>
      </c>
      <c r="CM56" s="98" t="s">
        <v>85</v>
      </c>
    </row>
    <row r="57" spans="1:91" s="7" customFormat="1" ht="16.5" customHeight="1">
      <c r="A57" s="88" t="s">
        <v>79</v>
      </c>
      <c r="B57" s="89"/>
      <c r="C57" s="90"/>
      <c r="D57" s="355" t="s">
        <v>89</v>
      </c>
      <c r="E57" s="355"/>
      <c r="F57" s="355"/>
      <c r="G57" s="355"/>
      <c r="H57" s="355"/>
      <c r="I57" s="91"/>
      <c r="J57" s="355" t="s">
        <v>90</v>
      </c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6">
        <f>'03 - Vytápění'!J30</f>
        <v>0</v>
      </c>
      <c r="AH57" s="357"/>
      <c r="AI57" s="357"/>
      <c r="AJ57" s="357"/>
      <c r="AK57" s="357"/>
      <c r="AL57" s="357"/>
      <c r="AM57" s="357"/>
      <c r="AN57" s="356">
        <f t="shared" si="0"/>
        <v>0</v>
      </c>
      <c r="AO57" s="357"/>
      <c r="AP57" s="357"/>
      <c r="AQ57" s="92" t="s">
        <v>82</v>
      </c>
      <c r="AR57" s="93"/>
      <c r="AS57" s="94">
        <v>0</v>
      </c>
      <c r="AT57" s="95">
        <f t="shared" si="1"/>
        <v>0</v>
      </c>
      <c r="AU57" s="96">
        <f>'03 - Vytápění'!P86</f>
        <v>0</v>
      </c>
      <c r="AV57" s="95">
        <f>'03 - Vytápění'!J33</f>
        <v>0</v>
      </c>
      <c r="AW57" s="95">
        <f>'03 - Vytápění'!J34</f>
        <v>0</v>
      </c>
      <c r="AX57" s="95">
        <f>'03 - Vytápění'!J35</f>
        <v>0</v>
      </c>
      <c r="AY57" s="95">
        <f>'03 - Vytápění'!J36</f>
        <v>0</v>
      </c>
      <c r="AZ57" s="95">
        <f>'03 - Vytápění'!F33</f>
        <v>0</v>
      </c>
      <c r="BA57" s="95">
        <f>'03 - Vytápění'!F34</f>
        <v>0</v>
      </c>
      <c r="BB57" s="95">
        <f>'03 - Vytápění'!F35</f>
        <v>0</v>
      </c>
      <c r="BC57" s="95">
        <f>'03 - Vytápění'!F36</f>
        <v>0</v>
      </c>
      <c r="BD57" s="97">
        <f>'03 - Vytápění'!F37</f>
        <v>0</v>
      </c>
      <c r="BT57" s="98" t="s">
        <v>83</v>
      </c>
      <c r="BV57" s="98" t="s">
        <v>77</v>
      </c>
      <c r="BW57" s="98" t="s">
        <v>91</v>
      </c>
      <c r="BX57" s="98" t="s">
        <v>5</v>
      </c>
      <c r="CL57" s="98" t="s">
        <v>19</v>
      </c>
      <c r="CM57" s="98" t="s">
        <v>85</v>
      </c>
    </row>
    <row r="58" spans="1:91" s="7" customFormat="1" ht="16.5" customHeight="1">
      <c r="A58" s="88" t="s">
        <v>79</v>
      </c>
      <c r="B58" s="89"/>
      <c r="C58" s="90"/>
      <c r="D58" s="355" t="s">
        <v>92</v>
      </c>
      <c r="E58" s="355"/>
      <c r="F58" s="355"/>
      <c r="G58" s="355"/>
      <c r="H58" s="355"/>
      <c r="I58" s="91"/>
      <c r="J58" s="355" t="s">
        <v>93</v>
      </c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6">
        <f>'04 - Vzduchotechnika'!J30</f>
        <v>0</v>
      </c>
      <c r="AH58" s="357"/>
      <c r="AI58" s="357"/>
      <c r="AJ58" s="357"/>
      <c r="AK58" s="357"/>
      <c r="AL58" s="357"/>
      <c r="AM58" s="357"/>
      <c r="AN58" s="356">
        <f t="shared" si="0"/>
        <v>0</v>
      </c>
      <c r="AO58" s="357"/>
      <c r="AP58" s="357"/>
      <c r="AQ58" s="92" t="s">
        <v>82</v>
      </c>
      <c r="AR58" s="93"/>
      <c r="AS58" s="94">
        <v>0</v>
      </c>
      <c r="AT58" s="95">
        <f t="shared" si="1"/>
        <v>0</v>
      </c>
      <c r="AU58" s="96">
        <f>'04 - Vzduchotechnika'!P83</f>
        <v>0</v>
      </c>
      <c r="AV58" s="95">
        <f>'04 - Vzduchotechnika'!J33</f>
        <v>0</v>
      </c>
      <c r="AW58" s="95">
        <f>'04 - Vzduchotechnika'!J34</f>
        <v>0</v>
      </c>
      <c r="AX58" s="95">
        <f>'04 - Vzduchotechnika'!J35</f>
        <v>0</v>
      </c>
      <c r="AY58" s="95">
        <f>'04 - Vzduchotechnika'!J36</f>
        <v>0</v>
      </c>
      <c r="AZ58" s="95">
        <f>'04 - Vzduchotechnika'!F33</f>
        <v>0</v>
      </c>
      <c r="BA58" s="95">
        <f>'04 - Vzduchotechnika'!F34</f>
        <v>0</v>
      </c>
      <c r="BB58" s="95">
        <f>'04 - Vzduchotechnika'!F35</f>
        <v>0</v>
      </c>
      <c r="BC58" s="95">
        <f>'04 - Vzduchotechnika'!F36</f>
        <v>0</v>
      </c>
      <c r="BD58" s="97">
        <f>'04 - Vzduchotechnika'!F37</f>
        <v>0</v>
      </c>
      <c r="BT58" s="98" t="s">
        <v>83</v>
      </c>
      <c r="BV58" s="98" t="s">
        <v>77</v>
      </c>
      <c r="BW58" s="98" t="s">
        <v>94</v>
      </c>
      <c r="BX58" s="98" t="s">
        <v>5</v>
      </c>
      <c r="CL58" s="98" t="s">
        <v>19</v>
      </c>
      <c r="CM58" s="98" t="s">
        <v>85</v>
      </c>
    </row>
    <row r="59" spans="1:91" s="7" customFormat="1" ht="16.5" customHeight="1">
      <c r="A59" s="88" t="s">
        <v>79</v>
      </c>
      <c r="B59" s="89"/>
      <c r="C59" s="90"/>
      <c r="D59" s="355" t="s">
        <v>95</v>
      </c>
      <c r="E59" s="355"/>
      <c r="F59" s="355"/>
      <c r="G59" s="355"/>
      <c r="H59" s="355"/>
      <c r="I59" s="91"/>
      <c r="J59" s="355" t="s">
        <v>96</v>
      </c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6">
        <f>'05 - Elektroinstalace'!J30</f>
        <v>0</v>
      </c>
      <c r="AH59" s="357"/>
      <c r="AI59" s="357"/>
      <c r="AJ59" s="357"/>
      <c r="AK59" s="357"/>
      <c r="AL59" s="357"/>
      <c r="AM59" s="357"/>
      <c r="AN59" s="356">
        <f t="shared" si="0"/>
        <v>0</v>
      </c>
      <c r="AO59" s="357"/>
      <c r="AP59" s="357"/>
      <c r="AQ59" s="92" t="s">
        <v>82</v>
      </c>
      <c r="AR59" s="93"/>
      <c r="AS59" s="94">
        <v>0</v>
      </c>
      <c r="AT59" s="95">
        <f t="shared" si="1"/>
        <v>0</v>
      </c>
      <c r="AU59" s="96">
        <f>'05 - Elektroinstalace'!P82</f>
        <v>0</v>
      </c>
      <c r="AV59" s="95">
        <f>'05 - Elektroinstalace'!J33</f>
        <v>0</v>
      </c>
      <c r="AW59" s="95">
        <f>'05 - Elektroinstalace'!J34</f>
        <v>0</v>
      </c>
      <c r="AX59" s="95">
        <f>'05 - Elektroinstalace'!J35</f>
        <v>0</v>
      </c>
      <c r="AY59" s="95">
        <f>'05 - Elektroinstalace'!J36</f>
        <v>0</v>
      </c>
      <c r="AZ59" s="95">
        <f>'05 - Elektroinstalace'!F33</f>
        <v>0</v>
      </c>
      <c r="BA59" s="95">
        <f>'05 - Elektroinstalace'!F34</f>
        <v>0</v>
      </c>
      <c r="BB59" s="95">
        <f>'05 - Elektroinstalace'!F35</f>
        <v>0</v>
      </c>
      <c r="BC59" s="95">
        <f>'05 - Elektroinstalace'!F36</f>
        <v>0</v>
      </c>
      <c r="BD59" s="97">
        <f>'05 - Elektroinstalace'!F37</f>
        <v>0</v>
      </c>
      <c r="BT59" s="98" t="s">
        <v>83</v>
      </c>
      <c r="BV59" s="98" t="s">
        <v>77</v>
      </c>
      <c r="BW59" s="98" t="s">
        <v>97</v>
      </c>
      <c r="BX59" s="98" t="s">
        <v>5</v>
      </c>
      <c r="CL59" s="98" t="s">
        <v>19</v>
      </c>
      <c r="CM59" s="98" t="s">
        <v>85</v>
      </c>
    </row>
    <row r="60" spans="1:91" s="7" customFormat="1" ht="16.5" customHeight="1">
      <c r="A60" s="88" t="s">
        <v>79</v>
      </c>
      <c r="B60" s="89"/>
      <c r="C60" s="90"/>
      <c r="D60" s="355" t="s">
        <v>98</v>
      </c>
      <c r="E60" s="355"/>
      <c r="F60" s="355"/>
      <c r="G60" s="355"/>
      <c r="H60" s="355"/>
      <c r="I60" s="91"/>
      <c r="J60" s="355" t="s">
        <v>99</v>
      </c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6">
        <f>'VRN - Vedlejší a ostatní ...'!J30</f>
        <v>0</v>
      </c>
      <c r="AH60" s="357"/>
      <c r="AI60" s="357"/>
      <c r="AJ60" s="357"/>
      <c r="AK60" s="357"/>
      <c r="AL60" s="357"/>
      <c r="AM60" s="357"/>
      <c r="AN60" s="356">
        <f t="shared" si="0"/>
        <v>0</v>
      </c>
      <c r="AO60" s="357"/>
      <c r="AP60" s="357"/>
      <c r="AQ60" s="92" t="s">
        <v>82</v>
      </c>
      <c r="AR60" s="93"/>
      <c r="AS60" s="99">
        <v>0</v>
      </c>
      <c r="AT60" s="100">
        <f t="shared" si="1"/>
        <v>0</v>
      </c>
      <c r="AU60" s="101">
        <f>'VRN - Vedlejší a ostatní ...'!P84</f>
        <v>0</v>
      </c>
      <c r="AV60" s="100">
        <f>'VRN - Vedlejší a ostatní ...'!J33</f>
        <v>0</v>
      </c>
      <c r="AW60" s="100">
        <f>'VRN - Vedlejší a ostatní ...'!J34</f>
        <v>0</v>
      </c>
      <c r="AX60" s="100">
        <f>'VRN - Vedlejší a ostatní ...'!J35</f>
        <v>0</v>
      </c>
      <c r="AY60" s="100">
        <f>'VRN - Vedlejší a ostatní ...'!J36</f>
        <v>0</v>
      </c>
      <c r="AZ60" s="100">
        <f>'VRN - Vedlejší a ostatní ...'!F33</f>
        <v>0</v>
      </c>
      <c r="BA60" s="100">
        <f>'VRN - Vedlejší a ostatní ...'!F34</f>
        <v>0</v>
      </c>
      <c r="BB60" s="100">
        <f>'VRN - Vedlejší a ostatní ...'!F35</f>
        <v>0</v>
      </c>
      <c r="BC60" s="100">
        <f>'VRN - Vedlejší a ostatní ...'!F36</f>
        <v>0</v>
      </c>
      <c r="BD60" s="102">
        <f>'VRN - Vedlejší a ostatní ...'!F37</f>
        <v>0</v>
      </c>
      <c r="BT60" s="98" t="s">
        <v>83</v>
      </c>
      <c r="BV60" s="98" t="s">
        <v>77</v>
      </c>
      <c r="BW60" s="98" t="s">
        <v>100</v>
      </c>
      <c r="BX60" s="98" t="s">
        <v>5</v>
      </c>
      <c r="CL60" s="98" t="s">
        <v>19</v>
      </c>
      <c r="CM60" s="98" t="s">
        <v>85</v>
      </c>
    </row>
    <row r="61" spans="1:57" s="2" customFormat="1" ht="30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</sheetData>
  <sheetProtection algorithmName="SHA-512" hashValue="xYMimXd1ig2QQMH5Vk1WJ52sJCMPLrr/usgM+3rIU9numgLSLbZsVMBxW8RyKZorraNQzyuDDp7IgVNYtaRriQ==" saltValue="zqeiBuXsnU7jKX4okvtUNsfDG+V5X1zIF908dJOsm57gzgbjuxRlv82eTne3JXyB+ofaLxgK5LqujoRebGf/7A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Stavební část'!C2" display="/"/>
    <hyperlink ref="A56" location="'02 - Zdravotně technické ...'!C2" display="/"/>
    <hyperlink ref="A57" location="'03 - Vytápění'!C2" display="/"/>
    <hyperlink ref="A58" location="'04 - Vzduchotechnika'!C2" display="/"/>
    <hyperlink ref="A59" location="'05 - Elektroinstalace'!C2" display="/"/>
    <hyperlink ref="A60" location="'VR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101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0" t="str">
        <f>'Rekapitulace stavby'!K6</f>
        <v>Rozšíření stávajících šaten ZŠ Jungmannova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07" t="s">
        <v>102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103</v>
      </c>
      <c r="F9" s="383"/>
      <c r="G9" s="383"/>
      <c r="H9" s="38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31. 1. 2022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6" t="s">
        <v>40</v>
      </c>
      <c r="F27" s="386"/>
      <c r="G27" s="386"/>
      <c r="H27" s="38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ROUND(J103,2)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ROUND((SUM(BE103:BE1628)),2)</f>
        <v>0</v>
      </c>
      <c r="G33" s="36"/>
      <c r="H33" s="36"/>
      <c r="I33" s="120">
        <v>0.21</v>
      </c>
      <c r="J33" s="119">
        <f>ROUND(((SUM(BE103:BE1628))*I33),2)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ROUND((SUM(BF103:BF1628)),2)</f>
        <v>0</v>
      </c>
      <c r="G34" s="36"/>
      <c r="H34" s="36"/>
      <c r="I34" s="120">
        <v>0.15</v>
      </c>
      <c r="J34" s="119">
        <f>ROUND(((SUM(BF103:BF1628))*I34),2)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ROUND((SUM(BG103:BG1628)),2)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ROUND((SUM(BH103:BH1628)),2)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ROUND((SUM(BI103:BI1628)),2)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Rozšíření stávajících šaten ZŠ Jungmannova</v>
      </c>
      <c r="F48" s="388"/>
      <c r="G48" s="388"/>
      <c r="H48" s="38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0" t="str">
        <f>E9</f>
        <v>01 - Stavební část</v>
      </c>
      <c r="F50" s="389"/>
      <c r="G50" s="389"/>
      <c r="H50" s="38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Plzeňská 30/14 266 01, Beroun -Město</v>
      </c>
      <c r="G52" s="38"/>
      <c r="H52" s="38"/>
      <c r="I52" s="31" t="s">
        <v>24</v>
      </c>
      <c r="J52" s="61" t="str">
        <f>IF(J12="","",J12)</f>
        <v>31. 1. 2022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Beroun</v>
      </c>
      <c r="G54" s="38"/>
      <c r="H54" s="38"/>
      <c r="I54" s="31" t="s">
        <v>32</v>
      </c>
      <c r="J54" s="34" t="str">
        <f>E21</f>
        <v>Ing. Luboš Rajniš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105</v>
      </c>
      <c r="D57" s="133"/>
      <c r="E57" s="133"/>
      <c r="F57" s="133"/>
      <c r="G57" s="133"/>
      <c r="H57" s="133"/>
      <c r="I57" s="133"/>
      <c r="J57" s="134" t="s">
        <v>106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J103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36"/>
      <c r="C60" s="137"/>
      <c r="D60" s="138" t="s">
        <v>108</v>
      </c>
      <c r="E60" s="139"/>
      <c r="F60" s="139"/>
      <c r="G60" s="139"/>
      <c r="H60" s="139"/>
      <c r="I60" s="139"/>
      <c r="J60" s="140">
        <f>J104</f>
        <v>0</v>
      </c>
      <c r="K60" s="137"/>
      <c r="L60" s="141"/>
    </row>
    <row r="61" spans="2:12" s="10" customFormat="1" ht="19.9" customHeight="1">
      <c r="B61" s="142"/>
      <c r="C61" s="143"/>
      <c r="D61" s="144" t="s">
        <v>109</v>
      </c>
      <c r="E61" s="145"/>
      <c r="F61" s="145"/>
      <c r="G61" s="145"/>
      <c r="H61" s="145"/>
      <c r="I61" s="145"/>
      <c r="J61" s="146">
        <f>J105</f>
        <v>0</v>
      </c>
      <c r="K61" s="143"/>
      <c r="L61" s="147"/>
    </row>
    <row r="62" spans="2:12" s="10" customFormat="1" ht="19.9" customHeight="1">
      <c r="B62" s="142"/>
      <c r="C62" s="143"/>
      <c r="D62" s="144" t="s">
        <v>110</v>
      </c>
      <c r="E62" s="145"/>
      <c r="F62" s="145"/>
      <c r="G62" s="145"/>
      <c r="H62" s="145"/>
      <c r="I62" s="145"/>
      <c r="J62" s="146">
        <f>J173</f>
        <v>0</v>
      </c>
      <c r="K62" s="143"/>
      <c r="L62" s="147"/>
    </row>
    <row r="63" spans="2:12" s="10" customFormat="1" ht="19.9" customHeight="1">
      <c r="B63" s="142"/>
      <c r="C63" s="143"/>
      <c r="D63" s="144" t="s">
        <v>111</v>
      </c>
      <c r="E63" s="145"/>
      <c r="F63" s="145"/>
      <c r="G63" s="145"/>
      <c r="H63" s="145"/>
      <c r="I63" s="145"/>
      <c r="J63" s="146">
        <f>J229</f>
        <v>0</v>
      </c>
      <c r="K63" s="143"/>
      <c r="L63" s="147"/>
    </row>
    <row r="64" spans="2:12" s="10" customFormat="1" ht="19.9" customHeight="1">
      <c r="B64" s="142"/>
      <c r="C64" s="143"/>
      <c r="D64" s="144" t="s">
        <v>112</v>
      </c>
      <c r="E64" s="145"/>
      <c r="F64" s="145"/>
      <c r="G64" s="145"/>
      <c r="H64" s="145"/>
      <c r="I64" s="145"/>
      <c r="J64" s="146">
        <f>J394</f>
        <v>0</v>
      </c>
      <c r="K64" s="143"/>
      <c r="L64" s="147"/>
    </row>
    <row r="65" spans="2:12" s="10" customFormat="1" ht="19.9" customHeight="1">
      <c r="B65" s="142"/>
      <c r="C65" s="143"/>
      <c r="D65" s="144" t="s">
        <v>113</v>
      </c>
      <c r="E65" s="145"/>
      <c r="F65" s="145"/>
      <c r="G65" s="145"/>
      <c r="H65" s="145"/>
      <c r="I65" s="145"/>
      <c r="J65" s="146">
        <f>J496</f>
        <v>0</v>
      </c>
      <c r="K65" s="143"/>
      <c r="L65" s="147"/>
    </row>
    <row r="66" spans="2:12" s="10" customFormat="1" ht="19.9" customHeight="1">
      <c r="B66" s="142"/>
      <c r="C66" s="143"/>
      <c r="D66" s="144" t="s">
        <v>114</v>
      </c>
      <c r="E66" s="145"/>
      <c r="F66" s="145"/>
      <c r="G66" s="145"/>
      <c r="H66" s="145"/>
      <c r="I66" s="145"/>
      <c r="J66" s="146">
        <f>J505</f>
        <v>0</v>
      </c>
      <c r="K66" s="143"/>
      <c r="L66" s="147"/>
    </row>
    <row r="67" spans="2:12" s="10" customFormat="1" ht="19.9" customHeight="1">
      <c r="B67" s="142"/>
      <c r="C67" s="143"/>
      <c r="D67" s="144" t="s">
        <v>115</v>
      </c>
      <c r="E67" s="145"/>
      <c r="F67" s="145"/>
      <c r="G67" s="145"/>
      <c r="H67" s="145"/>
      <c r="I67" s="145"/>
      <c r="J67" s="146">
        <f>J777</f>
        <v>0</v>
      </c>
      <c r="K67" s="143"/>
      <c r="L67" s="147"/>
    </row>
    <row r="68" spans="2:12" s="10" customFormat="1" ht="19.9" customHeight="1">
      <c r="B68" s="142"/>
      <c r="C68" s="143"/>
      <c r="D68" s="144" t="s">
        <v>116</v>
      </c>
      <c r="E68" s="145"/>
      <c r="F68" s="145"/>
      <c r="G68" s="145"/>
      <c r="H68" s="145"/>
      <c r="I68" s="145"/>
      <c r="J68" s="146">
        <f>J935</f>
        <v>0</v>
      </c>
      <c r="K68" s="143"/>
      <c r="L68" s="147"/>
    </row>
    <row r="69" spans="2:12" s="10" customFormat="1" ht="19.9" customHeight="1">
      <c r="B69" s="142"/>
      <c r="C69" s="143"/>
      <c r="D69" s="144" t="s">
        <v>117</v>
      </c>
      <c r="E69" s="145"/>
      <c r="F69" s="145"/>
      <c r="G69" s="145"/>
      <c r="H69" s="145"/>
      <c r="I69" s="145"/>
      <c r="J69" s="146">
        <f>J976</f>
        <v>0</v>
      </c>
      <c r="K69" s="143"/>
      <c r="L69" s="147"/>
    </row>
    <row r="70" spans="2:12" s="9" customFormat="1" ht="24.95" customHeight="1">
      <c r="B70" s="136"/>
      <c r="C70" s="137"/>
      <c r="D70" s="138" t="s">
        <v>118</v>
      </c>
      <c r="E70" s="139"/>
      <c r="F70" s="139"/>
      <c r="G70" s="139"/>
      <c r="H70" s="139"/>
      <c r="I70" s="139"/>
      <c r="J70" s="140">
        <f>J979</f>
        <v>0</v>
      </c>
      <c r="K70" s="137"/>
      <c r="L70" s="141"/>
    </row>
    <row r="71" spans="2:12" s="10" customFormat="1" ht="19.9" customHeight="1">
      <c r="B71" s="142"/>
      <c r="C71" s="143"/>
      <c r="D71" s="144" t="s">
        <v>119</v>
      </c>
      <c r="E71" s="145"/>
      <c r="F71" s="145"/>
      <c r="G71" s="145"/>
      <c r="H71" s="145"/>
      <c r="I71" s="145"/>
      <c r="J71" s="146">
        <f>J980</f>
        <v>0</v>
      </c>
      <c r="K71" s="143"/>
      <c r="L71" s="147"/>
    </row>
    <row r="72" spans="2:12" s="10" customFormat="1" ht="19.9" customHeight="1">
      <c r="B72" s="142"/>
      <c r="C72" s="143"/>
      <c r="D72" s="144" t="s">
        <v>120</v>
      </c>
      <c r="E72" s="145"/>
      <c r="F72" s="145"/>
      <c r="G72" s="145"/>
      <c r="H72" s="145"/>
      <c r="I72" s="145"/>
      <c r="J72" s="146">
        <f>J1011</f>
        <v>0</v>
      </c>
      <c r="K72" s="143"/>
      <c r="L72" s="147"/>
    </row>
    <row r="73" spans="2:12" s="10" customFormat="1" ht="19.9" customHeight="1">
      <c r="B73" s="142"/>
      <c r="C73" s="143"/>
      <c r="D73" s="144" t="s">
        <v>121</v>
      </c>
      <c r="E73" s="145"/>
      <c r="F73" s="145"/>
      <c r="G73" s="145"/>
      <c r="H73" s="145"/>
      <c r="I73" s="145"/>
      <c r="J73" s="146">
        <f>J1094</f>
        <v>0</v>
      </c>
      <c r="K73" s="143"/>
      <c r="L73" s="147"/>
    </row>
    <row r="74" spans="2:12" s="10" customFormat="1" ht="19.9" customHeight="1">
      <c r="B74" s="142"/>
      <c r="C74" s="143"/>
      <c r="D74" s="144" t="s">
        <v>122</v>
      </c>
      <c r="E74" s="145"/>
      <c r="F74" s="145"/>
      <c r="G74" s="145"/>
      <c r="H74" s="145"/>
      <c r="I74" s="145"/>
      <c r="J74" s="146">
        <f>J1166</f>
        <v>0</v>
      </c>
      <c r="K74" s="143"/>
      <c r="L74" s="147"/>
    </row>
    <row r="75" spans="2:12" s="10" customFormat="1" ht="19.9" customHeight="1">
      <c r="B75" s="142"/>
      <c r="C75" s="143"/>
      <c r="D75" s="144" t="s">
        <v>123</v>
      </c>
      <c r="E75" s="145"/>
      <c r="F75" s="145"/>
      <c r="G75" s="145"/>
      <c r="H75" s="145"/>
      <c r="I75" s="145"/>
      <c r="J75" s="146">
        <f>J1175</f>
        <v>0</v>
      </c>
      <c r="K75" s="143"/>
      <c r="L75" s="147"/>
    </row>
    <row r="76" spans="2:12" s="10" customFormat="1" ht="19.9" customHeight="1">
      <c r="B76" s="142"/>
      <c r="C76" s="143"/>
      <c r="D76" s="144" t="s">
        <v>124</v>
      </c>
      <c r="E76" s="145"/>
      <c r="F76" s="145"/>
      <c r="G76" s="145"/>
      <c r="H76" s="145"/>
      <c r="I76" s="145"/>
      <c r="J76" s="146">
        <f>J1184</f>
        <v>0</v>
      </c>
      <c r="K76" s="143"/>
      <c r="L76" s="147"/>
    </row>
    <row r="77" spans="2:12" s="10" customFormat="1" ht="19.9" customHeight="1">
      <c r="B77" s="142"/>
      <c r="C77" s="143"/>
      <c r="D77" s="144" t="s">
        <v>125</v>
      </c>
      <c r="E77" s="145"/>
      <c r="F77" s="145"/>
      <c r="G77" s="145"/>
      <c r="H77" s="145"/>
      <c r="I77" s="145"/>
      <c r="J77" s="146">
        <f>J1211</f>
        <v>0</v>
      </c>
      <c r="K77" s="143"/>
      <c r="L77" s="147"/>
    </row>
    <row r="78" spans="2:12" s="10" customFormat="1" ht="19.9" customHeight="1">
      <c r="B78" s="142"/>
      <c r="C78" s="143"/>
      <c r="D78" s="144" t="s">
        <v>126</v>
      </c>
      <c r="E78" s="145"/>
      <c r="F78" s="145"/>
      <c r="G78" s="145"/>
      <c r="H78" s="145"/>
      <c r="I78" s="145"/>
      <c r="J78" s="146">
        <f>J1239</f>
        <v>0</v>
      </c>
      <c r="K78" s="143"/>
      <c r="L78" s="147"/>
    </row>
    <row r="79" spans="2:12" s="10" customFormat="1" ht="19.9" customHeight="1">
      <c r="B79" s="142"/>
      <c r="C79" s="143"/>
      <c r="D79" s="144" t="s">
        <v>127</v>
      </c>
      <c r="E79" s="145"/>
      <c r="F79" s="145"/>
      <c r="G79" s="145"/>
      <c r="H79" s="145"/>
      <c r="I79" s="145"/>
      <c r="J79" s="146">
        <f>J1270</f>
        <v>0</v>
      </c>
      <c r="K79" s="143"/>
      <c r="L79" s="147"/>
    </row>
    <row r="80" spans="2:12" s="10" customFormat="1" ht="19.9" customHeight="1">
      <c r="B80" s="142"/>
      <c r="C80" s="143"/>
      <c r="D80" s="144" t="s">
        <v>128</v>
      </c>
      <c r="E80" s="145"/>
      <c r="F80" s="145"/>
      <c r="G80" s="145"/>
      <c r="H80" s="145"/>
      <c r="I80" s="145"/>
      <c r="J80" s="146">
        <f>J1319</f>
        <v>0</v>
      </c>
      <c r="K80" s="143"/>
      <c r="L80" s="147"/>
    </row>
    <row r="81" spans="2:12" s="10" customFormat="1" ht="19.9" customHeight="1">
      <c r="B81" s="142"/>
      <c r="C81" s="143"/>
      <c r="D81" s="144" t="s">
        <v>129</v>
      </c>
      <c r="E81" s="145"/>
      <c r="F81" s="145"/>
      <c r="G81" s="145"/>
      <c r="H81" s="145"/>
      <c r="I81" s="145"/>
      <c r="J81" s="146">
        <f>J1445</f>
        <v>0</v>
      </c>
      <c r="K81" s="143"/>
      <c r="L81" s="147"/>
    </row>
    <row r="82" spans="2:12" s="10" customFormat="1" ht="19.9" customHeight="1">
      <c r="B82" s="142"/>
      <c r="C82" s="143"/>
      <c r="D82" s="144" t="s">
        <v>130</v>
      </c>
      <c r="E82" s="145"/>
      <c r="F82" s="145"/>
      <c r="G82" s="145"/>
      <c r="H82" s="145"/>
      <c r="I82" s="145"/>
      <c r="J82" s="146">
        <f>J1552</f>
        <v>0</v>
      </c>
      <c r="K82" s="143"/>
      <c r="L82" s="147"/>
    </row>
    <row r="83" spans="2:12" s="10" customFormat="1" ht="19.9" customHeight="1">
      <c r="B83" s="142"/>
      <c r="C83" s="143"/>
      <c r="D83" s="144" t="s">
        <v>131</v>
      </c>
      <c r="E83" s="145"/>
      <c r="F83" s="145"/>
      <c r="G83" s="145"/>
      <c r="H83" s="145"/>
      <c r="I83" s="145"/>
      <c r="J83" s="146">
        <f>J1567</f>
        <v>0</v>
      </c>
      <c r="K83" s="143"/>
      <c r="L83" s="147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5" t="s">
        <v>132</v>
      </c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16</v>
      </c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87" t="str">
        <f>E7</f>
        <v>Rozšíření stávajících šaten ZŠ Jungmannova</v>
      </c>
      <c r="F93" s="388"/>
      <c r="G93" s="388"/>
      <c r="H93" s="38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102</v>
      </c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40" t="str">
        <f>E9</f>
        <v>01 - Stavební část</v>
      </c>
      <c r="F95" s="389"/>
      <c r="G95" s="389"/>
      <c r="H95" s="389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2" customHeight="1">
      <c r="A97" s="36"/>
      <c r="B97" s="37"/>
      <c r="C97" s="31" t="s">
        <v>22</v>
      </c>
      <c r="D97" s="38"/>
      <c r="E97" s="38"/>
      <c r="F97" s="29" t="str">
        <f>F12</f>
        <v>Plzeňská 30/14 266 01, Beroun -Město</v>
      </c>
      <c r="G97" s="38"/>
      <c r="H97" s="38"/>
      <c r="I97" s="31" t="s">
        <v>24</v>
      </c>
      <c r="J97" s="61" t="str">
        <f>IF(J12="","",J12)</f>
        <v>31. 1. 2022</v>
      </c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5.2" customHeight="1">
      <c r="A99" s="36"/>
      <c r="B99" s="37"/>
      <c r="C99" s="31" t="s">
        <v>26</v>
      </c>
      <c r="D99" s="38"/>
      <c r="E99" s="38"/>
      <c r="F99" s="29" t="str">
        <f>E15</f>
        <v>Město Beroun</v>
      </c>
      <c r="G99" s="38"/>
      <c r="H99" s="38"/>
      <c r="I99" s="31" t="s">
        <v>32</v>
      </c>
      <c r="J99" s="34" t="str">
        <f>E21</f>
        <v>Ing. Luboš Rajniš</v>
      </c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5.2" customHeight="1">
      <c r="A100" s="36"/>
      <c r="B100" s="37"/>
      <c r="C100" s="31" t="s">
        <v>30</v>
      </c>
      <c r="D100" s="38"/>
      <c r="E100" s="38"/>
      <c r="F100" s="29" t="str">
        <f>IF(E18="","",E18)</f>
        <v>Vyplň údaj</v>
      </c>
      <c r="G100" s="38"/>
      <c r="H100" s="38"/>
      <c r="I100" s="31" t="s">
        <v>37</v>
      </c>
      <c r="J100" s="34" t="str">
        <f>E24</f>
        <v xml:space="preserve"> </v>
      </c>
      <c r="K100" s="38"/>
      <c r="L100" s="108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11" customFormat="1" ht="29.25" customHeight="1">
      <c r="A102" s="148"/>
      <c r="B102" s="149"/>
      <c r="C102" s="150" t="s">
        <v>133</v>
      </c>
      <c r="D102" s="151" t="s">
        <v>60</v>
      </c>
      <c r="E102" s="151" t="s">
        <v>56</v>
      </c>
      <c r="F102" s="151" t="s">
        <v>57</v>
      </c>
      <c r="G102" s="151" t="s">
        <v>134</v>
      </c>
      <c r="H102" s="151" t="s">
        <v>135</v>
      </c>
      <c r="I102" s="151" t="s">
        <v>136</v>
      </c>
      <c r="J102" s="151" t="s">
        <v>106</v>
      </c>
      <c r="K102" s="152" t="s">
        <v>137</v>
      </c>
      <c r="L102" s="153"/>
      <c r="M102" s="70" t="s">
        <v>21</v>
      </c>
      <c r="N102" s="71" t="s">
        <v>45</v>
      </c>
      <c r="O102" s="71" t="s">
        <v>138</v>
      </c>
      <c r="P102" s="71" t="s">
        <v>139</v>
      </c>
      <c r="Q102" s="71" t="s">
        <v>140</v>
      </c>
      <c r="R102" s="71" t="s">
        <v>141</v>
      </c>
      <c r="S102" s="71" t="s">
        <v>142</v>
      </c>
      <c r="T102" s="72" t="s">
        <v>143</v>
      </c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</row>
    <row r="103" spans="1:63" s="2" customFormat="1" ht="22.9" customHeight="1">
      <c r="A103" s="36"/>
      <c r="B103" s="37"/>
      <c r="C103" s="77" t="s">
        <v>144</v>
      </c>
      <c r="D103" s="38"/>
      <c r="E103" s="38"/>
      <c r="F103" s="38"/>
      <c r="G103" s="38"/>
      <c r="H103" s="38"/>
      <c r="I103" s="38"/>
      <c r="J103" s="154">
        <f>BK103</f>
        <v>0</v>
      </c>
      <c r="K103" s="38"/>
      <c r="L103" s="41"/>
      <c r="M103" s="73"/>
      <c r="N103" s="155"/>
      <c r="O103" s="74"/>
      <c r="P103" s="156">
        <f>P104+P979</f>
        <v>0</v>
      </c>
      <c r="Q103" s="74"/>
      <c r="R103" s="156">
        <f>R104+R979</f>
        <v>318.33925706917813</v>
      </c>
      <c r="S103" s="74"/>
      <c r="T103" s="157">
        <f>T104+T979</f>
        <v>121.75187189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74</v>
      </c>
      <c r="AU103" s="19" t="s">
        <v>107</v>
      </c>
      <c r="BK103" s="158">
        <f>BK104+BK979</f>
        <v>0</v>
      </c>
    </row>
    <row r="104" spans="2:63" s="12" customFormat="1" ht="25.9" customHeight="1">
      <c r="B104" s="159"/>
      <c r="C104" s="160"/>
      <c r="D104" s="161" t="s">
        <v>74</v>
      </c>
      <c r="E104" s="162" t="s">
        <v>145</v>
      </c>
      <c r="F104" s="162" t="s">
        <v>146</v>
      </c>
      <c r="G104" s="160"/>
      <c r="H104" s="160"/>
      <c r="I104" s="163"/>
      <c r="J104" s="164">
        <f>BK104</f>
        <v>0</v>
      </c>
      <c r="K104" s="160"/>
      <c r="L104" s="165"/>
      <c r="M104" s="166"/>
      <c r="N104" s="167"/>
      <c r="O104" s="167"/>
      <c r="P104" s="168">
        <f>P105+P173+P229+P394+P496+P505+P777+P935+P976</f>
        <v>0</v>
      </c>
      <c r="Q104" s="167"/>
      <c r="R104" s="168">
        <f>R105+R173+R229+R394+R496+R505+R777+R935+R976</f>
        <v>306.19639314028075</v>
      </c>
      <c r="S104" s="167"/>
      <c r="T104" s="169">
        <f>T105+T173+T229+T394+T496+T505+T777+T935+T976</f>
        <v>105.194432</v>
      </c>
      <c r="AR104" s="170" t="s">
        <v>83</v>
      </c>
      <c r="AT104" s="171" t="s">
        <v>74</v>
      </c>
      <c r="AU104" s="171" t="s">
        <v>75</v>
      </c>
      <c r="AY104" s="170" t="s">
        <v>147</v>
      </c>
      <c r="BK104" s="172">
        <f>BK105+BK173+BK229+BK394+BK496+BK505+BK777+BK935+BK976</f>
        <v>0</v>
      </c>
    </row>
    <row r="105" spans="2:63" s="12" customFormat="1" ht="22.9" customHeight="1">
      <c r="B105" s="159"/>
      <c r="C105" s="160"/>
      <c r="D105" s="161" t="s">
        <v>74</v>
      </c>
      <c r="E105" s="173" t="s">
        <v>83</v>
      </c>
      <c r="F105" s="173" t="s">
        <v>148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SUM(P106:P172)</f>
        <v>0</v>
      </c>
      <c r="Q105" s="167"/>
      <c r="R105" s="168">
        <f>SUM(R106:R172)</f>
        <v>102.294</v>
      </c>
      <c r="S105" s="167"/>
      <c r="T105" s="169">
        <f>SUM(T106:T172)</f>
        <v>17.16</v>
      </c>
      <c r="AR105" s="170" t="s">
        <v>83</v>
      </c>
      <c r="AT105" s="171" t="s">
        <v>74</v>
      </c>
      <c r="AU105" s="171" t="s">
        <v>83</v>
      </c>
      <c r="AY105" s="170" t="s">
        <v>147</v>
      </c>
      <c r="BK105" s="172">
        <f>SUM(BK106:BK172)</f>
        <v>0</v>
      </c>
    </row>
    <row r="106" spans="1:65" s="2" customFormat="1" ht="24.2" customHeight="1">
      <c r="A106" s="36"/>
      <c r="B106" s="37"/>
      <c r="C106" s="175" t="s">
        <v>83</v>
      </c>
      <c r="D106" s="175" t="s">
        <v>149</v>
      </c>
      <c r="E106" s="176" t="s">
        <v>150</v>
      </c>
      <c r="F106" s="177" t="s">
        <v>151</v>
      </c>
      <c r="G106" s="178" t="s">
        <v>152</v>
      </c>
      <c r="H106" s="179">
        <v>78</v>
      </c>
      <c r="I106" s="180"/>
      <c r="J106" s="181">
        <f>ROUND(I106*H106,2)</f>
        <v>0</v>
      </c>
      <c r="K106" s="177" t="s">
        <v>153</v>
      </c>
      <c r="L106" s="41"/>
      <c r="M106" s="182" t="s">
        <v>21</v>
      </c>
      <c r="N106" s="183" t="s">
        <v>46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0.22</v>
      </c>
      <c r="T106" s="185">
        <f>S106*H106</f>
        <v>17.16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154</v>
      </c>
      <c r="AT106" s="186" t="s">
        <v>149</v>
      </c>
      <c r="AU106" s="186" t="s">
        <v>85</v>
      </c>
      <c r="AY106" s="19" t="s">
        <v>147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83</v>
      </c>
      <c r="BK106" s="187">
        <f>ROUND(I106*H106,2)</f>
        <v>0</v>
      </c>
      <c r="BL106" s="19" t="s">
        <v>154</v>
      </c>
      <c r="BM106" s="186" t="s">
        <v>155</v>
      </c>
    </row>
    <row r="107" spans="1:47" s="2" customFormat="1" ht="11.25">
      <c r="A107" s="36"/>
      <c r="B107" s="37"/>
      <c r="C107" s="38"/>
      <c r="D107" s="188" t="s">
        <v>156</v>
      </c>
      <c r="E107" s="38"/>
      <c r="F107" s="189" t="s">
        <v>157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156</v>
      </c>
      <c r="AU107" s="19" t="s">
        <v>85</v>
      </c>
    </row>
    <row r="108" spans="2:51" s="13" customFormat="1" ht="11.25">
      <c r="B108" s="193"/>
      <c r="C108" s="194"/>
      <c r="D108" s="195" t="s">
        <v>158</v>
      </c>
      <c r="E108" s="196" t="s">
        <v>21</v>
      </c>
      <c r="F108" s="197" t="s">
        <v>159</v>
      </c>
      <c r="G108" s="194"/>
      <c r="H108" s="196" t="s">
        <v>21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158</v>
      </c>
      <c r="AU108" s="203" t="s">
        <v>85</v>
      </c>
      <c r="AV108" s="13" t="s">
        <v>83</v>
      </c>
      <c r="AW108" s="13" t="s">
        <v>36</v>
      </c>
      <c r="AX108" s="13" t="s">
        <v>75</v>
      </c>
      <c r="AY108" s="203" t="s">
        <v>147</v>
      </c>
    </row>
    <row r="109" spans="2:51" s="14" customFormat="1" ht="11.25">
      <c r="B109" s="204"/>
      <c r="C109" s="205"/>
      <c r="D109" s="195" t="s">
        <v>158</v>
      </c>
      <c r="E109" s="206" t="s">
        <v>21</v>
      </c>
      <c r="F109" s="207" t="s">
        <v>160</v>
      </c>
      <c r="G109" s="205"/>
      <c r="H109" s="208">
        <v>78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158</v>
      </c>
      <c r="AU109" s="214" t="s">
        <v>85</v>
      </c>
      <c r="AV109" s="14" t="s">
        <v>85</v>
      </c>
      <c r="AW109" s="14" t="s">
        <v>36</v>
      </c>
      <c r="AX109" s="14" t="s">
        <v>75</v>
      </c>
      <c r="AY109" s="214" t="s">
        <v>147</v>
      </c>
    </row>
    <row r="110" spans="2:51" s="15" customFormat="1" ht="11.25">
      <c r="B110" s="215"/>
      <c r="C110" s="216"/>
      <c r="D110" s="195" t="s">
        <v>158</v>
      </c>
      <c r="E110" s="217" t="s">
        <v>21</v>
      </c>
      <c r="F110" s="218" t="s">
        <v>161</v>
      </c>
      <c r="G110" s="216"/>
      <c r="H110" s="219">
        <v>78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158</v>
      </c>
      <c r="AU110" s="225" t="s">
        <v>85</v>
      </c>
      <c r="AV110" s="15" t="s">
        <v>154</v>
      </c>
      <c r="AW110" s="15" t="s">
        <v>36</v>
      </c>
      <c r="AX110" s="15" t="s">
        <v>83</v>
      </c>
      <c r="AY110" s="225" t="s">
        <v>147</v>
      </c>
    </row>
    <row r="111" spans="1:65" s="2" customFormat="1" ht="21.75" customHeight="1">
      <c r="A111" s="36"/>
      <c r="B111" s="37"/>
      <c r="C111" s="175" t="s">
        <v>85</v>
      </c>
      <c r="D111" s="175" t="s">
        <v>149</v>
      </c>
      <c r="E111" s="176" t="s">
        <v>162</v>
      </c>
      <c r="F111" s="177" t="s">
        <v>163</v>
      </c>
      <c r="G111" s="178" t="s">
        <v>164</v>
      </c>
      <c r="H111" s="179">
        <v>25</v>
      </c>
      <c r="I111" s="180"/>
      <c r="J111" s="181">
        <f>ROUND(I111*H111,2)</f>
        <v>0</v>
      </c>
      <c r="K111" s="177" t="s">
        <v>153</v>
      </c>
      <c r="L111" s="41"/>
      <c r="M111" s="182" t="s">
        <v>21</v>
      </c>
      <c r="N111" s="183" t="s">
        <v>46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154</v>
      </c>
      <c r="AT111" s="186" t="s">
        <v>149</v>
      </c>
      <c r="AU111" s="186" t="s">
        <v>85</v>
      </c>
      <c r="AY111" s="19" t="s">
        <v>147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83</v>
      </c>
      <c r="BK111" s="187">
        <f>ROUND(I111*H111,2)</f>
        <v>0</v>
      </c>
      <c r="BL111" s="19" t="s">
        <v>154</v>
      </c>
      <c r="BM111" s="186" t="s">
        <v>165</v>
      </c>
    </row>
    <row r="112" spans="1:47" s="2" customFormat="1" ht="11.25">
      <c r="A112" s="36"/>
      <c r="B112" s="37"/>
      <c r="C112" s="38"/>
      <c r="D112" s="188" t="s">
        <v>156</v>
      </c>
      <c r="E112" s="38"/>
      <c r="F112" s="189" t="s">
        <v>166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156</v>
      </c>
      <c r="AU112" s="19" t="s">
        <v>85</v>
      </c>
    </row>
    <row r="113" spans="2:51" s="13" customFormat="1" ht="11.25">
      <c r="B113" s="193"/>
      <c r="C113" s="194"/>
      <c r="D113" s="195" t="s">
        <v>158</v>
      </c>
      <c r="E113" s="196" t="s">
        <v>21</v>
      </c>
      <c r="F113" s="197" t="s">
        <v>167</v>
      </c>
      <c r="G113" s="194"/>
      <c r="H113" s="196" t="s">
        <v>21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158</v>
      </c>
      <c r="AU113" s="203" t="s">
        <v>85</v>
      </c>
      <c r="AV113" s="13" t="s">
        <v>83</v>
      </c>
      <c r="AW113" s="13" t="s">
        <v>36</v>
      </c>
      <c r="AX113" s="13" t="s">
        <v>75</v>
      </c>
      <c r="AY113" s="203" t="s">
        <v>147</v>
      </c>
    </row>
    <row r="114" spans="2:51" s="13" customFormat="1" ht="11.25">
      <c r="B114" s="193"/>
      <c r="C114" s="194"/>
      <c r="D114" s="195" t="s">
        <v>158</v>
      </c>
      <c r="E114" s="196" t="s">
        <v>21</v>
      </c>
      <c r="F114" s="197" t="s">
        <v>168</v>
      </c>
      <c r="G114" s="194"/>
      <c r="H114" s="196" t="s">
        <v>21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158</v>
      </c>
      <c r="AU114" s="203" t="s">
        <v>85</v>
      </c>
      <c r="AV114" s="13" t="s">
        <v>83</v>
      </c>
      <c r="AW114" s="13" t="s">
        <v>36</v>
      </c>
      <c r="AX114" s="13" t="s">
        <v>75</v>
      </c>
      <c r="AY114" s="203" t="s">
        <v>147</v>
      </c>
    </row>
    <row r="115" spans="2:51" s="14" customFormat="1" ht="11.25">
      <c r="B115" s="204"/>
      <c r="C115" s="205"/>
      <c r="D115" s="195" t="s">
        <v>158</v>
      </c>
      <c r="E115" s="206" t="s">
        <v>21</v>
      </c>
      <c r="F115" s="207" t="s">
        <v>169</v>
      </c>
      <c r="G115" s="205"/>
      <c r="H115" s="208">
        <v>25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158</v>
      </c>
      <c r="AU115" s="214" t="s">
        <v>85</v>
      </c>
      <c r="AV115" s="14" t="s">
        <v>85</v>
      </c>
      <c r="AW115" s="14" t="s">
        <v>36</v>
      </c>
      <c r="AX115" s="14" t="s">
        <v>75</v>
      </c>
      <c r="AY115" s="214" t="s">
        <v>147</v>
      </c>
    </row>
    <row r="116" spans="2:51" s="15" customFormat="1" ht="11.25">
      <c r="B116" s="215"/>
      <c r="C116" s="216"/>
      <c r="D116" s="195" t="s">
        <v>158</v>
      </c>
      <c r="E116" s="217" t="s">
        <v>21</v>
      </c>
      <c r="F116" s="218" t="s">
        <v>161</v>
      </c>
      <c r="G116" s="216"/>
      <c r="H116" s="219">
        <v>25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158</v>
      </c>
      <c r="AU116" s="225" t="s">
        <v>85</v>
      </c>
      <c r="AV116" s="15" t="s">
        <v>154</v>
      </c>
      <c r="AW116" s="15" t="s">
        <v>36</v>
      </c>
      <c r="AX116" s="15" t="s">
        <v>83</v>
      </c>
      <c r="AY116" s="225" t="s">
        <v>147</v>
      </c>
    </row>
    <row r="117" spans="1:65" s="2" customFormat="1" ht="24.2" customHeight="1">
      <c r="A117" s="36"/>
      <c r="B117" s="37"/>
      <c r="C117" s="175" t="s">
        <v>170</v>
      </c>
      <c r="D117" s="175" t="s">
        <v>149</v>
      </c>
      <c r="E117" s="176" t="s">
        <v>171</v>
      </c>
      <c r="F117" s="177" t="s">
        <v>172</v>
      </c>
      <c r="G117" s="178" t="s">
        <v>164</v>
      </c>
      <c r="H117" s="179">
        <v>23.174</v>
      </c>
      <c r="I117" s="180"/>
      <c r="J117" s="181">
        <f>ROUND(I117*H117,2)</f>
        <v>0</v>
      </c>
      <c r="K117" s="177" t="s">
        <v>153</v>
      </c>
      <c r="L117" s="41"/>
      <c r="M117" s="182" t="s">
        <v>21</v>
      </c>
      <c r="N117" s="183" t="s">
        <v>46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154</v>
      </c>
      <c r="AT117" s="186" t="s">
        <v>149</v>
      </c>
      <c r="AU117" s="186" t="s">
        <v>85</v>
      </c>
      <c r="AY117" s="19" t="s">
        <v>147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83</v>
      </c>
      <c r="BK117" s="187">
        <f>ROUND(I117*H117,2)</f>
        <v>0</v>
      </c>
      <c r="BL117" s="19" t="s">
        <v>154</v>
      </c>
      <c r="BM117" s="186" t="s">
        <v>173</v>
      </c>
    </row>
    <row r="118" spans="1:47" s="2" customFormat="1" ht="11.25">
      <c r="A118" s="36"/>
      <c r="B118" s="37"/>
      <c r="C118" s="38"/>
      <c r="D118" s="188" t="s">
        <v>156</v>
      </c>
      <c r="E118" s="38"/>
      <c r="F118" s="189" t="s">
        <v>174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156</v>
      </c>
      <c r="AU118" s="19" t="s">
        <v>85</v>
      </c>
    </row>
    <row r="119" spans="2:51" s="13" customFormat="1" ht="11.25">
      <c r="B119" s="193"/>
      <c r="C119" s="194"/>
      <c r="D119" s="195" t="s">
        <v>158</v>
      </c>
      <c r="E119" s="196" t="s">
        <v>21</v>
      </c>
      <c r="F119" s="197" t="s">
        <v>175</v>
      </c>
      <c r="G119" s="194"/>
      <c r="H119" s="196" t="s">
        <v>21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158</v>
      </c>
      <c r="AU119" s="203" t="s">
        <v>85</v>
      </c>
      <c r="AV119" s="13" t="s">
        <v>83</v>
      </c>
      <c r="AW119" s="13" t="s">
        <v>36</v>
      </c>
      <c r="AX119" s="13" t="s">
        <v>75</v>
      </c>
      <c r="AY119" s="203" t="s">
        <v>147</v>
      </c>
    </row>
    <row r="120" spans="2:51" s="13" customFormat="1" ht="11.25">
      <c r="B120" s="193"/>
      <c r="C120" s="194"/>
      <c r="D120" s="195" t="s">
        <v>158</v>
      </c>
      <c r="E120" s="196" t="s">
        <v>21</v>
      </c>
      <c r="F120" s="197" t="s">
        <v>176</v>
      </c>
      <c r="G120" s="194"/>
      <c r="H120" s="196" t="s">
        <v>21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158</v>
      </c>
      <c r="AU120" s="203" t="s">
        <v>85</v>
      </c>
      <c r="AV120" s="13" t="s">
        <v>83</v>
      </c>
      <c r="AW120" s="13" t="s">
        <v>36</v>
      </c>
      <c r="AX120" s="13" t="s">
        <v>75</v>
      </c>
      <c r="AY120" s="203" t="s">
        <v>147</v>
      </c>
    </row>
    <row r="121" spans="2:51" s="14" customFormat="1" ht="11.25">
      <c r="B121" s="204"/>
      <c r="C121" s="205"/>
      <c r="D121" s="195" t="s">
        <v>158</v>
      </c>
      <c r="E121" s="206" t="s">
        <v>21</v>
      </c>
      <c r="F121" s="207" t="s">
        <v>177</v>
      </c>
      <c r="G121" s="205"/>
      <c r="H121" s="208">
        <v>4.846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158</v>
      </c>
      <c r="AU121" s="214" t="s">
        <v>85</v>
      </c>
      <c r="AV121" s="14" t="s">
        <v>85</v>
      </c>
      <c r="AW121" s="14" t="s">
        <v>36</v>
      </c>
      <c r="AX121" s="14" t="s">
        <v>75</v>
      </c>
      <c r="AY121" s="214" t="s">
        <v>147</v>
      </c>
    </row>
    <row r="122" spans="2:51" s="14" customFormat="1" ht="11.25">
      <c r="B122" s="204"/>
      <c r="C122" s="205"/>
      <c r="D122" s="195" t="s">
        <v>158</v>
      </c>
      <c r="E122" s="206" t="s">
        <v>21</v>
      </c>
      <c r="F122" s="207" t="s">
        <v>178</v>
      </c>
      <c r="G122" s="205"/>
      <c r="H122" s="208">
        <v>4.795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158</v>
      </c>
      <c r="AU122" s="214" t="s">
        <v>85</v>
      </c>
      <c r="AV122" s="14" t="s">
        <v>85</v>
      </c>
      <c r="AW122" s="14" t="s">
        <v>36</v>
      </c>
      <c r="AX122" s="14" t="s">
        <v>75</v>
      </c>
      <c r="AY122" s="214" t="s">
        <v>147</v>
      </c>
    </row>
    <row r="123" spans="2:51" s="14" customFormat="1" ht="11.25">
      <c r="B123" s="204"/>
      <c r="C123" s="205"/>
      <c r="D123" s="195" t="s">
        <v>158</v>
      </c>
      <c r="E123" s="206" t="s">
        <v>21</v>
      </c>
      <c r="F123" s="207" t="s">
        <v>179</v>
      </c>
      <c r="G123" s="205"/>
      <c r="H123" s="208">
        <v>9.048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158</v>
      </c>
      <c r="AU123" s="214" t="s">
        <v>85</v>
      </c>
      <c r="AV123" s="14" t="s">
        <v>85</v>
      </c>
      <c r="AW123" s="14" t="s">
        <v>36</v>
      </c>
      <c r="AX123" s="14" t="s">
        <v>75</v>
      </c>
      <c r="AY123" s="214" t="s">
        <v>147</v>
      </c>
    </row>
    <row r="124" spans="2:51" s="14" customFormat="1" ht="11.25">
      <c r="B124" s="204"/>
      <c r="C124" s="205"/>
      <c r="D124" s="195" t="s">
        <v>158</v>
      </c>
      <c r="E124" s="206" t="s">
        <v>21</v>
      </c>
      <c r="F124" s="207" t="s">
        <v>180</v>
      </c>
      <c r="G124" s="205"/>
      <c r="H124" s="208">
        <v>4.485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158</v>
      </c>
      <c r="AU124" s="214" t="s">
        <v>85</v>
      </c>
      <c r="AV124" s="14" t="s">
        <v>85</v>
      </c>
      <c r="AW124" s="14" t="s">
        <v>36</v>
      </c>
      <c r="AX124" s="14" t="s">
        <v>75</v>
      </c>
      <c r="AY124" s="214" t="s">
        <v>147</v>
      </c>
    </row>
    <row r="125" spans="2:51" s="15" customFormat="1" ht="11.25">
      <c r="B125" s="215"/>
      <c r="C125" s="216"/>
      <c r="D125" s="195" t="s">
        <v>158</v>
      </c>
      <c r="E125" s="217" t="s">
        <v>21</v>
      </c>
      <c r="F125" s="218" t="s">
        <v>161</v>
      </c>
      <c r="G125" s="216"/>
      <c r="H125" s="219">
        <v>23.174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158</v>
      </c>
      <c r="AU125" s="225" t="s">
        <v>85</v>
      </c>
      <c r="AV125" s="15" t="s">
        <v>154</v>
      </c>
      <c r="AW125" s="15" t="s">
        <v>36</v>
      </c>
      <c r="AX125" s="15" t="s">
        <v>83</v>
      </c>
      <c r="AY125" s="225" t="s">
        <v>147</v>
      </c>
    </row>
    <row r="126" spans="1:65" s="2" customFormat="1" ht="37.9" customHeight="1">
      <c r="A126" s="36"/>
      <c r="B126" s="37"/>
      <c r="C126" s="175" t="s">
        <v>154</v>
      </c>
      <c r="D126" s="175" t="s">
        <v>149</v>
      </c>
      <c r="E126" s="176" t="s">
        <v>181</v>
      </c>
      <c r="F126" s="177" t="s">
        <v>182</v>
      </c>
      <c r="G126" s="178" t="s">
        <v>164</v>
      </c>
      <c r="H126" s="179">
        <v>48.174</v>
      </c>
      <c r="I126" s="180"/>
      <c r="J126" s="181">
        <f>ROUND(I126*H126,2)</f>
        <v>0</v>
      </c>
      <c r="K126" s="177" t="s">
        <v>153</v>
      </c>
      <c r="L126" s="41"/>
      <c r="M126" s="182" t="s">
        <v>21</v>
      </c>
      <c r="N126" s="183" t="s">
        <v>46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154</v>
      </c>
      <c r="AT126" s="186" t="s">
        <v>149</v>
      </c>
      <c r="AU126" s="186" t="s">
        <v>85</v>
      </c>
      <c r="AY126" s="19" t="s">
        <v>147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83</v>
      </c>
      <c r="BK126" s="187">
        <f>ROUND(I126*H126,2)</f>
        <v>0</v>
      </c>
      <c r="BL126" s="19" t="s">
        <v>154</v>
      </c>
      <c r="BM126" s="186" t="s">
        <v>183</v>
      </c>
    </row>
    <row r="127" spans="1:47" s="2" customFormat="1" ht="11.25">
      <c r="A127" s="36"/>
      <c r="B127" s="37"/>
      <c r="C127" s="38"/>
      <c r="D127" s="188" t="s">
        <v>156</v>
      </c>
      <c r="E127" s="38"/>
      <c r="F127" s="189" t="s">
        <v>184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156</v>
      </c>
      <c r="AU127" s="19" t="s">
        <v>85</v>
      </c>
    </row>
    <row r="128" spans="2:51" s="13" customFormat="1" ht="11.25">
      <c r="B128" s="193"/>
      <c r="C128" s="194"/>
      <c r="D128" s="195" t="s">
        <v>158</v>
      </c>
      <c r="E128" s="196" t="s">
        <v>21</v>
      </c>
      <c r="F128" s="197" t="s">
        <v>185</v>
      </c>
      <c r="G128" s="194"/>
      <c r="H128" s="196" t="s">
        <v>21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158</v>
      </c>
      <c r="AU128" s="203" t="s">
        <v>85</v>
      </c>
      <c r="AV128" s="13" t="s">
        <v>83</v>
      </c>
      <c r="AW128" s="13" t="s">
        <v>36</v>
      </c>
      <c r="AX128" s="13" t="s">
        <v>75</v>
      </c>
      <c r="AY128" s="203" t="s">
        <v>147</v>
      </c>
    </row>
    <row r="129" spans="2:51" s="14" customFormat="1" ht="11.25">
      <c r="B129" s="204"/>
      <c r="C129" s="205"/>
      <c r="D129" s="195" t="s">
        <v>158</v>
      </c>
      <c r="E129" s="206" t="s">
        <v>21</v>
      </c>
      <c r="F129" s="207" t="s">
        <v>186</v>
      </c>
      <c r="G129" s="205"/>
      <c r="H129" s="208">
        <v>25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158</v>
      </c>
      <c r="AU129" s="214" t="s">
        <v>85</v>
      </c>
      <c r="AV129" s="14" t="s">
        <v>85</v>
      </c>
      <c r="AW129" s="14" t="s">
        <v>36</v>
      </c>
      <c r="AX129" s="14" t="s">
        <v>75</v>
      </c>
      <c r="AY129" s="214" t="s">
        <v>147</v>
      </c>
    </row>
    <row r="130" spans="2:51" s="14" customFormat="1" ht="11.25">
      <c r="B130" s="204"/>
      <c r="C130" s="205"/>
      <c r="D130" s="195" t="s">
        <v>158</v>
      </c>
      <c r="E130" s="206" t="s">
        <v>21</v>
      </c>
      <c r="F130" s="207" t="s">
        <v>187</v>
      </c>
      <c r="G130" s="205"/>
      <c r="H130" s="208">
        <v>23.174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158</v>
      </c>
      <c r="AU130" s="214" t="s">
        <v>85</v>
      </c>
      <c r="AV130" s="14" t="s">
        <v>85</v>
      </c>
      <c r="AW130" s="14" t="s">
        <v>36</v>
      </c>
      <c r="AX130" s="14" t="s">
        <v>75</v>
      </c>
      <c r="AY130" s="214" t="s">
        <v>147</v>
      </c>
    </row>
    <row r="131" spans="2:51" s="15" customFormat="1" ht="11.25">
      <c r="B131" s="215"/>
      <c r="C131" s="216"/>
      <c r="D131" s="195" t="s">
        <v>158</v>
      </c>
      <c r="E131" s="217" t="s">
        <v>21</v>
      </c>
      <c r="F131" s="218" t="s">
        <v>161</v>
      </c>
      <c r="G131" s="216"/>
      <c r="H131" s="219">
        <v>48.174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158</v>
      </c>
      <c r="AU131" s="225" t="s">
        <v>85</v>
      </c>
      <c r="AV131" s="15" t="s">
        <v>154</v>
      </c>
      <c r="AW131" s="15" t="s">
        <v>36</v>
      </c>
      <c r="AX131" s="15" t="s">
        <v>83</v>
      </c>
      <c r="AY131" s="225" t="s">
        <v>147</v>
      </c>
    </row>
    <row r="132" spans="1:65" s="2" customFormat="1" ht="37.9" customHeight="1">
      <c r="A132" s="36"/>
      <c r="B132" s="37"/>
      <c r="C132" s="175" t="s">
        <v>188</v>
      </c>
      <c r="D132" s="175" t="s">
        <v>149</v>
      </c>
      <c r="E132" s="176" t="s">
        <v>189</v>
      </c>
      <c r="F132" s="177" t="s">
        <v>190</v>
      </c>
      <c r="G132" s="178" t="s">
        <v>164</v>
      </c>
      <c r="H132" s="179">
        <v>45.174</v>
      </c>
      <c r="I132" s="180"/>
      <c r="J132" s="181">
        <f>ROUND(I132*H132,2)</f>
        <v>0</v>
      </c>
      <c r="K132" s="177" t="s">
        <v>153</v>
      </c>
      <c r="L132" s="41"/>
      <c r="M132" s="182" t="s">
        <v>21</v>
      </c>
      <c r="N132" s="183" t="s">
        <v>46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154</v>
      </c>
      <c r="AT132" s="186" t="s">
        <v>149</v>
      </c>
      <c r="AU132" s="186" t="s">
        <v>85</v>
      </c>
      <c r="AY132" s="19" t="s">
        <v>147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83</v>
      </c>
      <c r="BK132" s="187">
        <f>ROUND(I132*H132,2)</f>
        <v>0</v>
      </c>
      <c r="BL132" s="19" t="s">
        <v>154</v>
      </c>
      <c r="BM132" s="186" t="s">
        <v>191</v>
      </c>
    </row>
    <row r="133" spans="1:47" s="2" customFormat="1" ht="11.25">
      <c r="A133" s="36"/>
      <c r="B133" s="37"/>
      <c r="C133" s="38"/>
      <c r="D133" s="188" t="s">
        <v>156</v>
      </c>
      <c r="E133" s="38"/>
      <c r="F133" s="189" t="s">
        <v>192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156</v>
      </c>
      <c r="AU133" s="19" t="s">
        <v>85</v>
      </c>
    </row>
    <row r="134" spans="2:51" s="13" customFormat="1" ht="11.25">
      <c r="B134" s="193"/>
      <c r="C134" s="194"/>
      <c r="D134" s="195" t="s">
        <v>158</v>
      </c>
      <c r="E134" s="196" t="s">
        <v>21</v>
      </c>
      <c r="F134" s="197" t="s">
        <v>193</v>
      </c>
      <c r="G134" s="194"/>
      <c r="H134" s="196" t="s">
        <v>21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158</v>
      </c>
      <c r="AU134" s="203" t="s">
        <v>85</v>
      </c>
      <c r="AV134" s="13" t="s">
        <v>83</v>
      </c>
      <c r="AW134" s="13" t="s">
        <v>36</v>
      </c>
      <c r="AX134" s="13" t="s">
        <v>75</v>
      </c>
      <c r="AY134" s="203" t="s">
        <v>147</v>
      </c>
    </row>
    <row r="135" spans="2:51" s="13" customFormat="1" ht="11.25">
      <c r="B135" s="193"/>
      <c r="C135" s="194"/>
      <c r="D135" s="195" t="s">
        <v>158</v>
      </c>
      <c r="E135" s="196" t="s">
        <v>21</v>
      </c>
      <c r="F135" s="197" t="s">
        <v>194</v>
      </c>
      <c r="G135" s="194"/>
      <c r="H135" s="196" t="s">
        <v>21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158</v>
      </c>
      <c r="AU135" s="203" t="s">
        <v>85</v>
      </c>
      <c r="AV135" s="13" t="s">
        <v>83</v>
      </c>
      <c r="AW135" s="13" t="s">
        <v>36</v>
      </c>
      <c r="AX135" s="13" t="s">
        <v>75</v>
      </c>
      <c r="AY135" s="203" t="s">
        <v>147</v>
      </c>
    </row>
    <row r="136" spans="2:51" s="14" customFormat="1" ht="11.25">
      <c r="B136" s="204"/>
      <c r="C136" s="205"/>
      <c r="D136" s="195" t="s">
        <v>158</v>
      </c>
      <c r="E136" s="206" t="s">
        <v>21</v>
      </c>
      <c r="F136" s="207" t="s">
        <v>186</v>
      </c>
      <c r="G136" s="205"/>
      <c r="H136" s="208">
        <v>25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158</v>
      </c>
      <c r="AU136" s="214" t="s">
        <v>85</v>
      </c>
      <c r="AV136" s="14" t="s">
        <v>85</v>
      </c>
      <c r="AW136" s="14" t="s">
        <v>36</v>
      </c>
      <c r="AX136" s="14" t="s">
        <v>75</v>
      </c>
      <c r="AY136" s="214" t="s">
        <v>147</v>
      </c>
    </row>
    <row r="137" spans="2:51" s="14" customFormat="1" ht="11.25">
      <c r="B137" s="204"/>
      <c r="C137" s="205"/>
      <c r="D137" s="195" t="s">
        <v>158</v>
      </c>
      <c r="E137" s="206" t="s">
        <v>21</v>
      </c>
      <c r="F137" s="207" t="s">
        <v>195</v>
      </c>
      <c r="G137" s="205"/>
      <c r="H137" s="208">
        <v>23.174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158</v>
      </c>
      <c r="AU137" s="214" t="s">
        <v>85</v>
      </c>
      <c r="AV137" s="14" t="s">
        <v>85</v>
      </c>
      <c r="AW137" s="14" t="s">
        <v>36</v>
      </c>
      <c r="AX137" s="14" t="s">
        <v>75</v>
      </c>
      <c r="AY137" s="214" t="s">
        <v>147</v>
      </c>
    </row>
    <row r="138" spans="2:51" s="16" customFormat="1" ht="11.25">
      <c r="B138" s="226"/>
      <c r="C138" s="227"/>
      <c r="D138" s="195" t="s">
        <v>158</v>
      </c>
      <c r="E138" s="228" t="s">
        <v>21</v>
      </c>
      <c r="F138" s="229" t="s">
        <v>196</v>
      </c>
      <c r="G138" s="227"/>
      <c r="H138" s="230">
        <v>48.174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158</v>
      </c>
      <c r="AU138" s="236" t="s">
        <v>85</v>
      </c>
      <c r="AV138" s="16" t="s">
        <v>170</v>
      </c>
      <c r="AW138" s="16" t="s">
        <v>36</v>
      </c>
      <c r="AX138" s="16" t="s">
        <v>75</v>
      </c>
      <c r="AY138" s="236" t="s">
        <v>147</v>
      </c>
    </row>
    <row r="139" spans="2:51" s="13" customFormat="1" ht="11.25">
      <c r="B139" s="193"/>
      <c r="C139" s="194"/>
      <c r="D139" s="195" t="s">
        <v>158</v>
      </c>
      <c r="E139" s="196" t="s">
        <v>21</v>
      </c>
      <c r="F139" s="197" t="s">
        <v>197</v>
      </c>
      <c r="G139" s="194"/>
      <c r="H139" s="196" t="s">
        <v>21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158</v>
      </c>
      <c r="AU139" s="203" t="s">
        <v>85</v>
      </c>
      <c r="AV139" s="13" t="s">
        <v>83</v>
      </c>
      <c r="AW139" s="13" t="s">
        <v>36</v>
      </c>
      <c r="AX139" s="13" t="s">
        <v>75</v>
      </c>
      <c r="AY139" s="203" t="s">
        <v>147</v>
      </c>
    </row>
    <row r="140" spans="2:51" s="14" customFormat="1" ht="11.25">
      <c r="B140" s="204"/>
      <c r="C140" s="205"/>
      <c r="D140" s="195" t="s">
        <v>158</v>
      </c>
      <c r="E140" s="206" t="s">
        <v>21</v>
      </c>
      <c r="F140" s="207" t="s">
        <v>198</v>
      </c>
      <c r="G140" s="205"/>
      <c r="H140" s="208">
        <v>-3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158</v>
      </c>
      <c r="AU140" s="214" t="s">
        <v>85</v>
      </c>
      <c r="AV140" s="14" t="s">
        <v>85</v>
      </c>
      <c r="AW140" s="14" t="s">
        <v>36</v>
      </c>
      <c r="AX140" s="14" t="s">
        <v>75</v>
      </c>
      <c r="AY140" s="214" t="s">
        <v>147</v>
      </c>
    </row>
    <row r="141" spans="2:51" s="16" customFormat="1" ht="11.25">
      <c r="B141" s="226"/>
      <c r="C141" s="227"/>
      <c r="D141" s="195" t="s">
        <v>158</v>
      </c>
      <c r="E141" s="228" t="s">
        <v>21</v>
      </c>
      <c r="F141" s="229" t="s">
        <v>196</v>
      </c>
      <c r="G141" s="227"/>
      <c r="H141" s="230">
        <v>-3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158</v>
      </c>
      <c r="AU141" s="236" t="s">
        <v>85</v>
      </c>
      <c r="AV141" s="16" t="s">
        <v>170</v>
      </c>
      <c r="AW141" s="16" t="s">
        <v>36</v>
      </c>
      <c r="AX141" s="16" t="s">
        <v>75</v>
      </c>
      <c r="AY141" s="236" t="s">
        <v>147</v>
      </c>
    </row>
    <row r="142" spans="2:51" s="15" customFormat="1" ht="11.25">
      <c r="B142" s="215"/>
      <c r="C142" s="216"/>
      <c r="D142" s="195" t="s">
        <v>158</v>
      </c>
      <c r="E142" s="217" t="s">
        <v>21</v>
      </c>
      <c r="F142" s="218" t="s">
        <v>161</v>
      </c>
      <c r="G142" s="216"/>
      <c r="H142" s="219">
        <v>45.174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158</v>
      </c>
      <c r="AU142" s="225" t="s">
        <v>85</v>
      </c>
      <c r="AV142" s="15" t="s">
        <v>154</v>
      </c>
      <c r="AW142" s="15" t="s">
        <v>36</v>
      </c>
      <c r="AX142" s="15" t="s">
        <v>83</v>
      </c>
      <c r="AY142" s="225" t="s">
        <v>147</v>
      </c>
    </row>
    <row r="143" spans="1:65" s="2" customFormat="1" ht="24.2" customHeight="1">
      <c r="A143" s="36"/>
      <c r="B143" s="37"/>
      <c r="C143" s="175" t="s">
        <v>199</v>
      </c>
      <c r="D143" s="175" t="s">
        <v>149</v>
      </c>
      <c r="E143" s="176" t="s">
        <v>200</v>
      </c>
      <c r="F143" s="177" t="s">
        <v>201</v>
      </c>
      <c r="G143" s="178" t="s">
        <v>164</v>
      </c>
      <c r="H143" s="179">
        <v>48.174</v>
      </c>
      <c r="I143" s="180"/>
      <c r="J143" s="181">
        <f>ROUND(I143*H143,2)</f>
        <v>0</v>
      </c>
      <c r="K143" s="177" t="s">
        <v>153</v>
      </c>
      <c r="L143" s="41"/>
      <c r="M143" s="182" t="s">
        <v>21</v>
      </c>
      <c r="N143" s="183" t="s">
        <v>46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154</v>
      </c>
      <c r="AT143" s="186" t="s">
        <v>149</v>
      </c>
      <c r="AU143" s="186" t="s">
        <v>85</v>
      </c>
      <c r="AY143" s="19" t="s">
        <v>147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83</v>
      </c>
      <c r="BK143" s="187">
        <f>ROUND(I143*H143,2)</f>
        <v>0</v>
      </c>
      <c r="BL143" s="19" t="s">
        <v>154</v>
      </c>
      <c r="BM143" s="186" t="s">
        <v>202</v>
      </c>
    </row>
    <row r="144" spans="1:47" s="2" customFormat="1" ht="11.25">
      <c r="A144" s="36"/>
      <c r="B144" s="37"/>
      <c r="C144" s="38"/>
      <c r="D144" s="188" t="s">
        <v>156</v>
      </c>
      <c r="E144" s="38"/>
      <c r="F144" s="189" t="s">
        <v>203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156</v>
      </c>
      <c r="AU144" s="19" t="s">
        <v>85</v>
      </c>
    </row>
    <row r="145" spans="2:51" s="13" customFormat="1" ht="11.25">
      <c r="B145" s="193"/>
      <c r="C145" s="194"/>
      <c r="D145" s="195" t="s">
        <v>158</v>
      </c>
      <c r="E145" s="196" t="s">
        <v>21</v>
      </c>
      <c r="F145" s="197" t="s">
        <v>204</v>
      </c>
      <c r="G145" s="194"/>
      <c r="H145" s="196" t="s">
        <v>21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158</v>
      </c>
      <c r="AU145" s="203" t="s">
        <v>85</v>
      </c>
      <c r="AV145" s="13" t="s">
        <v>83</v>
      </c>
      <c r="AW145" s="13" t="s">
        <v>36</v>
      </c>
      <c r="AX145" s="13" t="s">
        <v>75</v>
      </c>
      <c r="AY145" s="203" t="s">
        <v>147</v>
      </c>
    </row>
    <row r="146" spans="2:51" s="14" customFormat="1" ht="11.25">
      <c r="B146" s="204"/>
      <c r="C146" s="205"/>
      <c r="D146" s="195" t="s">
        <v>158</v>
      </c>
      <c r="E146" s="206" t="s">
        <v>21</v>
      </c>
      <c r="F146" s="207" t="s">
        <v>205</v>
      </c>
      <c r="G146" s="205"/>
      <c r="H146" s="208">
        <v>45.174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158</v>
      </c>
      <c r="AU146" s="214" t="s">
        <v>85</v>
      </c>
      <c r="AV146" s="14" t="s">
        <v>85</v>
      </c>
      <c r="AW146" s="14" t="s">
        <v>36</v>
      </c>
      <c r="AX146" s="14" t="s">
        <v>75</v>
      </c>
      <c r="AY146" s="214" t="s">
        <v>147</v>
      </c>
    </row>
    <row r="147" spans="2:51" s="16" customFormat="1" ht="11.25">
      <c r="B147" s="226"/>
      <c r="C147" s="227"/>
      <c r="D147" s="195" t="s">
        <v>158</v>
      </c>
      <c r="E147" s="228" t="s">
        <v>21</v>
      </c>
      <c r="F147" s="229" t="s">
        <v>196</v>
      </c>
      <c r="G147" s="227"/>
      <c r="H147" s="230">
        <v>45.174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158</v>
      </c>
      <c r="AU147" s="236" t="s">
        <v>85</v>
      </c>
      <c r="AV147" s="16" t="s">
        <v>170</v>
      </c>
      <c r="AW147" s="16" t="s">
        <v>36</v>
      </c>
      <c r="AX147" s="16" t="s">
        <v>75</v>
      </c>
      <c r="AY147" s="236" t="s">
        <v>147</v>
      </c>
    </row>
    <row r="148" spans="2:51" s="13" customFormat="1" ht="11.25">
      <c r="B148" s="193"/>
      <c r="C148" s="194"/>
      <c r="D148" s="195" t="s">
        <v>158</v>
      </c>
      <c r="E148" s="196" t="s">
        <v>21</v>
      </c>
      <c r="F148" s="197" t="s">
        <v>206</v>
      </c>
      <c r="G148" s="194"/>
      <c r="H148" s="196" t="s">
        <v>21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158</v>
      </c>
      <c r="AU148" s="203" t="s">
        <v>85</v>
      </c>
      <c r="AV148" s="13" t="s">
        <v>83</v>
      </c>
      <c r="AW148" s="13" t="s">
        <v>36</v>
      </c>
      <c r="AX148" s="13" t="s">
        <v>75</v>
      </c>
      <c r="AY148" s="203" t="s">
        <v>147</v>
      </c>
    </row>
    <row r="149" spans="2:51" s="14" customFormat="1" ht="11.25">
      <c r="B149" s="204"/>
      <c r="C149" s="205"/>
      <c r="D149" s="195" t="s">
        <v>158</v>
      </c>
      <c r="E149" s="206" t="s">
        <v>21</v>
      </c>
      <c r="F149" s="207" t="s">
        <v>207</v>
      </c>
      <c r="G149" s="205"/>
      <c r="H149" s="208">
        <v>3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158</v>
      </c>
      <c r="AU149" s="214" t="s">
        <v>85</v>
      </c>
      <c r="AV149" s="14" t="s">
        <v>85</v>
      </c>
      <c r="AW149" s="14" t="s">
        <v>36</v>
      </c>
      <c r="AX149" s="14" t="s">
        <v>75</v>
      </c>
      <c r="AY149" s="214" t="s">
        <v>147</v>
      </c>
    </row>
    <row r="150" spans="2:51" s="16" customFormat="1" ht="11.25">
      <c r="B150" s="226"/>
      <c r="C150" s="227"/>
      <c r="D150" s="195" t="s">
        <v>158</v>
      </c>
      <c r="E150" s="228" t="s">
        <v>21</v>
      </c>
      <c r="F150" s="229" t="s">
        <v>196</v>
      </c>
      <c r="G150" s="227"/>
      <c r="H150" s="230">
        <v>3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158</v>
      </c>
      <c r="AU150" s="236" t="s">
        <v>85</v>
      </c>
      <c r="AV150" s="16" t="s">
        <v>170</v>
      </c>
      <c r="AW150" s="16" t="s">
        <v>36</v>
      </c>
      <c r="AX150" s="16" t="s">
        <v>75</v>
      </c>
      <c r="AY150" s="236" t="s">
        <v>147</v>
      </c>
    </row>
    <row r="151" spans="2:51" s="15" customFormat="1" ht="11.25">
      <c r="B151" s="215"/>
      <c r="C151" s="216"/>
      <c r="D151" s="195" t="s">
        <v>158</v>
      </c>
      <c r="E151" s="217" t="s">
        <v>21</v>
      </c>
      <c r="F151" s="218" t="s">
        <v>161</v>
      </c>
      <c r="G151" s="216"/>
      <c r="H151" s="219">
        <v>48.174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158</v>
      </c>
      <c r="AU151" s="225" t="s">
        <v>85</v>
      </c>
      <c r="AV151" s="15" t="s">
        <v>154</v>
      </c>
      <c r="AW151" s="15" t="s">
        <v>36</v>
      </c>
      <c r="AX151" s="15" t="s">
        <v>83</v>
      </c>
      <c r="AY151" s="225" t="s">
        <v>147</v>
      </c>
    </row>
    <row r="152" spans="1:65" s="2" customFormat="1" ht="24.2" customHeight="1">
      <c r="A152" s="36"/>
      <c r="B152" s="37"/>
      <c r="C152" s="175" t="s">
        <v>208</v>
      </c>
      <c r="D152" s="175" t="s">
        <v>149</v>
      </c>
      <c r="E152" s="176" t="s">
        <v>209</v>
      </c>
      <c r="F152" s="177" t="s">
        <v>210</v>
      </c>
      <c r="G152" s="178" t="s">
        <v>164</v>
      </c>
      <c r="H152" s="179">
        <v>51.147</v>
      </c>
      <c r="I152" s="180"/>
      <c r="J152" s="181">
        <f>ROUND(I152*H152,2)</f>
        <v>0</v>
      </c>
      <c r="K152" s="177" t="s">
        <v>153</v>
      </c>
      <c r="L152" s="41"/>
      <c r="M152" s="182" t="s">
        <v>21</v>
      </c>
      <c r="N152" s="183" t="s">
        <v>46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154</v>
      </c>
      <c r="AT152" s="186" t="s">
        <v>149</v>
      </c>
      <c r="AU152" s="186" t="s">
        <v>85</v>
      </c>
      <c r="AY152" s="19" t="s">
        <v>147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83</v>
      </c>
      <c r="BK152" s="187">
        <f>ROUND(I152*H152,2)</f>
        <v>0</v>
      </c>
      <c r="BL152" s="19" t="s">
        <v>154</v>
      </c>
      <c r="BM152" s="186" t="s">
        <v>211</v>
      </c>
    </row>
    <row r="153" spans="1:47" s="2" customFormat="1" ht="11.25">
      <c r="A153" s="36"/>
      <c r="B153" s="37"/>
      <c r="C153" s="38"/>
      <c r="D153" s="188" t="s">
        <v>156</v>
      </c>
      <c r="E153" s="38"/>
      <c r="F153" s="189" t="s">
        <v>212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156</v>
      </c>
      <c r="AU153" s="19" t="s">
        <v>85</v>
      </c>
    </row>
    <row r="154" spans="2:51" s="13" customFormat="1" ht="11.25">
      <c r="B154" s="193"/>
      <c r="C154" s="194"/>
      <c r="D154" s="195" t="s">
        <v>158</v>
      </c>
      <c r="E154" s="196" t="s">
        <v>21</v>
      </c>
      <c r="F154" s="197" t="s">
        <v>213</v>
      </c>
      <c r="G154" s="194"/>
      <c r="H154" s="196" t="s">
        <v>21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158</v>
      </c>
      <c r="AU154" s="203" t="s">
        <v>85</v>
      </c>
      <c r="AV154" s="13" t="s">
        <v>83</v>
      </c>
      <c r="AW154" s="13" t="s">
        <v>36</v>
      </c>
      <c r="AX154" s="13" t="s">
        <v>75</v>
      </c>
      <c r="AY154" s="203" t="s">
        <v>147</v>
      </c>
    </row>
    <row r="155" spans="2:51" s="13" customFormat="1" ht="11.25">
      <c r="B155" s="193"/>
      <c r="C155" s="194"/>
      <c r="D155" s="195" t="s">
        <v>158</v>
      </c>
      <c r="E155" s="196" t="s">
        <v>21</v>
      </c>
      <c r="F155" s="197" t="s">
        <v>214</v>
      </c>
      <c r="G155" s="194"/>
      <c r="H155" s="196" t="s">
        <v>21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158</v>
      </c>
      <c r="AU155" s="203" t="s">
        <v>85</v>
      </c>
      <c r="AV155" s="13" t="s">
        <v>83</v>
      </c>
      <c r="AW155" s="13" t="s">
        <v>36</v>
      </c>
      <c r="AX155" s="13" t="s">
        <v>75</v>
      </c>
      <c r="AY155" s="203" t="s">
        <v>147</v>
      </c>
    </row>
    <row r="156" spans="2:51" s="14" customFormat="1" ht="11.25">
      <c r="B156" s="204"/>
      <c r="C156" s="205"/>
      <c r="D156" s="195" t="s">
        <v>158</v>
      </c>
      <c r="E156" s="206" t="s">
        <v>21</v>
      </c>
      <c r="F156" s="207" t="s">
        <v>215</v>
      </c>
      <c r="G156" s="205"/>
      <c r="H156" s="208">
        <v>8.906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158</v>
      </c>
      <c r="AU156" s="214" t="s">
        <v>85</v>
      </c>
      <c r="AV156" s="14" t="s">
        <v>85</v>
      </c>
      <c r="AW156" s="14" t="s">
        <v>36</v>
      </c>
      <c r="AX156" s="14" t="s">
        <v>75</v>
      </c>
      <c r="AY156" s="214" t="s">
        <v>147</v>
      </c>
    </row>
    <row r="157" spans="2:51" s="14" customFormat="1" ht="11.25">
      <c r="B157" s="204"/>
      <c r="C157" s="205"/>
      <c r="D157" s="195" t="s">
        <v>158</v>
      </c>
      <c r="E157" s="206" t="s">
        <v>21</v>
      </c>
      <c r="F157" s="207" t="s">
        <v>216</v>
      </c>
      <c r="G157" s="205"/>
      <c r="H157" s="208">
        <v>34.057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158</v>
      </c>
      <c r="AU157" s="214" t="s">
        <v>85</v>
      </c>
      <c r="AV157" s="14" t="s">
        <v>85</v>
      </c>
      <c r="AW157" s="14" t="s">
        <v>36</v>
      </c>
      <c r="AX157" s="14" t="s">
        <v>75</v>
      </c>
      <c r="AY157" s="214" t="s">
        <v>147</v>
      </c>
    </row>
    <row r="158" spans="2:51" s="14" customFormat="1" ht="11.25">
      <c r="B158" s="204"/>
      <c r="C158" s="205"/>
      <c r="D158" s="195" t="s">
        <v>158</v>
      </c>
      <c r="E158" s="206" t="s">
        <v>21</v>
      </c>
      <c r="F158" s="207" t="s">
        <v>217</v>
      </c>
      <c r="G158" s="205"/>
      <c r="H158" s="208">
        <v>8.184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158</v>
      </c>
      <c r="AU158" s="214" t="s">
        <v>85</v>
      </c>
      <c r="AV158" s="14" t="s">
        <v>85</v>
      </c>
      <c r="AW158" s="14" t="s">
        <v>36</v>
      </c>
      <c r="AX158" s="14" t="s">
        <v>75</v>
      </c>
      <c r="AY158" s="214" t="s">
        <v>147</v>
      </c>
    </row>
    <row r="159" spans="2:51" s="15" customFormat="1" ht="11.25">
      <c r="B159" s="215"/>
      <c r="C159" s="216"/>
      <c r="D159" s="195" t="s">
        <v>158</v>
      </c>
      <c r="E159" s="217" t="s">
        <v>21</v>
      </c>
      <c r="F159" s="218" t="s">
        <v>161</v>
      </c>
      <c r="G159" s="216"/>
      <c r="H159" s="219">
        <v>51.147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158</v>
      </c>
      <c r="AU159" s="225" t="s">
        <v>85</v>
      </c>
      <c r="AV159" s="15" t="s">
        <v>154</v>
      </c>
      <c r="AW159" s="15" t="s">
        <v>36</v>
      </c>
      <c r="AX159" s="15" t="s">
        <v>83</v>
      </c>
      <c r="AY159" s="225" t="s">
        <v>147</v>
      </c>
    </row>
    <row r="160" spans="1:65" s="2" customFormat="1" ht="16.5" customHeight="1">
      <c r="A160" s="36"/>
      <c r="B160" s="37"/>
      <c r="C160" s="237" t="s">
        <v>218</v>
      </c>
      <c r="D160" s="237" t="s">
        <v>219</v>
      </c>
      <c r="E160" s="238" t="s">
        <v>220</v>
      </c>
      <c r="F160" s="239" t="s">
        <v>221</v>
      </c>
      <c r="G160" s="240" t="s">
        <v>222</v>
      </c>
      <c r="H160" s="241">
        <v>102.294</v>
      </c>
      <c r="I160" s="242"/>
      <c r="J160" s="243">
        <f>ROUND(I160*H160,2)</f>
        <v>0</v>
      </c>
      <c r="K160" s="239" t="s">
        <v>153</v>
      </c>
      <c r="L160" s="244"/>
      <c r="M160" s="245" t="s">
        <v>21</v>
      </c>
      <c r="N160" s="246" t="s">
        <v>46</v>
      </c>
      <c r="O160" s="66"/>
      <c r="P160" s="184">
        <f>O160*H160</f>
        <v>0</v>
      </c>
      <c r="Q160" s="184">
        <v>1</v>
      </c>
      <c r="R160" s="184">
        <f>Q160*H160</f>
        <v>102.294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218</v>
      </c>
      <c r="AT160" s="186" t="s">
        <v>219</v>
      </c>
      <c r="AU160" s="186" t="s">
        <v>85</v>
      </c>
      <c r="AY160" s="19" t="s">
        <v>147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83</v>
      </c>
      <c r="BK160" s="187">
        <f>ROUND(I160*H160,2)</f>
        <v>0</v>
      </c>
      <c r="BL160" s="19" t="s">
        <v>154</v>
      </c>
      <c r="BM160" s="186" t="s">
        <v>223</v>
      </c>
    </row>
    <row r="161" spans="2:51" s="14" customFormat="1" ht="11.25">
      <c r="B161" s="204"/>
      <c r="C161" s="205"/>
      <c r="D161" s="195" t="s">
        <v>158</v>
      </c>
      <c r="E161" s="205"/>
      <c r="F161" s="207" t="s">
        <v>224</v>
      </c>
      <c r="G161" s="205"/>
      <c r="H161" s="208">
        <v>102.294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158</v>
      </c>
      <c r="AU161" s="214" t="s">
        <v>85</v>
      </c>
      <c r="AV161" s="14" t="s">
        <v>85</v>
      </c>
      <c r="AW161" s="14" t="s">
        <v>4</v>
      </c>
      <c r="AX161" s="14" t="s">
        <v>83</v>
      </c>
      <c r="AY161" s="214" t="s">
        <v>147</v>
      </c>
    </row>
    <row r="162" spans="1:65" s="2" customFormat="1" ht="24.2" customHeight="1">
      <c r="A162" s="36"/>
      <c r="B162" s="37"/>
      <c r="C162" s="175" t="s">
        <v>225</v>
      </c>
      <c r="D162" s="175" t="s">
        <v>149</v>
      </c>
      <c r="E162" s="176" t="s">
        <v>226</v>
      </c>
      <c r="F162" s="177" t="s">
        <v>227</v>
      </c>
      <c r="G162" s="178" t="s">
        <v>222</v>
      </c>
      <c r="H162" s="179">
        <v>81.313</v>
      </c>
      <c r="I162" s="180"/>
      <c r="J162" s="181">
        <f>ROUND(I162*H162,2)</f>
        <v>0</v>
      </c>
      <c r="K162" s="177" t="s">
        <v>153</v>
      </c>
      <c r="L162" s="41"/>
      <c r="M162" s="182" t="s">
        <v>21</v>
      </c>
      <c r="N162" s="183" t="s">
        <v>46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154</v>
      </c>
      <c r="AT162" s="186" t="s">
        <v>149</v>
      </c>
      <c r="AU162" s="186" t="s">
        <v>85</v>
      </c>
      <c r="AY162" s="19" t="s">
        <v>147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83</v>
      </c>
      <c r="BK162" s="187">
        <f>ROUND(I162*H162,2)</f>
        <v>0</v>
      </c>
      <c r="BL162" s="19" t="s">
        <v>154</v>
      </c>
      <c r="BM162" s="186" t="s">
        <v>228</v>
      </c>
    </row>
    <row r="163" spans="1:47" s="2" customFormat="1" ht="11.25">
      <c r="A163" s="36"/>
      <c r="B163" s="37"/>
      <c r="C163" s="38"/>
      <c r="D163" s="188" t="s">
        <v>156</v>
      </c>
      <c r="E163" s="38"/>
      <c r="F163" s="189" t="s">
        <v>229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156</v>
      </c>
      <c r="AU163" s="19" t="s">
        <v>85</v>
      </c>
    </row>
    <row r="164" spans="2:51" s="14" customFormat="1" ht="11.25">
      <c r="B164" s="204"/>
      <c r="C164" s="205"/>
      <c r="D164" s="195" t="s">
        <v>158</v>
      </c>
      <c r="E164" s="205"/>
      <c r="F164" s="207" t="s">
        <v>230</v>
      </c>
      <c r="G164" s="205"/>
      <c r="H164" s="208">
        <v>81.313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158</v>
      </c>
      <c r="AU164" s="214" t="s">
        <v>85</v>
      </c>
      <c r="AV164" s="14" t="s">
        <v>85</v>
      </c>
      <c r="AW164" s="14" t="s">
        <v>4</v>
      </c>
      <c r="AX164" s="14" t="s">
        <v>83</v>
      </c>
      <c r="AY164" s="214" t="s">
        <v>147</v>
      </c>
    </row>
    <row r="165" spans="1:65" s="2" customFormat="1" ht="24.2" customHeight="1">
      <c r="A165" s="36"/>
      <c r="B165" s="37"/>
      <c r="C165" s="175" t="s">
        <v>231</v>
      </c>
      <c r="D165" s="175" t="s">
        <v>149</v>
      </c>
      <c r="E165" s="176" t="s">
        <v>232</v>
      </c>
      <c r="F165" s="177" t="s">
        <v>233</v>
      </c>
      <c r="G165" s="178" t="s">
        <v>164</v>
      </c>
      <c r="H165" s="179">
        <v>45.174</v>
      </c>
      <c r="I165" s="180"/>
      <c r="J165" s="181">
        <f>ROUND(I165*H165,2)</f>
        <v>0</v>
      </c>
      <c r="K165" s="177" t="s">
        <v>153</v>
      </c>
      <c r="L165" s="41"/>
      <c r="M165" s="182" t="s">
        <v>21</v>
      </c>
      <c r="N165" s="183" t="s">
        <v>46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154</v>
      </c>
      <c r="AT165" s="186" t="s">
        <v>149</v>
      </c>
      <c r="AU165" s="186" t="s">
        <v>85</v>
      </c>
      <c r="AY165" s="19" t="s">
        <v>147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83</v>
      </c>
      <c r="BK165" s="187">
        <f>ROUND(I165*H165,2)</f>
        <v>0</v>
      </c>
      <c r="BL165" s="19" t="s">
        <v>154</v>
      </c>
      <c r="BM165" s="186" t="s">
        <v>234</v>
      </c>
    </row>
    <row r="166" spans="1:47" s="2" customFormat="1" ht="11.25">
      <c r="A166" s="36"/>
      <c r="B166" s="37"/>
      <c r="C166" s="38"/>
      <c r="D166" s="188" t="s">
        <v>156</v>
      </c>
      <c r="E166" s="38"/>
      <c r="F166" s="189" t="s">
        <v>235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156</v>
      </c>
      <c r="AU166" s="19" t="s">
        <v>85</v>
      </c>
    </row>
    <row r="167" spans="1:65" s="2" customFormat="1" ht="37.9" customHeight="1">
      <c r="A167" s="36"/>
      <c r="B167" s="37"/>
      <c r="C167" s="175" t="s">
        <v>236</v>
      </c>
      <c r="D167" s="175" t="s">
        <v>149</v>
      </c>
      <c r="E167" s="176" t="s">
        <v>237</v>
      </c>
      <c r="F167" s="177" t="s">
        <v>238</v>
      </c>
      <c r="G167" s="178" t="s">
        <v>164</v>
      </c>
      <c r="H167" s="179">
        <v>3</v>
      </c>
      <c r="I167" s="180"/>
      <c r="J167" s="181">
        <f>ROUND(I167*H167,2)</f>
        <v>0</v>
      </c>
      <c r="K167" s="177" t="s">
        <v>153</v>
      </c>
      <c r="L167" s="41"/>
      <c r="M167" s="182" t="s">
        <v>21</v>
      </c>
      <c r="N167" s="183" t="s">
        <v>46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154</v>
      </c>
      <c r="AT167" s="186" t="s">
        <v>149</v>
      </c>
      <c r="AU167" s="186" t="s">
        <v>85</v>
      </c>
      <c r="AY167" s="19" t="s">
        <v>147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83</v>
      </c>
      <c r="BK167" s="187">
        <f>ROUND(I167*H167,2)</f>
        <v>0</v>
      </c>
      <c r="BL167" s="19" t="s">
        <v>154</v>
      </c>
      <c r="BM167" s="186" t="s">
        <v>239</v>
      </c>
    </row>
    <row r="168" spans="1:47" s="2" customFormat="1" ht="11.25">
      <c r="A168" s="36"/>
      <c r="B168" s="37"/>
      <c r="C168" s="38"/>
      <c r="D168" s="188" t="s">
        <v>156</v>
      </c>
      <c r="E168" s="38"/>
      <c r="F168" s="189" t="s">
        <v>240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156</v>
      </c>
      <c r="AU168" s="19" t="s">
        <v>85</v>
      </c>
    </row>
    <row r="169" spans="2:51" s="13" customFormat="1" ht="11.25">
      <c r="B169" s="193"/>
      <c r="C169" s="194"/>
      <c r="D169" s="195" t="s">
        <v>158</v>
      </c>
      <c r="E169" s="196" t="s">
        <v>21</v>
      </c>
      <c r="F169" s="197" t="s">
        <v>175</v>
      </c>
      <c r="G169" s="194"/>
      <c r="H169" s="196" t="s">
        <v>21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158</v>
      </c>
      <c r="AU169" s="203" t="s">
        <v>85</v>
      </c>
      <c r="AV169" s="13" t="s">
        <v>83</v>
      </c>
      <c r="AW169" s="13" t="s">
        <v>36</v>
      </c>
      <c r="AX169" s="13" t="s">
        <v>75</v>
      </c>
      <c r="AY169" s="203" t="s">
        <v>147</v>
      </c>
    </row>
    <row r="170" spans="2:51" s="13" customFormat="1" ht="11.25">
      <c r="B170" s="193"/>
      <c r="C170" s="194"/>
      <c r="D170" s="195" t="s">
        <v>158</v>
      </c>
      <c r="E170" s="196" t="s">
        <v>21</v>
      </c>
      <c r="F170" s="197" t="s">
        <v>241</v>
      </c>
      <c r="G170" s="194"/>
      <c r="H170" s="196" t="s">
        <v>21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158</v>
      </c>
      <c r="AU170" s="203" t="s">
        <v>85</v>
      </c>
      <c r="AV170" s="13" t="s">
        <v>83</v>
      </c>
      <c r="AW170" s="13" t="s">
        <v>36</v>
      </c>
      <c r="AX170" s="13" t="s">
        <v>75</v>
      </c>
      <c r="AY170" s="203" t="s">
        <v>147</v>
      </c>
    </row>
    <row r="171" spans="2:51" s="14" customFormat="1" ht="11.25">
      <c r="B171" s="204"/>
      <c r="C171" s="205"/>
      <c r="D171" s="195" t="s">
        <v>158</v>
      </c>
      <c r="E171" s="206" t="s">
        <v>21</v>
      </c>
      <c r="F171" s="207" t="s">
        <v>242</v>
      </c>
      <c r="G171" s="205"/>
      <c r="H171" s="208">
        <v>3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158</v>
      </c>
      <c r="AU171" s="214" t="s">
        <v>85</v>
      </c>
      <c r="AV171" s="14" t="s">
        <v>85</v>
      </c>
      <c r="AW171" s="14" t="s">
        <v>36</v>
      </c>
      <c r="AX171" s="14" t="s">
        <v>75</v>
      </c>
      <c r="AY171" s="214" t="s">
        <v>147</v>
      </c>
    </row>
    <row r="172" spans="2:51" s="15" customFormat="1" ht="11.25">
      <c r="B172" s="215"/>
      <c r="C172" s="216"/>
      <c r="D172" s="195" t="s">
        <v>158</v>
      </c>
      <c r="E172" s="217" t="s">
        <v>21</v>
      </c>
      <c r="F172" s="218" t="s">
        <v>161</v>
      </c>
      <c r="G172" s="216"/>
      <c r="H172" s="219">
        <v>3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158</v>
      </c>
      <c r="AU172" s="225" t="s">
        <v>85</v>
      </c>
      <c r="AV172" s="15" t="s">
        <v>154</v>
      </c>
      <c r="AW172" s="15" t="s">
        <v>36</v>
      </c>
      <c r="AX172" s="15" t="s">
        <v>83</v>
      </c>
      <c r="AY172" s="225" t="s">
        <v>147</v>
      </c>
    </row>
    <row r="173" spans="2:63" s="12" customFormat="1" ht="22.9" customHeight="1">
      <c r="B173" s="159"/>
      <c r="C173" s="160"/>
      <c r="D173" s="161" t="s">
        <v>74</v>
      </c>
      <c r="E173" s="173" t="s">
        <v>85</v>
      </c>
      <c r="F173" s="173" t="s">
        <v>243</v>
      </c>
      <c r="G173" s="160"/>
      <c r="H173" s="160"/>
      <c r="I173" s="163"/>
      <c r="J173" s="174">
        <f>BK173</f>
        <v>0</v>
      </c>
      <c r="K173" s="160"/>
      <c r="L173" s="165"/>
      <c r="M173" s="166"/>
      <c r="N173" s="167"/>
      <c r="O173" s="167"/>
      <c r="P173" s="168">
        <f>SUM(P174:P228)</f>
        <v>0</v>
      </c>
      <c r="Q173" s="167"/>
      <c r="R173" s="168">
        <f>SUM(R174:R228)</f>
        <v>103.57830624000522</v>
      </c>
      <c r="S173" s="167"/>
      <c r="T173" s="169">
        <f>SUM(T174:T228)</f>
        <v>0</v>
      </c>
      <c r="AR173" s="170" t="s">
        <v>83</v>
      </c>
      <c r="AT173" s="171" t="s">
        <v>74</v>
      </c>
      <c r="AU173" s="171" t="s">
        <v>83</v>
      </c>
      <c r="AY173" s="170" t="s">
        <v>147</v>
      </c>
      <c r="BK173" s="172">
        <f>SUM(BK174:BK228)</f>
        <v>0</v>
      </c>
    </row>
    <row r="174" spans="1:65" s="2" customFormat="1" ht="21.75" customHeight="1">
      <c r="A174" s="36"/>
      <c r="B174" s="37"/>
      <c r="C174" s="175" t="s">
        <v>244</v>
      </c>
      <c r="D174" s="175" t="s">
        <v>149</v>
      </c>
      <c r="E174" s="176" t="s">
        <v>245</v>
      </c>
      <c r="F174" s="177" t="s">
        <v>246</v>
      </c>
      <c r="G174" s="178" t="s">
        <v>164</v>
      </c>
      <c r="H174" s="179">
        <v>9.083</v>
      </c>
      <c r="I174" s="180"/>
      <c r="J174" s="181">
        <f>ROUND(I174*H174,2)</f>
        <v>0</v>
      </c>
      <c r="K174" s="177" t="s">
        <v>153</v>
      </c>
      <c r="L174" s="41"/>
      <c r="M174" s="182" t="s">
        <v>21</v>
      </c>
      <c r="N174" s="183" t="s">
        <v>46</v>
      </c>
      <c r="O174" s="66"/>
      <c r="P174" s="184">
        <f>O174*H174</f>
        <v>0</v>
      </c>
      <c r="Q174" s="184">
        <v>2.501872204</v>
      </c>
      <c r="R174" s="184">
        <f>Q174*H174</f>
        <v>22.724505228932003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154</v>
      </c>
      <c r="AT174" s="186" t="s">
        <v>149</v>
      </c>
      <c r="AU174" s="186" t="s">
        <v>85</v>
      </c>
      <c r="AY174" s="19" t="s">
        <v>147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83</v>
      </c>
      <c r="BK174" s="187">
        <f>ROUND(I174*H174,2)</f>
        <v>0</v>
      </c>
      <c r="BL174" s="19" t="s">
        <v>154</v>
      </c>
      <c r="BM174" s="186" t="s">
        <v>247</v>
      </c>
    </row>
    <row r="175" spans="1:47" s="2" customFormat="1" ht="11.25">
      <c r="A175" s="36"/>
      <c r="B175" s="37"/>
      <c r="C175" s="38"/>
      <c r="D175" s="188" t="s">
        <v>156</v>
      </c>
      <c r="E175" s="38"/>
      <c r="F175" s="189" t="s">
        <v>248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156</v>
      </c>
      <c r="AU175" s="19" t="s">
        <v>85</v>
      </c>
    </row>
    <row r="176" spans="2:51" s="13" customFormat="1" ht="11.25">
      <c r="B176" s="193"/>
      <c r="C176" s="194"/>
      <c r="D176" s="195" t="s">
        <v>158</v>
      </c>
      <c r="E176" s="196" t="s">
        <v>21</v>
      </c>
      <c r="F176" s="197" t="s">
        <v>249</v>
      </c>
      <c r="G176" s="194"/>
      <c r="H176" s="196" t="s">
        <v>21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158</v>
      </c>
      <c r="AU176" s="203" t="s">
        <v>85</v>
      </c>
      <c r="AV176" s="13" t="s">
        <v>83</v>
      </c>
      <c r="AW176" s="13" t="s">
        <v>36</v>
      </c>
      <c r="AX176" s="13" t="s">
        <v>75</v>
      </c>
      <c r="AY176" s="203" t="s">
        <v>147</v>
      </c>
    </row>
    <row r="177" spans="2:51" s="13" customFormat="1" ht="11.25">
      <c r="B177" s="193"/>
      <c r="C177" s="194"/>
      <c r="D177" s="195" t="s">
        <v>158</v>
      </c>
      <c r="E177" s="196" t="s">
        <v>21</v>
      </c>
      <c r="F177" s="197" t="s">
        <v>250</v>
      </c>
      <c r="G177" s="194"/>
      <c r="H177" s="196" t="s">
        <v>21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158</v>
      </c>
      <c r="AU177" s="203" t="s">
        <v>85</v>
      </c>
      <c r="AV177" s="13" t="s">
        <v>83</v>
      </c>
      <c r="AW177" s="13" t="s">
        <v>36</v>
      </c>
      <c r="AX177" s="13" t="s">
        <v>75</v>
      </c>
      <c r="AY177" s="203" t="s">
        <v>147</v>
      </c>
    </row>
    <row r="178" spans="2:51" s="14" customFormat="1" ht="11.25">
      <c r="B178" s="204"/>
      <c r="C178" s="205"/>
      <c r="D178" s="195" t="s">
        <v>158</v>
      </c>
      <c r="E178" s="206" t="s">
        <v>21</v>
      </c>
      <c r="F178" s="207" t="s">
        <v>251</v>
      </c>
      <c r="G178" s="205"/>
      <c r="H178" s="208">
        <v>8.363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158</v>
      </c>
      <c r="AU178" s="214" t="s">
        <v>85</v>
      </c>
      <c r="AV178" s="14" t="s">
        <v>85</v>
      </c>
      <c r="AW178" s="14" t="s">
        <v>36</v>
      </c>
      <c r="AX178" s="14" t="s">
        <v>75</v>
      </c>
      <c r="AY178" s="214" t="s">
        <v>147</v>
      </c>
    </row>
    <row r="179" spans="2:51" s="14" customFormat="1" ht="11.25">
      <c r="B179" s="204"/>
      <c r="C179" s="205"/>
      <c r="D179" s="195" t="s">
        <v>158</v>
      </c>
      <c r="E179" s="206" t="s">
        <v>21</v>
      </c>
      <c r="F179" s="207" t="s">
        <v>252</v>
      </c>
      <c r="G179" s="205"/>
      <c r="H179" s="208">
        <v>0.72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158</v>
      </c>
      <c r="AU179" s="214" t="s">
        <v>85</v>
      </c>
      <c r="AV179" s="14" t="s">
        <v>85</v>
      </c>
      <c r="AW179" s="14" t="s">
        <v>36</v>
      </c>
      <c r="AX179" s="14" t="s">
        <v>75</v>
      </c>
      <c r="AY179" s="214" t="s">
        <v>147</v>
      </c>
    </row>
    <row r="180" spans="2:51" s="15" customFormat="1" ht="11.25">
      <c r="B180" s="215"/>
      <c r="C180" s="216"/>
      <c r="D180" s="195" t="s">
        <v>158</v>
      </c>
      <c r="E180" s="217" t="s">
        <v>21</v>
      </c>
      <c r="F180" s="218" t="s">
        <v>161</v>
      </c>
      <c r="G180" s="216"/>
      <c r="H180" s="219">
        <v>9.083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158</v>
      </c>
      <c r="AU180" s="225" t="s">
        <v>85</v>
      </c>
      <c r="AV180" s="15" t="s">
        <v>154</v>
      </c>
      <c r="AW180" s="15" t="s">
        <v>36</v>
      </c>
      <c r="AX180" s="15" t="s">
        <v>83</v>
      </c>
      <c r="AY180" s="225" t="s">
        <v>147</v>
      </c>
    </row>
    <row r="181" spans="1:65" s="2" customFormat="1" ht="16.5" customHeight="1">
      <c r="A181" s="36"/>
      <c r="B181" s="37"/>
      <c r="C181" s="175" t="s">
        <v>253</v>
      </c>
      <c r="D181" s="175" t="s">
        <v>149</v>
      </c>
      <c r="E181" s="176" t="s">
        <v>254</v>
      </c>
      <c r="F181" s="177" t="s">
        <v>255</v>
      </c>
      <c r="G181" s="178" t="s">
        <v>152</v>
      </c>
      <c r="H181" s="179">
        <v>6.678</v>
      </c>
      <c r="I181" s="180"/>
      <c r="J181" s="181">
        <f>ROUND(I181*H181,2)</f>
        <v>0</v>
      </c>
      <c r="K181" s="177" t="s">
        <v>153</v>
      </c>
      <c r="L181" s="41"/>
      <c r="M181" s="182" t="s">
        <v>21</v>
      </c>
      <c r="N181" s="183" t="s">
        <v>46</v>
      </c>
      <c r="O181" s="66"/>
      <c r="P181" s="184">
        <f>O181*H181</f>
        <v>0</v>
      </c>
      <c r="Q181" s="184">
        <v>0.0024719</v>
      </c>
      <c r="R181" s="184">
        <f>Q181*H181</f>
        <v>0.0165073482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154</v>
      </c>
      <c r="AT181" s="186" t="s">
        <v>149</v>
      </c>
      <c r="AU181" s="186" t="s">
        <v>85</v>
      </c>
      <c r="AY181" s="19" t="s">
        <v>147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83</v>
      </c>
      <c r="BK181" s="187">
        <f>ROUND(I181*H181,2)</f>
        <v>0</v>
      </c>
      <c r="BL181" s="19" t="s">
        <v>154</v>
      </c>
      <c r="BM181" s="186" t="s">
        <v>256</v>
      </c>
    </row>
    <row r="182" spans="1:47" s="2" customFormat="1" ht="11.25">
      <c r="A182" s="36"/>
      <c r="B182" s="37"/>
      <c r="C182" s="38"/>
      <c r="D182" s="188" t="s">
        <v>156</v>
      </c>
      <c r="E182" s="38"/>
      <c r="F182" s="189" t="s">
        <v>257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156</v>
      </c>
      <c r="AU182" s="19" t="s">
        <v>85</v>
      </c>
    </row>
    <row r="183" spans="2:51" s="13" customFormat="1" ht="11.25">
      <c r="B183" s="193"/>
      <c r="C183" s="194"/>
      <c r="D183" s="195" t="s">
        <v>158</v>
      </c>
      <c r="E183" s="196" t="s">
        <v>21</v>
      </c>
      <c r="F183" s="197" t="s">
        <v>249</v>
      </c>
      <c r="G183" s="194"/>
      <c r="H183" s="196" t="s">
        <v>21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158</v>
      </c>
      <c r="AU183" s="203" t="s">
        <v>85</v>
      </c>
      <c r="AV183" s="13" t="s">
        <v>83</v>
      </c>
      <c r="AW183" s="13" t="s">
        <v>36</v>
      </c>
      <c r="AX183" s="13" t="s">
        <v>75</v>
      </c>
      <c r="AY183" s="203" t="s">
        <v>147</v>
      </c>
    </row>
    <row r="184" spans="2:51" s="13" customFormat="1" ht="11.25">
      <c r="B184" s="193"/>
      <c r="C184" s="194"/>
      <c r="D184" s="195" t="s">
        <v>158</v>
      </c>
      <c r="E184" s="196" t="s">
        <v>21</v>
      </c>
      <c r="F184" s="197" t="s">
        <v>250</v>
      </c>
      <c r="G184" s="194"/>
      <c r="H184" s="196" t="s">
        <v>21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158</v>
      </c>
      <c r="AU184" s="203" t="s">
        <v>85</v>
      </c>
      <c r="AV184" s="13" t="s">
        <v>83</v>
      </c>
      <c r="AW184" s="13" t="s">
        <v>36</v>
      </c>
      <c r="AX184" s="13" t="s">
        <v>75</v>
      </c>
      <c r="AY184" s="203" t="s">
        <v>147</v>
      </c>
    </row>
    <row r="185" spans="2:51" s="14" customFormat="1" ht="11.25">
      <c r="B185" s="204"/>
      <c r="C185" s="205"/>
      <c r="D185" s="195" t="s">
        <v>158</v>
      </c>
      <c r="E185" s="206" t="s">
        <v>21</v>
      </c>
      <c r="F185" s="207" t="s">
        <v>258</v>
      </c>
      <c r="G185" s="205"/>
      <c r="H185" s="208">
        <v>3.078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158</v>
      </c>
      <c r="AU185" s="214" t="s">
        <v>85</v>
      </c>
      <c r="AV185" s="14" t="s">
        <v>85</v>
      </c>
      <c r="AW185" s="14" t="s">
        <v>36</v>
      </c>
      <c r="AX185" s="14" t="s">
        <v>75</v>
      </c>
      <c r="AY185" s="214" t="s">
        <v>147</v>
      </c>
    </row>
    <row r="186" spans="2:51" s="14" customFormat="1" ht="11.25">
      <c r="B186" s="204"/>
      <c r="C186" s="205"/>
      <c r="D186" s="195" t="s">
        <v>158</v>
      </c>
      <c r="E186" s="206" t="s">
        <v>21</v>
      </c>
      <c r="F186" s="207" t="s">
        <v>259</v>
      </c>
      <c r="G186" s="205"/>
      <c r="H186" s="208">
        <v>3.6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158</v>
      </c>
      <c r="AU186" s="214" t="s">
        <v>85</v>
      </c>
      <c r="AV186" s="14" t="s">
        <v>85</v>
      </c>
      <c r="AW186" s="14" t="s">
        <v>36</v>
      </c>
      <c r="AX186" s="14" t="s">
        <v>75</v>
      </c>
      <c r="AY186" s="214" t="s">
        <v>147</v>
      </c>
    </row>
    <row r="187" spans="2:51" s="15" customFormat="1" ht="11.25">
      <c r="B187" s="215"/>
      <c r="C187" s="216"/>
      <c r="D187" s="195" t="s">
        <v>158</v>
      </c>
      <c r="E187" s="217" t="s">
        <v>21</v>
      </c>
      <c r="F187" s="218" t="s">
        <v>161</v>
      </c>
      <c r="G187" s="216"/>
      <c r="H187" s="219">
        <v>6.678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158</v>
      </c>
      <c r="AU187" s="225" t="s">
        <v>85</v>
      </c>
      <c r="AV187" s="15" t="s">
        <v>154</v>
      </c>
      <c r="AW187" s="15" t="s">
        <v>36</v>
      </c>
      <c r="AX187" s="15" t="s">
        <v>83</v>
      </c>
      <c r="AY187" s="225" t="s">
        <v>147</v>
      </c>
    </row>
    <row r="188" spans="1:65" s="2" customFormat="1" ht="16.5" customHeight="1">
      <c r="A188" s="36"/>
      <c r="B188" s="37"/>
      <c r="C188" s="175" t="s">
        <v>260</v>
      </c>
      <c r="D188" s="175" t="s">
        <v>149</v>
      </c>
      <c r="E188" s="176" t="s">
        <v>261</v>
      </c>
      <c r="F188" s="177" t="s">
        <v>262</v>
      </c>
      <c r="G188" s="178" t="s">
        <v>152</v>
      </c>
      <c r="H188" s="179">
        <v>6.678</v>
      </c>
      <c r="I188" s="180"/>
      <c r="J188" s="181">
        <f>ROUND(I188*H188,2)</f>
        <v>0</v>
      </c>
      <c r="K188" s="177" t="s">
        <v>153</v>
      </c>
      <c r="L188" s="41"/>
      <c r="M188" s="182" t="s">
        <v>21</v>
      </c>
      <c r="N188" s="183" t="s">
        <v>46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154</v>
      </c>
      <c r="AT188" s="186" t="s">
        <v>149</v>
      </c>
      <c r="AU188" s="186" t="s">
        <v>85</v>
      </c>
      <c r="AY188" s="19" t="s">
        <v>147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83</v>
      </c>
      <c r="BK188" s="187">
        <f>ROUND(I188*H188,2)</f>
        <v>0</v>
      </c>
      <c r="BL188" s="19" t="s">
        <v>154</v>
      </c>
      <c r="BM188" s="186" t="s">
        <v>263</v>
      </c>
    </row>
    <row r="189" spans="1:47" s="2" customFormat="1" ht="11.25">
      <c r="A189" s="36"/>
      <c r="B189" s="37"/>
      <c r="C189" s="38"/>
      <c r="D189" s="188" t="s">
        <v>156</v>
      </c>
      <c r="E189" s="38"/>
      <c r="F189" s="189" t="s">
        <v>264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156</v>
      </c>
      <c r="AU189" s="19" t="s">
        <v>85</v>
      </c>
    </row>
    <row r="190" spans="1:65" s="2" customFormat="1" ht="16.5" customHeight="1">
      <c r="A190" s="36"/>
      <c r="B190" s="37"/>
      <c r="C190" s="175" t="s">
        <v>8</v>
      </c>
      <c r="D190" s="175" t="s">
        <v>149</v>
      </c>
      <c r="E190" s="176" t="s">
        <v>265</v>
      </c>
      <c r="F190" s="177" t="s">
        <v>266</v>
      </c>
      <c r="G190" s="178" t="s">
        <v>222</v>
      </c>
      <c r="H190" s="179">
        <v>0.356</v>
      </c>
      <c r="I190" s="180"/>
      <c r="J190" s="181">
        <f>ROUND(I190*H190,2)</f>
        <v>0</v>
      </c>
      <c r="K190" s="177" t="s">
        <v>153</v>
      </c>
      <c r="L190" s="41"/>
      <c r="M190" s="182" t="s">
        <v>21</v>
      </c>
      <c r="N190" s="183" t="s">
        <v>46</v>
      </c>
      <c r="O190" s="66"/>
      <c r="P190" s="184">
        <f>O190*H190</f>
        <v>0</v>
      </c>
      <c r="Q190" s="184">
        <v>1.0627727797</v>
      </c>
      <c r="R190" s="184">
        <f>Q190*H190</f>
        <v>0.37834710957319995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154</v>
      </c>
      <c r="AT190" s="186" t="s">
        <v>149</v>
      </c>
      <c r="AU190" s="186" t="s">
        <v>85</v>
      </c>
      <c r="AY190" s="19" t="s">
        <v>147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83</v>
      </c>
      <c r="BK190" s="187">
        <f>ROUND(I190*H190,2)</f>
        <v>0</v>
      </c>
      <c r="BL190" s="19" t="s">
        <v>154</v>
      </c>
      <c r="BM190" s="186" t="s">
        <v>267</v>
      </c>
    </row>
    <row r="191" spans="1:47" s="2" customFormat="1" ht="11.25">
      <c r="A191" s="36"/>
      <c r="B191" s="37"/>
      <c r="C191" s="38"/>
      <c r="D191" s="188" t="s">
        <v>156</v>
      </c>
      <c r="E191" s="38"/>
      <c r="F191" s="189" t="s">
        <v>268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156</v>
      </c>
      <c r="AU191" s="19" t="s">
        <v>85</v>
      </c>
    </row>
    <row r="192" spans="2:51" s="13" customFormat="1" ht="11.25">
      <c r="B192" s="193"/>
      <c r="C192" s="194"/>
      <c r="D192" s="195" t="s">
        <v>158</v>
      </c>
      <c r="E192" s="196" t="s">
        <v>21</v>
      </c>
      <c r="F192" s="197" t="s">
        <v>249</v>
      </c>
      <c r="G192" s="194"/>
      <c r="H192" s="196" t="s">
        <v>21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158</v>
      </c>
      <c r="AU192" s="203" t="s">
        <v>85</v>
      </c>
      <c r="AV192" s="13" t="s">
        <v>83</v>
      </c>
      <c r="AW192" s="13" t="s">
        <v>36</v>
      </c>
      <c r="AX192" s="13" t="s">
        <v>75</v>
      </c>
      <c r="AY192" s="203" t="s">
        <v>147</v>
      </c>
    </row>
    <row r="193" spans="2:51" s="13" customFormat="1" ht="11.25">
      <c r="B193" s="193"/>
      <c r="C193" s="194"/>
      <c r="D193" s="195" t="s">
        <v>158</v>
      </c>
      <c r="E193" s="196" t="s">
        <v>21</v>
      </c>
      <c r="F193" s="197" t="s">
        <v>269</v>
      </c>
      <c r="G193" s="194"/>
      <c r="H193" s="196" t="s">
        <v>21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158</v>
      </c>
      <c r="AU193" s="203" t="s">
        <v>85</v>
      </c>
      <c r="AV193" s="13" t="s">
        <v>83</v>
      </c>
      <c r="AW193" s="13" t="s">
        <v>36</v>
      </c>
      <c r="AX193" s="13" t="s">
        <v>75</v>
      </c>
      <c r="AY193" s="203" t="s">
        <v>147</v>
      </c>
    </row>
    <row r="194" spans="2:51" s="14" customFormat="1" ht="11.25">
      <c r="B194" s="204"/>
      <c r="C194" s="205"/>
      <c r="D194" s="195" t="s">
        <v>158</v>
      </c>
      <c r="E194" s="206" t="s">
        <v>21</v>
      </c>
      <c r="F194" s="207" t="s">
        <v>270</v>
      </c>
      <c r="G194" s="205"/>
      <c r="H194" s="208">
        <v>0.297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158</v>
      </c>
      <c r="AU194" s="214" t="s">
        <v>85</v>
      </c>
      <c r="AV194" s="14" t="s">
        <v>85</v>
      </c>
      <c r="AW194" s="14" t="s">
        <v>36</v>
      </c>
      <c r="AX194" s="14" t="s">
        <v>75</v>
      </c>
      <c r="AY194" s="214" t="s">
        <v>147</v>
      </c>
    </row>
    <row r="195" spans="2:51" s="16" customFormat="1" ht="11.25">
      <c r="B195" s="226"/>
      <c r="C195" s="227"/>
      <c r="D195" s="195" t="s">
        <v>158</v>
      </c>
      <c r="E195" s="228" t="s">
        <v>21</v>
      </c>
      <c r="F195" s="229" t="s">
        <v>196</v>
      </c>
      <c r="G195" s="227"/>
      <c r="H195" s="230">
        <v>0.297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158</v>
      </c>
      <c r="AU195" s="236" t="s">
        <v>85</v>
      </c>
      <c r="AV195" s="16" t="s">
        <v>170</v>
      </c>
      <c r="AW195" s="16" t="s">
        <v>36</v>
      </c>
      <c r="AX195" s="16" t="s">
        <v>75</v>
      </c>
      <c r="AY195" s="236" t="s">
        <v>147</v>
      </c>
    </row>
    <row r="196" spans="2:51" s="14" customFormat="1" ht="11.25">
      <c r="B196" s="204"/>
      <c r="C196" s="205"/>
      <c r="D196" s="195" t="s">
        <v>158</v>
      </c>
      <c r="E196" s="206" t="s">
        <v>21</v>
      </c>
      <c r="F196" s="207" t="s">
        <v>271</v>
      </c>
      <c r="G196" s="205"/>
      <c r="H196" s="208">
        <v>0.059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158</v>
      </c>
      <c r="AU196" s="214" t="s">
        <v>85</v>
      </c>
      <c r="AV196" s="14" t="s">
        <v>85</v>
      </c>
      <c r="AW196" s="14" t="s">
        <v>36</v>
      </c>
      <c r="AX196" s="14" t="s">
        <v>75</v>
      </c>
      <c r="AY196" s="214" t="s">
        <v>147</v>
      </c>
    </row>
    <row r="197" spans="2:51" s="16" customFormat="1" ht="11.25">
      <c r="B197" s="226"/>
      <c r="C197" s="227"/>
      <c r="D197" s="195" t="s">
        <v>158</v>
      </c>
      <c r="E197" s="228" t="s">
        <v>21</v>
      </c>
      <c r="F197" s="229" t="s">
        <v>196</v>
      </c>
      <c r="G197" s="227"/>
      <c r="H197" s="230">
        <v>0.059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158</v>
      </c>
      <c r="AU197" s="236" t="s">
        <v>85</v>
      </c>
      <c r="AV197" s="16" t="s">
        <v>170</v>
      </c>
      <c r="AW197" s="16" t="s">
        <v>36</v>
      </c>
      <c r="AX197" s="16" t="s">
        <v>75</v>
      </c>
      <c r="AY197" s="236" t="s">
        <v>147</v>
      </c>
    </row>
    <row r="198" spans="2:51" s="15" customFormat="1" ht="11.25">
      <c r="B198" s="215"/>
      <c r="C198" s="216"/>
      <c r="D198" s="195" t="s">
        <v>158</v>
      </c>
      <c r="E198" s="217" t="s">
        <v>21</v>
      </c>
      <c r="F198" s="218" t="s">
        <v>161</v>
      </c>
      <c r="G198" s="216"/>
      <c r="H198" s="219">
        <v>0.356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158</v>
      </c>
      <c r="AU198" s="225" t="s">
        <v>85</v>
      </c>
      <c r="AV198" s="15" t="s">
        <v>154</v>
      </c>
      <c r="AW198" s="15" t="s">
        <v>36</v>
      </c>
      <c r="AX198" s="15" t="s">
        <v>83</v>
      </c>
      <c r="AY198" s="225" t="s">
        <v>147</v>
      </c>
    </row>
    <row r="199" spans="1:65" s="2" customFormat="1" ht="16.5" customHeight="1">
      <c r="A199" s="36"/>
      <c r="B199" s="37"/>
      <c r="C199" s="175" t="s">
        <v>272</v>
      </c>
      <c r="D199" s="175" t="s">
        <v>149</v>
      </c>
      <c r="E199" s="176" t="s">
        <v>273</v>
      </c>
      <c r="F199" s="177" t="s">
        <v>274</v>
      </c>
      <c r="G199" s="178" t="s">
        <v>164</v>
      </c>
      <c r="H199" s="179">
        <v>22.968</v>
      </c>
      <c r="I199" s="180"/>
      <c r="J199" s="181">
        <f>ROUND(I199*H199,2)</f>
        <v>0</v>
      </c>
      <c r="K199" s="177" t="s">
        <v>153</v>
      </c>
      <c r="L199" s="41"/>
      <c r="M199" s="182" t="s">
        <v>21</v>
      </c>
      <c r="N199" s="183" t="s">
        <v>46</v>
      </c>
      <c r="O199" s="66"/>
      <c r="P199" s="184">
        <f>O199*H199</f>
        <v>0</v>
      </c>
      <c r="Q199" s="184">
        <v>2.30102</v>
      </c>
      <c r="R199" s="184">
        <f>Q199*H199</f>
        <v>52.84982736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154</v>
      </c>
      <c r="AT199" s="186" t="s">
        <v>149</v>
      </c>
      <c r="AU199" s="186" t="s">
        <v>85</v>
      </c>
      <c r="AY199" s="19" t="s">
        <v>147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83</v>
      </c>
      <c r="BK199" s="187">
        <f>ROUND(I199*H199,2)</f>
        <v>0</v>
      </c>
      <c r="BL199" s="19" t="s">
        <v>154</v>
      </c>
      <c r="BM199" s="186" t="s">
        <v>275</v>
      </c>
    </row>
    <row r="200" spans="1:47" s="2" customFormat="1" ht="11.25">
      <c r="A200" s="36"/>
      <c r="B200" s="37"/>
      <c r="C200" s="38"/>
      <c r="D200" s="188" t="s">
        <v>156</v>
      </c>
      <c r="E200" s="38"/>
      <c r="F200" s="189" t="s">
        <v>276</v>
      </c>
      <c r="G200" s="38"/>
      <c r="H200" s="38"/>
      <c r="I200" s="190"/>
      <c r="J200" s="38"/>
      <c r="K200" s="38"/>
      <c r="L200" s="41"/>
      <c r="M200" s="191"/>
      <c r="N200" s="19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156</v>
      </c>
      <c r="AU200" s="19" t="s">
        <v>85</v>
      </c>
    </row>
    <row r="201" spans="2:51" s="13" customFormat="1" ht="11.25">
      <c r="B201" s="193"/>
      <c r="C201" s="194"/>
      <c r="D201" s="195" t="s">
        <v>158</v>
      </c>
      <c r="E201" s="196" t="s">
        <v>21</v>
      </c>
      <c r="F201" s="197" t="s">
        <v>277</v>
      </c>
      <c r="G201" s="194"/>
      <c r="H201" s="196" t="s">
        <v>21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158</v>
      </c>
      <c r="AU201" s="203" t="s">
        <v>85</v>
      </c>
      <c r="AV201" s="13" t="s">
        <v>83</v>
      </c>
      <c r="AW201" s="13" t="s">
        <v>36</v>
      </c>
      <c r="AX201" s="13" t="s">
        <v>75</v>
      </c>
      <c r="AY201" s="203" t="s">
        <v>147</v>
      </c>
    </row>
    <row r="202" spans="2:51" s="14" customFormat="1" ht="11.25">
      <c r="B202" s="204"/>
      <c r="C202" s="205"/>
      <c r="D202" s="195" t="s">
        <v>158</v>
      </c>
      <c r="E202" s="206" t="s">
        <v>21</v>
      </c>
      <c r="F202" s="207" t="s">
        <v>177</v>
      </c>
      <c r="G202" s="205"/>
      <c r="H202" s="208">
        <v>4.846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158</v>
      </c>
      <c r="AU202" s="214" t="s">
        <v>85</v>
      </c>
      <c r="AV202" s="14" t="s">
        <v>85</v>
      </c>
      <c r="AW202" s="14" t="s">
        <v>36</v>
      </c>
      <c r="AX202" s="14" t="s">
        <v>75</v>
      </c>
      <c r="AY202" s="214" t="s">
        <v>147</v>
      </c>
    </row>
    <row r="203" spans="2:51" s="14" customFormat="1" ht="11.25">
      <c r="B203" s="204"/>
      <c r="C203" s="205"/>
      <c r="D203" s="195" t="s">
        <v>158</v>
      </c>
      <c r="E203" s="206" t="s">
        <v>21</v>
      </c>
      <c r="F203" s="207" t="s">
        <v>278</v>
      </c>
      <c r="G203" s="205"/>
      <c r="H203" s="208">
        <v>3.812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158</v>
      </c>
      <c r="AU203" s="214" t="s">
        <v>85</v>
      </c>
      <c r="AV203" s="14" t="s">
        <v>85</v>
      </c>
      <c r="AW203" s="14" t="s">
        <v>36</v>
      </c>
      <c r="AX203" s="14" t="s">
        <v>75</v>
      </c>
      <c r="AY203" s="214" t="s">
        <v>147</v>
      </c>
    </row>
    <row r="204" spans="2:51" s="14" customFormat="1" ht="11.25">
      <c r="B204" s="204"/>
      <c r="C204" s="205"/>
      <c r="D204" s="195" t="s">
        <v>158</v>
      </c>
      <c r="E204" s="206" t="s">
        <v>21</v>
      </c>
      <c r="F204" s="207" t="s">
        <v>179</v>
      </c>
      <c r="G204" s="205"/>
      <c r="H204" s="208">
        <v>9.048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158</v>
      </c>
      <c r="AU204" s="214" t="s">
        <v>85</v>
      </c>
      <c r="AV204" s="14" t="s">
        <v>85</v>
      </c>
      <c r="AW204" s="14" t="s">
        <v>36</v>
      </c>
      <c r="AX204" s="14" t="s">
        <v>75</v>
      </c>
      <c r="AY204" s="214" t="s">
        <v>147</v>
      </c>
    </row>
    <row r="205" spans="2:51" s="14" customFormat="1" ht="11.25">
      <c r="B205" s="204"/>
      <c r="C205" s="205"/>
      <c r="D205" s="195" t="s">
        <v>158</v>
      </c>
      <c r="E205" s="206" t="s">
        <v>21</v>
      </c>
      <c r="F205" s="207" t="s">
        <v>180</v>
      </c>
      <c r="G205" s="205"/>
      <c r="H205" s="208">
        <v>4.485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158</v>
      </c>
      <c r="AU205" s="214" t="s">
        <v>85</v>
      </c>
      <c r="AV205" s="14" t="s">
        <v>85</v>
      </c>
      <c r="AW205" s="14" t="s">
        <v>36</v>
      </c>
      <c r="AX205" s="14" t="s">
        <v>75</v>
      </c>
      <c r="AY205" s="214" t="s">
        <v>147</v>
      </c>
    </row>
    <row r="206" spans="2:51" s="15" customFormat="1" ht="11.25">
      <c r="B206" s="215"/>
      <c r="C206" s="216"/>
      <c r="D206" s="195" t="s">
        <v>158</v>
      </c>
      <c r="E206" s="217" t="s">
        <v>21</v>
      </c>
      <c r="F206" s="218" t="s">
        <v>161</v>
      </c>
      <c r="G206" s="216"/>
      <c r="H206" s="219">
        <v>22.191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158</v>
      </c>
      <c r="AU206" s="225" t="s">
        <v>85</v>
      </c>
      <c r="AV206" s="15" t="s">
        <v>154</v>
      </c>
      <c r="AW206" s="15" t="s">
        <v>36</v>
      </c>
      <c r="AX206" s="15" t="s">
        <v>75</v>
      </c>
      <c r="AY206" s="225" t="s">
        <v>147</v>
      </c>
    </row>
    <row r="207" spans="2:51" s="14" customFormat="1" ht="11.25">
      <c r="B207" s="204"/>
      <c r="C207" s="205"/>
      <c r="D207" s="195" t="s">
        <v>158</v>
      </c>
      <c r="E207" s="206" t="s">
        <v>21</v>
      </c>
      <c r="F207" s="207" t="s">
        <v>279</v>
      </c>
      <c r="G207" s="205"/>
      <c r="H207" s="208">
        <v>22.968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158</v>
      </c>
      <c r="AU207" s="214" t="s">
        <v>85</v>
      </c>
      <c r="AV207" s="14" t="s">
        <v>85</v>
      </c>
      <c r="AW207" s="14" t="s">
        <v>36</v>
      </c>
      <c r="AX207" s="14" t="s">
        <v>83</v>
      </c>
      <c r="AY207" s="214" t="s">
        <v>147</v>
      </c>
    </row>
    <row r="208" spans="1:65" s="2" customFormat="1" ht="24.2" customHeight="1">
      <c r="A208" s="36"/>
      <c r="B208" s="37"/>
      <c r="C208" s="175" t="s">
        <v>280</v>
      </c>
      <c r="D208" s="175" t="s">
        <v>149</v>
      </c>
      <c r="E208" s="176" t="s">
        <v>281</v>
      </c>
      <c r="F208" s="177" t="s">
        <v>282</v>
      </c>
      <c r="G208" s="178" t="s">
        <v>152</v>
      </c>
      <c r="H208" s="179">
        <v>9.119</v>
      </c>
      <c r="I208" s="180"/>
      <c r="J208" s="181">
        <f>ROUND(I208*H208,2)</f>
        <v>0</v>
      </c>
      <c r="K208" s="177" t="s">
        <v>153</v>
      </c>
      <c r="L208" s="41"/>
      <c r="M208" s="182" t="s">
        <v>21</v>
      </c>
      <c r="N208" s="183" t="s">
        <v>46</v>
      </c>
      <c r="O208" s="66"/>
      <c r="P208" s="184">
        <f>O208*H208</f>
        <v>0</v>
      </c>
      <c r="Q208" s="184">
        <v>0.71545774</v>
      </c>
      <c r="R208" s="184">
        <f>Q208*H208</f>
        <v>6.524259131059999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154</v>
      </c>
      <c r="AT208" s="186" t="s">
        <v>149</v>
      </c>
      <c r="AU208" s="186" t="s">
        <v>85</v>
      </c>
      <c r="AY208" s="19" t="s">
        <v>147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83</v>
      </c>
      <c r="BK208" s="187">
        <f>ROUND(I208*H208,2)</f>
        <v>0</v>
      </c>
      <c r="BL208" s="19" t="s">
        <v>154</v>
      </c>
      <c r="BM208" s="186" t="s">
        <v>283</v>
      </c>
    </row>
    <row r="209" spans="1:47" s="2" customFormat="1" ht="11.25">
      <c r="A209" s="36"/>
      <c r="B209" s="37"/>
      <c r="C209" s="38"/>
      <c r="D209" s="188" t="s">
        <v>156</v>
      </c>
      <c r="E209" s="38"/>
      <c r="F209" s="189" t="s">
        <v>284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156</v>
      </c>
      <c r="AU209" s="19" t="s">
        <v>85</v>
      </c>
    </row>
    <row r="210" spans="2:51" s="13" customFormat="1" ht="11.25">
      <c r="B210" s="193"/>
      <c r="C210" s="194"/>
      <c r="D210" s="195" t="s">
        <v>158</v>
      </c>
      <c r="E210" s="196" t="s">
        <v>21</v>
      </c>
      <c r="F210" s="197" t="s">
        <v>277</v>
      </c>
      <c r="G210" s="194"/>
      <c r="H210" s="196" t="s">
        <v>21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158</v>
      </c>
      <c r="AU210" s="203" t="s">
        <v>85</v>
      </c>
      <c r="AV210" s="13" t="s">
        <v>83</v>
      </c>
      <c r="AW210" s="13" t="s">
        <v>36</v>
      </c>
      <c r="AX210" s="13" t="s">
        <v>75</v>
      </c>
      <c r="AY210" s="203" t="s">
        <v>147</v>
      </c>
    </row>
    <row r="211" spans="2:51" s="14" customFormat="1" ht="11.25">
      <c r="B211" s="204"/>
      <c r="C211" s="205"/>
      <c r="D211" s="195" t="s">
        <v>158</v>
      </c>
      <c r="E211" s="206" t="s">
        <v>21</v>
      </c>
      <c r="F211" s="207" t="s">
        <v>285</v>
      </c>
      <c r="G211" s="205"/>
      <c r="H211" s="208">
        <v>9.119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158</v>
      </c>
      <c r="AU211" s="214" t="s">
        <v>85</v>
      </c>
      <c r="AV211" s="14" t="s">
        <v>85</v>
      </c>
      <c r="AW211" s="14" t="s">
        <v>36</v>
      </c>
      <c r="AX211" s="14" t="s">
        <v>75</v>
      </c>
      <c r="AY211" s="214" t="s">
        <v>147</v>
      </c>
    </row>
    <row r="212" spans="2:51" s="15" customFormat="1" ht="11.25">
      <c r="B212" s="215"/>
      <c r="C212" s="216"/>
      <c r="D212" s="195" t="s">
        <v>158</v>
      </c>
      <c r="E212" s="217" t="s">
        <v>21</v>
      </c>
      <c r="F212" s="218" t="s">
        <v>161</v>
      </c>
      <c r="G212" s="216"/>
      <c r="H212" s="219">
        <v>9.119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158</v>
      </c>
      <c r="AU212" s="225" t="s">
        <v>85</v>
      </c>
      <c r="AV212" s="15" t="s">
        <v>154</v>
      </c>
      <c r="AW212" s="15" t="s">
        <v>36</v>
      </c>
      <c r="AX212" s="15" t="s">
        <v>83</v>
      </c>
      <c r="AY212" s="225" t="s">
        <v>147</v>
      </c>
    </row>
    <row r="213" spans="1:65" s="2" customFormat="1" ht="24.2" customHeight="1">
      <c r="A213" s="36"/>
      <c r="B213" s="37"/>
      <c r="C213" s="175" t="s">
        <v>286</v>
      </c>
      <c r="D213" s="175" t="s">
        <v>149</v>
      </c>
      <c r="E213" s="176" t="s">
        <v>287</v>
      </c>
      <c r="F213" s="177" t="s">
        <v>288</v>
      </c>
      <c r="G213" s="178" t="s">
        <v>152</v>
      </c>
      <c r="H213" s="179">
        <v>20.44</v>
      </c>
      <c r="I213" s="180"/>
      <c r="J213" s="181">
        <f>ROUND(I213*H213,2)</f>
        <v>0</v>
      </c>
      <c r="K213" s="177" t="s">
        <v>153</v>
      </c>
      <c r="L213" s="41"/>
      <c r="M213" s="182" t="s">
        <v>21</v>
      </c>
      <c r="N213" s="183" t="s">
        <v>46</v>
      </c>
      <c r="O213" s="66"/>
      <c r="P213" s="184">
        <f>O213*H213</f>
        <v>0</v>
      </c>
      <c r="Q213" s="184">
        <v>1.01460055</v>
      </c>
      <c r="R213" s="184">
        <f>Q213*H213</f>
        <v>20.738435242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154</v>
      </c>
      <c r="AT213" s="186" t="s">
        <v>149</v>
      </c>
      <c r="AU213" s="186" t="s">
        <v>85</v>
      </c>
      <c r="AY213" s="19" t="s">
        <v>147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83</v>
      </c>
      <c r="BK213" s="187">
        <f>ROUND(I213*H213,2)</f>
        <v>0</v>
      </c>
      <c r="BL213" s="19" t="s">
        <v>154</v>
      </c>
      <c r="BM213" s="186" t="s">
        <v>289</v>
      </c>
    </row>
    <row r="214" spans="1:47" s="2" customFormat="1" ht="11.25">
      <c r="A214" s="36"/>
      <c r="B214" s="37"/>
      <c r="C214" s="38"/>
      <c r="D214" s="188" t="s">
        <v>156</v>
      </c>
      <c r="E214" s="38"/>
      <c r="F214" s="189" t="s">
        <v>290</v>
      </c>
      <c r="G214" s="38"/>
      <c r="H214" s="38"/>
      <c r="I214" s="190"/>
      <c r="J214" s="38"/>
      <c r="K214" s="38"/>
      <c r="L214" s="41"/>
      <c r="M214" s="191"/>
      <c r="N214" s="19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156</v>
      </c>
      <c r="AU214" s="19" t="s">
        <v>85</v>
      </c>
    </row>
    <row r="215" spans="2:51" s="13" customFormat="1" ht="11.25">
      <c r="B215" s="193"/>
      <c r="C215" s="194"/>
      <c r="D215" s="195" t="s">
        <v>158</v>
      </c>
      <c r="E215" s="196" t="s">
        <v>21</v>
      </c>
      <c r="F215" s="197" t="s">
        <v>277</v>
      </c>
      <c r="G215" s="194"/>
      <c r="H215" s="196" t="s">
        <v>21</v>
      </c>
      <c r="I215" s="198"/>
      <c r="J215" s="194"/>
      <c r="K215" s="194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158</v>
      </c>
      <c r="AU215" s="203" t="s">
        <v>85</v>
      </c>
      <c r="AV215" s="13" t="s">
        <v>83</v>
      </c>
      <c r="AW215" s="13" t="s">
        <v>36</v>
      </c>
      <c r="AX215" s="13" t="s">
        <v>75</v>
      </c>
      <c r="AY215" s="203" t="s">
        <v>147</v>
      </c>
    </row>
    <row r="216" spans="2:51" s="14" customFormat="1" ht="11.25">
      <c r="B216" s="204"/>
      <c r="C216" s="205"/>
      <c r="D216" s="195" t="s">
        <v>158</v>
      </c>
      <c r="E216" s="206" t="s">
        <v>21</v>
      </c>
      <c r="F216" s="207" t="s">
        <v>291</v>
      </c>
      <c r="G216" s="205"/>
      <c r="H216" s="208">
        <v>9.025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158</v>
      </c>
      <c r="AU216" s="214" t="s">
        <v>85</v>
      </c>
      <c r="AV216" s="14" t="s">
        <v>85</v>
      </c>
      <c r="AW216" s="14" t="s">
        <v>36</v>
      </c>
      <c r="AX216" s="14" t="s">
        <v>75</v>
      </c>
      <c r="AY216" s="214" t="s">
        <v>147</v>
      </c>
    </row>
    <row r="217" spans="2:51" s="14" customFormat="1" ht="11.25">
      <c r="B217" s="204"/>
      <c r="C217" s="205"/>
      <c r="D217" s="195" t="s">
        <v>158</v>
      </c>
      <c r="E217" s="206" t="s">
        <v>21</v>
      </c>
      <c r="F217" s="207" t="s">
        <v>292</v>
      </c>
      <c r="G217" s="205"/>
      <c r="H217" s="208">
        <v>4.965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158</v>
      </c>
      <c r="AU217" s="214" t="s">
        <v>85</v>
      </c>
      <c r="AV217" s="14" t="s">
        <v>85</v>
      </c>
      <c r="AW217" s="14" t="s">
        <v>36</v>
      </c>
      <c r="AX217" s="14" t="s">
        <v>75</v>
      </c>
      <c r="AY217" s="214" t="s">
        <v>147</v>
      </c>
    </row>
    <row r="218" spans="2:51" s="14" customFormat="1" ht="11.25">
      <c r="B218" s="204"/>
      <c r="C218" s="205"/>
      <c r="D218" s="195" t="s">
        <v>158</v>
      </c>
      <c r="E218" s="206" t="s">
        <v>21</v>
      </c>
      <c r="F218" s="207" t="s">
        <v>293</v>
      </c>
      <c r="G218" s="205"/>
      <c r="H218" s="208">
        <v>6.45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158</v>
      </c>
      <c r="AU218" s="214" t="s">
        <v>85</v>
      </c>
      <c r="AV218" s="14" t="s">
        <v>85</v>
      </c>
      <c r="AW218" s="14" t="s">
        <v>36</v>
      </c>
      <c r="AX218" s="14" t="s">
        <v>75</v>
      </c>
      <c r="AY218" s="214" t="s">
        <v>147</v>
      </c>
    </row>
    <row r="219" spans="2:51" s="15" customFormat="1" ht="11.25">
      <c r="B219" s="215"/>
      <c r="C219" s="216"/>
      <c r="D219" s="195" t="s">
        <v>158</v>
      </c>
      <c r="E219" s="217" t="s">
        <v>21</v>
      </c>
      <c r="F219" s="218" t="s">
        <v>161</v>
      </c>
      <c r="G219" s="216"/>
      <c r="H219" s="219">
        <v>20.44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158</v>
      </c>
      <c r="AU219" s="225" t="s">
        <v>85</v>
      </c>
      <c r="AV219" s="15" t="s">
        <v>154</v>
      </c>
      <c r="AW219" s="15" t="s">
        <v>36</v>
      </c>
      <c r="AX219" s="15" t="s">
        <v>83</v>
      </c>
      <c r="AY219" s="225" t="s">
        <v>147</v>
      </c>
    </row>
    <row r="220" spans="1:65" s="2" customFormat="1" ht="33" customHeight="1">
      <c r="A220" s="36"/>
      <c r="B220" s="37"/>
      <c r="C220" s="175" t="s">
        <v>294</v>
      </c>
      <c r="D220" s="175" t="s">
        <v>149</v>
      </c>
      <c r="E220" s="176" t="s">
        <v>295</v>
      </c>
      <c r="F220" s="177" t="s">
        <v>296</v>
      </c>
      <c r="G220" s="178" t="s">
        <v>222</v>
      </c>
      <c r="H220" s="179">
        <v>0.327</v>
      </c>
      <c r="I220" s="180"/>
      <c r="J220" s="181">
        <f>ROUND(I220*H220,2)</f>
        <v>0</v>
      </c>
      <c r="K220" s="177" t="s">
        <v>153</v>
      </c>
      <c r="L220" s="41"/>
      <c r="M220" s="182" t="s">
        <v>21</v>
      </c>
      <c r="N220" s="183" t="s">
        <v>46</v>
      </c>
      <c r="O220" s="66"/>
      <c r="P220" s="184">
        <f>O220*H220</f>
        <v>0</v>
      </c>
      <c r="Q220" s="184">
        <v>1.05940312</v>
      </c>
      <c r="R220" s="184">
        <f>Q220*H220</f>
        <v>0.34642482024000004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154</v>
      </c>
      <c r="AT220" s="186" t="s">
        <v>149</v>
      </c>
      <c r="AU220" s="186" t="s">
        <v>85</v>
      </c>
      <c r="AY220" s="19" t="s">
        <v>147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83</v>
      </c>
      <c r="BK220" s="187">
        <f>ROUND(I220*H220,2)</f>
        <v>0</v>
      </c>
      <c r="BL220" s="19" t="s">
        <v>154</v>
      </c>
      <c r="BM220" s="186" t="s">
        <v>297</v>
      </c>
    </row>
    <row r="221" spans="1:47" s="2" customFormat="1" ht="11.25">
      <c r="A221" s="36"/>
      <c r="B221" s="37"/>
      <c r="C221" s="38"/>
      <c r="D221" s="188" t="s">
        <v>156</v>
      </c>
      <c r="E221" s="38"/>
      <c r="F221" s="189" t="s">
        <v>298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156</v>
      </c>
      <c r="AU221" s="19" t="s">
        <v>85</v>
      </c>
    </row>
    <row r="222" spans="2:51" s="13" customFormat="1" ht="11.25">
      <c r="B222" s="193"/>
      <c r="C222" s="194"/>
      <c r="D222" s="195" t="s">
        <v>158</v>
      </c>
      <c r="E222" s="196" t="s">
        <v>21</v>
      </c>
      <c r="F222" s="197" t="s">
        <v>299</v>
      </c>
      <c r="G222" s="194"/>
      <c r="H222" s="196" t="s">
        <v>21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158</v>
      </c>
      <c r="AU222" s="203" t="s">
        <v>85</v>
      </c>
      <c r="AV222" s="13" t="s">
        <v>83</v>
      </c>
      <c r="AW222" s="13" t="s">
        <v>36</v>
      </c>
      <c r="AX222" s="13" t="s">
        <v>75</v>
      </c>
      <c r="AY222" s="203" t="s">
        <v>147</v>
      </c>
    </row>
    <row r="223" spans="2:51" s="14" customFormat="1" ht="11.25">
      <c r="B223" s="204"/>
      <c r="C223" s="205"/>
      <c r="D223" s="195" t="s">
        <v>158</v>
      </c>
      <c r="E223" s="206" t="s">
        <v>21</v>
      </c>
      <c r="F223" s="207" t="s">
        <v>300</v>
      </c>
      <c r="G223" s="205"/>
      <c r="H223" s="208">
        <v>0.327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158</v>
      </c>
      <c r="AU223" s="214" t="s">
        <v>85</v>
      </c>
      <c r="AV223" s="14" t="s">
        <v>85</v>
      </c>
      <c r="AW223" s="14" t="s">
        <v>36</v>
      </c>
      <c r="AX223" s="14" t="s">
        <v>75</v>
      </c>
      <c r="AY223" s="214" t="s">
        <v>147</v>
      </c>
    </row>
    <row r="224" spans="2:51" s="15" customFormat="1" ht="11.25">
      <c r="B224" s="215"/>
      <c r="C224" s="216"/>
      <c r="D224" s="195" t="s">
        <v>158</v>
      </c>
      <c r="E224" s="217" t="s">
        <v>21</v>
      </c>
      <c r="F224" s="218" t="s">
        <v>161</v>
      </c>
      <c r="G224" s="216"/>
      <c r="H224" s="219">
        <v>0.327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158</v>
      </c>
      <c r="AU224" s="225" t="s">
        <v>85</v>
      </c>
      <c r="AV224" s="15" t="s">
        <v>154</v>
      </c>
      <c r="AW224" s="15" t="s">
        <v>36</v>
      </c>
      <c r="AX224" s="15" t="s">
        <v>83</v>
      </c>
      <c r="AY224" s="225" t="s">
        <v>147</v>
      </c>
    </row>
    <row r="225" spans="1:65" s="2" customFormat="1" ht="16.5" customHeight="1">
      <c r="A225" s="36"/>
      <c r="B225" s="37"/>
      <c r="C225" s="175" t="s">
        <v>301</v>
      </c>
      <c r="D225" s="175" t="s">
        <v>149</v>
      </c>
      <c r="E225" s="176" t="s">
        <v>302</v>
      </c>
      <c r="F225" s="177" t="s">
        <v>303</v>
      </c>
      <c r="G225" s="178" t="s">
        <v>304</v>
      </c>
      <c r="H225" s="179">
        <v>2</v>
      </c>
      <c r="I225" s="180"/>
      <c r="J225" s="181">
        <f>ROUND(I225*H225,2)</f>
        <v>0</v>
      </c>
      <c r="K225" s="177" t="s">
        <v>305</v>
      </c>
      <c r="L225" s="41"/>
      <c r="M225" s="182" t="s">
        <v>21</v>
      </c>
      <c r="N225" s="183" t="s">
        <v>46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154</v>
      </c>
      <c r="AT225" s="186" t="s">
        <v>149</v>
      </c>
      <c r="AU225" s="186" t="s">
        <v>85</v>
      </c>
      <c r="AY225" s="19" t="s">
        <v>147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83</v>
      </c>
      <c r="BK225" s="187">
        <f>ROUND(I225*H225,2)</f>
        <v>0</v>
      </c>
      <c r="BL225" s="19" t="s">
        <v>154</v>
      </c>
      <c r="BM225" s="186" t="s">
        <v>306</v>
      </c>
    </row>
    <row r="226" spans="2:51" s="13" customFormat="1" ht="11.25">
      <c r="B226" s="193"/>
      <c r="C226" s="194"/>
      <c r="D226" s="195" t="s">
        <v>158</v>
      </c>
      <c r="E226" s="196" t="s">
        <v>21</v>
      </c>
      <c r="F226" s="197" t="s">
        <v>307</v>
      </c>
      <c r="G226" s="194"/>
      <c r="H226" s="196" t="s">
        <v>21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158</v>
      </c>
      <c r="AU226" s="203" t="s">
        <v>85</v>
      </c>
      <c r="AV226" s="13" t="s">
        <v>83</v>
      </c>
      <c r="AW226" s="13" t="s">
        <v>36</v>
      </c>
      <c r="AX226" s="13" t="s">
        <v>75</v>
      </c>
      <c r="AY226" s="203" t="s">
        <v>147</v>
      </c>
    </row>
    <row r="227" spans="2:51" s="14" customFormat="1" ht="11.25">
      <c r="B227" s="204"/>
      <c r="C227" s="205"/>
      <c r="D227" s="195" t="s">
        <v>158</v>
      </c>
      <c r="E227" s="206" t="s">
        <v>21</v>
      </c>
      <c r="F227" s="207" t="s">
        <v>308</v>
      </c>
      <c r="G227" s="205"/>
      <c r="H227" s="208">
        <v>2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158</v>
      </c>
      <c r="AU227" s="214" t="s">
        <v>85</v>
      </c>
      <c r="AV227" s="14" t="s">
        <v>85</v>
      </c>
      <c r="AW227" s="14" t="s">
        <v>36</v>
      </c>
      <c r="AX227" s="14" t="s">
        <v>75</v>
      </c>
      <c r="AY227" s="214" t="s">
        <v>147</v>
      </c>
    </row>
    <row r="228" spans="2:51" s="15" customFormat="1" ht="11.25">
      <c r="B228" s="215"/>
      <c r="C228" s="216"/>
      <c r="D228" s="195" t="s">
        <v>158</v>
      </c>
      <c r="E228" s="217" t="s">
        <v>21</v>
      </c>
      <c r="F228" s="218" t="s">
        <v>161</v>
      </c>
      <c r="G228" s="216"/>
      <c r="H228" s="219">
        <v>2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158</v>
      </c>
      <c r="AU228" s="225" t="s">
        <v>85</v>
      </c>
      <c r="AV228" s="15" t="s">
        <v>154</v>
      </c>
      <c r="AW228" s="15" t="s">
        <v>36</v>
      </c>
      <c r="AX228" s="15" t="s">
        <v>83</v>
      </c>
      <c r="AY228" s="225" t="s">
        <v>147</v>
      </c>
    </row>
    <row r="229" spans="2:63" s="12" customFormat="1" ht="22.9" customHeight="1">
      <c r="B229" s="159"/>
      <c r="C229" s="160"/>
      <c r="D229" s="161" t="s">
        <v>74</v>
      </c>
      <c r="E229" s="173" t="s">
        <v>170</v>
      </c>
      <c r="F229" s="173" t="s">
        <v>309</v>
      </c>
      <c r="G229" s="160"/>
      <c r="H229" s="160"/>
      <c r="I229" s="163"/>
      <c r="J229" s="174">
        <f>BK229</f>
        <v>0</v>
      </c>
      <c r="K229" s="160"/>
      <c r="L229" s="165"/>
      <c r="M229" s="166"/>
      <c r="N229" s="167"/>
      <c r="O229" s="167"/>
      <c r="P229" s="168">
        <f>SUM(P230:P393)</f>
        <v>0</v>
      </c>
      <c r="Q229" s="167"/>
      <c r="R229" s="168">
        <f>SUM(R230:R393)</f>
        <v>40.238556873136</v>
      </c>
      <c r="S229" s="167"/>
      <c r="T229" s="169">
        <f>SUM(T230:T393)</f>
        <v>0</v>
      </c>
      <c r="AR229" s="170" t="s">
        <v>83</v>
      </c>
      <c r="AT229" s="171" t="s">
        <v>74</v>
      </c>
      <c r="AU229" s="171" t="s">
        <v>83</v>
      </c>
      <c r="AY229" s="170" t="s">
        <v>147</v>
      </c>
      <c r="BK229" s="172">
        <f>SUM(BK230:BK393)</f>
        <v>0</v>
      </c>
    </row>
    <row r="230" spans="1:65" s="2" customFormat="1" ht="24.2" customHeight="1">
      <c r="A230" s="36"/>
      <c r="B230" s="37"/>
      <c r="C230" s="175" t="s">
        <v>7</v>
      </c>
      <c r="D230" s="175" t="s">
        <v>149</v>
      </c>
      <c r="E230" s="176" t="s">
        <v>310</v>
      </c>
      <c r="F230" s="177" t="s">
        <v>311</v>
      </c>
      <c r="G230" s="178" t="s">
        <v>164</v>
      </c>
      <c r="H230" s="179">
        <v>1.98</v>
      </c>
      <c r="I230" s="180"/>
      <c r="J230" s="181">
        <f>ROUND(I230*H230,2)</f>
        <v>0</v>
      </c>
      <c r="K230" s="177" t="s">
        <v>153</v>
      </c>
      <c r="L230" s="41"/>
      <c r="M230" s="182" t="s">
        <v>21</v>
      </c>
      <c r="N230" s="183" t="s">
        <v>46</v>
      </c>
      <c r="O230" s="66"/>
      <c r="P230" s="184">
        <f>O230*H230</f>
        <v>0</v>
      </c>
      <c r="Q230" s="184">
        <v>1.8775</v>
      </c>
      <c r="R230" s="184">
        <f>Q230*H230</f>
        <v>3.71745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154</v>
      </c>
      <c r="AT230" s="186" t="s">
        <v>149</v>
      </c>
      <c r="AU230" s="186" t="s">
        <v>85</v>
      </c>
      <c r="AY230" s="19" t="s">
        <v>147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83</v>
      </c>
      <c r="BK230" s="187">
        <f>ROUND(I230*H230,2)</f>
        <v>0</v>
      </c>
      <c r="BL230" s="19" t="s">
        <v>154</v>
      </c>
      <c r="BM230" s="186" t="s">
        <v>312</v>
      </c>
    </row>
    <row r="231" spans="1:47" s="2" customFormat="1" ht="11.25">
      <c r="A231" s="36"/>
      <c r="B231" s="37"/>
      <c r="C231" s="38"/>
      <c r="D231" s="188" t="s">
        <v>156</v>
      </c>
      <c r="E231" s="38"/>
      <c r="F231" s="189" t="s">
        <v>313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156</v>
      </c>
      <c r="AU231" s="19" t="s">
        <v>85</v>
      </c>
    </row>
    <row r="232" spans="1:47" s="2" customFormat="1" ht="19.5">
      <c r="A232" s="36"/>
      <c r="B232" s="37"/>
      <c r="C232" s="38"/>
      <c r="D232" s="195" t="s">
        <v>314</v>
      </c>
      <c r="E232" s="38"/>
      <c r="F232" s="247" t="s">
        <v>315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314</v>
      </c>
      <c r="AU232" s="19" t="s">
        <v>85</v>
      </c>
    </row>
    <row r="233" spans="2:51" s="13" customFormat="1" ht="11.25">
      <c r="B233" s="193"/>
      <c r="C233" s="194"/>
      <c r="D233" s="195" t="s">
        <v>158</v>
      </c>
      <c r="E233" s="196" t="s">
        <v>21</v>
      </c>
      <c r="F233" s="197" t="s">
        <v>316</v>
      </c>
      <c r="G233" s="194"/>
      <c r="H233" s="196" t="s">
        <v>21</v>
      </c>
      <c r="I233" s="198"/>
      <c r="J233" s="194"/>
      <c r="K233" s="194"/>
      <c r="L233" s="199"/>
      <c r="M233" s="200"/>
      <c r="N233" s="201"/>
      <c r="O233" s="201"/>
      <c r="P233" s="201"/>
      <c r="Q233" s="201"/>
      <c r="R233" s="201"/>
      <c r="S233" s="201"/>
      <c r="T233" s="202"/>
      <c r="AT233" s="203" t="s">
        <v>158</v>
      </c>
      <c r="AU233" s="203" t="s">
        <v>85</v>
      </c>
      <c r="AV233" s="13" t="s">
        <v>83</v>
      </c>
      <c r="AW233" s="13" t="s">
        <v>36</v>
      </c>
      <c r="AX233" s="13" t="s">
        <v>75</v>
      </c>
      <c r="AY233" s="203" t="s">
        <v>147</v>
      </c>
    </row>
    <row r="234" spans="2:51" s="13" customFormat="1" ht="11.25">
      <c r="B234" s="193"/>
      <c r="C234" s="194"/>
      <c r="D234" s="195" t="s">
        <v>158</v>
      </c>
      <c r="E234" s="196" t="s">
        <v>21</v>
      </c>
      <c r="F234" s="197" t="s">
        <v>317</v>
      </c>
      <c r="G234" s="194"/>
      <c r="H234" s="196" t="s">
        <v>21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158</v>
      </c>
      <c r="AU234" s="203" t="s">
        <v>85</v>
      </c>
      <c r="AV234" s="13" t="s">
        <v>83</v>
      </c>
      <c r="AW234" s="13" t="s">
        <v>36</v>
      </c>
      <c r="AX234" s="13" t="s">
        <v>75</v>
      </c>
      <c r="AY234" s="203" t="s">
        <v>147</v>
      </c>
    </row>
    <row r="235" spans="2:51" s="14" customFormat="1" ht="11.25">
      <c r="B235" s="204"/>
      <c r="C235" s="205"/>
      <c r="D235" s="195" t="s">
        <v>158</v>
      </c>
      <c r="E235" s="206" t="s">
        <v>21</v>
      </c>
      <c r="F235" s="207" t="s">
        <v>318</v>
      </c>
      <c r="G235" s="205"/>
      <c r="H235" s="208">
        <v>1.188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158</v>
      </c>
      <c r="AU235" s="214" t="s">
        <v>85</v>
      </c>
      <c r="AV235" s="14" t="s">
        <v>85</v>
      </c>
      <c r="AW235" s="14" t="s">
        <v>36</v>
      </c>
      <c r="AX235" s="14" t="s">
        <v>75</v>
      </c>
      <c r="AY235" s="214" t="s">
        <v>147</v>
      </c>
    </row>
    <row r="236" spans="2:51" s="16" customFormat="1" ht="11.25">
      <c r="B236" s="226"/>
      <c r="C236" s="227"/>
      <c r="D236" s="195" t="s">
        <v>158</v>
      </c>
      <c r="E236" s="228" t="s">
        <v>21</v>
      </c>
      <c r="F236" s="229" t="s">
        <v>196</v>
      </c>
      <c r="G236" s="227"/>
      <c r="H236" s="230">
        <v>1.188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158</v>
      </c>
      <c r="AU236" s="236" t="s">
        <v>85</v>
      </c>
      <c r="AV236" s="16" t="s">
        <v>170</v>
      </c>
      <c r="AW236" s="16" t="s">
        <v>36</v>
      </c>
      <c r="AX236" s="16" t="s">
        <v>75</v>
      </c>
      <c r="AY236" s="236" t="s">
        <v>147</v>
      </c>
    </row>
    <row r="237" spans="2:51" s="13" customFormat="1" ht="11.25">
      <c r="B237" s="193"/>
      <c r="C237" s="194"/>
      <c r="D237" s="195" t="s">
        <v>158</v>
      </c>
      <c r="E237" s="196" t="s">
        <v>21</v>
      </c>
      <c r="F237" s="197" t="s">
        <v>319</v>
      </c>
      <c r="G237" s="194"/>
      <c r="H237" s="196" t="s">
        <v>21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158</v>
      </c>
      <c r="AU237" s="203" t="s">
        <v>85</v>
      </c>
      <c r="AV237" s="13" t="s">
        <v>83</v>
      </c>
      <c r="AW237" s="13" t="s">
        <v>36</v>
      </c>
      <c r="AX237" s="13" t="s">
        <v>75</v>
      </c>
      <c r="AY237" s="203" t="s">
        <v>147</v>
      </c>
    </row>
    <row r="238" spans="2:51" s="14" customFormat="1" ht="11.25">
      <c r="B238" s="204"/>
      <c r="C238" s="205"/>
      <c r="D238" s="195" t="s">
        <v>158</v>
      </c>
      <c r="E238" s="206" t="s">
        <v>21</v>
      </c>
      <c r="F238" s="207" t="s">
        <v>320</v>
      </c>
      <c r="G238" s="205"/>
      <c r="H238" s="208">
        <v>0.792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158</v>
      </c>
      <c r="AU238" s="214" t="s">
        <v>85</v>
      </c>
      <c r="AV238" s="14" t="s">
        <v>85</v>
      </c>
      <c r="AW238" s="14" t="s">
        <v>36</v>
      </c>
      <c r="AX238" s="14" t="s">
        <v>75</v>
      </c>
      <c r="AY238" s="214" t="s">
        <v>147</v>
      </c>
    </row>
    <row r="239" spans="2:51" s="16" customFormat="1" ht="11.25">
      <c r="B239" s="226"/>
      <c r="C239" s="227"/>
      <c r="D239" s="195" t="s">
        <v>158</v>
      </c>
      <c r="E239" s="228" t="s">
        <v>21</v>
      </c>
      <c r="F239" s="229" t="s">
        <v>196</v>
      </c>
      <c r="G239" s="227"/>
      <c r="H239" s="230">
        <v>0.792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158</v>
      </c>
      <c r="AU239" s="236" t="s">
        <v>85</v>
      </c>
      <c r="AV239" s="16" t="s">
        <v>170</v>
      </c>
      <c r="AW239" s="16" t="s">
        <v>36</v>
      </c>
      <c r="AX239" s="16" t="s">
        <v>75</v>
      </c>
      <c r="AY239" s="236" t="s">
        <v>147</v>
      </c>
    </row>
    <row r="240" spans="2:51" s="15" customFormat="1" ht="11.25">
      <c r="B240" s="215"/>
      <c r="C240" s="216"/>
      <c r="D240" s="195" t="s">
        <v>158</v>
      </c>
      <c r="E240" s="217" t="s">
        <v>21</v>
      </c>
      <c r="F240" s="218" t="s">
        <v>161</v>
      </c>
      <c r="G240" s="216"/>
      <c r="H240" s="219">
        <v>1.98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158</v>
      </c>
      <c r="AU240" s="225" t="s">
        <v>85</v>
      </c>
      <c r="AV240" s="15" t="s">
        <v>154</v>
      </c>
      <c r="AW240" s="15" t="s">
        <v>36</v>
      </c>
      <c r="AX240" s="15" t="s">
        <v>83</v>
      </c>
      <c r="AY240" s="225" t="s">
        <v>147</v>
      </c>
    </row>
    <row r="241" spans="1:65" s="2" customFormat="1" ht="24.2" customHeight="1">
      <c r="A241" s="36"/>
      <c r="B241" s="37"/>
      <c r="C241" s="175" t="s">
        <v>321</v>
      </c>
      <c r="D241" s="175" t="s">
        <v>149</v>
      </c>
      <c r="E241" s="176" t="s">
        <v>322</v>
      </c>
      <c r="F241" s="177" t="s">
        <v>323</v>
      </c>
      <c r="G241" s="178" t="s">
        <v>152</v>
      </c>
      <c r="H241" s="179">
        <v>21.31</v>
      </c>
      <c r="I241" s="180"/>
      <c r="J241" s="181">
        <f>ROUND(I241*H241,2)</f>
        <v>0</v>
      </c>
      <c r="K241" s="177" t="s">
        <v>153</v>
      </c>
      <c r="L241" s="41"/>
      <c r="M241" s="182" t="s">
        <v>21</v>
      </c>
      <c r="N241" s="183" t="s">
        <v>46</v>
      </c>
      <c r="O241" s="66"/>
      <c r="P241" s="184">
        <f>O241*H241</f>
        <v>0</v>
      </c>
      <c r="Q241" s="184">
        <v>0.256224</v>
      </c>
      <c r="R241" s="184">
        <f>Q241*H241</f>
        <v>5.46013344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154</v>
      </c>
      <c r="AT241" s="186" t="s">
        <v>149</v>
      </c>
      <c r="AU241" s="186" t="s">
        <v>85</v>
      </c>
      <c r="AY241" s="19" t="s">
        <v>147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83</v>
      </c>
      <c r="BK241" s="187">
        <f>ROUND(I241*H241,2)</f>
        <v>0</v>
      </c>
      <c r="BL241" s="19" t="s">
        <v>154</v>
      </c>
      <c r="BM241" s="186" t="s">
        <v>324</v>
      </c>
    </row>
    <row r="242" spans="1:47" s="2" customFormat="1" ht="11.25">
      <c r="A242" s="36"/>
      <c r="B242" s="37"/>
      <c r="C242" s="38"/>
      <c r="D242" s="188" t="s">
        <v>156</v>
      </c>
      <c r="E242" s="38"/>
      <c r="F242" s="189" t="s">
        <v>325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156</v>
      </c>
      <c r="AU242" s="19" t="s">
        <v>85</v>
      </c>
    </row>
    <row r="243" spans="2:51" s="13" customFormat="1" ht="11.25">
      <c r="B243" s="193"/>
      <c r="C243" s="194"/>
      <c r="D243" s="195" t="s">
        <v>158</v>
      </c>
      <c r="E243" s="196" t="s">
        <v>21</v>
      </c>
      <c r="F243" s="197" t="s">
        <v>326</v>
      </c>
      <c r="G243" s="194"/>
      <c r="H243" s="196" t="s">
        <v>21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158</v>
      </c>
      <c r="AU243" s="203" t="s">
        <v>85</v>
      </c>
      <c r="AV243" s="13" t="s">
        <v>83</v>
      </c>
      <c r="AW243" s="13" t="s">
        <v>36</v>
      </c>
      <c r="AX243" s="13" t="s">
        <v>75</v>
      </c>
      <c r="AY243" s="203" t="s">
        <v>147</v>
      </c>
    </row>
    <row r="244" spans="2:51" s="14" customFormat="1" ht="11.25">
      <c r="B244" s="204"/>
      <c r="C244" s="205"/>
      <c r="D244" s="195" t="s">
        <v>158</v>
      </c>
      <c r="E244" s="206" t="s">
        <v>21</v>
      </c>
      <c r="F244" s="207" t="s">
        <v>327</v>
      </c>
      <c r="G244" s="205"/>
      <c r="H244" s="208">
        <v>9.395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158</v>
      </c>
      <c r="AU244" s="214" t="s">
        <v>85</v>
      </c>
      <c r="AV244" s="14" t="s">
        <v>85</v>
      </c>
      <c r="AW244" s="14" t="s">
        <v>36</v>
      </c>
      <c r="AX244" s="14" t="s">
        <v>75</v>
      </c>
      <c r="AY244" s="214" t="s">
        <v>147</v>
      </c>
    </row>
    <row r="245" spans="2:51" s="14" customFormat="1" ht="11.25">
      <c r="B245" s="204"/>
      <c r="C245" s="205"/>
      <c r="D245" s="195" t="s">
        <v>158</v>
      </c>
      <c r="E245" s="206" t="s">
        <v>21</v>
      </c>
      <c r="F245" s="207" t="s">
        <v>328</v>
      </c>
      <c r="G245" s="205"/>
      <c r="H245" s="208">
        <v>11.915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158</v>
      </c>
      <c r="AU245" s="214" t="s">
        <v>85</v>
      </c>
      <c r="AV245" s="14" t="s">
        <v>85</v>
      </c>
      <c r="AW245" s="14" t="s">
        <v>36</v>
      </c>
      <c r="AX245" s="14" t="s">
        <v>75</v>
      </c>
      <c r="AY245" s="214" t="s">
        <v>147</v>
      </c>
    </row>
    <row r="246" spans="2:51" s="15" customFormat="1" ht="11.25">
      <c r="B246" s="215"/>
      <c r="C246" s="216"/>
      <c r="D246" s="195" t="s">
        <v>158</v>
      </c>
      <c r="E246" s="217" t="s">
        <v>21</v>
      </c>
      <c r="F246" s="218" t="s">
        <v>161</v>
      </c>
      <c r="G246" s="216"/>
      <c r="H246" s="219">
        <v>21.31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158</v>
      </c>
      <c r="AU246" s="225" t="s">
        <v>85</v>
      </c>
      <c r="AV246" s="15" t="s">
        <v>154</v>
      </c>
      <c r="AW246" s="15" t="s">
        <v>36</v>
      </c>
      <c r="AX246" s="15" t="s">
        <v>83</v>
      </c>
      <c r="AY246" s="225" t="s">
        <v>147</v>
      </c>
    </row>
    <row r="247" spans="1:65" s="2" customFormat="1" ht="24.2" customHeight="1">
      <c r="A247" s="36"/>
      <c r="B247" s="37"/>
      <c r="C247" s="175" t="s">
        <v>329</v>
      </c>
      <c r="D247" s="175" t="s">
        <v>149</v>
      </c>
      <c r="E247" s="176" t="s">
        <v>330</v>
      </c>
      <c r="F247" s="177" t="s">
        <v>331</v>
      </c>
      <c r="G247" s="178" t="s">
        <v>152</v>
      </c>
      <c r="H247" s="179">
        <v>4.51</v>
      </c>
      <c r="I247" s="180"/>
      <c r="J247" s="181">
        <f>ROUND(I247*H247,2)</f>
        <v>0</v>
      </c>
      <c r="K247" s="177" t="s">
        <v>153</v>
      </c>
      <c r="L247" s="41"/>
      <c r="M247" s="182" t="s">
        <v>21</v>
      </c>
      <c r="N247" s="183" t="s">
        <v>46</v>
      </c>
      <c r="O247" s="66"/>
      <c r="P247" s="184">
        <f>O247*H247</f>
        <v>0</v>
      </c>
      <c r="Q247" s="184">
        <v>0.287232</v>
      </c>
      <c r="R247" s="184">
        <f>Q247*H247</f>
        <v>1.29541632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154</v>
      </c>
      <c r="AT247" s="186" t="s">
        <v>149</v>
      </c>
      <c r="AU247" s="186" t="s">
        <v>85</v>
      </c>
      <c r="AY247" s="19" t="s">
        <v>147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83</v>
      </c>
      <c r="BK247" s="187">
        <f>ROUND(I247*H247,2)</f>
        <v>0</v>
      </c>
      <c r="BL247" s="19" t="s">
        <v>154</v>
      </c>
      <c r="BM247" s="186" t="s">
        <v>332</v>
      </c>
    </row>
    <row r="248" spans="1:47" s="2" customFormat="1" ht="11.25">
      <c r="A248" s="36"/>
      <c r="B248" s="37"/>
      <c r="C248" s="38"/>
      <c r="D248" s="188" t="s">
        <v>156</v>
      </c>
      <c r="E248" s="38"/>
      <c r="F248" s="189" t="s">
        <v>333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156</v>
      </c>
      <c r="AU248" s="19" t="s">
        <v>85</v>
      </c>
    </row>
    <row r="249" spans="2:51" s="13" customFormat="1" ht="11.25">
      <c r="B249" s="193"/>
      <c r="C249" s="194"/>
      <c r="D249" s="195" t="s">
        <v>158</v>
      </c>
      <c r="E249" s="196" t="s">
        <v>21</v>
      </c>
      <c r="F249" s="197" t="s">
        <v>326</v>
      </c>
      <c r="G249" s="194"/>
      <c r="H249" s="196" t="s">
        <v>21</v>
      </c>
      <c r="I249" s="198"/>
      <c r="J249" s="194"/>
      <c r="K249" s="194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158</v>
      </c>
      <c r="AU249" s="203" t="s">
        <v>85</v>
      </c>
      <c r="AV249" s="13" t="s">
        <v>83</v>
      </c>
      <c r="AW249" s="13" t="s">
        <v>36</v>
      </c>
      <c r="AX249" s="13" t="s">
        <v>75</v>
      </c>
      <c r="AY249" s="203" t="s">
        <v>147</v>
      </c>
    </row>
    <row r="250" spans="2:51" s="14" customFormat="1" ht="11.25">
      <c r="B250" s="204"/>
      <c r="C250" s="205"/>
      <c r="D250" s="195" t="s">
        <v>158</v>
      </c>
      <c r="E250" s="206" t="s">
        <v>21</v>
      </c>
      <c r="F250" s="207" t="s">
        <v>334</v>
      </c>
      <c r="G250" s="205"/>
      <c r="H250" s="208">
        <v>4.51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158</v>
      </c>
      <c r="AU250" s="214" t="s">
        <v>85</v>
      </c>
      <c r="AV250" s="14" t="s">
        <v>85</v>
      </c>
      <c r="AW250" s="14" t="s">
        <v>36</v>
      </c>
      <c r="AX250" s="14" t="s">
        <v>75</v>
      </c>
      <c r="AY250" s="214" t="s">
        <v>147</v>
      </c>
    </row>
    <row r="251" spans="2:51" s="15" customFormat="1" ht="11.25">
      <c r="B251" s="215"/>
      <c r="C251" s="216"/>
      <c r="D251" s="195" t="s">
        <v>158</v>
      </c>
      <c r="E251" s="217" t="s">
        <v>21</v>
      </c>
      <c r="F251" s="218" t="s">
        <v>161</v>
      </c>
      <c r="G251" s="216"/>
      <c r="H251" s="219">
        <v>4.51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158</v>
      </c>
      <c r="AU251" s="225" t="s">
        <v>85</v>
      </c>
      <c r="AV251" s="15" t="s">
        <v>154</v>
      </c>
      <c r="AW251" s="15" t="s">
        <v>36</v>
      </c>
      <c r="AX251" s="15" t="s">
        <v>83</v>
      </c>
      <c r="AY251" s="225" t="s">
        <v>147</v>
      </c>
    </row>
    <row r="252" spans="1:65" s="2" customFormat="1" ht="24.2" customHeight="1">
      <c r="A252" s="36"/>
      <c r="B252" s="37"/>
      <c r="C252" s="175" t="s">
        <v>335</v>
      </c>
      <c r="D252" s="175" t="s">
        <v>149</v>
      </c>
      <c r="E252" s="176" t="s">
        <v>336</v>
      </c>
      <c r="F252" s="177" t="s">
        <v>337</v>
      </c>
      <c r="G252" s="178" t="s">
        <v>152</v>
      </c>
      <c r="H252" s="179">
        <v>68.637</v>
      </c>
      <c r="I252" s="180"/>
      <c r="J252" s="181">
        <f>ROUND(I252*H252,2)</f>
        <v>0</v>
      </c>
      <c r="K252" s="177" t="s">
        <v>153</v>
      </c>
      <c r="L252" s="41"/>
      <c r="M252" s="182" t="s">
        <v>21</v>
      </c>
      <c r="N252" s="183" t="s">
        <v>46</v>
      </c>
      <c r="O252" s="66"/>
      <c r="P252" s="184">
        <f>O252*H252</f>
        <v>0</v>
      </c>
      <c r="Q252" s="184">
        <v>0.284508</v>
      </c>
      <c r="R252" s="184">
        <f>Q252*H252</f>
        <v>19.527775595999998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154</v>
      </c>
      <c r="AT252" s="186" t="s">
        <v>149</v>
      </c>
      <c r="AU252" s="186" t="s">
        <v>85</v>
      </c>
      <c r="AY252" s="19" t="s">
        <v>147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83</v>
      </c>
      <c r="BK252" s="187">
        <f>ROUND(I252*H252,2)</f>
        <v>0</v>
      </c>
      <c r="BL252" s="19" t="s">
        <v>154</v>
      </c>
      <c r="BM252" s="186" t="s">
        <v>338</v>
      </c>
    </row>
    <row r="253" spans="1:47" s="2" customFormat="1" ht="11.25">
      <c r="A253" s="36"/>
      <c r="B253" s="37"/>
      <c r="C253" s="38"/>
      <c r="D253" s="188" t="s">
        <v>156</v>
      </c>
      <c r="E253" s="38"/>
      <c r="F253" s="189" t="s">
        <v>339</v>
      </c>
      <c r="G253" s="38"/>
      <c r="H253" s="38"/>
      <c r="I253" s="190"/>
      <c r="J253" s="38"/>
      <c r="K253" s="38"/>
      <c r="L253" s="41"/>
      <c r="M253" s="191"/>
      <c r="N253" s="192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156</v>
      </c>
      <c r="AU253" s="19" t="s">
        <v>85</v>
      </c>
    </row>
    <row r="254" spans="2:51" s="13" customFormat="1" ht="11.25">
      <c r="B254" s="193"/>
      <c r="C254" s="194"/>
      <c r="D254" s="195" t="s">
        <v>158</v>
      </c>
      <c r="E254" s="196" t="s">
        <v>21</v>
      </c>
      <c r="F254" s="197" t="s">
        <v>326</v>
      </c>
      <c r="G254" s="194"/>
      <c r="H254" s="196" t="s">
        <v>21</v>
      </c>
      <c r="I254" s="198"/>
      <c r="J254" s="194"/>
      <c r="K254" s="194"/>
      <c r="L254" s="199"/>
      <c r="M254" s="200"/>
      <c r="N254" s="201"/>
      <c r="O254" s="201"/>
      <c r="P254" s="201"/>
      <c r="Q254" s="201"/>
      <c r="R254" s="201"/>
      <c r="S254" s="201"/>
      <c r="T254" s="202"/>
      <c r="AT254" s="203" t="s">
        <v>158</v>
      </c>
      <c r="AU254" s="203" t="s">
        <v>85</v>
      </c>
      <c r="AV254" s="13" t="s">
        <v>83</v>
      </c>
      <c r="AW254" s="13" t="s">
        <v>36</v>
      </c>
      <c r="AX254" s="13" t="s">
        <v>75</v>
      </c>
      <c r="AY254" s="203" t="s">
        <v>147</v>
      </c>
    </row>
    <row r="255" spans="2:51" s="14" customFormat="1" ht="11.25">
      <c r="B255" s="204"/>
      <c r="C255" s="205"/>
      <c r="D255" s="195" t="s">
        <v>158</v>
      </c>
      <c r="E255" s="206" t="s">
        <v>21</v>
      </c>
      <c r="F255" s="207" t="s">
        <v>340</v>
      </c>
      <c r="G255" s="205"/>
      <c r="H255" s="208">
        <v>88.867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158</v>
      </c>
      <c r="AU255" s="214" t="s">
        <v>85</v>
      </c>
      <c r="AV255" s="14" t="s">
        <v>85</v>
      </c>
      <c r="AW255" s="14" t="s">
        <v>36</v>
      </c>
      <c r="AX255" s="14" t="s">
        <v>75</v>
      </c>
      <c r="AY255" s="214" t="s">
        <v>147</v>
      </c>
    </row>
    <row r="256" spans="2:51" s="14" customFormat="1" ht="11.25">
      <c r="B256" s="204"/>
      <c r="C256" s="205"/>
      <c r="D256" s="195" t="s">
        <v>158</v>
      </c>
      <c r="E256" s="206" t="s">
        <v>21</v>
      </c>
      <c r="F256" s="207" t="s">
        <v>341</v>
      </c>
      <c r="G256" s="205"/>
      <c r="H256" s="208">
        <v>-17.53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158</v>
      </c>
      <c r="AU256" s="214" t="s">
        <v>85</v>
      </c>
      <c r="AV256" s="14" t="s">
        <v>85</v>
      </c>
      <c r="AW256" s="14" t="s">
        <v>36</v>
      </c>
      <c r="AX256" s="14" t="s">
        <v>75</v>
      </c>
      <c r="AY256" s="214" t="s">
        <v>147</v>
      </c>
    </row>
    <row r="257" spans="2:51" s="14" customFormat="1" ht="11.25">
      <c r="B257" s="204"/>
      <c r="C257" s="205"/>
      <c r="D257" s="195" t="s">
        <v>158</v>
      </c>
      <c r="E257" s="206" t="s">
        <v>21</v>
      </c>
      <c r="F257" s="207" t="s">
        <v>342</v>
      </c>
      <c r="G257" s="205"/>
      <c r="H257" s="208">
        <v>-2.7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158</v>
      </c>
      <c r="AU257" s="214" t="s">
        <v>85</v>
      </c>
      <c r="AV257" s="14" t="s">
        <v>85</v>
      </c>
      <c r="AW257" s="14" t="s">
        <v>36</v>
      </c>
      <c r="AX257" s="14" t="s">
        <v>75</v>
      </c>
      <c r="AY257" s="214" t="s">
        <v>147</v>
      </c>
    </row>
    <row r="258" spans="2:51" s="15" customFormat="1" ht="11.25">
      <c r="B258" s="215"/>
      <c r="C258" s="216"/>
      <c r="D258" s="195" t="s">
        <v>158</v>
      </c>
      <c r="E258" s="217" t="s">
        <v>21</v>
      </c>
      <c r="F258" s="218" t="s">
        <v>161</v>
      </c>
      <c r="G258" s="216"/>
      <c r="H258" s="219">
        <v>68.637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158</v>
      </c>
      <c r="AU258" s="225" t="s">
        <v>85</v>
      </c>
      <c r="AV258" s="15" t="s">
        <v>154</v>
      </c>
      <c r="AW258" s="15" t="s">
        <v>36</v>
      </c>
      <c r="AX258" s="15" t="s">
        <v>83</v>
      </c>
      <c r="AY258" s="225" t="s">
        <v>147</v>
      </c>
    </row>
    <row r="259" spans="1:65" s="2" customFormat="1" ht="16.5" customHeight="1">
      <c r="A259" s="36"/>
      <c r="B259" s="37"/>
      <c r="C259" s="175" t="s">
        <v>343</v>
      </c>
      <c r="D259" s="175" t="s">
        <v>149</v>
      </c>
      <c r="E259" s="176" t="s">
        <v>344</v>
      </c>
      <c r="F259" s="177" t="s">
        <v>345</v>
      </c>
      <c r="G259" s="178" t="s">
        <v>346</v>
      </c>
      <c r="H259" s="179">
        <v>26.33</v>
      </c>
      <c r="I259" s="180"/>
      <c r="J259" s="181">
        <f>ROUND(I259*H259,2)</f>
        <v>0</v>
      </c>
      <c r="K259" s="177" t="s">
        <v>153</v>
      </c>
      <c r="L259" s="41"/>
      <c r="M259" s="182" t="s">
        <v>21</v>
      </c>
      <c r="N259" s="183" t="s">
        <v>46</v>
      </c>
      <c r="O259" s="66"/>
      <c r="P259" s="184">
        <f>O259*H259</f>
        <v>0</v>
      </c>
      <c r="Q259" s="184">
        <v>0.01856</v>
      </c>
      <c r="R259" s="184">
        <f>Q259*H259</f>
        <v>0.4886848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154</v>
      </c>
      <c r="AT259" s="186" t="s">
        <v>149</v>
      </c>
      <c r="AU259" s="186" t="s">
        <v>85</v>
      </c>
      <c r="AY259" s="19" t="s">
        <v>147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83</v>
      </c>
      <c r="BK259" s="187">
        <f>ROUND(I259*H259,2)</f>
        <v>0</v>
      </c>
      <c r="BL259" s="19" t="s">
        <v>154</v>
      </c>
      <c r="BM259" s="186" t="s">
        <v>347</v>
      </c>
    </row>
    <row r="260" spans="1:47" s="2" customFormat="1" ht="11.25">
      <c r="A260" s="36"/>
      <c r="B260" s="37"/>
      <c r="C260" s="38"/>
      <c r="D260" s="188" t="s">
        <v>156</v>
      </c>
      <c r="E260" s="38"/>
      <c r="F260" s="189" t="s">
        <v>348</v>
      </c>
      <c r="G260" s="38"/>
      <c r="H260" s="38"/>
      <c r="I260" s="190"/>
      <c r="J260" s="38"/>
      <c r="K260" s="38"/>
      <c r="L260" s="41"/>
      <c r="M260" s="191"/>
      <c r="N260" s="19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156</v>
      </c>
      <c r="AU260" s="19" t="s">
        <v>85</v>
      </c>
    </row>
    <row r="261" spans="2:51" s="13" customFormat="1" ht="11.25">
      <c r="B261" s="193"/>
      <c r="C261" s="194"/>
      <c r="D261" s="195" t="s">
        <v>158</v>
      </c>
      <c r="E261" s="196" t="s">
        <v>21</v>
      </c>
      <c r="F261" s="197" t="s">
        <v>326</v>
      </c>
      <c r="G261" s="194"/>
      <c r="H261" s="196" t="s">
        <v>21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158</v>
      </c>
      <c r="AU261" s="203" t="s">
        <v>85</v>
      </c>
      <c r="AV261" s="13" t="s">
        <v>83</v>
      </c>
      <c r="AW261" s="13" t="s">
        <v>36</v>
      </c>
      <c r="AX261" s="13" t="s">
        <v>75</v>
      </c>
      <c r="AY261" s="203" t="s">
        <v>147</v>
      </c>
    </row>
    <row r="262" spans="2:51" s="14" customFormat="1" ht="11.25">
      <c r="B262" s="204"/>
      <c r="C262" s="205"/>
      <c r="D262" s="195" t="s">
        <v>158</v>
      </c>
      <c r="E262" s="206" t="s">
        <v>21</v>
      </c>
      <c r="F262" s="207" t="s">
        <v>349</v>
      </c>
      <c r="G262" s="205"/>
      <c r="H262" s="208">
        <v>2.5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158</v>
      </c>
      <c r="AU262" s="214" t="s">
        <v>85</v>
      </c>
      <c r="AV262" s="14" t="s">
        <v>85</v>
      </c>
      <c r="AW262" s="14" t="s">
        <v>36</v>
      </c>
      <c r="AX262" s="14" t="s">
        <v>75</v>
      </c>
      <c r="AY262" s="214" t="s">
        <v>147</v>
      </c>
    </row>
    <row r="263" spans="2:51" s="14" customFormat="1" ht="11.25">
      <c r="B263" s="204"/>
      <c r="C263" s="205"/>
      <c r="D263" s="195" t="s">
        <v>158</v>
      </c>
      <c r="E263" s="206" t="s">
        <v>21</v>
      </c>
      <c r="F263" s="207" t="s">
        <v>350</v>
      </c>
      <c r="G263" s="205"/>
      <c r="H263" s="208">
        <v>23.83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158</v>
      </c>
      <c r="AU263" s="214" t="s">
        <v>85</v>
      </c>
      <c r="AV263" s="14" t="s">
        <v>85</v>
      </c>
      <c r="AW263" s="14" t="s">
        <v>36</v>
      </c>
      <c r="AX263" s="14" t="s">
        <v>75</v>
      </c>
      <c r="AY263" s="214" t="s">
        <v>147</v>
      </c>
    </row>
    <row r="264" spans="2:51" s="15" customFormat="1" ht="11.25">
      <c r="B264" s="215"/>
      <c r="C264" s="216"/>
      <c r="D264" s="195" t="s">
        <v>158</v>
      </c>
      <c r="E264" s="217" t="s">
        <v>21</v>
      </c>
      <c r="F264" s="218" t="s">
        <v>161</v>
      </c>
      <c r="G264" s="216"/>
      <c r="H264" s="219">
        <v>26.33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158</v>
      </c>
      <c r="AU264" s="225" t="s">
        <v>85</v>
      </c>
      <c r="AV264" s="15" t="s">
        <v>154</v>
      </c>
      <c r="AW264" s="15" t="s">
        <v>36</v>
      </c>
      <c r="AX264" s="15" t="s">
        <v>83</v>
      </c>
      <c r="AY264" s="225" t="s">
        <v>147</v>
      </c>
    </row>
    <row r="265" spans="1:65" s="2" customFormat="1" ht="16.5" customHeight="1">
      <c r="A265" s="36"/>
      <c r="B265" s="37"/>
      <c r="C265" s="175" t="s">
        <v>351</v>
      </c>
      <c r="D265" s="175" t="s">
        <v>149</v>
      </c>
      <c r="E265" s="176" t="s">
        <v>352</v>
      </c>
      <c r="F265" s="177" t="s">
        <v>353</v>
      </c>
      <c r="G265" s="178" t="s">
        <v>346</v>
      </c>
      <c r="H265" s="179">
        <v>1.2</v>
      </c>
      <c r="I265" s="180"/>
      <c r="J265" s="181">
        <f>ROUND(I265*H265,2)</f>
        <v>0</v>
      </c>
      <c r="K265" s="177" t="s">
        <v>153</v>
      </c>
      <c r="L265" s="41"/>
      <c r="M265" s="182" t="s">
        <v>21</v>
      </c>
      <c r="N265" s="183" t="s">
        <v>46</v>
      </c>
      <c r="O265" s="66"/>
      <c r="P265" s="184">
        <f>O265*H265</f>
        <v>0</v>
      </c>
      <c r="Q265" s="184">
        <v>0.02353</v>
      </c>
      <c r="R265" s="184">
        <f>Q265*H265</f>
        <v>0.028235999999999997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154</v>
      </c>
      <c r="AT265" s="186" t="s">
        <v>149</v>
      </c>
      <c r="AU265" s="186" t="s">
        <v>85</v>
      </c>
      <c r="AY265" s="19" t="s">
        <v>147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83</v>
      </c>
      <c r="BK265" s="187">
        <f>ROUND(I265*H265,2)</f>
        <v>0</v>
      </c>
      <c r="BL265" s="19" t="s">
        <v>154</v>
      </c>
      <c r="BM265" s="186" t="s">
        <v>354</v>
      </c>
    </row>
    <row r="266" spans="1:47" s="2" customFormat="1" ht="11.25">
      <c r="A266" s="36"/>
      <c r="B266" s="37"/>
      <c r="C266" s="38"/>
      <c r="D266" s="188" t="s">
        <v>156</v>
      </c>
      <c r="E266" s="38"/>
      <c r="F266" s="189" t="s">
        <v>355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156</v>
      </c>
      <c r="AU266" s="19" t="s">
        <v>85</v>
      </c>
    </row>
    <row r="267" spans="2:51" s="13" customFormat="1" ht="11.25">
      <c r="B267" s="193"/>
      <c r="C267" s="194"/>
      <c r="D267" s="195" t="s">
        <v>158</v>
      </c>
      <c r="E267" s="196" t="s">
        <v>21</v>
      </c>
      <c r="F267" s="197" t="s">
        <v>326</v>
      </c>
      <c r="G267" s="194"/>
      <c r="H267" s="196" t="s">
        <v>21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158</v>
      </c>
      <c r="AU267" s="203" t="s">
        <v>85</v>
      </c>
      <c r="AV267" s="13" t="s">
        <v>83</v>
      </c>
      <c r="AW267" s="13" t="s">
        <v>36</v>
      </c>
      <c r="AX267" s="13" t="s">
        <v>75</v>
      </c>
      <c r="AY267" s="203" t="s">
        <v>147</v>
      </c>
    </row>
    <row r="268" spans="2:51" s="14" customFormat="1" ht="11.25">
      <c r="B268" s="204"/>
      <c r="C268" s="205"/>
      <c r="D268" s="195" t="s">
        <v>158</v>
      </c>
      <c r="E268" s="206" t="s">
        <v>21</v>
      </c>
      <c r="F268" s="207" t="s">
        <v>356</v>
      </c>
      <c r="G268" s="205"/>
      <c r="H268" s="208">
        <v>1.2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158</v>
      </c>
      <c r="AU268" s="214" t="s">
        <v>85</v>
      </c>
      <c r="AV268" s="14" t="s">
        <v>85</v>
      </c>
      <c r="AW268" s="14" t="s">
        <v>36</v>
      </c>
      <c r="AX268" s="14" t="s">
        <v>75</v>
      </c>
      <c r="AY268" s="214" t="s">
        <v>147</v>
      </c>
    </row>
    <row r="269" spans="2:51" s="15" customFormat="1" ht="11.25">
      <c r="B269" s="215"/>
      <c r="C269" s="216"/>
      <c r="D269" s="195" t="s">
        <v>158</v>
      </c>
      <c r="E269" s="217" t="s">
        <v>21</v>
      </c>
      <c r="F269" s="218" t="s">
        <v>161</v>
      </c>
      <c r="G269" s="216"/>
      <c r="H269" s="219">
        <v>1.2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158</v>
      </c>
      <c r="AU269" s="225" t="s">
        <v>85</v>
      </c>
      <c r="AV269" s="15" t="s">
        <v>154</v>
      </c>
      <c r="AW269" s="15" t="s">
        <v>36</v>
      </c>
      <c r="AX269" s="15" t="s">
        <v>83</v>
      </c>
      <c r="AY269" s="225" t="s">
        <v>147</v>
      </c>
    </row>
    <row r="270" spans="1:65" s="2" customFormat="1" ht="16.5" customHeight="1">
      <c r="A270" s="36"/>
      <c r="B270" s="37"/>
      <c r="C270" s="175" t="s">
        <v>357</v>
      </c>
      <c r="D270" s="175" t="s">
        <v>149</v>
      </c>
      <c r="E270" s="176" t="s">
        <v>358</v>
      </c>
      <c r="F270" s="177" t="s">
        <v>359</v>
      </c>
      <c r="G270" s="178" t="s">
        <v>346</v>
      </c>
      <c r="H270" s="179">
        <v>25.61</v>
      </c>
      <c r="I270" s="180"/>
      <c r="J270" s="181">
        <f>ROUND(I270*H270,2)</f>
        <v>0</v>
      </c>
      <c r="K270" s="177" t="s">
        <v>153</v>
      </c>
      <c r="L270" s="41"/>
      <c r="M270" s="182" t="s">
        <v>21</v>
      </c>
      <c r="N270" s="183" t="s">
        <v>46</v>
      </c>
      <c r="O270" s="66"/>
      <c r="P270" s="184">
        <f>O270*H270</f>
        <v>0</v>
      </c>
      <c r="Q270" s="184">
        <v>0.02725</v>
      </c>
      <c r="R270" s="184">
        <f>Q270*H270</f>
        <v>0.6978725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154</v>
      </c>
      <c r="AT270" s="186" t="s">
        <v>149</v>
      </c>
      <c r="AU270" s="186" t="s">
        <v>85</v>
      </c>
      <c r="AY270" s="19" t="s">
        <v>147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83</v>
      </c>
      <c r="BK270" s="187">
        <f>ROUND(I270*H270,2)</f>
        <v>0</v>
      </c>
      <c r="BL270" s="19" t="s">
        <v>154</v>
      </c>
      <c r="BM270" s="186" t="s">
        <v>360</v>
      </c>
    </row>
    <row r="271" spans="1:47" s="2" customFormat="1" ht="11.25">
      <c r="A271" s="36"/>
      <c r="B271" s="37"/>
      <c r="C271" s="38"/>
      <c r="D271" s="188" t="s">
        <v>156</v>
      </c>
      <c r="E271" s="38"/>
      <c r="F271" s="189" t="s">
        <v>361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156</v>
      </c>
      <c r="AU271" s="19" t="s">
        <v>85</v>
      </c>
    </row>
    <row r="272" spans="2:51" s="13" customFormat="1" ht="11.25">
      <c r="B272" s="193"/>
      <c r="C272" s="194"/>
      <c r="D272" s="195" t="s">
        <v>158</v>
      </c>
      <c r="E272" s="196" t="s">
        <v>21</v>
      </c>
      <c r="F272" s="197" t="s">
        <v>326</v>
      </c>
      <c r="G272" s="194"/>
      <c r="H272" s="196" t="s">
        <v>21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158</v>
      </c>
      <c r="AU272" s="203" t="s">
        <v>85</v>
      </c>
      <c r="AV272" s="13" t="s">
        <v>83</v>
      </c>
      <c r="AW272" s="13" t="s">
        <v>36</v>
      </c>
      <c r="AX272" s="13" t="s">
        <v>75</v>
      </c>
      <c r="AY272" s="203" t="s">
        <v>147</v>
      </c>
    </row>
    <row r="273" spans="2:51" s="14" customFormat="1" ht="11.25">
      <c r="B273" s="204"/>
      <c r="C273" s="205"/>
      <c r="D273" s="195" t="s">
        <v>158</v>
      </c>
      <c r="E273" s="206" t="s">
        <v>21</v>
      </c>
      <c r="F273" s="207" t="s">
        <v>362</v>
      </c>
      <c r="G273" s="205"/>
      <c r="H273" s="208">
        <v>25.61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158</v>
      </c>
      <c r="AU273" s="214" t="s">
        <v>85</v>
      </c>
      <c r="AV273" s="14" t="s">
        <v>85</v>
      </c>
      <c r="AW273" s="14" t="s">
        <v>36</v>
      </c>
      <c r="AX273" s="14" t="s">
        <v>75</v>
      </c>
      <c r="AY273" s="214" t="s">
        <v>147</v>
      </c>
    </row>
    <row r="274" spans="2:51" s="15" customFormat="1" ht="11.25">
      <c r="B274" s="215"/>
      <c r="C274" s="216"/>
      <c r="D274" s="195" t="s">
        <v>158</v>
      </c>
      <c r="E274" s="217" t="s">
        <v>21</v>
      </c>
      <c r="F274" s="218" t="s">
        <v>161</v>
      </c>
      <c r="G274" s="216"/>
      <c r="H274" s="219">
        <v>25.61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158</v>
      </c>
      <c r="AU274" s="225" t="s">
        <v>85</v>
      </c>
      <c r="AV274" s="15" t="s">
        <v>154</v>
      </c>
      <c r="AW274" s="15" t="s">
        <v>36</v>
      </c>
      <c r="AX274" s="15" t="s">
        <v>83</v>
      </c>
      <c r="AY274" s="225" t="s">
        <v>147</v>
      </c>
    </row>
    <row r="275" spans="1:65" s="2" customFormat="1" ht="21.75" customHeight="1">
      <c r="A275" s="36"/>
      <c r="B275" s="37"/>
      <c r="C275" s="175" t="s">
        <v>363</v>
      </c>
      <c r="D275" s="175" t="s">
        <v>149</v>
      </c>
      <c r="E275" s="176" t="s">
        <v>364</v>
      </c>
      <c r="F275" s="177" t="s">
        <v>365</v>
      </c>
      <c r="G275" s="178" t="s">
        <v>304</v>
      </c>
      <c r="H275" s="179">
        <v>2</v>
      </c>
      <c r="I275" s="180"/>
      <c r="J275" s="181">
        <f>ROUND(I275*H275,2)</f>
        <v>0</v>
      </c>
      <c r="K275" s="177" t="s">
        <v>153</v>
      </c>
      <c r="L275" s="41"/>
      <c r="M275" s="182" t="s">
        <v>21</v>
      </c>
      <c r="N275" s="183" t="s">
        <v>46</v>
      </c>
      <c r="O275" s="66"/>
      <c r="P275" s="184">
        <f>O275*H275</f>
        <v>0</v>
      </c>
      <c r="Q275" s="184">
        <v>0.02693</v>
      </c>
      <c r="R275" s="184">
        <f>Q275*H275</f>
        <v>0.05386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154</v>
      </c>
      <c r="AT275" s="186" t="s">
        <v>149</v>
      </c>
      <c r="AU275" s="186" t="s">
        <v>85</v>
      </c>
      <c r="AY275" s="19" t="s">
        <v>147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83</v>
      </c>
      <c r="BK275" s="187">
        <f>ROUND(I275*H275,2)</f>
        <v>0</v>
      </c>
      <c r="BL275" s="19" t="s">
        <v>154</v>
      </c>
      <c r="BM275" s="186" t="s">
        <v>366</v>
      </c>
    </row>
    <row r="276" spans="1:47" s="2" customFormat="1" ht="11.25">
      <c r="A276" s="36"/>
      <c r="B276" s="37"/>
      <c r="C276" s="38"/>
      <c r="D276" s="188" t="s">
        <v>156</v>
      </c>
      <c r="E276" s="38"/>
      <c r="F276" s="189" t="s">
        <v>367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156</v>
      </c>
      <c r="AU276" s="19" t="s">
        <v>85</v>
      </c>
    </row>
    <row r="277" spans="2:51" s="13" customFormat="1" ht="11.25">
      <c r="B277" s="193"/>
      <c r="C277" s="194"/>
      <c r="D277" s="195" t="s">
        <v>158</v>
      </c>
      <c r="E277" s="196" t="s">
        <v>21</v>
      </c>
      <c r="F277" s="197" t="s">
        <v>326</v>
      </c>
      <c r="G277" s="194"/>
      <c r="H277" s="196" t="s">
        <v>21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158</v>
      </c>
      <c r="AU277" s="203" t="s">
        <v>85</v>
      </c>
      <c r="AV277" s="13" t="s">
        <v>83</v>
      </c>
      <c r="AW277" s="13" t="s">
        <v>36</v>
      </c>
      <c r="AX277" s="13" t="s">
        <v>75</v>
      </c>
      <c r="AY277" s="203" t="s">
        <v>147</v>
      </c>
    </row>
    <row r="278" spans="2:51" s="14" customFormat="1" ht="11.25">
      <c r="B278" s="204"/>
      <c r="C278" s="205"/>
      <c r="D278" s="195" t="s">
        <v>158</v>
      </c>
      <c r="E278" s="206" t="s">
        <v>21</v>
      </c>
      <c r="F278" s="207" t="s">
        <v>308</v>
      </c>
      <c r="G278" s="205"/>
      <c r="H278" s="208">
        <v>2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158</v>
      </c>
      <c r="AU278" s="214" t="s">
        <v>85</v>
      </c>
      <c r="AV278" s="14" t="s">
        <v>85</v>
      </c>
      <c r="AW278" s="14" t="s">
        <v>36</v>
      </c>
      <c r="AX278" s="14" t="s">
        <v>75</v>
      </c>
      <c r="AY278" s="214" t="s">
        <v>147</v>
      </c>
    </row>
    <row r="279" spans="2:51" s="15" customFormat="1" ht="11.25">
      <c r="B279" s="215"/>
      <c r="C279" s="216"/>
      <c r="D279" s="195" t="s">
        <v>158</v>
      </c>
      <c r="E279" s="217" t="s">
        <v>21</v>
      </c>
      <c r="F279" s="218" t="s">
        <v>161</v>
      </c>
      <c r="G279" s="216"/>
      <c r="H279" s="219">
        <v>2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158</v>
      </c>
      <c r="AU279" s="225" t="s">
        <v>85</v>
      </c>
      <c r="AV279" s="15" t="s">
        <v>154</v>
      </c>
      <c r="AW279" s="15" t="s">
        <v>36</v>
      </c>
      <c r="AX279" s="15" t="s">
        <v>83</v>
      </c>
      <c r="AY279" s="225" t="s">
        <v>147</v>
      </c>
    </row>
    <row r="280" spans="1:65" s="2" customFormat="1" ht="21.75" customHeight="1">
      <c r="A280" s="36"/>
      <c r="B280" s="37"/>
      <c r="C280" s="175" t="s">
        <v>368</v>
      </c>
      <c r="D280" s="175" t="s">
        <v>149</v>
      </c>
      <c r="E280" s="176" t="s">
        <v>369</v>
      </c>
      <c r="F280" s="177" t="s">
        <v>370</v>
      </c>
      <c r="G280" s="178" t="s">
        <v>304</v>
      </c>
      <c r="H280" s="179">
        <v>5</v>
      </c>
      <c r="I280" s="180"/>
      <c r="J280" s="181">
        <f>ROUND(I280*H280,2)</f>
        <v>0</v>
      </c>
      <c r="K280" s="177" t="s">
        <v>153</v>
      </c>
      <c r="L280" s="41"/>
      <c r="M280" s="182" t="s">
        <v>21</v>
      </c>
      <c r="N280" s="183" t="s">
        <v>46</v>
      </c>
      <c r="O280" s="66"/>
      <c r="P280" s="184">
        <f>O280*H280</f>
        <v>0</v>
      </c>
      <c r="Q280" s="184">
        <v>0.045548</v>
      </c>
      <c r="R280" s="184">
        <f>Q280*H280</f>
        <v>0.22774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154</v>
      </c>
      <c r="AT280" s="186" t="s">
        <v>149</v>
      </c>
      <c r="AU280" s="186" t="s">
        <v>85</v>
      </c>
      <c r="AY280" s="19" t="s">
        <v>147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83</v>
      </c>
      <c r="BK280" s="187">
        <f>ROUND(I280*H280,2)</f>
        <v>0</v>
      </c>
      <c r="BL280" s="19" t="s">
        <v>154</v>
      </c>
      <c r="BM280" s="186" t="s">
        <v>371</v>
      </c>
    </row>
    <row r="281" spans="1:47" s="2" customFormat="1" ht="11.25">
      <c r="A281" s="36"/>
      <c r="B281" s="37"/>
      <c r="C281" s="38"/>
      <c r="D281" s="188" t="s">
        <v>156</v>
      </c>
      <c r="E281" s="38"/>
      <c r="F281" s="189" t="s">
        <v>372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156</v>
      </c>
      <c r="AU281" s="19" t="s">
        <v>85</v>
      </c>
    </row>
    <row r="282" spans="2:51" s="13" customFormat="1" ht="11.25">
      <c r="B282" s="193"/>
      <c r="C282" s="194"/>
      <c r="D282" s="195" t="s">
        <v>158</v>
      </c>
      <c r="E282" s="196" t="s">
        <v>21</v>
      </c>
      <c r="F282" s="197" t="s">
        <v>326</v>
      </c>
      <c r="G282" s="194"/>
      <c r="H282" s="196" t="s">
        <v>21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158</v>
      </c>
      <c r="AU282" s="203" t="s">
        <v>85</v>
      </c>
      <c r="AV282" s="13" t="s">
        <v>83</v>
      </c>
      <c r="AW282" s="13" t="s">
        <v>36</v>
      </c>
      <c r="AX282" s="13" t="s">
        <v>75</v>
      </c>
      <c r="AY282" s="203" t="s">
        <v>147</v>
      </c>
    </row>
    <row r="283" spans="2:51" s="14" customFormat="1" ht="11.25">
      <c r="B283" s="204"/>
      <c r="C283" s="205"/>
      <c r="D283" s="195" t="s">
        <v>158</v>
      </c>
      <c r="E283" s="206" t="s">
        <v>21</v>
      </c>
      <c r="F283" s="207" t="s">
        <v>373</v>
      </c>
      <c r="G283" s="205"/>
      <c r="H283" s="208">
        <v>5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158</v>
      </c>
      <c r="AU283" s="214" t="s">
        <v>85</v>
      </c>
      <c r="AV283" s="14" t="s">
        <v>85</v>
      </c>
      <c r="AW283" s="14" t="s">
        <v>36</v>
      </c>
      <c r="AX283" s="14" t="s">
        <v>75</v>
      </c>
      <c r="AY283" s="214" t="s">
        <v>147</v>
      </c>
    </row>
    <row r="284" spans="2:51" s="15" customFormat="1" ht="11.25">
      <c r="B284" s="215"/>
      <c r="C284" s="216"/>
      <c r="D284" s="195" t="s">
        <v>158</v>
      </c>
      <c r="E284" s="217" t="s">
        <v>21</v>
      </c>
      <c r="F284" s="218" t="s">
        <v>161</v>
      </c>
      <c r="G284" s="216"/>
      <c r="H284" s="219">
        <v>5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158</v>
      </c>
      <c r="AU284" s="225" t="s">
        <v>85</v>
      </c>
      <c r="AV284" s="15" t="s">
        <v>154</v>
      </c>
      <c r="AW284" s="15" t="s">
        <v>36</v>
      </c>
      <c r="AX284" s="15" t="s">
        <v>83</v>
      </c>
      <c r="AY284" s="225" t="s">
        <v>147</v>
      </c>
    </row>
    <row r="285" spans="1:65" s="2" customFormat="1" ht="21.75" customHeight="1">
      <c r="A285" s="36"/>
      <c r="B285" s="37"/>
      <c r="C285" s="175" t="s">
        <v>374</v>
      </c>
      <c r="D285" s="175" t="s">
        <v>149</v>
      </c>
      <c r="E285" s="176" t="s">
        <v>375</v>
      </c>
      <c r="F285" s="177" t="s">
        <v>376</v>
      </c>
      <c r="G285" s="178" t="s">
        <v>304</v>
      </c>
      <c r="H285" s="179">
        <v>5</v>
      </c>
      <c r="I285" s="180"/>
      <c r="J285" s="181">
        <f>ROUND(I285*H285,2)</f>
        <v>0</v>
      </c>
      <c r="K285" s="177" t="s">
        <v>153</v>
      </c>
      <c r="L285" s="41"/>
      <c r="M285" s="182" t="s">
        <v>21</v>
      </c>
      <c r="N285" s="183" t="s">
        <v>46</v>
      </c>
      <c r="O285" s="66"/>
      <c r="P285" s="184">
        <f>O285*H285</f>
        <v>0</v>
      </c>
      <c r="Q285" s="184">
        <v>0.063548</v>
      </c>
      <c r="R285" s="184">
        <f>Q285*H285</f>
        <v>0.31773999999999997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154</v>
      </c>
      <c r="AT285" s="186" t="s">
        <v>149</v>
      </c>
      <c r="AU285" s="186" t="s">
        <v>85</v>
      </c>
      <c r="AY285" s="19" t="s">
        <v>147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83</v>
      </c>
      <c r="BK285" s="187">
        <f>ROUND(I285*H285,2)</f>
        <v>0</v>
      </c>
      <c r="BL285" s="19" t="s">
        <v>154</v>
      </c>
      <c r="BM285" s="186" t="s">
        <v>377</v>
      </c>
    </row>
    <row r="286" spans="1:47" s="2" customFormat="1" ht="11.25">
      <c r="A286" s="36"/>
      <c r="B286" s="37"/>
      <c r="C286" s="38"/>
      <c r="D286" s="188" t="s">
        <v>156</v>
      </c>
      <c r="E286" s="38"/>
      <c r="F286" s="189" t="s">
        <v>378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156</v>
      </c>
      <c r="AU286" s="19" t="s">
        <v>85</v>
      </c>
    </row>
    <row r="287" spans="2:51" s="13" customFormat="1" ht="11.25">
      <c r="B287" s="193"/>
      <c r="C287" s="194"/>
      <c r="D287" s="195" t="s">
        <v>158</v>
      </c>
      <c r="E287" s="196" t="s">
        <v>21</v>
      </c>
      <c r="F287" s="197" t="s">
        <v>326</v>
      </c>
      <c r="G287" s="194"/>
      <c r="H287" s="196" t="s">
        <v>21</v>
      </c>
      <c r="I287" s="198"/>
      <c r="J287" s="194"/>
      <c r="K287" s="194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158</v>
      </c>
      <c r="AU287" s="203" t="s">
        <v>85</v>
      </c>
      <c r="AV287" s="13" t="s">
        <v>83</v>
      </c>
      <c r="AW287" s="13" t="s">
        <v>36</v>
      </c>
      <c r="AX287" s="13" t="s">
        <v>75</v>
      </c>
      <c r="AY287" s="203" t="s">
        <v>147</v>
      </c>
    </row>
    <row r="288" spans="2:51" s="14" customFormat="1" ht="11.25">
      <c r="B288" s="204"/>
      <c r="C288" s="205"/>
      <c r="D288" s="195" t="s">
        <v>158</v>
      </c>
      <c r="E288" s="206" t="s">
        <v>21</v>
      </c>
      <c r="F288" s="207" t="s">
        <v>373</v>
      </c>
      <c r="G288" s="205"/>
      <c r="H288" s="208">
        <v>5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158</v>
      </c>
      <c r="AU288" s="214" t="s">
        <v>85</v>
      </c>
      <c r="AV288" s="14" t="s">
        <v>85</v>
      </c>
      <c r="AW288" s="14" t="s">
        <v>36</v>
      </c>
      <c r="AX288" s="14" t="s">
        <v>75</v>
      </c>
      <c r="AY288" s="214" t="s">
        <v>147</v>
      </c>
    </row>
    <row r="289" spans="2:51" s="15" customFormat="1" ht="11.25">
      <c r="B289" s="215"/>
      <c r="C289" s="216"/>
      <c r="D289" s="195" t="s">
        <v>158</v>
      </c>
      <c r="E289" s="217" t="s">
        <v>21</v>
      </c>
      <c r="F289" s="218" t="s">
        <v>161</v>
      </c>
      <c r="G289" s="216"/>
      <c r="H289" s="219">
        <v>5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158</v>
      </c>
      <c r="AU289" s="225" t="s">
        <v>85</v>
      </c>
      <c r="AV289" s="15" t="s">
        <v>154</v>
      </c>
      <c r="AW289" s="15" t="s">
        <v>36</v>
      </c>
      <c r="AX289" s="15" t="s">
        <v>83</v>
      </c>
      <c r="AY289" s="225" t="s">
        <v>147</v>
      </c>
    </row>
    <row r="290" spans="1:65" s="2" customFormat="1" ht="21.75" customHeight="1">
      <c r="A290" s="36"/>
      <c r="B290" s="37"/>
      <c r="C290" s="175" t="s">
        <v>379</v>
      </c>
      <c r="D290" s="175" t="s">
        <v>149</v>
      </c>
      <c r="E290" s="176" t="s">
        <v>380</v>
      </c>
      <c r="F290" s="177" t="s">
        <v>381</v>
      </c>
      <c r="G290" s="178" t="s">
        <v>304</v>
      </c>
      <c r="H290" s="179">
        <v>5</v>
      </c>
      <c r="I290" s="180"/>
      <c r="J290" s="181">
        <f>ROUND(I290*H290,2)</f>
        <v>0</v>
      </c>
      <c r="K290" s="177" t="s">
        <v>153</v>
      </c>
      <c r="L290" s="41"/>
      <c r="M290" s="182" t="s">
        <v>21</v>
      </c>
      <c r="N290" s="183" t="s">
        <v>46</v>
      </c>
      <c r="O290" s="66"/>
      <c r="P290" s="184">
        <f>O290*H290</f>
        <v>0</v>
      </c>
      <c r="Q290" s="184">
        <v>0.081848</v>
      </c>
      <c r="R290" s="184">
        <f>Q290*H290</f>
        <v>0.40924000000000005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154</v>
      </c>
      <c r="AT290" s="186" t="s">
        <v>149</v>
      </c>
      <c r="AU290" s="186" t="s">
        <v>85</v>
      </c>
      <c r="AY290" s="19" t="s">
        <v>147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83</v>
      </c>
      <c r="BK290" s="187">
        <f>ROUND(I290*H290,2)</f>
        <v>0</v>
      </c>
      <c r="BL290" s="19" t="s">
        <v>154</v>
      </c>
      <c r="BM290" s="186" t="s">
        <v>382</v>
      </c>
    </row>
    <row r="291" spans="1:47" s="2" customFormat="1" ht="11.25">
      <c r="A291" s="36"/>
      <c r="B291" s="37"/>
      <c r="C291" s="38"/>
      <c r="D291" s="188" t="s">
        <v>156</v>
      </c>
      <c r="E291" s="38"/>
      <c r="F291" s="189" t="s">
        <v>383</v>
      </c>
      <c r="G291" s="38"/>
      <c r="H291" s="38"/>
      <c r="I291" s="190"/>
      <c r="J291" s="38"/>
      <c r="K291" s="38"/>
      <c r="L291" s="41"/>
      <c r="M291" s="191"/>
      <c r="N291" s="19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156</v>
      </c>
      <c r="AU291" s="19" t="s">
        <v>85</v>
      </c>
    </row>
    <row r="292" spans="2:51" s="13" customFormat="1" ht="11.25">
      <c r="B292" s="193"/>
      <c r="C292" s="194"/>
      <c r="D292" s="195" t="s">
        <v>158</v>
      </c>
      <c r="E292" s="196" t="s">
        <v>21</v>
      </c>
      <c r="F292" s="197" t="s">
        <v>326</v>
      </c>
      <c r="G292" s="194"/>
      <c r="H292" s="196" t="s">
        <v>21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158</v>
      </c>
      <c r="AU292" s="203" t="s">
        <v>85</v>
      </c>
      <c r="AV292" s="13" t="s">
        <v>83</v>
      </c>
      <c r="AW292" s="13" t="s">
        <v>36</v>
      </c>
      <c r="AX292" s="13" t="s">
        <v>75</v>
      </c>
      <c r="AY292" s="203" t="s">
        <v>147</v>
      </c>
    </row>
    <row r="293" spans="2:51" s="14" customFormat="1" ht="11.25">
      <c r="B293" s="204"/>
      <c r="C293" s="205"/>
      <c r="D293" s="195" t="s">
        <v>158</v>
      </c>
      <c r="E293" s="206" t="s">
        <v>21</v>
      </c>
      <c r="F293" s="207" t="s">
        <v>373</v>
      </c>
      <c r="G293" s="205"/>
      <c r="H293" s="208">
        <v>5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158</v>
      </c>
      <c r="AU293" s="214" t="s">
        <v>85</v>
      </c>
      <c r="AV293" s="14" t="s">
        <v>85</v>
      </c>
      <c r="AW293" s="14" t="s">
        <v>36</v>
      </c>
      <c r="AX293" s="14" t="s">
        <v>75</v>
      </c>
      <c r="AY293" s="214" t="s">
        <v>147</v>
      </c>
    </row>
    <row r="294" spans="2:51" s="15" customFormat="1" ht="11.25">
      <c r="B294" s="215"/>
      <c r="C294" s="216"/>
      <c r="D294" s="195" t="s">
        <v>158</v>
      </c>
      <c r="E294" s="217" t="s">
        <v>21</v>
      </c>
      <c r="F294" s="218" t="s">
        <v>161</v>
      </c>
      <c r="G294" s="216"/>
      <c r="H294" s="219">
        <v>5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158</v>
      </c>
      <c r="AU294" s="225" t="s">
        <v>85</v>
      </c>
      <c r="AV294" s="15" t="s">
        <v>154</v>
      </c>
      <c r="AW294" s="15" t="s">
        <v>36</v>
      </c>
      <c r="AX294" s="15" t="s">
        <v>83</v>
      </c>
      <c r="AY294" s="225" t="s">
        <v>147</v>
      </c>
    </row>
    <row r="295" spans="1:65" s="2" customFormat="1" ht="21.75" customHeight="1">
      <c r="A295" s="36"/>
      <c r="B295" s="37"/>
      <c r="C295" s="175" t="s">
        <v>384</v>
      </c>
      <c r="D295" s="175" t="s">
        <v>149</v>
      </c>
      <c r="E295" s="176" t="s">
        <v>385</v>
      </c>
      <c r="F295" s="177" t="s">
        <v>386</v>
      </c>
      <c r="G295" s="178" t="s">
        <v>304</v>
      </c>
      <c r="H295" s="179">
        <v>10</v>
      </c>
      <c r="I295" s="180"/>
      <c r="J295" s="181">
        <f>ROUND(I295*H295,2)</f>
        <v>0</v>
      </c>
      <c r="K295" s="177" t="s">
        <v>153</v>
      </c>
      <c r="L295" s="41"/>
      <c r="M295" s="182" t="s">
        <v>21</v>
      </c>
      <c r="N295" s="183" t="s">
        <v>46</v>
      </c>
      <c r="O295" s="66"/>
      <c r="P295" s="184">
        <f>O295*H295</f>
        <v>0</v>
      </c>
      <c r="Q295" s="184">
        <v>0.109048</v>
      </c>
      <c r="R295" s="184">
        <f>Q295*H295</f>
        <v>1.0904800000000001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154</v>
      </c>
      <c r="AT295" s="186" t="s">
        <v>149</v>
      </c>
      <c r="AU295" s="186" t="s">
        <v>85</v>
      </c>
      <c r="AY295" s="19" t="s">
        <v>147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83</v>
      </c>
      <c r="BK295" s="187">
        <f>ROUND(I295*H295,2)</f>
        <v>0</v>
      </c>
      <c r="BL295" s="19" t="s">
        <v>154</v>
      </c>
      <c r="BM295" s="186" t="s">
        <v>387</v>
      </c>
    </row>
    <row r="296" spans="1:47" s="2" customFormat="1" ht="11.25">
      <c r="A296" s="36"/>
      <c r="B296" s="37"/>
      <c r="C296" s="38"/>
      <c r="D296" s="188" t="s">
        <v>156</v>
      </c>
      <c r="E296" s="38"/>
      <c r="F296" s="189" t="s">
        <v>388</v>
      </c>
      <c r="G296" s="38"/>
      <c r="H296" s="38"/>
      <c r="I296" s="190"/>
      <c r="J296" s="38"/>
      <c r="K296" s="38"/>
      <c r="L296" s="41"/>
      <c r="M296" s="191"/>
      <c r="N296" s="19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156</v>
      </c>
      <c r="AU296" s="19" t="s">
        <v>85</v>
      </c>
    </row>
    <row r="297" spans="2:51" s="13" customFormat="1" ht="11.25">
      <c r="B297" s="193"/>
      <c r="C297" s="194"/>
      <c r="D297" s="195" t="s">
        <v>158</v>
      </c>
      <c r="E297" s="196" t="s">
        <v>21</v>
      </c>
      <c r="F297" s="197" t="s">
        <v>326</v>
      </c>
      <c r="G297" s="194"/>
      <c r="H297" s="196" t="s">
        <v>21</v>
      </c>
      <c r="I297" s="198"/>
      <c r="J297" s="194"/>
      <c r="K297" s="194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158</v>
      </c>
      <c r="AU297" s="203" t="s">
        <v>85</v>
      </c>
      <c r="AV297" s="13" t="s">
        <v>83</v>
      </c>
      <c r="AW297" s="13" t="s">
        <v>36</v>
      </c>
      <c r="AX297" s="13" t="s">
        <v>75</v>
      </c>
      <c r="AY297" s="203" t="s">
        <v>147</v>
      </c>
    </row>
    <row r="298" spans="2:51" s="14" customFormat="1" ht="11.25">
      <c r="B298" s="204"/>
      <c r="C298" s="205"/>
      <c r="D298" s="195" t="s">
        <v>158</v>
      </c>
      <c r="E298" s="206" t="s">
        <v>21</v>
      </c>
      <c r="F298" s="207" t="s">
        <v>389</v>
      </c>
      <c r="G298" s="205"/>
      <c r="H298" s="208">
        <v>10</v>
      </c>
      <c r="I298" s="209"/>
      <c r="J298" s="205"/>
      <c r="K298" s="205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158</v>
      </c>
      <c r="AU298" s="214" t="s">
        <v>85</v>
      </c>
      <c r="AV298" s="14" t="s">
        <v>85</v>
      </c>
      <c r="AW298" s="14" t="s">
        <v>36</v>
      </c>
      <c r="AX298" s="14" t="s">
        <v>75</v>
      </c>
      <c r="AY298" s="214" t="s">
        <v>147</v>
      </c>
    </row>
    <row r="299" spans="2:51" s="15" customFormat="1" ht="11.25">
      <c r="B299" s="215"/>
      <c r="C299" s="216"/>
      <c r="D299" s="195" t="s">
        <v>158</v>
      </c>
      <c r="E299" s="217" t="s">
        <v>21</v>
      </c>
      <c r="F299" s="218" t="s">
        <v>161</v>
      </c>
      <c r="G299" s="216"/>
      <c r="H299" s="219">
        <v>10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158</v>
      </c>
      <c r="AU299" s="225" t="s">
        <v>85</v>
      </c>
      <c r="AV299" s="15" t="s">
        <v>154</v>
      </c>
      <c r="AW299" s="15" t="s">
        <v>36</v>
      </c>
      <c r="AX299" s="15" t="s">
        <v>83</v>
      </c>
      <c r="AY299" s="225" t="s">
        <v>147</v>
      </c>
    </row>
    <row r="300" spans="1:65" s="2" customFormat="1" ht="16.5" customHeight="1">
      <c r="A300" s="36"/>
      <c r="B300" s="37"/>
      <c r="C300" s="175" t="s">
        <v>390</v>
      </c>
      <c r="D300" s="175" t="s">
        <v>149</v>
      </c>
      <c r="E300" s="176" t="s">
        <v>391</v>
      </c>
      <c r="F300" s="177" t="s">
        <v>392</v>
      </c>
      <c r="G300" s="178" t="s">
        <v>164</v>
      </c>
      <c r="H300" s="179">
        <v>0.072</v>
      </c>
      <c r="I300" s="180"/>
      <c r="J300" s="181">
        <f>ROUND(I300*H300,2)</f>
        <v>0</v>
      </c>
      <c r="K300" s="177" t="s">
        <v>153</v>
      </c>
      <c r="L300" s="41"/>
      <c r="M300" s="182" t="s">
        <v>21</v>
      </c>
      <c r="N300" s="183" t="s">
        <v>46</v>
      </c>
      <c r="O300" s="66"/>
      <c r="P300" s="184">
        <f>O300*H300</f>
        <v>0</v>
      </c>
      <c r="Q300" s="184">
        <v>1.94302</v>
      </c>
      <c r="R300" s="184">
        <f>Q300*H300</f>
        <v>0.13989743999999998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154</v>
      </c>
      <c r="AT300" s="186" t="s">
        <v>149</v>
      </c>
      <c r="AU300" s="186" t="s">
        <v>85</v>
      </c>
      <c r="AY300" s="19" t="s">
        <v>147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83</v>
      </c>
      <c r="BK300" s="187">
        <f>ROUND(I300*H300,2)</f>
        <v>0</v>
      </c>
      <c r="BL300" s="19" t="s">
        <v>154</v>
      </c>
      <c r="BM300" s="186" t="s">
        <v>393</v>
      </c>
    </row>
    <row r="301" spans="1:47" s="2" customFormat="1" ht="11.25">
      <c r="A301" s="36"/>
      <c r="B301" s="37"/>
      <c r="C301" s="38"/>
      <c r="D301" s="188" t="s">
        <v>156</v>
      </c>
      <c r="E301" s="38"/>
      <c r="F301" s="189" t="s">
        <v>394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156</v>
      </c>
      <c r="AU301" s="19" t="s">
        <v>85</v>
      </c>
    </row>
    <row r="302" spans="2:51" s="13" customFormat="1" ht="11.25">
      <c r="B302" s="193"/>
      <c r="C302" s="194"/>
      <c r="D302" s="195" t="s">
        <v>158</v>
      </c>
      <c r="E302" s="196" t="s">
        <v>21</v>
      </c>
      <c r="F302" s="197" t="s">
        <v>249</v>
      </c>
      <c r="G302" s="194"/>
      <c r="H302" s="196" t="s">
        <v>21</v>
      </c>
      <c r="I302" s="198"/>
      <c r="J302" s="194"/>
      <c r="K302" s="194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158</v>
      </c>
      <c r="AU302" s="203" t="s">
        <v>85</v>
      </c>
      <c r="AV302" s="13" t="s">
        <v>83</v>
      </c>
      <c r="AW302" s="13" t="s">
        <v>36</v>
      </c>
      <c r="AX302" s="13" t="s">
        <v>75</v>
      </c>
      <c r="AY302" s="203" t="s">
        <v>147</v>
      </c>
    </row>
    <row r="303" spans="2:51" s="13" customFormat="1" ht="11.25">
      <c r="B303" s="193"/>
      <c r="C303" s="194"/>
      <c r="D303" s="195" t="s">
        <v>158</v>
      </c>
      <c r="E303" s="196" t="s">
        <v>21</v>
      </c>
      <c r="F303" s="197" t="s">
        <v>395</v>
      </c>
      <c r="G303" s="194"/>
      <c r="H303" s="196" t="s">
        <v>21</v>
      </c>
      <c r="I303" s="198"/>
      <c r="J303" s="194"/>
      <c r="K303" s="194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158</v>
      </c>
      <c r="AU303" s="203" t="s">
        <v>85</v>
      </c>
      <c r="AV303" s="13" t="s">
        <v>83</v>
      </c>
      <c r="AW303" s="13" t="s">
        <v>36</v>
      </c>
      <c r="AX303" s="13" t="s">
        <v>75</v>
      </c>
      <c r="AY303" s="203" t="s">
        <v>147</v>
      </c>
    </row>
    <row r="304" spans="2:51" s="14" customFormat="1" ht="11.25">
      <c r="B304" s="204"/>
      <c r="C304" s="205"/>
      <c r="D304" s="195" t="s">
        <v>158</v>
      </c>
      <c r="E304" s="206" t="s">
        <v>21</v>
      </c>
      <c r="F304" s="207" t="s">
        <v>396</v>
      </c>
      <c r="G304" s="205"/>
      <c r="H304" s="208">
        <v>0.072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158</v>
      </c>
      <c r="AU304" s="214" t="s">
        <v>85</v>
      </c>
      <c r="AV304" s="14" t="s">
        <v>85</v>
      </c>
      <c r="AW304" s="14" t="s">
        <v>36</v>
      </c>
      <c r="AX304" s="14" t="s">
        <v>75</v>
      </c>
      <c r="AY304" s="214" t="s">
        <v>147</v>
      </c>
    </row>
    <row r="305" spans="2:51" s="15" customFormat="1" ht="11.25">
      <c r="B305" s="215"/>
      <c r="C305" s="216"/>
      <c r="D305" s="195" t="s">
        <v>158</v>
      </c>
      <c r="E305" s="217" t="s">
        <v>21</v>
      </c>
      <c r="F305" s="218" t="s">
        <v>161</v>
      </c>
      <c r="G305" s="216"/>
      <c r="H305" s="219">
        <v>0.072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158</v>
      </c>
      <c r="AU305" s="225" t="s">
        <v>85</v>
      </c>
      <c r="AV305" s="15" t="s">
        <v>154</v>
      </c>
      <c r="AW305" s="15" t="s">
        <v>36</v>
      </c>
      <c r="AX305" s="15" t="s">
        <v>83</v>
      </c>
      <c r="AY305" s="225" t="s">
        <v>147</v>
      </c>
    </row>
    <row r="306" spans="1:65" s="2" customFormat="1" ht="16.5" customHeight="1">
      <c r="A306" s="36"/>
      <c r="B306" s="37"/>
      <c r="C306" s="175" t="s">
        <v>397</v>
      </c>
      <c r="D306" s="175" t="s">
        <v>149</v>
      </c>
      <c r="E306" s="176" t="s">
        <v>398</v>
      </c>
      <c r="F306" s="177" t="s">
        <v>399</v>
      </c>
      <c r="G306" s="178" t="s">
        <v>164</v>
      </c>
      <c r="H306" s="179">
        <v>0.803</v>
      </c>
      <c r="I306" s="180"/>
      <c r="J306" s="181">
        <f>ROUND(I306*H306,2)</f>
        <v>0</v>
      </c>
      <c r="K306" s="177" t="s">
        <v>153</v>
      </c>
      <c r="L306" s="41"/>
      <c r="M306" s="182" t="s">
        <v>21</v>
      </c>
      <c r="N306" s="183" t="s">
        <v>46</v>
      </c>
      <c r="O306" s="66"/>
      <c r="P306" s="184">
        <f>O306*H306</f>
        <v>0</v>
      </c>
      <c r="Q306" s="184">
        <v>2.50188</v>
      </c>
      <c r="R306" s="184">
        <f>Q306*H306</f>
        <v>2.00900964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154</v>
      </c>
      <c r="AT306" s="186" t="s">
        <v>149</v>
      </c>
      <c r="AU306" s="186" t="s">
        <v>85</v>
      </c>
      <c r="AY306" s="19" t="s">
        <v>147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83</v>
      </c>
      <c r="BK306" s="187">
        <f>ROUND(I306*H306,2)</f>
        <v>0</v>
      </c>
      <c r="BL306" s="19" t="s">
        <v>154</v>
      </c>
      <c r="BM306" s="186" t="s">
        <v>400</v>
      </c>
    </row>
    <row r="307" spans="1:47" s="2" customFormat="1" ht="11.25">
      <c r="A307" s="36"/>
      <c r="B307" s="37"/>
      <c r="C307" s="38"/>
      <c r="D307" s="188" t="s">
        <v>156</v>
      </c>
      <c r="E307" s="38"/>
      <c r="F307" s="189" t="s">
        <v>401</v>
      </c>
      <c r="G307" s="38"/>
      <c r="H307" s="38"/>
      <c r="I307" s="190"/>
      <c r="J307" s="38"/>
      <c r="K307" s="38"/>
      <c r="L307" s="41"/>
      <c r="M307" s="191"/>
      <c r="N307" s="19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156</v>
      </c>
      <c r="AU307" s="19" t="s">
        <v>85</v>
      </c>
    </row>
    <row r="308" spans="2:51" s="13" customFormat="1" ht="11.25">
      <c r="B308" s="193"/>
      <c r="C308" s="194"/>
      <c r="D308" s="195" t="s">
        <v>158</v>
      </c>
      <c r="E308" s="196" t="s">
        <v>21</v>
      </c>
      <c r="F308" s="197" t="s">
        <v>249</v>
      </c>
      <c r="G308" s="194"/>
      <c r="H308" s="196" t="s">
        <v>21</v>
      </c>
      <c r="I308" s="198"/>
      <c r="J308" s="194"/>
      <c r="K308" s="194"/>
      <c r="L308" s="199"/>
      <c r="M308" s="200"/>
      <c r="N308" s="201"/>
      <c r="O308" s="201"/>
      <c r="P308" s="201"/>
      <c r="Q308" s="201"/>
      <c r="R308" s="201"/>
      <c r="S308" s="201"/>
      <c r="T308" s="202"/>
      <c r="AT308" s="203" t="s">
        <v>158</v>
      </c>
      <c r="AU308" s="203" t="s">
        <v>85</v>
      </c>
      <c r="AV308" s="13" t="s">
        <v>83</v>
      </c>
      <c r="AW308" s="13" t="s">
        <v>36</v>
      </c>
      <c r="AX308" s="13" t="s">
        <v>75</v>
      </c>
      <c r="AY308" s="203" t="s">
        <v>147</v>
      </c>
    </row>
    <row r="309" spans="2:51" s="13" customFormat="1" ht="11.25">
      <c r="B309" s="193"/>
      <c r="C309" s="194"/>
      <c r="D309" s="195" t="s">
        <v>158</v>
      </c>
      <c r="E309" s="196" t="s">
        <v>21</v>
      </c>
      <c r="F309" s="197" t="s">
        <v>402</v>
      </c>
      <c r="G309" s="194"/>
      <c r="H309" s="196" t="s">
        <v>21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158</v>
      </c>
      <c r="AU309" s="203" t="s">
        <v>85</v>
      </c>
      <c r="AV309" s="13" t="s">
        <v>83</v>
      </c>
      <c r="AW309" s="13" t="s">
        <v>36</v>
      </c>
      <c r="AX309" s="13" t="s">
        <v>75</v>
      </c>
      <c r="AY309" s="203" t="s">
        <v>147</v>
      </c>
    </row>
    <row r="310" spans="2:51" s="14" customFormat="1" ht="11.25">
      <c r="B310" s="204"/>
      <c r="C310" s="205"/>
      <c r="D310" s="195" t="s">
        <v>158</v>
      </c>
      <c r="E310" s="206" t="s">
        <v>21</v>
      </c>
      <c r="F310" s="207" t="s">
        <v>403</v>
      </c>
      <c r="G310" s="205"/>
      <c r="H310" s="208">
        <v>0.431</v>
      </c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158</v>
      </c>
      <c r="AU310" s="214" t="s">
        <v>85</v>
      </c>
      <c r="AV310" s="14" t="s">
        <v>85</v>
      </c>
      <c r="AW310" s="14" t="s">
        <v>36</v>
      </c>
      <c r="AX310" s="14" t="s">
        <v>75</v>
      </c>
      <c r="AY310" s="214" t="s">
        <v>147</v>
      </c>
    </row>
    <row r="311" spans="2:51" s="16" customFormat="1" ht="11.25">
      <c r="B311" s="226"/>
      <c r="C311" s="227"/>
      <c r="D311" s="195" t="s">
        <v>158</v>
      </c>
      <c r="E311" s="228" t="s">
        <v>21</v>
      </c>
      <c r="F311" s="229" t="s">
        <v>196</v>
      </c>
      <c r="G311" s="227"/>
      <c r="H311" s="230">
        <v>0.431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AT311" s="236" t="s">
        <v>158</v>
      </c>
      <c r="AU311" s="236" t="s">
        <v>85</v>
      </c>
      <c r="AV311" s="16" t="s">
        <v>170</v>
      </c>
      <c r="AW311" s="16" t="s">
        <v>36</v>
      </c>
      <c r="AX311" s="16" t="s">
        <v>75</v>
      </c>
      <c r="AY311" s="236" t="s">
        <v>147</v>
      </c>
    </row>
    <row r="312" spans="2:51" s="13" customFormat="1" ht="11.25">
      <c r="B312" s="193"/>
      <c r="C312" s="194"/>
      <c r="D312" s="195" t="s">
        <v>158</v>
      </c>
      <c r="E312" s="196" t="s">
        <v>21</v>
      </c>
      <c r="F312" s="197" t="s">
        <v>404</v>
      </c>
      <c r="G312" s="194"/>
      <c r="H312" s="196" t="s">
        <v>21</v>
      </c>
      <c r="I312" s="198"/>
      <c r="J312" s="194"/>
      <c r="K312" s="194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158</v>
      </c>
      <c r="AU312" s="203" t="s">
        <v>85</v>
      </c>
      <c r="AV312" s="13" t="s">
        <v>83</v>
      </c>
      <c r="AW312" s="13" t="s">
        <v>36</v>
      </c>
      <c r="AX312" s="13" t="s">
        <v>75</v>
      </c>
      <c r="AY312" s="203" t="s">
        <v>147</v>
      </c>
    </row>
    <row r="313" spans="2:51" s="13" customFormat="1" ht="11.25">
      <c r="B313" s="193"/>
      <c r="C313" s="194"/>
      <c r="D313" s="195" t="s">
        <v>158</v>
      </c>
      <c r="E313" s="196" t="s">
        <v>21</v>
      </c>
      <c r="F313" s="197" t="s">
        <v>405</v>
      </c>
      <c r="G313" s="194"/>
      <c r="H313" s="196" t="s">
        <v>21</v>
      </c>
      <c r="I313" s="198"/>
      <c r="J313" s="194"/>
      <c r="K313" s="194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158</v>
      </c>
      <c r="AU313" s="203" t="s">
        <v>85</v>
      </c>
      <c r="AV313" s="13" t="s">
        <v>83</v>
      </c>
      <c r="AW313" s="13" t="s">
        <v>36</v>
      </c>
      <c r="AX313" s="13" t="s">
        <v>75</v>
      </c>
      <c r="AY313" s="203" t="s">
        <v>147</v>
      </c>
    </row>
    <row r="314" spans="2:51" s="14" customFormat="1" ht="11.25">
      <c r="B314" s="204"/>
      <c r="C314" s="205"/>
      <c r="D314" s="195" t="s">
        <v>158</v>
      </c>
      <c r="E314" s="206" t="s">
        <v>21</v>
      </c>
      <c r="F314" s="207" t="s">
        <v>406</v>
      </c>
      <c r="G314" s="205"/>
      <c r="H314" s="208">
        <v>0.072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158</v>
      </c>
      <c r="AU314" s="214" t="s">
        <v>85</v>
      </c>
      <c r="AV314" s="14" t="s">
        <v>85</v>
      </c>
      <c r="AW314" s="14" t="s">
        <v>36</v>
      </c>
      <c r="AX314" s="14" t="s">
        <v>75</v>
      </c>
      <c r="AY314" s="214" t="s">
        <v>147</v>
      </c>
    </row>
    <row r="315" spans="2:51" s="13" customFormat="1" ht="11.25">
      <c r="B315" s="193"/>
      <c r="C315" s="194"/>
      <c r="D315" s="195" t="s">
        <v>158</v>
      </c>
      <c r="E315" s="196" t="s">
        <v>21</v>
      </c>
      <c r="F315" s="197" t="s">
        <v>407</v>
      </c>
      <c r="G315" s="194"/>
      <c r="H315" s="196" t="s">
        <v>21</v>
      </c>
      <c r="I315" s="198"/>
      <c r="J315" s="194"/>
      <c r="K315" s="194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158</v>
      </c>
      <c r="AU315" s="203" t="s">
        <v>85</v>
      </c>
      <c r="AV315" s="13" t="s">
        <v>83</v>
      </c>
      <c r="AW315" s="13" t="s">
        <v>36</v>
      </c>
      <c r="AX315" s="13" t="s">
        <v>75</v>
      </c>
      <c r="AY315" s="203" t="s">
        <v>147</v>
      </c>
    </row>
    <row r="316" spans="2:51" s="14" customFormat="1" ht="11.25">
      <c r="B316" s="204"/>
      <c r="C316" s="205"/>
      <c r="D316" s="195" t="s">
        <v>158</v>
      </c>
      <c r="E316" s="206" t="s">
        <v>21</v>
      </c>
      <c r="F316" s="207" t="s">
        <v>408</v>
      </c>
      <c r="G316" s="205"/>
      <c r="H316" s="208">
        <v>0.221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158</v>
      </c>
      <c r="AU316" s="214" t="s">
        <v>85</v>
      </c>
      <c r="AV316" s="14" t="s">
        <v>85</v>
      </c>
      <c r="AW316" s="14" t="s">
        <v>36</v>
      </c>
      <c r="AX316" s="14" t="s">
        <v>75</v>
      </c>
      <c r="AY316" s="214" t="s">
        <v>147</v>
      </c>
    </row>
    <row r="317" spans="2:51" s="14" customFormat="1" ht="11.25">
      <c r="B317" s="204"/>
      <c r="C317" s="205"/>
      <c r="D317" s="195" t="s">
        <v>158</v>
      </c>
      <c r="E317" s="206" t="s">
        <v>21</v>
      </c>
      <c r="F317" s="207" t="s">
        <v>409</v>
      </c>
      <c r="G317" s="205"/>
      <c r="H317" s="208">
        <v>0.079</v>
      </c>
      <c r="I317" s="209"/>
      <c r="J317" s="205"/>
      <c r="K317" s="205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158</v>
      </c>
      <c r="AU317" s="214" t="s">
        <v>85</v>
      </c>
      <c r="AV317" s="14" t="s">
        <v>85</v>
      </c>
      <c r="AW317" s="14" t="s">
        <v>36</v>
      </c>
      <c r="AX317" s="14" t="s">
        <v>75</v>
      </c>
      <c r="AY317" s="214" t="s">
        <v>147</v>
      </c>
    </row>
    <row r="318" spans="2:51" s="16" customFormat="1" ht="11.25">
      <c r="B318" s="226"/>
      <c r="C318" s="227"/>
      <c r="D318" s="195" t="s">
        <v>158</v>
      </c>
      <c r="E318" s="228" t="s">
        <v>21</v>
      </c>
      <c r="F318" s="229" t="s">
        <v>196</v>
      </c>
      <c r="G318" s="227"/>
      <c r="H318" s="230">
        <v>0.372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158</v>
      </c>
      <c r="AU318" s="236" t="s">
        <v>85</v>
      </c>
      <c r="AV318" s="16" t="s">
        <v>170</v>
      </c>
      <c r="AW318" s="16" t="s">
        <v>36</v>
      </c>
      <c r="AX318" s="16" t="s">
        <v>75</v>
      </c>
      <c r="AY318" s="236" t="s">
        <v>147</v>
      </c>
    </row>
    <row r="319" spans="2:51" s="15" customFormat="1" ht="11.25">
      <c r="B319" s="215"/>
      <c r="C319" s="216"/>
      <c r="D319" s="195" t="s">
        <v>158</v>
      </c>
      <c r="E319" s="217" t="s">
        <v>21</v>
      </c>
      <c r="F319" s="218" t="s">
        <v>161</v>
      </c>
      <c r="G319" s="216"/>
      <c r="H319" s="219">
        <v>0.8029999999999999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158</v>
      </c>
      <c r="AU319" s="225" t="s">
        <v>85</v>
      </c>
      <c r="AV319" s="15" t="s">
        <v>154</v>
      </c>
      <c r="AW319" s="15" t="s">
        <v>36</v>
      </c>
      <c r="AX319" s="15" t="s">
        <v>83</v>
      </c>
      <c r="AY319" s="225" t="s">
        <v>147</v>
      </c>
    </row>
    <row r="320" spans="1:65" s="2" customFormat="1" ht="33" customHeight="1">
      <c r="A320" s="36"/>
      <c r="B320" s="37"/>
      <c r="C320" s="175" t="s">
        <v>410</v>
      </c>
      <c r="D320" s="175" t="s">
        <v>149</v>
      </c>
      <c r="E320" s="176" t="s">
        <v>411</v>
      </c>
      <c r="F320" s="177" t="s">
        <v>412</v>
      </c>
      <c r="G320" s="178" t="s">
        <v>152</v>
      </c>
      <c r="H320" s="179">
        <v>9.153</v>
      </c>
      <c r="I320" s="180"/>
      <c r="J320" s="181">
        <f>ROUND(I320*H320,2)</f>
        <v>0</v>
      </c>
      <c r="K320" s="177" t="s">
        <v>153</v>
      </c>
      <c r="L320" s="41"/>
      <c r="M320" s="182" t="s">
        <v>21</v>
      </c>
      <c r="N320" s="183" t="s">
        <v>46</v>
      </c>
      <c r="O320" s="66"/>
      <c r="P320" s="184">
        <f>O320*H320</f>
        <v>0</v>
      </c>
      <c r="Q320" s="184">
        <v>0.01052</v>
      </c>
      <c r="R320" s="184">
        <f>Q320*H320</f>
        <v>0.09628956000000001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154</v>
      </c>
      <c r="AT320" s="186" t="s">
        <v>149</v>
      </c>
      <c r="AU320" s="186" t="s">
        <v>85</v>
      </c>
      <c r="AY320" s="19" t="s">
        <v>147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83</v>
      </c>
      <c r="BK320" s="187">
        <f>ROUND(I320*H320,2)</f>
        <v>0</v>
      </c>
      <c r="BL320" s="19" t="s">
        <v>154</v>
      </c>
      <c r="BM320" s="186" t="s">
        <v>413</v>
      </c>
    </row>
    <row r="321" spans="1:47" s="2" customFormat="1" ht="11.25">
      <c r="A321" s="36"/>
      <c r="B321" s="37"/>
      <c r="C321" s="38"/>
      <c r="D321" s="188" t="s">
        <v>156</v>
      </c>
      <c r="E321" s="38"/>
      <c r="F321" s="189" t="s">
        <v>414</v>
      </c>
      <c r="G321" s="38"/>
      <c r="H321" s="38"/>
      <c r="I321" s="190"/>
      <c r="J321" s="38"/>
      <c r="K321" s="38"/>
      <c r="L321" s="41"/>
      <c r="M321" s="191"/>
      <c r="N321" s="192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156</v>
      </c>
      <c r="AU321" s="19" t="s">
        <v>85</v>
      </c>
    </row>
    <row r="322" spans="2:51" s="13" customFormat="1" ht="11.25">
      <c r="B322" s="193"/>
      <c r="C322" s="194"/>
      <c r="D322" s="195" t="s">
        <v>158</v>
      </c>
      <c r="E322" s="196" t="s">
        <v>21</v>
      </c>
      <c r="F322" s="197" t="s">
        <v>249</v>
      </c>
      <c r="G322" s="194"/>
      <c r="H322" s="196" t="s">
        <v>21</v>
      </c>
      <c r="I322" s="198"/>
      <c r="J322" s="194"/>
      <c r="K322" s="194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158</v>
      </c>
      <c r="AU322" s="203" t="s">
        <v>85</v>
      </c>
      <c r="AV322" s="13" t="s">
        <v>83</v>
      </c>
      <c r="AW322" s="13" t="s">
        <v>36</v>
      </c>
      <c r="AX322" s="13" t="s">
        <v>75</v>
      </c>
      <c r="AY322" s="203" t="s">
        <v>147</v>
      </c>
    </row>
    <row r="323" spans="2:51" s="13" customFormat="1" ht="11.25">
      <c r="B323" s="193"/>
      <c r="C323" s="194"/>
      <c r="D323" s="195" t="s">
        <v>158</v>
      </c>
      <c r="E323" s="196" t="s">
        <v>21</v>
      </c>
      <c r="F323" s="197" t="s">
        <v>402</v>
      </c>
      <c r="G323" s="194"/>
      <c r="H323" s="196" t="s">
        <v>21</v>
      </c>
      <c r="I323" s="198"/>
      <c r="J323" s="194"/>
      <c r="K323" s="194"/>
      <c r="L323" s="199"/>
      <c r="M323" s="200"/>
      <c r="N323" s="201"/>
      <c r="O323" s="201"/>
      <c r="P323" s="201"/>
      <c r="Q323" s="201"/>
      <c r="R323" s="201"/>
      <c r="S323" s="201"/>
      <c r="T323" s="202"/>
      <c r="AT323" s="203" t="s">
        <v>158</v>
      </c>
      <c r="AU323" s="203" t="s">
        <v>85</v>
      </c>
      <c r="AV323" s="13" t="s">
        <v>83</v>
      </c>
      <c r="AW323" s="13" t="s">
        <v>36</v>
      </c>
      <c r="AX323" s="13" t="s">
        <v>75</v>
      </c>
      <c r="AY323" s="203" t="s">
        <v>147</v>
      </c>
    </row>
    <row r="324" spans="2:51" s="14" customFormat="1" ht="11.25">
      <c r="B324" s="204"/>
      <c r="C324" s="205"/>
      <c r="D324" s="195" t="s">
        <v>158</v>
      </c>
      <c r="E324" s="206" t="s">
        <v>21</v>
      </c>
      <c r="F324" s="207" t="s">
        <v>415</v>
      </c>
      <c r="G324" s="205"/>
      <c r="H324" s="208">
        <v>4.481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158</v>
      </c>
      <c r="AU324" s="214" t="s">
        <v>85</v>
      </c>
      <c r="AV324" s="14" t="s">
        <v>85</v>
      </c>
      <c r="AW324" s="14" t="s">
        <v>36</v>
      </c>
      <c r="AX324" s="14" t="s">
        <v>75</v>
      </c>
      <c r="AY324" s="214" t="s">
        <v>147</v>
      </c>
    </row>
    <row r="325" spans="2:51" s="16" customFormat="1" ht="11.25">
      <c r="B325" s="226"/>
      <c r="C325" s="227"/>
      <c r="D325" s="195" t="s">
        <v>158</v>
      </c>
      <c r="E325" s="228" t="s">
        <v>21</v>
      </c>
      <c r="F325" s="229" t="s">
        <v>196</v>
      </c>
      <c r="G325" s="227"/>
      <c r="H325" s="230">
        <v>4.481</v>
      </c>
      <c r="I325" s="231"/>
      <c r="J325" s="227"/>
      <c r="K325" s="227"/>
      <c r="L325" s="232"/>
      <c r="M325" s="233"/>
      <c r="N325" s="234"/>
      <c r="O325" s="234"/>
      <c r="P325" s="234"/>
      <c r="Q325" s="234"/>
      <c r="R325" s="234"/>
      <c r="S325" s="234"/>
      <c r="T325" s="235"/>
      <c r="AT325" s="236" t="s">
        <v>158</v>
      </c>
      <c r="AU325" s="236" t="s">
        <v>85</v>
      </c>
      <c r="AV325" s="16" t="s">
        <v>170</v>
      </c>
      <c r="AW325" s="16" t="s">
        <v>36</v>
      </c>
      <c r="AX325" s="16" t="s">
        <v>75</v>
      </c>
      <c r="AY325" s="236" t="s">
        <v>147</v>
      </c>
    </row>
    <row r="326" spans="2:51" s="13" customFormat="1" ht="11.25">
      <c r="B326" s="193"/>
      <c r="C326" s="194"/>
      <c r="D326" s="195" t="s">
        <v>158</v>
      </c>
      <c r="E326" s="196" t="s">
        <v>21</v>
      </c>
      <c r="F326" s="197" t="s">
        <v>404</v>
      </c>
      <c r="G326" s="194"/>
      <c r="H326" s="196" t="s">
        <v>21</v>
      </c>
      <c r="I326" s="198"/>
      <c r="J326" s="194"/>
      <c r="K326" s="194"/>
      <c r="L326" s="199"/>
      <c r="M326" s="200"/>
      <c r="N326" s="201"/>
      <c r="O326" s="201"/>
      <c r="P326" s="201"/>
      <c r="Q326" s="201"/>
      <c r="R326" s="201"/>
      <c r="S326" s="201"/>
      <c r="T326" s="202"/>
      <c r="AT326" s="203" t="s">
        <v>158</v>
      </c>
      <c r="AU326" s="203" t="s">
        <v>85</v>
      </c>
      <c r="AV326" s="13" t="s">
        <v>83</v>
      </c>
      <c r="AW326" s="13" t="s">
        <v>36</v>
      </c>
      <c r="AX326" s="13" t="s">
        <v>75</v>
      </c>
      <c r="AY326" s="203" t="s">
        <v>147</v>
      </c>
    </row>
    <row r="327" spans="2:51" s="13" customFormat="1" ht="11.25">
      <c r="B327" s="193"/>
      <c r="C327" s="194"/>
      <c r="D327" s="195" t="s">
        <v>158</v>
      </c>
      <c r="E327" s="196" t="s">
        <v>21</v>
      </c>
      <c r="F327" s="197" t="s">
        <v>395</v>
      </c>
      <c r="G327" s="194"/>
      <c r="H327" s="196" t="s">
        <v>21</v>
      </c>
      <c r="I327" s="198"/>
      <c r="J327" s="194"/>
      <c r="K327" s="194"/>
      <c r="L327" s="199"/>
      <c r="M327" s="200"/>
      <c r="N327" s="201"/>
      <c r="O327" s="201"/>
      <c r="P327" s="201"/>
      <c r="Q327" s="201"/>
      <c r="R327" s="201"/>
      <c r="S327" s="201"/>
      <c r="T327" s="202"/>
      <c r="AT327" s="203" t="s">
        <v>158</v>
      </c>
      <c r="AU327" s="203" t="s">
        <v>85</v>
      </c>
      <c r="AV327" s="13" t="s">
        <v>83</v>
      </c>
      <c r="AW327" s="13" t="s">
        <v>36</v>
      </c>
      <c r="AX327" s="13" t="s">
        <v>75</v>
      </c>
      <c r="AY327" s="203" t="s">
        <v>147</v>
      </c>
    </row>
    <row r="328" spans="2:51" s="14" customFormat="1" ht="11.25">
      <c r="B328" s="204"/>
      <c r="C328" s="205"/>
      <c r="D328" s="195" t="s">
        <v>158</v>
      </c>
      <c r="E328" s="206" t="s">
        <v>21</v>
      </c>
      <c r="F328" s="207" t="s">
        <v>416</v>
      </c>
      <c r="G328" s="205"/>
      <c r="H328" s="208">
        <v>0.96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158</v>
      </c>
      <c r="AU328" s="214" t="s">
        <v>85</v>
      </c>
      <c r="AV328" s="14" t="s">
        <v>85</v>
      </c>
      <c r="AW328" s="14" t="s">
        <v>36</v>
      </c>
      <c r="AX328" s="14" t="s">
        <v>75</v>
      </c>
      <c r="AY328" s="214" t="s">
        <v>147</v>
      </c>
    </row>
    <row r="329" spans="2:51" s="13" customFormat="1" ht="11.25">
      <c r="B329" s="193"/>
      <c r="C329" s="194"/>
      <c r="D329" s="195" t="s">
        <v>158</v>
      </c>
      <c r="E329" s="196" t="s">
        <v>21</v>
      </c>
      <c r="F329" s="197" t="s">
        <v>417</v>
      </c>
      <c r="G329" s="194"/>
      <c r="H329" s="196" t="s">
        <v>21</v>
      </c>
      <c r="I329" s="198"/>
      <c r="J329" s="194"/>
      <c r="K329" s="194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158</v>
      </c>
      <c r="AU329" s="203" t="s">
        <v>85</v>
      </c>
      <c r="AV329" s="13" t="s">
        <v>83</v>
      </c>
      <c r="AW329" s="13" t="s">
        <v>36</v>
      </c>
      <c r="AX329" s="13" t="s">
        <v>75</v>
      </c>
      <c r="AY329" s="203" t="s">
        <v>147</v>
      </c>
    </row>
    <row r="330" spans="2:51" s="14" customFormat="1" ht="11.25">
      <c r="B330" s="204"/>
      <c r="C330" s="205"/>
      <c r="D330" s="195" t="s">
        <v>158</v>
      </c>
      <c r="E330" s="206" t="s">
        <v>21</v>
      </c>
      <c r="F330" s="207" t="s">
        <v>418</v>
      </c>
      <c r="G330" s="205"/>
      <c r="H330" s="208">
        <v>2.392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158</v>
      </c>
      <c r="AU330" s="214" t="s">
        <v>85</v>
      </c>
      <c r="AV330" s="14" t="s">
        <v>85</v>
      </c>
      <c r="AW330" s="14" t="s">
        <v>36</v>
      </c>
      <c r="AX330" s="14" t="s">
        <v>75</v>
      </c>
      <c r="AY330" s="214" t="s">
        <v>147</v>
      </c>
    </row>
    <row r="331" spans="2:51" s="14" customFormat="1" ht="11.25">
      <c r="B331" s="204"/>
      <c r="C331" s="205"/>
      <c r="D331" s="195" t="s">
        <v>158</v>
      </c>
      <c r="E331" s="206" t="s">
        <v>21</v>
      </c>
      <c r="F331" s="207" t="s">
        <v>419</v>
      </c>
      <c r="G331" s="205"/>
      <c r="H331" s="208">
        <v>1.32</v>
      </c>
      <c r="I331" s="209"/>
      <c r="J331" s="205"/>
      <c r="K331" s="205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158</v>
      </c>
      <c r="AU331" s="214" t="s">
        <v>85</v>
      </c>
      <c r="AV331" s="14" t="s">
        <v>85</v>
      </c>
      <c r="AW331" s="14" t="s">
        <v>36</v>
      </c>
      <c r="AX331" s="14" t="s">
        <v>75</v>
      </c>
      <c r="AY331" s="214" t="s">
        <v>147</v>
      </c>
    </row>
    <row r="332" spans="2:51" s="16" customFormat="1" ht="11.25">
      <c r="B332" s="226"/>
      <c r="C332" s="227"/>
      <c r="D332" s="195" t="s">
        <v>158</v>
      </c>
      <c r="E332" s="228" t="s">
        <v>21</v>
      </c>
      <c r="F332" s="229" t="s">
        <v>196</v>
      </c>
      <c r="G332" s="227"/>
      <c r="H332" s="230">
        <v>4.672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158</v>
      </c>
      <c r="AU332" s="236" t="s">
        <v>85</v>
      </c>
      <c r="AV332" s="16" t="s">
        <v>170</v>
      </c>
      <c r="AW332" s="16" t="s">
        <v>36</v>
      </c>
      <c r="AX332" s="16" t="s">
        <v>75</v>
      </c>
      <c r="AY332" s="236" t="s">
        <v>147</v>
      </c>
    </row>
    <row r="333" spans="2:51" s="15" customFormat="1" ht="11.25">
      <c r="B333" s="215"/>
      <c r="C333" s="216"/>
      <c r="D333" s="195" t="s">
        <v>158</v>
      </c>
      <c r="E333" s="217" t="s">
        <v>21</v>
      </c>
      <c r="F333" s="218" t="s">
        <v>161</v>
      </c>
      <c r="G333" s="216"/>
      <c r="H333" s="219">
        <v>9.153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158</v>
      </c>
      <c r="AU333" s="225" t="s">
        <v>85</v>
      </c>
      <c r="AV333" s="15" t="s">
        <v>154</v>
      </c>
      <c r="AW333" s="15" t="s">
        <v>36</v>
      </c>
      <c r="AX333" s="15" t="s">
        <v>83</v>
      </c>
      <c r="AY333" s="225" t="s">
        <v>147</v>
      </c>
    </row>
    <row r="334" spans="1:65" s="2" customFormat="1" ht="33" customHeight="1">
      <c r="A334" s="36"/>
      <c r="B334" s="37"/>
      <c r="C334" s="175" t="s">
        <v>420</v>
      </c>
      <c r="D334" s="175" t="s">
        <v>149</v>
      </c>
      <c r="E334" s="176" t="s">
        <v>421</v>
      </c>
      <c r="F334" s="177" t="s">
        <v>422</v>
      </c>
      <c r="G334" s="178" t="s">
        <v>152</v>
      </c>
      <c r="H334" s="179">
        <v>9.153</v>
      </c>
      <c r="I334" s="180"/>
      <c r="J334" s="181">
        <f>ROUND(I334*H334,2)</f>
        <v>0</v>
      </c>
      <c r="K334" s="177" t="s">
        <v>153</v>
      </c>
      <c r="L334" s="41"/>
      <c r="M334" s="182" t="s">
        <v>21</v>
      </c>
      <c r="N334" s="183" t="s">
        <v>46</v>
      </c>
      <c r="O334" s="66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154</v>
      </c>
      <c r="AT334" s="186" t="s">
        <v>149</v>
      </c>
      <c r="AU334" s="186" t="s">
        <v>85</v>
      </c>
      <c r="AY334" s="19" t="s">
        <v>147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83</v>
      </c>
      <c r="BK334" s="187">
        <f>ROUND(I334*H334,2)</f>
        <v>0</v>
      </c>
      <c r="BL334" s="19" t="s">
        <v>154</v>
      </c>
      <c r="BM334" s="186" t="s">
        <v>423</v>
      </c>
    </row>
    <row r="335" spans="1:47" s="2" customFormat="1" ht="11.25">
      <c r="A335" s="36"/>
      <c r="B335" s="37"/>
      <c r="C335" s="38"/>
      <c r="D335" s="188" t="s">
        <v>156</v>
      </c>
      <c r="E335" s="38"/>
      <c r="F335" s="189" t="s">
        <v>424</v>
      </c>
      <c r="G335" s="38"/>
      <c r="H335" s="38"/>
      <c r="I335" s="190"/>
      <c r="J335" s="38"/>
      <c r="K335" s="38"/>
      <c r="L335" s="41"/>
      <c r="M335" s="191"/>
      <c r="N335" s="19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156</v>
      </c>
      <c r="AU335" s="19" t="s">
        <v>85</v>
      </c>
    </row>
    <row r="336" spans="1:65" s="2" customFormat="1" ht="21.75" customHeight="1">
      <c r="A336" s="36"/>
      <c r="B336" s="37"/>
      <c r="C336" s="175" t="s">
        <v>425</v>
      </c>
      <c r="D336" s="175" t="s">
        <v>149</v>
      </c>
      <c r="E336" s="176" t="s">
        <v>426</v>
      </c>
      <c r="F336" s="177" t="s">
        <v>427</v>
      </c>
      <c r="G336" s="178" t="s">
        <v>222</v>
      </c>
      <c r="H336" s="179">
        <v>0.086</v>
      </c>
      <c r="I336" s="180"/>
      <c r="J336" s="181">
        <f>ROUND(I336*H336,2)</f>
        <v>0</v>
      </c>
      <c r="K336" s="177" t="s">
        <v>153</v>
      </c>
      <c r="L336" s="41"/>
      <c r="M336" s="182" t="s">
        <v>21</v>
      </c>
      <c r="N336" s="183" t="s">
        <v>46</v>
      </c>
      <c r="O336" s="66"/>
      <c r="P336" s="184">
        <f>O336*H336</f>
        <v>0</v>
      </c>
      <c r="Q336" s="184">
        <v>1.04575</v>
      </c>
      <c r="R336" s="184">
        <f>Q336*H336</f>
        <v>0.08993449999999999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154</v>
      </c>
      <c r="AT336" s="186" t="s">
        <v>149</v>
      </c>
      <c r="AU336" s="186" t="s">
        <v>85</v>
      </c>
      <c r="AY336" s="19" t="s">
        <v>147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83</v>
      </c>
      <c r="BK336" s="187">
        <f>ROUND(I336*H336,2)</f>
        <v>0</v>
      </c>
      <c r="BL336" s="19" t="s">
        <v>154</v>
      </c>
      <c r="BM336" s="186" t="s">
        <v>428</v>
      </c>
    </row>
    <row r="337" spans="1:47" s="2" customFormat="1" ht="11.25">
      <c r="A337" s="36"/>
      <c r="B337" s="37"/>
      <c r="C337" s="38"/>
      <c r="D337" s="188" t="s">
        <v>156</v>
      </c>
      <c r="E337" s="38"/>
      <c r="F337" s="189" t="s">
        <v>429</v>
      </c>
      <c r="G337" s="38"/>
      <c r="H337" s="38"/>
      <c r="I337" s="190"/>
      <c r="J337" s="38"/>
      <c r="K337" s="38"/>
      <c r="L337" s="41"/>
      <c r="M337" s="191"/>
      <c r="N337" s="192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156</v>
      </c>
      <c r="AU337" s="19" t="s">
        <v>85</v>
      </c>
    </row>
    <row r="338" spans="2:51" s="13" customFormat="1" ht="11.25">
      <c r="B338" s="193"/>
      <c r="C338" s="194"/>
      <c r="D338" s="195" t="s">
        <v>158</v>
      </c>
      <c r="E338" s="196" t="s">
        <v>21</v>
      </c>
      <c r="F338" s="197" t="s">
        <v>430</v>
      </c>
      <c r="G338" s="194"/>
      <c r="H338" s="196" t="s">
        <v>21</v>
      </c>
      <c r="I338" s="198"/>
      <c r="J338" s="194"/>
      <c r="K338" s="194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158</v>
      </c>
      <c r="AU338" s="203" t="s">
        <v>85</v>
      </c>
      <c r="AV338" s="13" t="s">
        <v>83</v>
      </c>
      <c r="AW338" s="13" t="s">
        <v>36</v>
      </c>
      <c r="AX338" s="13" t="s">
        <v>75</v>
      </c>
      <c r="AY338" s="203" t="s">
        <v>147</v>
      </c>
    </row>
    <row r="339" spans="2:51" s="14" customFormat="1" ht="11.25">
      <c r="B339" s="204"/>
      <c r="C339" s="205"/>
      <c r="D339" s="195" t="s">
        <v>158</v>
      </c>
      <c r="E339" s="206" t="s">
        <v>21</v>
      </c>
      <c r="F339" s="207" t="s">
        <v>431</v>
      </c>
      <c r="G339" s="205"/>
      <c r="H339" s="208">
        <v>0.086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158</v>
      </c>
      <c r="AU339" s="214" t="s">
        <v>85</v>
      </c>
      <c r="AV339" s="14" t="s">
        <v>85</v>
      </c>
      <c r="AW339" s="14" t="s">
        <v>36</v>
      </c>
      <c r="AX339" s="14" t="s">
        <v>75</v>
      </c>
      <c r="AY339" s="214" t="s">
        <v>147</v>
      </c>
    </row>
    <row r="340" spans="2:51" s="15" customFormat="1" ht="11.25">
      <c r="B340" s="215"/>
      <c r="C340" s="216"/>
      <c r="D340" s="195" t="s">
        <v>158</v>
      </c>
      <c r="E340" s="217" t="s">
        <v>21</v>
      </c>
      <c r="F340" s="218" t="s">
        <v>161</v>
      </c>
      <c r="G340" s="216"/>
      <c r="H340" s="219">
        <v>0.086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158</v>
      </c>
      <c r="AU340" s="225" t="s">
        <v>85</v>
      </c>
      <c r="AV340" s="15" t="s">
        <v>154</v>
      </c>
      <c r="AW340" s="15" t="s">
        <v>36</v>
      </c>
      <c r="AX340" s="15" t="s">
        <v>83</v>
      </c>
      <c r="AY340" s="225" t="s">
        <v>147</v>
      </c>
    </row>
    <row r="341" spans="1:65" s="2" customFormat="1" ht="16.5" customHeight="1">
      <c r="A341" s="36"/>
      <c r="B341" s="37"/>
      <c r="C341" s="175" t="s">
        <v>432</v>
      </c>
      <c r="D341" s="175" t="s">
        <v>149</v>
      </c>
      <c r="E341" s="176" t="s">
        <v>433</v>
      </c>
      <c r="F341" s="177" t="s">
        <v>434</v>
      </c>
      <c r="G341" s="178" t="s">
        <v>222</v>
      </c>
      <c r="H341" s="179">
        <v>0.372</v>
      </c>
      <c r="I341" s="180"/>
      <c r="J341" s="181">
        <f>ROUND(I341*H341,2)</f>
        <v>0</v>
      </c>
      <c r="K341" s="177" t="s">
        <v>153</v>
      </c>
      <c r="L341" s="41"/>
      <c r="M341" s="182" t="s">
        <v>21</v>
      </c>
      <c r="N341" s="183" t="s">
        <v>46</v>
      </c>
      <c r="O341" s="66"/>
      <c r="P341" s="184">
        <f>O341*H341</f>
        <v>0</v>
      </c>
      <c r="Q341" s="184">
        <v>1.09</v>
      </c>
      <c r="R341" s="184">
        <f>Q341*H341</f>
        <v>0.40548</v>
      </c>
      <c r="S341" s="184">
        <v>0</v>
      </c>
      <c r="T341" s="18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154</v>
      </c>
      <c r="AT341" s="186" t="s">
        <v>149</v>
      </c>
      <c r="AU341" s="186" t="s">
        <v>85</v>
      </c>
      <c r="AY341" s="19" t="s">
        <v>147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9" t="s">
        <v>83</v>
      </c>
      <c r="BK341" s="187">
        <f>ROUND(I341*H341,2)</f>
        <v>0</v>
      </c>
      <c r="BL341" s="19" t="s">
        <v>154</v>
      </c>
      <c r="BM341" s="186" t="s">
        <v>435</v>
      </c>
    </row>
    <row r="342" spans="1:47" s="2" customFormat="1" ht="11.25">
      <c r="A342" s="36"/>
      <c r="B342" s="37"/>
      <c r="C342" s="38"/>
      <c r="D342" s="188" t="s">
        <v>156</v>
      </c>
      <c r="E342" s="38"/>
      <c r="F342" s="189" t="s">
        <v>436</v>
      </c>
      <c r="G342" s="38"/>
      <c r="H342" s="38"/>
      <c r="I342" s="190"/>
      <c r="J342" s="38"/>
      <c r="K342" s="38"/>
      <c r="L342" s="41"/>
      <c r="M342" s="191"/>
      <c r="N342" s="192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156</v>
      </c>
      <c r="AU342" s="19" t="s">
        <v>85</v>
      </c>
    </row>
    <row r="343" spans="2:51" s="13" customFormat="1" ht="11.25">
      <c r="B343" s="193"/>
      <c r="C343" s="194"/>
      <c r="D343" s="195" t="s">
        <v>158</v>
      </c>
      <c r="E343" s="196" t="s">
        <v>21</v>
      </c>
      <c r="F343" s="197" t="s">
        <v>249</v>
      </c>
      <c r="G343" s="194"/>
      <c r="H343" s="196" t="s">
        <v>21</v>
      </c>
      <c r="I343" s="198"/>
      <c r="J343" s="194"/>
      <c r="K343" s="194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158</v>
      </c>
      <c r="AU343" s="203" t="s">
        <v>85</v>
      </c>
      <c r="AV343" s="13" t="s">
        <v>83</v>
      </c>
      <c r="AW343" s="13" t="s">
        <v>36</v>
      </c>
      <c r="AX343" s="13" t="s">
        <v>75</v>
      </c>
      <c r="AY343" s="203" t="s">
        <v>147</v>
      </c>
    </row>
    <row r="344" spans="2:51" s="13" customFormat="1" ht="11.25">
      <c r="B344" s="193"/>
      <c r="C344" s="194"/>
      <c r="D344" s="195" t="s">
        <v>158</v>
      </c>
      <c r="E344" s="196" t="s">
        <v>21</v>
      </c>
      <c r="F344" s="197" t="s">
        <v>405</v>
      </c>
      <c r="G344" s="194"/>
      <c r="H344" s="196" t="s">
        <v>21</v>
      </c>
      <c r="I344" s="198"/>
      <c r="J344" s="194"/>
      <c r="K344" s="194"/>
      <c r="L344" s="199"/>
      <c r="M344" s="200"/>
      <c r="N344" s="201"/>
      <c r="O344" s="201"/>
      <c r="P344" s="201"/>
      <c r="Q344" s="201"/>
      <c r="R344" s="201"/>
      <c r="S344" s="201"/>
      <c r="T344" s="202"/>
      <c r="AT344" s="203" t="s">
        <v>158</v>
      </c>
      <c r="AU344" s="203" t="s">
        <v>85</v>
      </c>
      <c r="AV344" s="13" t="s">
        <v>83</v>
      </c>
      <c r="AW344" s="13" t="s">
        <v>36</v>
      </c>
      <c r="AX344" s="13" t="s">
        <v>75</v>
      </c>
      <c r="AY344" s="203" t="s">
        <v>147</v>
      </c>
    </row>
    <row r="345" spans="2:51" s="14" customFormat="1" ht="11.25">
      <c r="B345" s="204"/>
      <c r="C345" s="205"/>
      <c r="D345" s="195" t="s">
        <v>158</v>
      </c>
      <c r="E345" s="206" t="s">
        <v>21</v>
      </c>
      <c r="F345" s="207" t="s">
        <v>437</v>
      </c>
      <c r="G345" s="205"/>
      <c r="H345" s="208">
        <v>0.08</v>
      </c>
      <c r="I345" s="209"/>
      <c r="J345" s="205"/>
      <c r="K345" s="205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158</v>
      </c>
      <c r="AU345" s="214" t="s">
        <v>85</v>
      </c>
      <c r="AV345" s="14" t="s">
        <v>85</v>
      </c>
      <c r="AW345" s="14" t="s">
        <v>36</v>
      </c>
      <c r="AX345" s="14" t="s">
        <v>75</v>
      </c>
      <c r="AY345" s="214" t="s">
        <v>147</v>
      </c>
    </row>
    <row r="346" spans="2:51" s="13" customFormat="1" ht="11.25">
      <c r="B346" s="193"/>
      <c r="C346" s="194"/>
      <c r="D346" s="195" t="s">
        <v>158</v>
      </c>
      <c r="E346" s="196" t="s">
        <v>21</v>
      </c>
      <c r="F346" s="197" t="s">
        <v>407</v>
      </c>
      <c r="G346" s="194"/>
      <c r="H346" s="196" t="s">
        <v>21</v>
      </c>
      <c r="I346" s="198"/>
      <c r="J346" s="194"/>
      <c r="K346" s="194"/>
      <c r="L346" s="199"/>
      <c r="M346" s="200"/>
      <c r="N346" s="201"/>
      <c r="O346" s="201"/>
      <c r="P346" s="201"/>
      <c r="Q346" s="201"/>
      <c r="R346" s="201"/>
      <c r="S346" s="201"/>
      <c r="T346" s="202"/>
      <c r="AT346" s="203" t="s">
        <v>158</v>
      </c>
      <c r="AU346" s="203" t="s">
        <v>85</v>
      </c>
      <c r="AV346" s="13" t="s">
        <v>83</v>
      </c>
      <c r="AW346" s="13" t="s">
        <v>36</v>
      </c>
      <c r="AX346" s="13" t="s">
        <v>75</v>
      </c>
      <c r="AY346" s="203" t="s">
        <v>147</v>
      </c>
    </row>
    <row r="347" spans="2:51" s="14" customFormat="1" ht="11.25">
      <c r="B347" s="204"/>
      <c r="C347" s="205"/>
      <c r="D347" s="195" t="s">
        <v>158</v>
      </c>
      <c r="E347" s="206" t="s">
        <v>21</v>
      </c>
      <c r="F347" s="207" t="s">
        <v>438</v>
      </c>
      <c r="G347" s="205"/>
      <c r="H347" s="208">
        <v>0.183</v>
      </c>
      <c r="I347" s="209"/>
      <c r="J347" s="205"/>
      <c r="K347" s="205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158</v>
      </c>
      <c r="AU347" s="214" t="s">
        <v>85</v>
      </c>
      <c r="AV347" s="14" t="s">
        <v>85</v>
      </c>
      <c r="AW347" s="14" t="s">
        <v>36</v>
      </c>
      <c r="AX347" s="14" t="s">
        <v>75</v>
      </c>
      <c r="AY347" s="214" t="s">
        <v>147</v>
      </c>
    </row>
    <row r="348" spans="2:51" s="14" customFormat="1" ht="11.25">
      <c r="B348" s="204"/>
      <c r="C348" s="205"/>
      <c r="D348" s="195" t="s">
        <v>158</v>
      </c>
      <c r="E348" s="206" t="s">
        <v>21</v>
      </c>
      <c r="F348" s="207" t="s">
        <v>439</v>
      </c>
      <c r="G348" s="205"/>
      <c r="H348" s="208">
        <v>0.109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158</v>
      </c>
      <c r="AU348" s="214" t="s">
        <v>85</v>
      </c>
      <c r="AV348" s="14" t="s">
        <v>85</v>
      </c>
      <c r="AW348" s="14" t="s">
        <v>36</v>
      </c>
      <c r="AX348" s="14" t="s">
        <v>75</v>
      </c>
      <c r="AY348" s="214" t="s">
        <v>147</v>
      </c>
    </row>
    <row r="349" spans="2:51" s="15" customFormat="1" ht="11.25">
      <c r="B349" s="215"/>
      <c r="C349" s="216"/>
      <c r="D349" s="195" t="s">
        <v>158</v>
      </c>
      <c r="E349" s="217" t="s">
        <v>21</v>
      </c>
      <c r="F349" s="218" t="s">
        <v>161</v>
      </c>
      <c r="G349" s="216"/>
      <c r="H349" s="219">
        <v>0.372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158</v>
      </c>
      <c r="AU349" s="225" t="s">
        <v>85</v>
      </c>
      <c r="AV349" s="15" t="s">
        <v>154</v>
      </c>
      <c r="AW349" s="15" t="s">
        <v>36</v>
      </c>
      <c r="AX349" s="15" t="s">
        <v>83</v>
      </c>
      <c r="AY349" s="225" t="s">
        <v>147</v>
      </c>
    </row>
    <row r="350" spans="1:65" s="2" customFormat="1" ht="16.5" customHeight="1">
      <c r="A350" s="36"/>
      <c r="B350" s="37"/>
      <c r="C350" s="175" t="s">
        <v>440</v>
      </c>
      <c r="D350" s="175" t="s">
        <v>149</v>
      </c>
      <c r="E350" s="176" t="s">
        <v>441</v>
      </c>
      <c r="F350" s="177" t="s">
        <v>442</v>
      </c>
      <c r="G350" s="178" t="s">
        <v>346</v>
      </c>
      <c r="H350" s="179">
        <v>11.25</v>
      </c>
      <c r="I350" s="180"/>
      <c r="J350" s="181">
        <f>ROUND(I350*H350,2)</f>
        <v>0</v>
      </c>
      <c r="K350" s="177" t="s">
        <v>153</v>
      </c>
      <c r="L350" s="41"/>
      <c r="M350" s="182" t="s">
        <v>21</v>
      </c>
      <c r="N350" s="183" t="s">
        <v>46</v>
      </c>
      <c r="O350" s="66"/>
      <c r="P350" s="184">
        <f>O350*H350</f>
        <v>0</v>
      </c>
      <c r="Q350" s="184">
        <v>0.0003375</v>
      </c>
      <c r="R350" s="184">
        <f>Q350*H350</f>
        <v>0.0037968750000000003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154</v>
      </c>
      <c r="AT350" s="186" t="s">
        <v>149</v>
      </c>
      <c r="AU350" s="186" t="s">
        <v>85</v>
      </c>
      <c r="AY350" s="19" t="s">
        <v>147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83</v>
      </c>
      <c r="BK350" s="187">
        <f>ROUND(I350*H350,2)</f>
        <v>0</v>
      </c>
      <c r="BL350" s="19" t="s">
        <v>154</v>
      </c>
      <c r="BM350" s="186" t="s">
        <v>443</v>
      </c>
    </row>
    <row r="351" spans="1:47" s="2" customFormat="1" ht="11.25">
      <c r="A351" s="36"/>
      <c r="B351" s="37"/>
      <c r="C351" s="38"/>
      <c r="D351" s="188" t="s">
        <v>156</v>
      </c>
      <c r="E351" s="38"/>
      <c r="F351" s="189" t="s">
        <v>444</v>
      </c>
      <c r="G351" s="38"/>
      <c r="H351" s="38"/>
      <c r="I351" s="190"/>
      <c r="J351" s="38"/>
      <c r="K351" s="38"/>
      <c r="L351" s="41"/>
      <c r="M351" s="191"/>
      <c r="N351" s="192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156</v>
      </c>
      <c r="AU351" s="19" t="s">
        <v>85</v>
      </c>
    </row>
    <row r="352" spans="2:51" s="13" customFormat="1" ht="11.25">
      <c r="B352" s="193"/>
      <c r="C352" s="194"/>
      <c r="D352" s="195" t="s">
        <v>158</v>
      </c>
      <c r="E352" s="196" t="s">
        <v>21</v>
      </c>
      <c r="F352" s="197" t="s">
        <v>326</v>
      </c>
      <c r="G352" s="194"/>
      <c r="H352" s="196" t="s">
        <v>21</v>
      </c>
      <c r="I352" s="198"/>
      <c r="J352" s="194"/>
      <c r="K352" s="194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158</v>
      </c>
      <c r="AU352" s="203" t="s">
        <v>85</v>
      </c>
      <c r="AV352" s="13" t="s">
        <v>83</v>
      </c>
      <c r="AW352" s="13" t="s">
        <v>36</v>
      </c>
      <c r="AX352" s="13" t="s">
        <v>75</v>
      </c>
      <c r="AY352" s="203" t="s">
        <v>147</v>
      </c>
    </row>
    <row r="353" spans="2:51" s="14" customFormat="1" ht="11.25">
      <c r="B353" s="204"/>
      <c r="C353" s="205"/>
      <c r="D353" s="195" t="s">
        <v>158</v>
      </c>
      <c r="E353" s="206" t="s">
        <v>21</v>
      </c>
      <c r="F353" s="207" t="s">
        <v>445</v>
      </c>
      <c r="G353" s="205"/>
      <c r="H353" s="208">
        <v>11.25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158</v>
      </c>
      <c r="AU353" s="214" t="s">
        <v>85</v>
      </c>
      <c r="AV353" s="14" t="s">
        <v>85</v>
      </c>
      <c r="AW353" s="14" t="s">
        <v>36</v>
      </c>
      <c r="AX353" s="14" t="s">
        <v>75</v>
      </c>
      <c r="AY353" s="214" t="s">
        <v>147</v>
      </c>
    </row>
    <row r="354" spans="2:51" s="15" customFormat="1" ht="11.25">
      <c r="B354" s="215"/>
      <c r="C354" s="216"/>
      <c r="D354" s="195" t="s">
        <v>158</v>
      </c>
      <c r="E354" s="217" t="s">
        <v>21</v>
      </c>
      <c r="F354" s="218" t="s">
        <v>161</v>
      </c>
      <c r="G354" s="216"/>
      <c r="H354" s="219">
        <v>11.25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158</v>
      </c>
      <c r="AU354" s="225" t="s">
        <v>85</v>
      </c>
      <c r="AV354" s="15" t="s">
        <v>154</v>
      </c>
      <c r="AW354" s="15" t="s">
        <v>36</v>
      </c>
      <c r="AX354" s="15" t="s">
        <v>83</v>
      </c>
      <c r="AY354" s="225" t="s">
        <v>147</v>
      </c>
    </row>
    <row r="355" spans="1:65" s="2" customFormat="1" ht="24.2" customHeight="1">
      <c r="A355" s="36"/>
      <c r="B355" s="37"/>
      <c r="C355" s="175" t="s">
        <v>446</v>
      </c>
      <c r="D355" s="175" t="s">
        <v>149</v>
      </c>
      <c r="E355" s="176" t="s">
        <v>447</v>
      </c>
      <c r="F355" s="177" t="s">
        <v>448</v>
      </c>
      <c r="G355" s="178" t="s">
        <v>152</v>
      </c>
      <c r="H355" s="179">
        <v>33.963</v>
      </c>
      <c r="I355" s="180"/>
      <c r="J355" s="181">
        <f>ROUND(I355*H355,2)</f>
        <v>0</v>
      </c>
      <c r="K355" s="177" t="s">
        <v>153</v>
      </c>
      <c r="L355" s="41"/>
      <c r="M355" s="182" t="s">
        <v>21</v>
      </c>
      <c r="N355" s="183" t="s">
        <v>46</v>
      </c>
      <c r="O355" s="66"/>
      <c r="P355" s="184">
        <f>O355*H355</f>
        <v>0</v>
      </c>
      <c r="Q355" s="184">
        <v>0.10863</v>
      </c>
      <c r="R355" s="184">
        <f>Q355*H355</f>
        <v>3.6894006900000003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154</v>
      </c>
      <c r="AT355" s="186" t="s">
        <v>149</v>
      </c>
      <c r="AU355" s="186" t="s">
        <v>85</v>
      </c>
      <c r="AY355" s="19" t="s">
        <v>147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83</v>
      </c>
      <c r="BK355" s="187">
        <f>ROUND(I355*H355,2)</f>
        <v>0</v>
      </c>
      <c r="BL355" s="19" t="s">
        <v>154</v>
      </c>
      <c r="BM355" s="186" t="s">
        <v>449</v>
      </c>
    </row>
    <row r="356" spans="1:47" s="2" customFormat="1" ht="11.25">
      <c r="A356" s="36"/>
      <c r="B356" s="37"/>
      <c r="C356" s="38"/>
      <c r="D356" s="188" t="s">
        <v>156</v>
      </c>
      <c r="E356" s="38"/>
      <c r="F356" s="189" t="s">
        <v>450</v>
      </c>
      <c r="G356" s="38"/>
      <c r="H356" s="38"/>
      <c r="I356" s="190"/>
      <c r="J356" s="38"/>
      <c r="K356" s="38"/>
      <c r="L356" s="41"/>
      <c r="M356" s="191"/>
      <c r="N356" s="192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156</v>
      </c>
      <c r="AU356" s="19" t="s">
        <v>85</v>
      </c>
    </row>
    <row r="357" spans="2:51" s="13" customFormat="1" ht="11.25">
      <c r="B357" s="193"/>
      <c r="C357" s="194"/>
      <c r="D357" s="195" t="s">
        <v>158</v>
      </c>
      <c r="E357" s="196" t="s">
        <v>21</v>
      </c>
      <c r="F357" s="197" t="s">
        <v>326</v>
      </c>
      <c r="G357" s="194"/>
      <c r="H357" s="196" t="s">
        <v>21</v>
      </c>
      <c r="I357" s="198"/>
      <c r="J357" s="194"/>
      <c r="K357" s="194"/>
      <c r="L357" s="199"/>
      <c r="M357" s="200"/>
      <c r="N357" s="201"/>
      <c r="O357" s="201"/>
      <c r="P357" s="201"/>
      <c r="Q357" s="201"/>
      <c r="R357" s="201"/>
      <c r="S357" s="201"/>
      <c r="T357" s="202"/>
      <c r="AT357" s="203" t="s">
        <v>158</v>
      </c>
      <c r="AU357" s="203" t="s">
        <v>85</v>
      </c>
      <c r="AV357" s="13" t="s">
        <v>83</v>
      </c>
      <c r="AW357" s="13" t="s">
        <v>36</v>
      </c>
      <c r="AX357" s="13" t="s">
        <v>75</v>
      </c>
      <c r="AY357" s="203" t="s">
        <v>147</v>
      </c>
    </row>
    <row r="358" spans="2:51" s="14" customFormat="1" ht="11.25">
      <c r="B358" s="204"/>
      <c r="C358" s="205"/>
      <c r="D358" s="195" t="s">
        <v>158</v>
      </c>
      <c r="E358" s="206" t="s">
        <v>21</v>
      </c>
      <c r="F358" s="207" t="s">
        <v>451</v>
      </c>
      <c r="G358" s="205"/>
      <c r="H358" s="208">
        <v>38.181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158</v>
      </c>
      <c r="AU358" s="214" t="s">
        <v>85</v>
      </c>
      <c r="AV358" s="14" t="s">
        <v>85</v>
      </c>
      <c r="AW358" s="14" t="s">
        <v>36</v>
      </c>
      <c r="AX358" s="14" t="s">
        <v>75</v>
      </c>
      <c r="AY358" s="214" t="s">
        <v>147</v>
      </c>
    </row>
    <row r="359" spans="2:51" s="14" customFormat="1" ht="11.25">
      <c r="B359" s="204"/>
      <c r="C359" s="205"/>
      <c r="D359" s="195" t="s">
        <v>158</v>
      </c>
      <c r="E359" s="206" t="s">
        <v>21</v>
      </c>
      <c r="F359" s="207" t="s">
        <v>452</v>
      </c>
      <c r="G359" s="205"/>
      <c r="H359" s="208">
        <v>-4.04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158</v>
      </c>
      <c r="AU359" s="214" t="s">
        <v>85</v>
      </c>
      <c r="AV359" s="14" t="s">
        <v>85</v>
      </c>
      <c r="AW359" s="14" t="s">
        <v>36</v>
      </c>
      <c r="AX359" s="14" t="s">
        <v>75</v>
      </c>
      <c r="AY359" s="214" t="s">
        <v>147</v>
      </c>
    </row>
    <row r="360" spans="2:51" s="14" customFormat="1" ht="11.25">
      <c r="B360" s="204"/>
      <c r="C360" s="205"/>
      <c r="D360" s="195" t="s">
        <v>158</v>
      </c>
      <c r="E360" s="206" t="s">
        <v>21</v>
      </c>
      <c r="F360" s="207" t="s">
        <v>453</v>
      </c>
      <c r="G360" s="205"/>
      <c r="H360" s="208">
        <v>-0.178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158</v>
      </c>
      <c r="AU360" s="214" t="s">
        <v>85</v>
      </c>
      <c r="AV360" s="14" t="s">
        <v>85</v>
      </c>
      <c r="AW360" s="14" t="s">
        <v>36</v>
      </c>
      <c r="AX360" s="14" t="s">
        <v>75</v>
      </c>
      <c r="AY360" s="214" t="s">
        <v>147</v>
      </c>
    </row>
    <row r="361" spans="2:51" s="15" customFormat="1" ht="11.25">
      <c r="B361" s="215"/>
      <c r="C361" s="216"/>
      <c r="D361" s="195" t="s">
        <v>158</v>
      </c>
      <c r="E361" s="217" t="s">
        <v>21</v>
      </c>
      <c r="F361" s="218" t="s">
        <v>161</v>
      </c>
      <c r="G361" s="216"/>
      <c r="H361" s="219">
        <v>33.963</v>
      </c>
      <c r="I361" s="220"/>
      <c r="J361" s="216"/>
      <c r="K361" s="216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158</v>
      </c>
      <c r="AU361" s="225" t="s">
        <v>85</v>
      </c>
      <c r="AV361" s="15" t="s">
        <v>154</v>
      </c>
      <c r="AW361" s="15" t="s">
        <v>36</v>
      </c>
      <c r="AX361" s="15" t="s">
        <v>83</v>
      </c>
      <c r="AY361" s="225" t="s">
        <v>147</v>
      </c>
    </row>
    <row r="362" spans="1:65" s="2" customFormat="1" ht="16.5" customHeight="1">
      <c r="A362" s="36"/>
      <c r="B362" s="37"/>
      <c r="C362" s="175" t="s">
        <v>454</v>
      </c>
      <c r="D362" s="175" t="s">
        <v>149</v>
      </c>
      <c r="E362" s="176" t="s">
        <v>455</v>
      </c>
      <c r="F362" s="177" t="s">
        <v>456</v>
      </c>
      <c r="G362" s="178" t="s">
        <v>346</v>
      </c>
      <c r="H362" s="179">
        <v>10.16</v>
      </c>
      <c r="I362" s="180"/>
      <c r="J362" s="181">
        <f>ROUND(I362*H362,2)</f>
        <v>0</v>
      </c>
      <c r="K362" s="177" t="s">
        <v>153</v>
      </c>
      <c r="L362" s="41"/>
      <c r="M362" s="182" t="s">
        <v>21</v>
      </c>
      <c r="N362" s="183" t="s">
        <v>46</v>
      </c>
      <c r="O362" s="66"/>
      <c r="P362" s="184">
        <f>O362*H362</f>
        <v>0</v>
      </c>
      <c r="Q362" s="184">
        <v>0.0001204071</v>
      </c>
      <c r="R362" s="184">
        <f>Q362*H362</f>
        <v>0.0012233361359999999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154</v>
      </c>
      <c r="AT362" s="186" t="s">
        <v>149</v>
      </c>
      <c r="AU362" s="186" t="s">
        <v>85</v>
      </c>
      <c r="AY362" s="19" t="s">
        <v>147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83</v>
      </c>
      <c r="BK362" s="187">
        <f>ROUND(I362*H362,2)</f>
        <v>0</v>
      </c>
      <c r="BL362" s="19" t="s">
        <v>154</v>
      </c>
      <c r="BM362" s="186" t="s">
        <v>457</v>
      </c>
    </row>
    <row r="363" spans="1:47" s="2" customFormat="1" ht="11.25">
      <c r="A363" s="36"/>
      <c r="B363" s="37"/>
      <c r="C363" s="38"/>
      <c r="D363" s="188" t="s">
        <v>156</v>
      </c>
      <c r="E363" s="38"/>
      <c r="F363" s="189" t="s">
        <v>458</v>
      </c>
      <c r="G363" s="38"/>
      <c r="H363" s="38"/>
      <c r="I363" s="190"/>
      <c r="J363" s="38"/>
      <c r="K363" s="38"/>
      <c r="L363" s="41"/>
      <c r="M363" s="191"/>
      <c r="N363" s="192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156</v>
      </c>
      <c r="AU363" s="19" t="s">
        <v>85</v>
      </c>
    </row>
    <row r="364" spans="2:51" s="13" customFormat="1" ht="11.25">
      <c r="B364" s="193"/>
      <c r="C364" s="194"/>
      <c r="D364" s="195" t="s">
        <v>158</v>
      </c>
      <c r="E364" s="196" t="s">
        <v>21</v>
      </c>
      <c r="F364" s="197" t="s">
        <v>326</v>
      </c>
      <c r="G364" s="194"/>
      <c r="H364" s="196" t="s">
        <v>21</v>
      </c>
      <c r="I364" s="198"/>
      <c r="J364" s="194"/>
      <c r="K364" s="194"/>
      <c r="L364" s="199"/>
      <c r="M364" s="200"/>
      <c r="N364" s="201"/>
      <c r="O364" s="201"/>
      <c r="P364" s="201"/>
      <c r="Q364" s="201"/>
      <c r="R364" s="201"/>
      <c r="S364" s="201"/>
      <c r="T364" s="202"/>
      <c r="AT364" s="203" t="s">
        <v>158</v>
      </c>
      <c r="AU364" s="203" t="s">
        <v>85</v>
      </c>
      <c r="AV364" s="13" t="s">
        <v>83</v>
      </c>
      <c r="AW364" s="13" t="s">
        <v>36</v>
      </c>
      <c r="AX364" s="13" t="s">
        <v>75</v>
      </c>
      <c r="AY364" s="203" t="s">
        <v>147</v>
      </c>
    </row>
    <row r="365" spans="2:51" s="14" customFormat="1" ht="11.25">
      <c r="B365" s="204"/>
      <c r="C365" s="205"/>
      <c r="D365" s="195" t="s">
        <v>158</v>
      </c>
      <c r="E365" s="206" t="s">
        <v>21</v>
      </c>
      <c r="F365" s="207" t="s">
        <v>459</v>
      </c>
      <c r="G365" s="205"/>
      <c r="H365" s="208">
        <v>10.16</v>
      </c>
      <c r="I365" s="209"/>
      <c r="J365" s="205"/>
      <c r="K365" s="205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158</v>
      </c>
      <c r="AU365" s="214" t="s">
        <v>85</v>
      </c>
      <c r="AV365" s="14" t="s">
        <v>85</v>
      </c>
      <c r="AW365" s="14" t="s">
        <v>36</v>
      </c>
      <c r="AX365" s="14" t="s">
        <v>75</v>
      </c>
      <c r="AY365" s="214" t="s">
        <v>147</v>
      </c>
    </row>
    <row r="366" spans="2:51" s="15" customFormat="1" ht="11.25">
      <c r="B366" s="215"/>
      <c r="C366" s="216"/>
      <c r="D366" s="195" t="s">
        <v>158</v>
      </c>
      <c r="E366" s="217" t="s">
        <v>21</v>
      </c>
      <c r="F366" s="218" t="s">
        <v>161</v>
      </c>
      <c r="G366" s="216"/>
      <c r="H366" s="219">
        <v>10.16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158</v>
      </c>
      <c r="AU366" s="225" t="s">
        <v>85</v>
      </c>
      <c r="AV366" s="15" t="s">
        <v>154</v>
      </c>
      <c r="AW366" s="15" t="s">
        <v>36</v>
      </c>
      <c r="AX366" s="15" t="s">
        <v>83</v>
      </c>
      <c r="AY366" s="225" t="s">
        <v>147</v>
      </c>
    </row>
    <row r="367" spans="1:65" s="2" customFormat="1" ht="16.5" customHeight="1">
      <c r="A367" s="36"/>
      <c r="B367" s="37"/>
      <c r="C367" s="175" t="s">
        <v>460</v>
      </c>
      <c r="D367" s="175" t="s">
        <v>149</v>
      </c>
      <c r="E367" s="176" t="s">
        <v>461</v>
      </c>
      <c r="F367" s="177" t="s">
        <v>462</v>
      </c>
      <c r="G367" s="178" t="s">
        <v>346</v>
      </c>
      <c r="H367" s="179">
        <v>15.032</v>
      </c>
      <c r="I367" s="180"/>
      <c r="J367" s="181">
        <f>ROUND(I367*H367,2)</f>
        <v>0</v>
      </c>
      <c r="K367" s="177" t="s">
        <v>153</v>
      </c>
      <c r="L367" s="41"/>
      <c r="M367" s="182" t="s">
        <v>21</v>
      </c>
      <c r="N367" s="183" t="s">
        <v>46</v>
      </c>
      <c r="O367" s="66"/>
      <c r="P367" s="184">
        <f>O367*H367</f>
        <v>0</v>
      </c>
      <c r="Q367" s="184">
        <v>0.000128</v>
      </c>
      <c r="R367" s="184">
        <f>Q367*H367</f>
        <v>0.001924096</v>
      </c>
      <c r="S367" s="184">
        <v>0</v>
      </c>
      <c r="T367" s="18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154</v>
      </c>
      <c r="AT367" s="186" t="s">
        <v>149</v>
      </c>
      <c r="AU367" s="186" t="s">
        <v>85</v>
      </c>
      <c r="AY367" s="19" t="s">
        <v>147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83</v>
      </c>
      <c r="BK367" s="187">
        <f>ROUND(I367*H367,2)</f>
        <v>0</v>
      </c>
      <c r="BL367" s="19" t="s">
        <v>154</v>
      </c>
      <c r="BM367" s="186" t="s">
        <v>463</v>
      </c>
    </row>
    <row r="368" spans="1:47" s="2" customFormat="1" ht="11.25">
      <c r="A368" s="36"/>
      <c r="B368" s="37"/>
      <c r="C368" s="38"/>
      <c r="D368" s="188" t="s">
        <v>156</v>
      </c>
      <c r="E368" s="38"/>
      <c r="F368" s="189" t="s">
        <v>464</v>
      </c>
      <c r="G368" s="38"/>
      <c r="H368" s="38"/>
      <c r="I368" s="190"/>
      <c r="J368" s="38"/>
      <c r="K368" s="38"/>
      <c r="L368" s="41"/>
      <c r="M368" s="191"/>
      <c r="N368" s="192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156</v>
      </c>
      <c r="AU368" s="19" t="s">
        <v>85</v>
      </c>
    </row>
    <row r="369" spans="2:51" s="13" customFormat="1" ht="11.25">
      <c r="B369" s="193"/>
      <c r="C369" s="194"/>
      <c r="D369" s="195" t="s">
        <v>158</v>
      </c>
      <c r="E369" s="196" t="s">
        <v>21</v>
      </c>
      <c r="F369" s="197" t="s">
        <v>326</v>
      </c>
      <c r="G369" s="194"/>
      <c r="H369" s="196" t="s">
        <v>21</v>
      </c>
      <c r="I369" s="198"/>
      <c r="J369" s="194"/>
      <c r="K369" s="194"/>
      <c r="L369" s="199"/>
      <c r="M369" s="200"/>
      <c r="N369" s="201"/>
      <c r="O369" s="201"/>
      <c r="P369" s="201"/>
      <c r="Q369" s="201"/>
      <c r="R369" s="201"/>
      <c r="S369" s="201"/>
      <c r="T369" s="202"/>
      <c r="AT369" s="203" t="s">
        <v>158</v>
      </c>
      <c r="AU369" s="203" t="s">
        <v>85</v>
      </c>
      <c r="AV369" s="13" t="s">
        <v>83</v>
      </c>
      <c r="AW369" s="13" t="s">
        <v>36</v>
      </c>
      <c r="AX369" s="13" t="s">
        <v>75</v>
      </c>
      <c r="AY369" s="203" t="s">
        <v>147</v>
      </c>
    </row>
    <row r="370" spans="2:51" s="14" customFormat="1" ht="11.25">
      <c r="B370" s="204"/>
      <c r="C370" s="205"/>
      <c r="D370" s="195" t="s">
        <v>158</v>
      </c>
      <c r="E370" s="206" t="s">
        <v>21</v>
      </c>
      <c r="F370" s="207" t="s">
        <v>465</v>
      </c>
      <c r="G370" s="205"/>
      <c r="H370" s="208">
        <v>15.032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158</v>
      </c>
      <c r="AU370" s="214" t="s">
        <v>85</v>
      </c>
      <c r="AV370" s="14" t="s">
        <v>85</v>
      </c>
      <c r="AW370" s="14" t="s">
        <v>36</v>
      </c>
      <c r="AX370" s="14" t="s">
        <v>75</v>
      </c>
      <c r="AY370" s="214" t="s">
        <v>147</v>
      </c>
    </row>
    <row r="371" spans="2:51" s="15" customFormat="1" ht="11.25">
      <c r="B371" s="215"/>
      <c r="C371" s="216"/>
      <c r="D371" s="195" t="s">
        <v>158</v>
      </c>
      <c r="E371" s="217" t="s">
        <v>21</v>
      </c>
      <c r="F371" s="218" t="s">
        <v>161</v>
      </c>
      <c r="G371" s="216"/>
      <c r="H371" s="219">
        <v>15.032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158</v>
      </c>
      <c r="AU371" s="225" t="s">
        <v>85</v>
      </c>
      <c r="AV371" s="15" t="s">
        <v>154</v>
      </c>
      <c r="AW371" s="15" t="s">
        <v>36</v>
      </c>
      <c r="AX371" s="15" t="s">
        <v>83</v>
      </c>
      <c r="AY371" s="225" t="s">
        <v>147</v>
      </c>
    </row>
    <row r="372" spans="1:65" s="2" customFormat="1" ht="21.75" customHeight="1">
      <c r="A372" s="36"/>
      <c r="B372" s="37"/>
      <c r="C372" s="175" t="s">
        <v>466</v>
      </c>
      <c r="D372" s="175" t="s">
        <v>149</v>
      </c>
      <c r="E372" s="176" t="s">
        <v>467</v>
      </c>
      <c r="F372" s="177" t="s">
        <v>468</v>
      </c>
      <c r="G372" s="178" t="s">
        <v>152</v>
      </c>
      <c r="H372" s="179">
        <v>0.24</v>
      </c>
      <c r="I372" s="180"/>
      <c r="J372" s="181">
        <f>ROUND(I372*H372,2)</f>
        <v>0</v>
      </c>
      <c r="K372" s="177" t="s">
        <v>153</v>
      </c>
      <c r="L372" s="41"/>
      <c r="M372" s="182" t="s">
        <v>21</v>
      </c>
      <c r="N372" s="183" t="s">
        <v>46</v>
      </c>
      <c r="O372" s="66"/>
      <c r="P372" s="184">
        <f>O372*H372</f>
        <v>0</v>
      </c>
      <c r="Q372" s="184">
        <v>0.17818</v>
      </c>
      <c r="R372" s="184">
        <f>Q372*H372</f>
        <v>0.0427632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154</v>
      </c>
      <c r="AT372" s="186" t="s">
        <v>149</v>
      </c>
      <c r="AU372" s="186" t="s">
        <v>85</v>
      </c>
      <c r="AY372" s="19" t="s">
        <v>147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83</v>
      </c>
      <c r="BK372" s="187">
        <f>ROUND(I372*H372,2)</f>
        <v>0</v>
      </c>
      <c r="BL372" s="19" t="s">
        <v>154</v>
      </c>
      <c r="BM372" s="186" t="s">
        <v>469</v>
      </c>
    </row>
    <row r="373" spans="1:47" s="2" customFormat="1" ht="11.25">
      <c r="A373" s="36"/>
      <c r="B373" s="37"/>
      <c r="C373" s="38"/>
      <c r="D373" s="188" t="s">
        <v>156</v>
      </c>
      <c r="E373" s="38"/>
      <c r="F373" s="189" t="s">
        <v>470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156</v>
      </c>
      <c r="AU373" s="19" t="s">
        <v>85</v>
      </c>
    </row>
    <row r="374" spans="2:51" s="13" customFormat="1" ht="11.25">
      <c r="B374" s="193"/>
      <c r="C374" s="194"/>
      <c r="D374" s="195" t="s">
        <v>158</v>
      </c>
      <c r="E374" s="196" t="s">
        <v>21</v>
      </c>
      <c r="F374" s="197" t="s">
        <v>249</v>
      </c>
      <c r="G374" s="194"/>
      <c r="H374" s="196" t="s">
        <v>21</v>
      </c>
      <c r="I374" s="198"/>
      <c r="J374" s="194"/>
      <c r="K374" s="194"/>
      <c r="L374" s="199"/>
      <c r="M374" s="200"/>
      <c r="N374" s="201"/>
      <c r="O374" s="201"/>
      <c r="P374" s="201"/>
      <c r="Q374" s="201"/>
      <c r="R374" s="201"/>
      <c r="S374" s="201"/>
      <c r="T374" s="202"/>
      <c r="AT374" s="203" t="s">
        <v>158</v>
      </c>
      <c r="AU374" s="203" t="s">
        <v>85</v>
      </c>
      <c r="AV374" s="13" t="s">
        <v>83</v>
      </c>
      <c r="AW374" s="13" t="s">
        <v>36</v>
      </c>
      <c r="AX374" s="13" t="s">
        <v>75</v>
      </c>
      <c r="AY374" s="203" t="s">
        <v>147</v>
      </c>
    </row>
    <row r="375" spans="2:51" s="13" customFormat="1" ht="11.25">
      <c r="B375" s="193"/>
      <c r="C375" s="194"/>
      <c r="D375" s="195" t="s">
        <v>158</v>
      </c>
      <c r="E375" s="196" t="s">
        <v>21</v>
      </c>
      <c r="F375" s="197" t="s">
        <v>395</v>
      </c>
      <c r="G375" s="194"/>
      <c r="H375" s="196" t="s">
        <v>21</v>
      </c>
      <c r="I375" s="198"/>
      <c r="J375" s="194"/>
      <c r="K375" s="194"/>
      <c r="L375" s="199"/>
      <c r="M375" s="200"/>
      <c r="N375" s="201"/>
      <c r="O375" s="201"/>
      <c r="P375" s="201"/>
      <c r="Q375" s="201"/>
      <c r="R375" s="201"/>
      <c r="S375" s="201"/>
      <c r="T375" s="202"/>
      <c r="AT375" s="203" t="s">
        <v>158</v>
      </c>
      <c r="AU375" s="203" t="s">
        <v>85</v>
      </c>
      <c r="AV375" s="13" t="s">
        <v>83</v>
      </c>
      <c r="AW375" s="13" t="s">
        <v>36</v>
      </c>
      <c r="AX375" s="13" t="s">
        <v>75</v>
      </c>
      <c r="AY375" s="203" t="s">
        <v>147</v>
      </c>
    </row>
    <row r="376" spans="2:51" s="14" customFormat="1" ht="11.25">
      <c r="B376" s="204"/>
      <c r="C376" s="205"/>
      <c r="D376" s="195" t="s">
        <v>158</v>
      </c>
      <c r="E376" s="206" t="s">
        <v>21</v>
      </c>
      <c r="F376" s="207" t="s">
        <v>471</v>
      </c>
      <c r="G376" s="205"/>
      <c r="H376" s="208">
        <v>0.24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158</v>
      </c>
      <c r="AU376" s="214" t="s">
        <v>85</v>
      </c>
      <c r="AV376" s="14" t="s">
        <v>85</v>
      </c>
      <c r="AW376" s="14" t="s">
        <v>36</v>
      </c>
      <c r="AX376" s="14" t="s">
        <v>75</v>
      </c>
      <c r="AY376" s="214" t="s">
        <v>147</v>
      </c>
    </row>
    <row r="377" spans="2:51" s="15" customFormat="1" ht="11.25">
      <c r="B377" s="215"/>
      <c r="C377" s="216"/>
      <c r="D377" s="195" t="s">
        <v>158</v>
      </c>
      <c r="E377" s="217" t="s">
        <v>21</v>
      </c>
      <c r="F377" s="218" t="s">
        <v>161</v>
      </c>
      <c r="G377" s="216"/>
      <c r="H377" s="219">
        <v>0.24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158</v>
      </c>
      <c r="AU377" s="225" t="s">
        <v>85</v>
      </c>
      <c r="AV377" s="15" t="s">
        <v>154</v>
      </c>
      <c r="AW377" s="15" t="s">
        <v>36</v>
      </c>
      <c r="AX377" s="15" t="s">
        <v>83</v>
      </c>
      <c r="AY377" s="225" t="s">
        <v>147</v>
      </c>
    </row>
    <row r="378" spans="1:65" s="2" customFormat="1" ht="16.5" customHeight="1">
      <c r="A378" s="36"/>
      <c r="B378" s="37"/>
      <c r="C378" s="175" t="s">
        <v>472</v>
      </c>
      <c r="D378" s="175" t="s">
        <v>149</v>
      </c>
      <c r="E378" s="176" t="s">
        <v>473</v>
      </c>
      <c r="F378" s="177" t="s">
        <v>474</v>
      </c>
      <c r="G378" s="178" t="s">
        <v>222</v>
      </c>
      <c r="H378" s="179">
        <v>0.005</v>
      </c>
      <c r="I378" s="180"/>
      <c r="J378" s="181">
        <f>ROUND(I378*H378,2)</f>
        <v>0</v>
      </c>
      <c r="K378" s="177" t="s">
        <v>153</v>
      </c>
      <c r="L378" s="41"/>
      <c r="M378" s="182" t="s">
        <v>21</v>
      </c>
      <c r="N378" s="183" t="s">
        <v>46</v>
      </c>
      <c r="O378" s="66"/>
      <c r="P378" s="184">
        <f>O378*H378</f>
        <v>0</v>
      </c>
      <c r="Q378" s="184">
        <v>1.0384</v>
      </c>
      <c r="R378" s="184">
        <f>Q378*H378</f>
        <v>0.0051920000000000004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154</v>
      </c>
      <c r="AT378" s="186" t="s">
        <v>149</v>
      </c>
      <c r="AU378" s="186" t="s">
        <v>85</v>
      </c>
      <c r="AY378" s="19" t="s">
        <v>147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83</v>
      </c>
      <c r="BK378" s="187">
        <f>ROUND(I378*H378,2)</f>
        <v>0</v>
      </c>
      <c r="BL378" s="19" t="s">
        <v>154</v>
      </c>
      <c r="BM378" s="186" t="s">
        <v>475</v>
      </c>
    </row>
    <row r="379" spans="1:47" s="2" customFormat="1" ht="11.25">
      <c r="A379" s="36"/>
      <c r="B379" s="37"/>
      <c r="C379" s="38"/>
      <c r="D379" s="188" t="s">
        <v>156</v>
      </c>
      <c r="E379" s="38"/>
      <c r="F379" s="189" t="s">
        <v>476</v>
      </c>
      <c r="G379" s="38"/>
      <c r="H379" s="38"/>
      <c r="I379" s="190"/>
      <c r="J379" s="38"/>
      <c r="K379" s="38"/>
      <c r="L379" s="41"/>
      <c r="M379" s="191"/>
      <c r="N379" s="192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156</v>
      </c>
      <c r="AU379" s="19" t="s">
        <v>85</v>
      </c>
    </row>
    <row r="380" spans="2:51" s="13" customFormat="1" ht="11.25">
      <c r="B380" s="193"/>
      <c r="C380" s="194"/>
      <c r="D380" s="195" t="s">
        <v>158</v>
      </c>
      <c r="E380" s="196" t="s">
        <v>21</v>
      </c>
      <c r="F380" s="197" t="s">
        <v>249</v>
      </c>
      <c r="G380" s="194"/>
      <c r="H380" s="196" t="s">
        <v>21</v>
      </c>
      <c r="I380" s="198"/>
      <c r="J380" s="194"/>
      <c r="K380" s="194"/>
      <c r="L380" s="199"/>
      <c r="M380" s="200"/>
      <c r="N380" s="201"/>
      <c r="O380" s="201"/>
      <c r="P380" s="201"/>
      <c r="Q380" s="201"/>
      <c r="R380" s="201"/>
      <c r="S380" s="201"/>
      <c r="T380" s="202"/>
      <c r="AT380" s="203" t="s">
        <v>158</v>
      </c>
      <c r="AU380" s="203" t="s">
        <v>85</v>
      </c>
      <c r="AV380" s="13" t="s">
        <v>83</v>
      </c>
      <c r="AW380" s="13" t="s">
        <v>36</v>
      </c>
      <c r="AX380" s="13" t="s">
        <v>75</v>
      </c>
      <c r="AY380" s="203" t="s">
        <v>147</v>
      </c>
    </row>
    <row r="381" spans="2:51" s="13" customFormat="1" ht="11.25">
      <c r="B381" s="193"/>
      <c r="C381" s="194"/>
      <c r="D381" s="195" t="s">
        <v>158</v>
      </c>
      <c r="E381" s="196" t="s">
        <v>21</v>
      </c>
      <c r="F381" s="197" t="s">
        <v>477</v>
      </c>
      <c r="G381" s="194"/>
      <c r="H381" s="196" t="s">
        <v>21</v>
      </c>
      <c r="I381" s="198"/>
      <c r="J381" s="194"/>
      <c r="K381" s="194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158</v>
      </c>
      <c r="AU381" s="203" t="s">
        <v>85</v>
      </c>
      <c r="AV381" s="13" t="s">
        <v>83</v>
      </c>
      <c r="AW381" s="13" t="s">
        <v>36</v>
      </c>
      <c r="AX381" s="13" t="s">
        <v>75</v>
      </c>
      <c r="AY381" s="203" t="s">
        <v>147</v>
      </c>
    </row>
    <row r="382" spans="2:51" s="13" customFormat="1" ht="11.25">
      <c r="B382" s="193"/>
      <c r="C382" s="194"/>
      <c r="D382" s="195" t="s">
        <v>158</v>
      </c>
      <c r="E382" s="196" t="s">
        <v>21</v>
      </c>
      <c r="F382" s="197" t="s">
        <v>269</v>
      </c>
      <c r="G382" s="194"/>
      <c r="H382" s="196" t="s">
        <v>21</v>
      </c>
      <c r="I382" s="198"/>
      <c r="J382" s="194"/>
      <c r="K382" s="194"/>
      <c r="L382" s="199"/>
      <c r="M382" s="200"/>
      <c r="N382" s="201"/>
      <c r="O382" s="201"/>
      <c r="P382" s="201"/>
      <c r="Q382" s="201"/>
      <c r="R382" s="201"/>
      <c r="S382" s="201"/>
      <c r="T382" s="202"/>
      <c r="AT382" s="203" t="s">
        <v>158</v>
      </c>
      <c r="AU382" s="203" t="s">
        <v>85</v>
      </c>
      <c r="AV382" s="13" t="s">
        <v>83</v>
      </c>
      <c r="AW382" s="13" t="s">
        <v>36</v>
      </c>
      <c r="AX382" s="13" t="s">
        <v>75</v>
      </c>
      <c r="AY382" s="203" t="s">
        <v>147</v>
      </c>
    </row>
    <row r="383" spans="2:51" s="14" customFormat="1" ht="11.25">
      <c r="B383" s="204"/>
      <c r="C383" s="205"/>
      <c r="D383" s="195" t="s">
        <v>158</v>
      </c>
      <c r="E383" s="206" t="s">
        <v>21</v>
      </c>
      <c r="F383" s="207" t="s">
        <v>478</v>
      </c>
      <c r="G383" s="205"/>
      <c r="H383" s="208">
        <v>0.003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158</v>
      </c>
      <c r="AU383" s="214" t="s">
        <v>85</v>
      </c>
      <c r="AV383" s="14" t="s">
        <v>85</v>
      </c>
      <c r="AW383" s="14" t="s">
        <v>36</v>
      </c>
      <c r="AX383" s="14" t="s">
        <v>75</v>
      </c>
      <c r="AY383" s="214" t="s">
        <v>147</v>
      </c>
    </row>
    <row r="384" spans="2:51" s="14" customFormat="1" ht="11.25">
      <c r="B384" s="204"/>
      <c r="C384" s="205"/>
      <c r="D384" s="195" t="s">
        <v>158</v>
      </c>
      <c r="E384" s="206" t="s">
        <v>21</v>
      </c>
      <c r="F384" s="207" t="s">
        <v>479</v>
      </c>
      <c r="G384" s="205"/>
      <c r="H384" s="208">
        <v>0.002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158</v>
      </c>
      <c r="AU384" s="214" t="s">
        <v>85</v>
      </c>
      <c r="AV384" s="14" t="s">
        <v>85</v>
      </c>
      <c r="AW384" s="14" t="s">
        <v>36</v>
      </c>
      <c r="AX384" s="14" t="s">
        <v>75</v>
      </c>
      <c r="AY384" s="214" t="s">
        <v>147</v>
      </c>
    </row>
    <row r="385" spans="2:51" s="15" customFormat="1" ht="11.25">
      <c r="B385" s="215"/>
      <c r="C385" s="216"/>
      <c r="D385" s="195" t="s">
        <v>158</v>
      </c>
      <c r="E385" s="217" t="s">
        <v>21</v>
      </c>
      <c r="F385" s="218" t="s">
        <v>161</v>
      </c>
      <c r="G385" s="216"/>
      <c r="H385" s="219">
        <v>0.005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158</v>
      </c>
      <c r="AU385" s="225" t="s">
        <v>85</v>
      </c>
      <c r="AV385" s="15" t="s">
        <v>154</v>
      </c>
      <c r="AW385" s="15" t="s">
        <v>36</v>
      </c>
      <c r="AX385" s="15" t="s">
        <v>83</v>
      </c>
      <c r="AY385" s="225" t="s">
        <v>147</v>
      </c>
    </row>
    <row r="386" spans="1:65" s="2" customFormat="1" ht="16.5" customHeight="1">
      <c r="A386" s="36"/>
      <c r="B386" s="37"/>
      <c r="C386" s="175" t="s">
        <v>480</v>
      </c>
      <c r="D386" s="175" t="s">
        <v>149</v>
      </c>
      <c r="E386" s="176" t="s">
        <v>481</v>
      </c>
      <c r="F386" s="177" t="s">
        <v>482</v>
      </c>
      <c r="G386" s="178" t="s">
        <v>164</v>
      </c>
      <c r="H386" s="179">
        <v>0.166</v>
      </c>
      <c r="I386" s="180"/>
      <c r="J386" s="181">
        <f>ROUND(I386*H386,2)</f>
        <v>0</v>
      </c>
      <c r="K386" s="177" t="s">
        <v>153</v>
      </c>
      <c r="L386" s="41"/>
      <c r="M386" s="182" t="s">
        <v>21</v>
      </c>
      <c r="N386" s="183" t="s">
        <v>46</v>
      </c>
      <c r="O386" s="66"/>
      <c r="P386" s="184">
        <f>O386*H386</f>
        <v>0</v>
      </c>
      <c r="Q386" s="184">
        <v>2.64468</v>
      </c>
      <c r="R386" s="184">
        <f>Q386*H386</f>
        <v>0.43901688000000005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154</v>
      </c>
      <c r="AT386" s="186" t="s">
        <v>149</v>
      </c>
      <c r="AU386" s="186" t="s">
        <v>85</v>
      </c>
      <c r="AY386" s="19" t="s">
        <v>147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83</v>
      </c>
      <c r="BK386" s="187">
        <f>ROUND(I386*H386,2)</f>
        <v>0</v>
      </c>
      <c r="BL386" s="19" t="s">
        <v>154</v>
      </c>
      <c r="BM386" s="186" t="s">
        <v>483</v>
      </c>
    </row>
    <row r="387" spans="1:47" s="2" customFormat="1" ht="11.25">
      <c r="A387" s="36"/>
      <c r="B387" s="37"/>
      <c r="C387" s="38"/>
      <c r="D387" s="188" t="s">
        <v>156</v>
      </c>
      <c r="E387" s="38"/>
      <c r="F387" s="189" t="s">
        <v>484</v>
      </c>
      <c r="G387" s="38"/>
      <c r="H387" s="38"/>
      <c r="I387" s="190"/>
      <c r="J387" s="38"/>
      <c r="K387" s="38"/>
      <c r="L387" s="41"/>
      <c r="M387" s="191"/>
      <c r="N387" s="192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156</v>
      </c>
      <c r="AU387" s="19" t="s">
        <v>85</v>
      </c>
    </row>
    <row r="388" spans="1:47" s="2" customFormat="1" ht="19.5">
      <c r="A388" s="36"/>
      <c r="B388" s="37"/>
      <c r="C388" s="38"/>
      <c r="D388" s="195" t="s">
        <v>314</v>
      </c>
      <c r="E388" s="38"/>
      <c r="F388" s="247" t="s">
        <v>485</v>
      </c>
      <c r="G388" s="38"/>
      <c r="H388" s="38"/>
      <c r="I388" s="190"/>
      <c r="J388" s="38"/>
      <c r="K388" s="38"/>
      <c r="L388" s="41"/>
      <c r="M388" s="191"/>
      <c r="N388" s="192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314</v>
      </c>
      <c r="AU388" s="19" t="s">
        <v>85</v>
      </c>
    </row>
    <row r="389" spans="2:51" s="13" customFormat="1" ht="11.25">
      <c r="B389" s="193"/>
      <c r="C389" s="194"/>
      <c r="D389" s="195" t="s">
        <v>158</v>
      </c>
      <c r="E389" s="196" t="s">
        <v>21</v>
      </c>
      <c r="F389" s="197" t="s">
        <v>249</v>
      </c>
      <c r="G389" s="194"/>
      <c r="H389" s="196" t="s">
        <v>21</v>
      </c>
      <c r="I389" s="198"/>
      <c r="J389" s="194"/>
      <c r="K389" s="194"/>
      <c r="L389" s="199"/>
      <c r="M389" s="200"/>
      <c r="N389" s="201"/>
      <c r="O389" s="201"/>
      <c r="P389" s="201"/>
      <c r="Q389" s="201"/>
      <c r="R389" s="201"/>
      <c r="S389" s="201"/>
      <c r="T389" s="202"/>
      <c r="AT389" s="203" t="s">
        <v>158</v>
      </c>
      <c r="AU389" s="203" t="s">
        <v>85</v>
      </c>
      <c r="AV389" s="13" t="s">
        <v>83</v>
      </c>
      <c r="AW389" s="13" t="s">
        <v>36</v>
      </c>
      <c r="AX389" s="13" t="s">
        <v>75</v>
      </c>
      <c r="AY389" s="203" t="s">
        <v>147</v>
      </c>
    </row>
    <row r="390" spans="2:51" s="13" customFormat="1" ht="11.25">
      <c r="B390" s="193"/>
      <c r="C390" s="194"/>
      <c r="D390" s="195" t="s">
        <v>158</v>
      </c>
      <c r="E390" s="196" t="s">
        <v>21</v>
      </c>
      <c r="F390" s="197" t="s">
        <v>477</v>
      </c>
      <c r="G390" s="194"/>
      <c r="H390" s="196" t="s">
        <v>21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158</v>
      </c>
      <c r="AU390" s="203" t="s">
        <v>85</v>
      </c>
      <c r="AV390" s="13" t="s">
        <v>83</v>
      </c>
      <c r="AW390" s="13" t="s">
        <v>36</v>
      </c>
      <c r="AX390" s="13" t="s">
        <v>75</v>
      </c>
      <c r="AY390" s="203" t="s">
        <v>147</v>
      </c>
    </row>
    <row r="391" spans="2:51" s="14" customFormat="1" ht="11.25">
      <c r="B391" s="204"/>
      <c r="C391" s="205"/>
      <c r="D391" s="195" t="s">
        <v>158</v>
      </c>
      <c r="E391" s="206" t="s">
        <v>21</v>
      </c>
      <c r="F391" s="207" t="s">
        <v>486</v>
      </c>
      <c r="G391" s="205"/>
      <c r="H391" s="208">
        <v>0.103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158</v>
      </c>
      <c r="AU391" s="214" t="s">
        <v>85</v>
      </c>
      <c r="AV391" s="14" t="s">
        <v>85</v>
      </c>
      <c r="AW391" s="14" t="s">
        <v>36</v>
      </c>
      <c r="AX391" s="14" t="s">
        <v>75</v>
      </c>
      <c r="AY391" s="214" t="s">
        <v>147</v>
      </c>
    </row>
    <row r="392" spans="2:51" s="14" customFormat="1" ht="11.25">
      <c r="B392" s="204"/>
      <c r="C392" s="205"/>
      <c r="D392" s="195" t="s">
        <v>158</v>
      </c>
      <c r="E392" s="206" t="s">
        <v>21</v>
      </c>
      <c r="F392" s="207" t="s">
        <v>487</v>
      </c>
      <c r="G392" s="205"/>
      <c r="H392" s="208">
        <v>0.063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158</v>
      </c>
      <c r="AU392" s="214" t="s">
        <v>85</v>
      </c>
      <c r="AV392" s="14" t="s">
        <v>85</v>
      </c>
      <c r="AW392" s="14" t="s">
        <v>36</v>
      </c>
      <c r="AX392" s="14" t="s">
        <v>75</v>
      </c>
      <c r="AY392" s="214" t="s">
        <v>147</v>
      </c>
    </row>
    <row r="393" spans="2:51" s="15" customFormat="1" ht="11.25">
      <c r="B393" s="215"/>
      <c r="C393" s="216"/>
      <c r="D393" s="195" t="s">
        <v>158</v>
      </c>
      <c r="E393" s="217" t="s">
        <v>21</v>
      </c>
      <c r="F393" s="218" t="s">
        <v>161</v>
      </c>
      <c r="G393" s="216"/>
      <c r="H393" s="219">
        <v>0.16599999999999998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158</v>
      </c>
      <c r="AU393" s="225" t="s">
        <v>85</v>
      </c>
      <c r="AV393" s="15" t="s">
        <v>154</v>
      </c>
      <c r="AW393" s="15" t="s">
        <v>36</v>
      </c>
      <c r="AX393" s="15" t="s">
        <v>83</v>
      </c>
      <c r="AY393" s="225" t="s">
        <v>147</v>
      </c>
    </row>
    <row r="394" spans="2:63" s="12" customFormat="1" ht="22.9" customHeight="1">
      <c r="B394" s="159"/>
      <c r="C394" s="160"/>
      <c r="D394" s="161" t="s">
        <v>74</v>
      </c>
      <c r="E394" s="173" t="s">
        <v>154</v>
      </c>
      <c r="F394" s="173" t="s">
        <v>488</v>
      </c>
      <c r="G394" s="160"/>
      <c r="H394" s="160"/>
      <c r="I394" s="163"/>
      <c r="J394" s="174">
        <f>BK394</f>
        <v>0</v>
      </c>
      <c r="K394" s="160"/>
      <c r="L394" s="165"/>
      <c r="M394" s="166"/>
      <c r="N394" s="167"/>
      <c r="O394" s="167"/>
      <c r="P394" s="168">
        <f>SUM(P395:P495)</f>
        <v>0</v>
      </c>
      <c r="Q394" s="167"/>
      <c r="R394" s="168">
        <f>SUM(R395:R495)</f>
        <v>36.29785898136</v>
      </c>
      <c r="S394" s="167"/>
      <c r="T394" s="169">
        <f>SUM(T395:T495)</f>
        <v>0</v>
      </c>
      <c r="AR394" s="170" t="s">
        <v>83</v>
      </c>
      <c r="AT394" s="171" t="s">
        <v>74</v>
      </c>
      <c r="AU394" s="171" t="s">
        <v>83</v>
      </c>
      <c r="AY394" s="170" t="s">
        <v>147</v>
      </c>
      <c r="BK394" s="172">
        <f>SUM(BK395:BK495)</f>
        <v>0</v>
      </c>
    </row>
    <row r="395" spans="1:65" s="2" customFormat="1" ht="24.2" customHeight="1">
      <c r="A395" s="36"/>
      <c r="B395" s="37"/>
      <c r="C395" s="175" t="s">
        <v>489</v>
      </c>
      <c r="D395" s="175" t="s">
        <v>149</v>
      </c>
      <c r="E395" s="176" t="s">
        <v>490</v>
      </c>
      <c r="F395" s="177" t="s">
        <v>491</v>
      </c>
      <c r="G395" s="178" t="s">
        <v>304</v>
      </c>
      <c r="H395" s="179">
        <v>12</v>
      </c>
      <c r="I395" s="180"/>
      <c r="J395" s="181">
        <f>ROUND(I395*H395,2)</f>
        <v>0</v>
      </c>
      <c r="K395" s="177" t="s">
        <v>153</v>
      </c>
      <c r="L395" s="41"/>
      <c r="M395" s="182" t="s">
        <v>21</v>
      </c>
      <c r="N395" s="183" t="s">
        <v>46</v>
      </c>
      <c r="O395" s="66"/>
      <c r="P395" s="184">
        <f>O395*H395</f>
        <v>0</v>
      </c>
      <c r="Q395" s="184">
        <v>0.129014</v>
      </c>
      <c r="R395" s="184">
        <f>Q395*H395</f>
        <v>1.548168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154</v>
      </c>
      <c r="AT395" s="186" t="s">
        <v>149</v>
      </c>
      <c r="AU395" s="186" t="s">
        <v>85</v>
      </c>
      <c r="AY395" s="19" t="s">
        <v>147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83</v>
      </c>
      <c r="BK395" s="187">
        <f>ROUND(I395*H395,2)</f>
        <v>0</v>
      </c>
      <c r="BL395" s="19" t="s">
        <v>154</v>
      </c>
      <c r="BM395" s="186" t="s">
        <v>492</v>
      </c>
    </row>
    <row r="396" spans="1:47" s="2" customFormat="1" ht="11.25">
      <c r="A396" s="36"/>
      <c r="B396" s="37"/>
      <c r="C396" s="38"/>
      <c r="D396" s="188" t="s">
        <v>156</v>
      </c>
      <c r="E396" s="38"/>
      <c r="F396" s="189" t="s">
        <v>493</v>
      </c>
      <c r="G396" s="38"/>
      <c r="H396" s="38"/>
      <c r="I396" s="190"/>
      <c r="J396" s="38"/>
      <c r="K396" s="38"/>
      <c r="L396" s="41"/>
      <c r="M396" s="191"/>
      <c r="N396" s="192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156</v>
      </c>
      <c r="AU396" s="19" t="s">
        <v>85</v>
      </c>
    </row>
    <row r="397" spans="2:51" s="13" customFormat="1" ht="11.25">
      <c r="B397" s="193"/>
      <c r="C397" s="194"/>
      <c r="D397" s="195" t="s">
        <v>158</v>
      </c>
      <c r="E397" s="196" t="s">
        <v>21</v>
      </c>
      <c r="F397" s="197" t="s">
        <v>249</v>
      </c>
      <c r="G397" s="194"/>
      <c r="H397" s="196" t="s">
        <v>21</v>
      </c>
      <c r="I397" s="198"/>
      <c r="J397" s="194"/>
      <c r="K397" s="194"/>
      <c r="L397" s="199"/>
      <c r="M397" s="200"/>
      <c r="N397" s="201"/>
      <c r="O397" s="201"/>
      <c r="P397" s="201"/>
      <c r="Q397" s="201"/>
      <c r="R397" s="201"/>
      <c r="S397" s="201"/>
      <c r="T397" s="202"/>
      <c r="AT397" s="203" t="s">
        <v>158</v>
      </c>
      <c r="AU397" s="203" t="s">
        <v>85</v>
      </c>
      <c r="AV397" s="13" t="s">
        <v>83</v>
      </c>
      <c r="AW397" s="13" t="s">
        <v>36</v>
      </c>
      <c r="AX397" s="13" t="s">
        <v>75</v>
      </c>
      <c r="AY397" s="203" t="s">
        <v>147</v>
      </c>
    </row>
    <row r="398" spans="2:51" s="14" customFormat="1" ht="11.25">
      <c r="B398" s="204"/>
      <c r="C398" s="205"/>
      <c r="D398" s="195" t="s">
        <v>158</v>
      </c>
      <c r="E398" s="206" t="s">
        <v>21</v>
      </c>
      <c r="F398" s="207" t="s">
        <v>494</v>
      </c>
      <c r="G398" s="205"/>
      <c r="H398" s="208">
        <v>12</v>
      </c>
      <c r="I398" s="209"/>
      <c r="J398" s="205"/>
      <c r="K398" s="205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158</v>
      </c>
      <c r="AU398" s="214" t="s">
        <v>85</v>
      </c>
      <c r="AV398" s="14" t="s">
        <v>85</v>
      </c>
      <c r="AW398" s="14" t="s">
        <v>36</v>
      </c>
      <c r="AX398" s="14" t="s">
        <v>75</v>
      </c>
      <c r="AY398" s="214" t="s">
        <v>147</v>
      </c>
    </row>
    <row r="399" spans="2:51" s="15" customFormat="1" ht="11.25">
      <c r="B399" s="215"/>
      <c r="C399" s="216"/>
      <c r="D399" s="195" t="s">
        <v>158</v>
      </c>
      <c r="E399" s="217" t="s">
        <v>21</v>
      </c>
      <c r="F399" s="218" t="s">
        <v>161</v>
      </c>
      <c r="G399" s="216"/>
      <c r="H399" s="219">
        <v>12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4"/>
      <c r="AT399" s="225" t="s">
        <v>158</v>
      </c>
      <c r="AU399" s="225" t="s">
        <v>85</v>
      </c>
      <c r="AV399" s="15" t="s">
        <v>154</v>
      </c>
      <c r="AW399" s="15" t="s">
        <v>36</v>
      </c>
      <c r="AX399" s="15" t="s">
        <v>83</v>
      </c>
      <c r="AY399" s="225" t="s">
        <v>147</v>
      </c>
    </row>
    <row r="400" spans="1:65" s="2" customFormat="1" ht="16.5" customHeight="1">
      <c r="A400" s="36"/>
      <c r="B400" s="37"/>
      <c r="C400" s="237" t="s">
        <v>495</v>
      </c>
      <c r="D400" s="237" t="s">
        <v>219</v>
      </c>
      <c r="E400" s="238" t="s">
        <v>496</v>
      </c>
      <c r="F400" s="239" t="s">
        <v>497</v>
      </c>
      <c r="G400" s="240" t="s">
        <v>346</v>
      </c>
      <c r="H400" s="241">
        <v>46.939</v>
      </c>
      <c r="I400" s="242"/>
      <c r="J400" s="243">
        <f>ROUND(I400*H400,2)</f>
        <v>0</v>
      </c>
      <c r="K400" s="239" t="s">
        <v>305</v>
      </c>
      <c r="L400" s="244"/>
      <c r="M400" s="245" t="s">
        <v>21</v>
      </c>
      <c r="N400" s="246" t="s">
        <v>46</v>
      </c>
      <c r="O400" s="66"/>
      <c r="P400" s="184">
        <f>O400*H400</f>
        <v>0</v>
      </c>
      <c r="Q400" s="184">
        <v>0.31</v>
      </c>
      <c r="R400" s="184">
        <f>Q400*H400</f>
        <v>14.55109</v>
      </c>
      <c r="S400" s="184">
        <v>0</v>
      </c>
      <c r="T400" s="18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218</v>
      </c>
      <c r="AT400" s="186" t="s">
        <v>219</v>
      </c>
      <c r="AU400" s="186" t="s">
        <v>85</v>
      </c>
      <c r="AY400" s="19" t="s">
        <v>147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83</v>
      </c>
      <c r="BK400" s="187">
        <f>ROUND(I400*H400,2)</f>
        <v>0</v>
      </c>
      <c r="BL400" s="19" t="s">
        <v>154</v>
      </c>
      <c r="BM400" s="186" t="s">
        <v>498</v>
      </c>
    </row>
    <row r="401" spans="2:51" s="14" customFormat="1" ht="11.25">
      <c r="B401" s="204"/>
      <c r="C401" s="205"/>
      <c r="D401" s="195" t="s">
        <v>158</v>
      </c>
      <c r="E401" s="206" t="s">
        <v>21</v>
      </c>
      <c r="F401" s="207" t="s">
        <v>499</v>
      </c>
      <c r="G401" s="205"/>
      <c r="H401" s="208">
        <v>46.939</v>
      </c>
      <c r="I401" s="209"/>
      <c r="J401" s="205"/>
      <c r="K401" s="205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158</v>
      </c>
      <c r="AU401" s="214" t="s">
        <v>85</v>
      </c>
      <c r="AV401" s="14" t="s">
        <v>85</v>
      </c>
      <c r="AW401" s="14" t="s">
        <v>36</v>
      </c>
      <c r="AX401" s="14" t="s">
        <v>75</v>
      </c>
      <c r="AY401" s="214" t="s">
        <v>147</v>
      </c>
    </row>
    <row r="402" spans="2:51" s="15" customFormat="1" ht="11.25">
      <c r="B402" s="215"/>
      <c r="C402" s="216"/>
      <c r="D402" s="195" t="s">
        <v>158</v>
      </c>
      <c r="E402" s="217" t="s">
        <v>21</v>
      </c>
      <c r="F402" s="218" t="s">
        <v>161</v>
      </c>
      <c r="G402" s="216"/>
      <c r="H402" s="219">
        <v>46.939</v>
      </c>
      <c r="I402" s="220"/>
      <c r="J402" s="216"/>
      <c r="K402" s="216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158</v>
      </c>
      <c r="AU402" s="225" t="s">
        <v>85</v>
      </c>
      <c r="AV402" s="15" t="s">
        <v>154</v>
      </c>
      <c r="AW402" s="15" t="s">
        <v>36</v>
      </c>
      <c r="AX402" s="15" t="s">
        <v>83</v>
      </c>
      <c r="AY402" s="225" t="s">
        <v>147</v>
      </c>
    </row>
    <row r="403" spans="1:65" s="2" customFormat="1" ht="16.5" customHeight="1">
      <c r="A403" s="36"/>
      <c r="B403" s="37"/>
      <c r="C403" s="237" t="s">
        <v>500</v>
      </c>
      <c r="D403" s="237" t="s">
        <v>219</v>
      </c>
      <c r="E403" s="238" t="s">
        <v>501</v>
      </c>
      <c r="F403" s="239" t="s">
        <v>502</v>
      </c>
      <c r="G403" s="240" t="s">
        <v>346</v>
      </c>
      <c r="H403" s="241">
        <v>13.162</v>
      </c>
      <c r="I403" s="242"/>
      <c r="J403" s="243">
        <f>ROUND(I403*H403,2)</f>
        <v>0</v>
      </c>
      <c r="K403" s="239" t="s">
        <v>305</v>
      </c>
      <c r="L403" s="244"/>
      <c r="M403" s="245" t="s">
        <v>21</v>
      </c>
      <c r="N403" s="246" t="s">
        <v>46</v>
      </c>
      <c r="O403" s="66"/>
      <c r="P403" s="184">
        <f>O403*H403</f>
        <v>0</v>
      </c>
      <c r="Q403" s="184">
        <v>0.31</v>
      </c>
      <c r="R403" s="184">
        <f>Q403*H403</f>
        <v>4.080220000000001</v>
      </c>
      <c r="S403" s="184">
        <v>0</v>
      </c>
      <c r="T403" s="185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6" t="s">
        <v>218</v>
      </c>
      <c r="AT403" s="186" t="s">
        <v>219</v>
      </c>
      <c r="AU403" s="186" t="s">
        <v>85</v>
      </c>
      <c r="AY403" s="19" t="s">
        <v>147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9" t="s">
        <v>83</v>
      </c>
      <c r="BK403" s="187">
        <f>ROUND(I403*H403,2)</f>
        <v>0</v>
      </c>
      <c r="BL403" s="19" t="s">
        <v>154</v>
      </c>
      <c r="BM403" s="186" t="s">
        <v>503</v>
      </c>
    </row>
    <row r="404" spans="2:51" s="14" customFormat="1" ht="11.25">
      <c r="B404" s="204"/>
      <c r="C404" s="205"/>
      <c r="D404" s="195" t="s">
        <v>158</v>
      </c>
      <c r="E404" s="206" t="s">
        <v>21</v>
      </c>
      <c r="F404" s="207" t="s">
        <v>504</v>
      </c>
      <c r="G404" s="205"/>
      <c r="H404" s="208">
        <v>13.162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158</v>
      </c>
      <c r="AU404" s="214" t="s">
        <v>85</v>
      </c>
      <c r="AV404" s="14" t="s">
        <v>85</v>
      </c>
      <c r="AW404" s="14" t="s">
        <v>36</v>
      </c>
      <c r="AX404" s="14" t="s">
        <v>75</v>
      </c>
      <c r="AY404" s="214" t="s">
        <v>147</v>
      </c>
    </row>
    <row r="405" spans="2:51" s="15" customFormat="1" ht="11.25">
      <c r="B405" s="215"/>
      <c r="C405" s="216"/>
      <c r="D405" s="195" t="s">
        <v>158</v>
      </c>
      <c r="E405" s="217" t="s">
        <v>21</v>
      </c>
      <c r="F405" s="218" t="s">
        <v>161</v>
      </c>
      <c r="G405" s="216"/>
      <c r="H405" s="219">
        <v>13.162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158</v>
      </c>
      <c r="AU405" s="225" t="s">
        <v>85</v>
      </c>
      <c r="AV405" s="15" t="s">
        <v>154</v>
      </c>
      <c r="AW405" s="15" t="s">
        <v>36</v>
      </c>
      <c r="AX405" s="15" t="s">
        <v>83</v>
      </c>
      <c r="AY405" s="225" t="s">
        <v>147</v>
      </c>
    </row>
    <row r="406" spans="1:65" s="2" customFormat="1" ht="16.5" customHeight="1">
      <c r="A406" s="36"/>
      <c r="B406" s="37"/>
      <c r="C406" s="237" t="s">
        <v>505</v>
      </c>
      <c r="D406" s="237" t="s">
        <v>219</v>
      </c>
      <c r="E406" s="238" t="s">
        <v>506</v>
      </c>
      <c r="F406" s="239" t="s">
        <v>507</v>
      </c>
      <c r="G406" s="240" t="s">
        <v>346</v>
      </c>
      <c r="H406" s="241">
        <v>2.868</v>
      </c>
      <c r="I406" s="242"/>
      <c r="J406" s="243">
        <f>ROUND(I406*H406,2)</f>
        <v>0</v>
      </c>
      <c r="K406" s="239" t="s">
        <v>305</v>
      </c>
      <c r="L406" s="244"/>
      <c r="M406" s="245" t="s">
        <v>21</v>
      </c>
      <c r="N406" s="246" t="s">
        <v>46</v>
      </c>
      <c r="O406" s="66"/>
      <c r="P406" s="184">
        <f>O406*H406</f>
        <v>0</v>
      </c>
      <c r="Q406" s="184">
        <v>0.15</v>
      </c>
      <c r="R406" s="184">
        <f>Q406*H406</f>
        <v>0.43019999999999997</v>
      </c>
      <c r="S406" s="184">
        <v>0</v>
      </c>
      <c r="T406" s="18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218</v>
      </c>
      <c r="AT406" s="186" t="s">
        <v>219</v>
      </c>
      <c r="AU406" s="186" t="s">
        <v>85</v>
      </c>
      <c r="AY406" s="19" t="s">
        <v>147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9" t="s">
        <v>83</v>
      </c>
      <c r="BK406" s="187">
        <f>ROUND(I406*H406,2)</f>
        <v>0</v>
      </c>
      <c r="BL406" s="19" t="s">
        <v>154</v>
      </c>
      <c r="BM406" s="186" t="s">
        <v>508</v>
      </c>
    </row>
    <row r="407" spans="2:51" s="14" customFormat="1" ht="11.25">
      <c r="B407" s="204"/>
      <c r="C407" s="205"/>
      <c r="D407" s="195" t="s">
        <v>158</v>
      </c>
      <c r="E407" s="206" t="s">
        <v>21</v>
      </c>
      <c r="F407" s="207" t="s">
        <v>509</v>
      </c>
      <c r="G407" s="205"/>
      <c r="H407" s="208">
        <v>2.868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158</v>
      </c>
      <c r="AU407" s="214" t="s">
        <v>85</v>
      </c>
      <c r="AV407" s="14" t="s">
        <v>85</v>
      </c>
      <c r="AW407" s="14" t="s">
        <v>36</v>
      </c>
      <c r="AX407" s="14" t="s">
        <v>75</v>
      </c>
      <c r="AY407" s="214" t="s">
        <v>147</v>
      </c>
    </row>
    <row r="408" spans="2:51" s="15" customFormat="1" ht="11.25">
      <c r="B408" s="215"/>
      <c r="C408" s="216"/>
      <c r="D408" s="195" t="s">
        <v>158</v>
      </c>
      <c r="E408" s="217" t="s">
        <v>21</v>
      </c>
      <c r="F408" s="218" t="s">
        <v>161</v>
      </c>
      <c r="G408" s="216"/>
      <c r="H408" s="219">
        <v>2.868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158</v>
      </c>
      <c r="AU408" s="225" t="s">
        <v>85</v>
      </c>
      <c r="AV408" s="15" t="s">
        <v>154</v>
      </c>
      <c r="AW408" s="15" t="s">
        <v>36</v>
      </c>
      <c r="AX408" s="15" t="s">
        <v>83</v>
      </c>
      <c r="AY408" s="225" t="s">
        <v>147</v>
      </c>
    </row>
    <row r="409" spans="1:65" s="2" customFormat="1" ht="16.5" customHeight="1">
      <c r="A409" s="36"/>
      <c r="B409" s="37"/>
      <c r="C409" s="237" t="s">
        <v>510</v>
      </c>
      <c r="D409" s="237" t="s">
        <v>219</v>
      </c>
      <c r="E409" s="238" t="s">
        <v>511</v>
      </c>
      <c r="F409" s="239" t="s">
        <v>512</v>
      </c>
      <c r="G409" s="240" t="s">
        <v>513</v>
      </c>
      <c r="H409" s="241">
        <v>1</v>
      </c>
      <c r="I409" s="242"/>
      <c r="J409" s="243">
        <f>ROUND(I409*H409,2)</f>
        <v>0</v>
      </c>
      <c r="K409" s="239" t="s">
        <v>305</v>
      </c>
      <c r="L409" s="244"/>
      <c r="M409" s="245" t="s">
        <v>21</v>
      </c>
      <c r="N409" s="246" t="s">
        <v>46</v>
      </c>
      <c r="O409" s="66"/>
      <c r="P409" s="184">
        <f>O409*H409</f>
        <v>0</v>
      </c>
      <c r="Q409" s="184">
        <v>0.084</v>
      </c>
      <c r="R409" s="184">
        <f>Q409*H409</f>
        <v>0.084</v>
      </c>
      <c r="S409" s="184">
        <v>0</v>
      </c>
      <c r="T409" s="185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218</v>
      </c>
      <c r="AT409" s="186" t="s">
        <v>219</v>
      </c>
      <c r="AU409" s="186" t="s">
        <v>85</v>
      </c>
      <c r="AY409" s="19" t="s">
        <v>147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9" t="s">
        <v>83</v>
      </c>
      <c r="BK409" s="187">
        <f>ROUND(I409*H409,2)</f>
        <v>0</v>
      </c>
      <c r="BL409" s="19" t="s">
        <v>154</v>
      </c>
      <c r="BM409" s="186" t="s">
        <v>514</v>
      </c>
    </row>
    <row r="410" spans="1:65" s="2" customFormat="1" ht="24.2" customHeight="1">
      <c r="A410" s="36"/>
      <c r="B410" s="37"/>
      <c r="C410" s="175" t="s">
        <v>515</v>
      </c>
      <c r="D410" s="175" t="s">
        <v>149</v>
      </c>
      <c r="E410" s="176" t="s">
        <v>516</v>
      </c>
      <c r="F410" s="177" t="s">
        <v>517</v>
      </c>
      <c r="G410" s="178" t="s">
        <v>304</v>
      </c>
      <c r="H410" s="179">
        <v>8</v>
      </c>
      <c r="I410" s="180"/>
      <c r="J410" s="181">
        <f>ROUND(I410*H410,2)</f>
        <v>0</v>
      </c>
      <c r="K410" s="177" t="s">
        <v>153</v>
      </c>
      <c r="L410" s="41"/>
      <c r="M410" s="182" t="s">
        <v>21</v>
      </c>
      <c r="N410" s="183" t="s">
        <v>46</v>
      </c>
      <c r="O410" s="66"/>
      <c r="P410" s="184">
        <f>O410*H410</f>
        <v>0</v>
      </c>
      <c r="Q410" s="184">
        <v>0.02278</v>
      </c>
      <c r="R410" s="184">
        <f>Q410*H410</f>
        <v>0.18224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154</v>
      </c>
      <c r="AT410" s="186" t="s">
        <v>149</v>
      </c>
      <c r="AU410" s="186" t="s">
        <v>85</v>
      </c>
      <c r="AY410" s="19" t="s">
        <v>147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83</v>
      </c>
      <c r="BK410" s="187">
        <f>ROUND(I410*H410,2)</f>
        <v>0</v>
      </c>
      <c r="BL410" s="19" t="s">
        <v>154</v>
      </c>
      <c r="BM410" s="186" t="s">
        <v>518</v>
      </c>
    </row>
    <row r="411" spans="1:47" s="2" customFormat="1" ht="11.25">
      <c r="A411" s="36"/>
      <c r="B411" s="37"/>
      <c r="C411" s="38"/>
      <c r="D411" s="188" t="s">
        <v>156</v>
      </c>
      <c r="E411" s="38"/>
      <c r="F411" s="189" t="s">
        <v>519</v>
      </c>
      <c r="G411" s="38"/>
      <c r="H411" s="38"/>
      <c r="I411" s="190"/>
      <c r="J411" s="38"/>
      <c r="K411" s="38"/>
      <c r="L411" s="41"/>
      <c r="M411" s="191"/>
      <c r="N411" s="192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156</v>
      </c>
      <c r="AU411" s="19" t="s">
        <v>85</v>
      </c>
    </row>
    <row r="412" spans="2:51" s="13" customFormat="1" ht="11.25">
      <c r="B412" s="193"/>
      <c r="C412" s="194"/>
      <c r="D412" s="195" t="s">
        <v>158</v>
      </c>
      <c r="E412" s="196" t="s">
        <v>21</v>
      </c>
      <c r="F412" s="197" t="s">
        <v>249</v>
      </c>
      <c r="G412" s="194"/>
      <c r="H412" s="196" t="s">
        <v>21</v>
      </c>
      <c r="I412" s="198"/>
      <c r="J412" s="194"/>
      <c r="K412" s="194"/>
      <c r="L412" s="199"/>
      <c r="M412" s="200"/>
      <c r="N412" s="201"/>
      <c r="O412" s="201"/>
      <c r="P412" s="201"/>
      <c r="Q412" s="201"/>
      <c r="R412" s="201"/>
      <c r="S412" s="201"/>
      <c r="T412" s="202"/>
      <c r="AT412" s="203" t="s">
        <v>158</v>
      </c>
      <c r="AU412" s="203" t="s">
        <v>85</v>
      </c>
      <c r="AV412" s="13" t="s">
        <v>83</v>
      </c>
      <c r="AW412" s="13" t="s">
        <v>36</v>
      </c>
      <c r="AX412" s="13" t="s">
        <v>75</v>
      </c>
      <c r="AY412" s="203" t="s">
        <v>147</v>
      </c>
    </row>
    <row r="413" spans="2:51" s="13" customFormat="1" ht="11.25">
      <c r="B413" s="193"/>
      <c r="C413" s="194"/>
      <c r="D413" s="195" t="s">
        <v>158</v>
      </c>
      <c r="E413" s="196" t="s">
        <v>21</v>
      </c>
      <c r="F413" s="197" t="s">
        <v>395</v>
      </c>
      <c r="G413" s="194"/>
      <c r="H413" s="196" t="s">
        <v>21</v>
      </c>
      <c r="I413" s="198"/>
      <c r="J413" s="194"/>
      <c r="K413" s="194"/>
      <c r="L413" s="199"/>
      <c r="M413" s="200"/>
      <c r="N413" s="201"/>
      <c r="O413" s="201"/>
      <c r="P413" s="201"/>
      <c r="Q413" s="201"/>
      <c r="R413" s="201"/>
      <c r="S413" s="201"/>
      <c r="T413" s="202"/>
      <c r="AT413" s="203" t="s">
        <v>158</v>
      </c>
      <c r="AU413" s="203" t="s">
        <v>85</v>
      </c>
      <c r="AV413" s="13" t="s">
        <v>83</v>
      </c>
      <c r="AW413" s="13" t="s">
        <v>36</v>
      </c>
      <c r="AX413" s="13" t="s">
        <v>75</v>
      </c>
      <c r="AY413" s="203" t="s">
        <v>147</v>
      </c>
    </row>
    <row r="414" spans="2:51" s="14" customFormat="1" ht="11.25">
      <c r="B414" s="204"/>
      <c r="C414" s="205"/>
      <c r="D414" s="195" t="s">
        <v>158</v>
      </c>
      <c r="E414" s="206" t="s">
        <v>21</v>
      </c>
      <c r="F414" s="207" t="s">
        <v>520</v>
      </c>
      <c r="G414" s="205"/>
      <c r="H414" s="208">
        <v>8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158</v>
      </c>
      <c r="AU414" s="214" t="s">
        <v>85</v>
      </c>
      <c r="AV414" s="14" t="s">
        <v>85</v>
      </c>
      <c r="AW414" s="14" t="s">
        <v>36</v>
      </c>
      <c r="AX414" s="14" t="s">
        <v>75</v>
      </c>
      <c r="AY414" s="214" t="s">
        <v>147</v>
      </c>
    </row>
    <row r="415" spans="2:51" s="15" customFormat="1" ht="11.25">
      <c r="B415" s="215"/>
      <c r="C415" s="216"/>
      <c r="D415" s="195" t="s">
        <v>158</v>
      </c>
      <c r="E415" s="217" t="s">
        <v>21</v>
      </c>
      <c r="F415" s="218" t="s">
        <v>161</v>
      </c>
      <c r="G415" s="216"/>
      <c r="H415" s="219">
        <v>8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158</v>
      </c>
      <c r="AU415" s="225" t="s">
        <v>85</v>
      </c>
      <c r="AV415" s="15" t="s">
        <v>154</v>
      </c>
      <c r="AW415" s="15" t="s">
        <v>36</v>
      </c>
      <c r="AX415" s="15" t="s">
        <v>83</v>
      </c>
      <c r="AY415" s="225" t="s">
        <v>147</v>
      </c>
    </row>
    <row r="416" spans="1:65" s="2" customFormat="1" ht="24.2" customHeight="1">
      <c r="A416" s="36"/>
      <c r="B416" s="37"/>
      <c r="C416" s="175" t="s">
        <v>521</v>
      </c>
      <c r="D416" s="175" t="s">
        <v>149</v>
      </c>
      <c r="E416" s="176" t="s">
        <v>522</v>
      </c>
      <c r="F416" s="177" t="s">
        <v>523</v>
      </c>
      <c r="G416" s="178" t="s">
        <v>222</v>
      </c>
      <c r="H416" s="179">
        <v>0.169</v>
      </c>
      <c r="I416" s="180"/>
      <c r="J416" s="181">
        <f>ROUND(I416*H416,2)</f>
        <v>0</v>
      </c>
      <c r="K416" s="177" t="s">
        <v>153</v>
      </c>
      <c r="L416" s="41"/>
      <c r="M416" s="182" t="s">
        <v>21</v>
      </c>
      <c r="N416" s="183" t="s">
        <v>46</v>
      </c>
      <c r="O416" s="66"/>
      <c r="P416" s="184">
        <f>O416*H416</f>
        <v>0</v>
      </c>
      <c r="Q416" s="184">
        <v>0.01221</v>
      </c>
      <c r="R416" s="184">
        <f>Q416*H416</f>
        <v>0.0020634900000000003</v>
      </c>
      <c r="S416" s="184">
        <v>0</v>
      </c>
      <c r="T416" s="185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154</v>
      </c>
      <c r="AT416" s="186" t="s">
        <v>149</v>
      </c>
      <c r="AU416" s="186" t="s">
        <v>85</v>
      </c>
      <c r="AY416" s="19" t="s">
        <v>147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83</v>
      </c>
      <c r="BK416" s="187">
        <f>ROUND(I416*H416,2)</f>
        <v>0</v>
      </c>
      <c r="BL416" s="19" t="s">
        <v>154</v>
      </c>
      <c r="BM416" s="186" t="s">
        <v>524</v>
      </c>
    </row>
    <row r="417" spans="1:47" s="2" customFormat="1" ht="11.25">
      <c r="A417" s="36"/>
      <c r="B417" s="37"/>
      <c r="C417" s="38"/>
      <c r="D417" s="188" t="s">
        <v>156</v>
      </c>
      <c r="E417" s="38"/>
      <c r="F417" s="189" t="s">
        <v>525</v>
      </c>
      <c r="G417" s="38"/>
      <c r="H417" s="38"/>
      <c r="I417" s="190"/>
      <c r="J417" s="38"/>
      <c r="K417" s="38"/>
      <c r="L417" s="41"/>
      <c r="M417" s="191"/>
      <c r="N417" s="192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156</v>
      </c>
      <c r="AU417" s="19" t="s">
        <v>85</v>
      </c>
    </row>
    <row r="418" spans="2:51" s="13" customFormat="1" ht="11.25">
      <c r="B418" s="193"/>
      <c r="C418" s="194"/>
      <c r="D418" s="195" t="s">
        <v>158</v>
      </c>
      <c r="E418" s="196" t="s">
        <v>21</v>
      </c>
      <c r="F418" s="197" t="s">
        <v>249</v>
      </c>
      <c r="G418" s="194"/>
      <c r="H418" s="196" t="s">
        <v>21</v>
      </c>
      <c r="I418" s="198"/>
      <c r="J418" s="194"/>
      <c r="K418" s="194"/>
      <c r="L418" s="199"/>
      <c r="M418" s="200"/>
      <c r="N418" s="201"/>
      <c r="O418" s="201"/>
      <c r="P418" s="201"/>
      <c r="Q418" s="201"/>
      <c r="R418" s="201"/>
      <c r="S418" s="201"/>
      <c r="T418" s="202"/>
      <c r="AT418" s="203" t="s">
        <v>158</v>
      </c>
      <c r="AU418" s="203" t="s">
        <v>85</v>
      </c>
      <c r="AV418" s="13" t="s">
        <v>83</v>
      </c>
      <c r="AW418" s="13" t="s">
        <v>36</v>
      </c>
      <c r="AX418" s="13" t="s">
        <v>75</v>
      </c>
      <c r="AY418" s="203" t="s">
        <v>147</v>
      </c>
    </row>
    <row r="419" spans="2:51" s="13" customFormat="1" ht="11.25">
      <c r="B419" s="193"/>
      <c r="C419" s="194"/>
      <c r="D419" s="195" t="s">
        <v>158</v>
      </c>
      <c r="E419" s="196" t="s">
        <v>21</v>
      </c>
      <c r="F419" s="197" t="s">
        <v>526</v>
      </c>
      <c r="G419" s="194"/>
      <c r="H419" s="196" t="s">
        <v>21</v>
      </c>
      <c r="I419" s="198"/>
      <c r="J419" s="194"/>
      <c r="K419" s="194"/>
      <c r="L419" s="199"/>
      <c r="M419" s="200"/>
      <c r="N419" s="201"/>
      <c r="O419" s="201"/>
      <c r="P419" s="201"/>
      <c r="Q419" s="201"/>
      <c r="R419" s="201"/>
      <c r="S419" s="201"/>
      <c r="T419" s="202"/>
      <c r="AT419" s="203" t="s">
        <v>158</v>
      </c>
      <c r="AU419" s="203" t="s">
        <v>85</v>
      </c>
      <c r="AV419" s="13" t="s">
        <v>83</v>
      </c>
      <c r="AW419" s="13" t="s">
        <v>36</v>
      </c>
      <c r="AX419" s="13" t="s">
        <v>75</v>
      </c>
      <c r="AY419" s="203" t="s">
        <v>147</v>
      </c>
    </row>
    <row r="420" spans="2:51" s="14" customFormat="1" ht="11.25">
      <c r="B420" s="204"/>
      <c r="C420" s="205"/>
      <c r="D420" s="195" t="s">
        <v>158</v>
      </c>
      <c r="E420" s="206" t="s">
        <v>21</v>
      </c>
      <c r="F420" s="207" t="s">
        <v>527</v>
      </c>
      <c r="G420" s="205"/>
      <c r="H420" s="208">
        <v>0.169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158</v>
      </c>
      <c r="AU420" s="214" t="s">
        <v>85</v>
      </c>
      <c r="AV420" s="14" t="s">
        <v>85</v>
      </c>
      <c r="AW420" s="14" t="s">
        <v>36</v>
      </c>
      <c r="AX420" s="14" t="s">
        <v>75</v>
      </c>
      <c r="AY420" s="214" t="s">
        <v>147</v>
      </c>
    </row>
    <row r="421" spans="2:51" s="15" customFormat="1" ht="11.25">
      <c r="B421" s="215"/>
      <c r="C421" s="216"/>
      <c r="D421" s="195" t="s">
        <v>158</v>
      </c>
      <c r="E421" s="217" t="s">
        <v>21</v>
      </c>
      <c r="F421" s="218" t="s">
        <v>161</v>
      </c>
      <c r="G421" s="216"/>
      <c r="H421" s="219">
        <v>0.169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158</v>
      </c>
      <c r="AU421" s="225" t="s">
        <v>85</v>
      </c>
      <c r="AV421" s="15" t="s">
        <v>154</v>
      </c>
      <c r="AW421" s="15" t="s">
        <v>36</v>
      </c>
      <c r="AX421" s="15" t="s">
        <v>83</v>
      </c>
      <c r="AY421" s="225" t="s">
        <v>147</v>
      </c>
    </row>
    <row r="422" spans="1:65" s="2" customFormat="1" ht="16.5" customHeight="1">
      <c r="A422" s="36"/>
      <c r="B422" s="37"/>
      <c r="C422" s="237" t="s">
        <v>528</v>
      </c>
      <c r="D422" s="237" t="s">
        <v>219</v>
      </c>
      <c r="E422" s="238" t="s">
        <v>529</v>
      </c>
      <c r="F422" s="239" t="s">
        <v>530</v>
      </c>
      <c r="G422" s="240" t="s">
        <v>222</v>
      </c>
      <c r="H422" s="241">
        <v>0.183</v>
      </c>
      <c r="I422" s="242"/>
      <c r="J422" s="243">
        <f>ROUND(I422*H422,2)</f>
        <v>0</v>
      </c>
      <c r="K422" s="239" t="s">
        <v>153</v>
      </c>
      <c r="L422" s="244"/>
      <c r="M422" s="245" t="s">
        <v>21</v>
      </c>
      <c r="N422" s="246" t="s">
        <v>46</v>
      </c>
      <c r="O422" s="66"/>
      <c r="P422" s="184">
        <f>O422*H422</f>
        <v>0</v>
      </c>
      <c r="Q422" s="184">
        <v>1</v>
      </c>
      <c r="R422" s="184">
        <f>Q422*H422</f>
        <v>0.183</v>
      </c>
      <c r="S422" s="184">
        <v>0</v>
      </c>
      <c r="T422" s="185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6" t="s">
        <v>218</v>
      </c>
      <c r="AT422" s="186" t="s">
        <v>219</v>
      </c>
      <c r="AU422" s="186" t="s">
        <v>85</v>
      </c>
      <c r="AY422" s="19" t="s">
        <v>147</v>
      </c>
      <c r="BE422" s="187">
        <f>IF(N422="základní",J422,0)</f>
        <v>0</v>
      </c>
      <c r="BF422" s="187">
        <f>IF(N422="snížená",J422,0)</f>
        <v>0</v>
      </c>
      <c r="BG422" s="187">
        <f>IF(N422="zákl. přenesená",J422,0)</f>
        <v>0</v>
      </c>
      <c r="BH422" s="187">
        <f>IF(N422="sníž. přenesená",J422,0)</f>
        <v>0</v>
      </c>
      <c r="BI422" s="187">
        <f>IF(N422="nulová",J422,0)</f>
        <v>0</v>
      </c>
      <c r="BJ422" s="19" t="s">
        <v>83</v>
      </c>
      <c r="BK422" s="187">
        <f>ROUND(I422*H422,2)</f>
        <v>0</v>
      </c>
      <c r="BL422" s="19" t="s">
        <v>154</v>
      </c>
      <c r="BM422" s="186" t="s">
        <v>531</v>
      </c>
    </row>
    <row r="423" spans="2:51" s="14" customFormat="1" ht="11.25">
      <c r="B423" s="204"/>
      <c r="C423" s="205"/>
      <c r="D423" s="195" t="s">
        <v>158</v>
      </c>
      <c r="E423" s="205"/>
      <c r="F423" s="207" t="s">
        <v>532</v>
      </c>
      <c r="G423" s="205"/>
      <c r="H423" s="208">
        <v>0.183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158</v>
      </c>
      <c r="AU423" s="214" t="s">
        <v>85</v>
      </c>
      <c r="AV423" s="14" t="s">
        <v>85</v>
      </c>
      <c r="AW423" s="14" t="s">
        <v>4</v>
      </c>
      <c r="AX423" s="14" t="s">
        <v>83</v>
      </c>
      <c r="AY423" s="214" t="s">
        <v>147</v>
      </c>
    </row>
    <row r="424" spans="1:65" s="2" customFormat="1" ht="24.2" customHeight="1">
      <c r="A424" s="36"/>
      <c r="B424" s="37"/>
      <c r="C424" s="175" t="s">
        <v>533</v>
      </c>
      <c r="D424" s="175" t="s">
        <v>149</v>
      </c>
      <c r="E424" s="176" t="s">
        <v>534</v>
      </c>
      <c r="F424" s="177" t="s">
        <v>535</v>
      </c>
      <c r="G424" s="178" t="s">
        <v>346</v>
      </c>
      <c r="H424" s="179">
        <v>17.16</v>
      </c>
      <c r="I424" s="180"/>
      <c r="J424" s="181">
        <f>ROUND(I424*H424,2)</f>
        <v>0</v>
      </c>
      <c r="K424" s="177" t="s">
        <v>153</v>
      </c>
      <c r="L424" s="41"/>
      <c r="M424" s="182" t="s">
        <v>21</v>
      </c>
      <c r="N424" s="183" t="s">
        <v>46</v>
      </c>
      <c r="O424" s="66"/>
      <c r="P424" s="184">
        <f>O424*H424</f>
        <v>0</v>
      </c>
      <c r="Q424" s="184">
        <v>0.0221285</v>
      </c>
      <c r="R424" s="184">
        <f>Q424*H424</f>
        <v>0.37972506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154</v>
      </c>
      <c r="AT424" s="186" t="s">
        <v>149</v>
      </c>
      <c r="AU424" s="186" t="s">
        <v>85</v>
      </c>
      <c r="AY424" s="19" t="s">
        <v>147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83</v>
      </c>
      <c r="BK424" s="187">
        <f>ROUND(I424*H424,2)</f>
        <v>0</v>
      </c>
      <c r="BL424" s="19" t="s">
        <v>154</v>
      </c>
      <c r="BM424" s="186" t="s">
        <v>536</v>
      </c>
    </row>
    <row r="425" spans="1:47" s="2" customFormat="1" ht="11.25">
      <c r="A425" s="36"/>
      <c r="B425" s="37"/>
      <c r="C425" s="38"/>
      <c r="D425" s="188" t="s">
        <v>156</v>
      </c>
      <c r="E425" s="38"/>
      <c r="F425" s="189" t="s">
        <v>537</v>
      </c>
      <c r="G425" s="38"/>
      <c r="H425" s="38"/>
      <c r="I425" s="190"/>
      <c r="J425" s="38"/>
      <c r="K425" s="38"/>
      <c r="L425" s="41"/>
      <c r="M425" s="191"/>
      <c r="N425" s="192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156</v>
      </c>
      <c r="AU425" s="19" t="s">
        <v>85</v>
      </c>
    </row>
    <row r="426" spans="2:51" s="13" customFormat="1" ht="11.25">
      <c r="B426" s="193"/>
      <c r="C426" s="194"/>
      <c r="D426" s="195" t="s">
        <v>158</v>
      </c>
      <c r="E426" s="196" t="s">
        <v>21</v>
      </c>
      <c r="F426" s="197" t="s">
        <v>326</v>
      </c>
      <c r="G426" s="194"/>
      <c r="H426" s="196" t="s">
        <v>21</v>
      </c>
      <c r="I426" s="198"/>
      <c r="J426" s="194"/>
      <c r="K426" s="194"/>
      <c r="L426" s="199"/>
      <c r="M426" s="200"/>
      <c r="N426" s="201"/>
      <c r="O426" s="201"/>
      <c r="P426" s="201"/>
      <c r="Q426" s="201"/>
      <c r="R426" s="201"/>
      <c r="S426" s="201"/>
      <c r="T426" s="202"/>
      <c r="AT426" s="203" t="s">
        <v>158</v>
      </c>
      <c r="AU426" s="203" t="s">
        <v>85</v>
      </c>
      <c r="AV426" s="13" t="s">
        <v>83</v>
      </c>
      <c r="AW426" s="13" t="s">
        <v>36</v>
      </c>
      <c r="AX426" s="13" t="s">
        <v>75</v>
      </c>
      <c r="AY426" s="203" t="s">
        <v>147</v>
      </c>
    </row>
    <row r="427" spans="2:51" s="14" customFormat="1" ht="11.25">
      <c r="B427" s="204"/>
      <c r="C427" s="205"/>
      <c r="D427" s="195" t="s">
        <v>158</v>
      </c>
      <c r="E427" s="206" t="s">
        <v>21</v>
      </c>
      <c r="F427" s="207" t="s">
        <v>538</v>
      </c>
      <c r="G427" s="205"/>
      <c r="H427" s="208">
        <v>22.98</v>
      </c>
      <c r="I427" s="209"/>
      <c r="J427" s="205"/>
      <c r="K427" s="205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158</v>
      </c>
      <c r="AU427" s="214" t="s">
        <v>85</v>
      </c>
      <c r="AV427" s="14" t="s">
        <v>85</v>
      </c>
      <c r="AW427" s="14" t="s">
        <v>36</v>
      </c>
      <c r="AX427" s="14" t="s">
        <v>75</v>
      </c>
      <c r="AY427" s="214" t="s">
        <v>147</v>
      </c>
    </row>
    <row r="428" spans="2:51" s="14" customFormat="1" ht="11.25">
      <c r="B428" s="204"/>
      <c r="C428" s="205"/>
      <c r="D428" s="195" t="s">
        <v>158</v>
      </c>
      <c r="E428" s="206" t="s">
        <v>21</v>
      </c>
      <c r="F428" s="207" t="s">
        <v>539</v>
      </c>
      <c r="G428" s="205"/>
      <c r="H428" s="208">
        <v>-5.82</v>
      </c>
      <c r="I428" s="209"/>
      <c r="J428" s="205"/>
      <c r="K428" s="205"/>
      <c r="L428" s="210"/>
      <c r="M428" s="211"/>
      <c r="N428" s="212"/>
      <c r="O428" s="212"/>
      <c r="P428" s="212"/>
      <c r="Q428" s="212"/>
      <c r="R428" s="212"/>
      <c r="S428" s="212"/>
      <c r="T428" s="213"/>
      <c r="AT428" s="214" t="s">
        <v>158</v>
      </c>
      <c r="AU428" s="214" t="s">
        <v>85</v>
      </c>
      <c r="AV428" s="14" t="s">
        <v>85</v>
      </c>
      <c r="AW428" s="14" t="s">
        <v>36</v>
      </c>
      <c r="AX428" s="14" t="s">
        <v>75</v>
      </c>
      <c r="AY428" s="214" t="s">
        <v>147</v>
      </c>
    </row>
    <row r="429" spans="2:51" s="15" customFormat="1" ht="11.25">
      <c r="B429" s="215"/>
      <c r="C429" s="216"/>
      <c r="D429" s="195" t="s">
        <v>158</v>
      </c>
      <c r="E429" s="217" t="s">
        <v>21</v>
      </c>
      <c r="F429" s="218" t="s">
        <v>161</v>
      </c>
      <c r="G429" s="216"/>
      <c r="H429" s="219">
        <v>17.16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158</v>
      </c>
      <c r="AU429" s="225" t="s">
        <v>85</v>
      </c>
      <c r="AV429" s="15" t="s">
        <v>154</v>
      </c>
      <c r="AW429" s="15" t="s">
        <v>36</v>
      </c>
      <c r="AX429" s="15" t="s">
        <v>83</v>
      </c>
      <c r="AY429" s="225" t="s">
        <v>147</v>
      </c>
    </row>
    <row r="430" spans="1:65" s="2" customFormat="1" ht="16.5" customHeight="1">
      <c r="A430" s="36"/>
      <c r="B430" s="37"/>
      <c r="C430" s="175" t="s">
        <v>540</v>
      </c>
      <c r="D430" s="175" t="s">
        <v>149</v>
      </c>
      <c r="E430" s="176" t="s">
        <v>541</v>
      </c>
      <c r="F430" s="177" t="s">
        <v>542</v>
      </c>
      <c r="G430" s="178" t="s">
        <v>164</v>
      </c>
      <c r="H430" s="179">
        <v>2.421</v>
      </c>
      <c r="I430" s="180"/>
      <c r="J430" s="181">
        <f>ROUND(I430*H430,2)</f>
        <v>0</v>
      </c>
      <c r="K430" s="177" t="s">
        <v>153</v>
      </c>
      <c r="L430" s="41"/>
      <c r="M430" s="182" t="s">
        <v>21</v>
      </c>
      <c r="N430" s="183" t="s">
        <v>46</v>
      </c>
      <c r="O430" s="66"/>
      <c r="P430" s="184">
        <f>O430*H430</f>
        <v>0</v>
      </c>
      <c r="Q430" s="184">
        <v>2.501975</v>
      </c>
      <c r="R430" s="184">
        <f>Q430*H430</f>
        <v>6.057281474999999</v>
      </c>
      <c r="S430" s="184">
        <v>0</v>
      </c>
      <c r="T430" s="185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6" t="s">
        <v>154</v>
      </c>
      <c r="AT430" s="186" t="s">
        <v>149</v>
      </c>
      <c r="AU430" s="186" t="s">
        <v>85</v>
      </c>
      <c r="AY430" s="19" t="s">
        <v>147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9" t="s">
        <v>83</v>
      </c>
      <c r="BK430" s="187">
        <f>ROUND(I430*H430,2)</f>
        <v>0</v>
      </c>
      <c r="BL430" s="19" t="s">
        <v>154</v>
      </c>
      <c r="BM430" s="186" t="s">
        <v>543</v>
      </c>
    </row>
    <row r="431" spans="1:47" s="2" customFormat="1" ht="11.25">
      <c r="A431" s="36"/>
      <c r="B431" s="37"/>
      <c r="C431" s="38"/>
      <c r="D431" s="188" t="s">
        <v>156</v>
      </c>
      <c r="E431" s="38"/>
      <c r="F431" s="189" t="s">
        <v>544</v>
      </c>
      <c r="G431" s="38"/>
      <c r="H431" s="38"/>
      <c r="I431" s="190"/>
      <c r="J431" s="38"/>
      <c r="K431" s="38"/>
      <c r="L431" s="41"/>
      <c r="M431" s="191"/>
      <c r="N431" s="192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156</v>
      </c>
      <c r="AU431" s="19" t="s">
        <v>85</v>
      </c>
    </row>
    <row r="432" spans="2:51" s="13" customFormat="1" ht="11.25">
      <c r="B432" s="193"/>
      <c r="C432" s="194"/>
      <c r="D432" s="195" t="s">
        <v>158</v>
      </c>
      <c r="E432" s="196" t="s">
        <v>21</v>
      </c>
      <c r="F432" s="197" t="s">
        <v>545</v>
      </c>
      <c r="G432" s="194"/>
      <c r="H432" s="196" t="s">
        <v>21</v>
      </c>
      <c r="I432" s="198"/>
      <c r="J432" s="194"/>
      <c r="K432" s="194"/>
      <c r="L432" s="199"/>
      <c r="M432" s="200"/>
      <c r="N432" s="201"/>
      <c r="O432" s="201"/>
      <c r="P432" s="201"/>
      <c r="Q432" s="201"/>
      <c r="R432" s="201"/>
      <c r="S432" s="201"/>
      <c r="T432" s="202"/>
      <c r="AT432" s="203" t="s">
        <v>158</v>
      </c>
      <c r="AU432" s="203" t="s">
        <v>85</v>
      </c>
      <c r="AV432" s="13" t="s">
        <v>83</v>
      </c>
      <c r="AW432" s="13" t="s">
        <v>36</v>
      </c>
      <c r="AX432" s="13" t="s">
        <v>75</v>
      </c>
      <c r="AY432" s="203" t="s">
        <v>147</v>
      </c>
    </row>
    <row r="433" spans="2:51" s="13" customFormat="1" ht="11.25">
      <c r="B433" s="193"/>
      <c r="C433" s="194"/>
      <c r="D433" s="195" t="s">
        <v>158</v>
      </c>
      <c r="E433" s="196" t="s">
        <v>21</v>
      </c>
      <c r="F433" s="197" t="s">
        <v>546</v>
      </c>
      <c r="G433" s="194"/>
      <c r="H433" s="196" t="s">
        <v>21</v>
      </c>
      <c r="I433" s="198"/>
      <c r="J433" s="194"/>
      <c r="K433" s="194"/>
      <c r="L433" s="199"/>
      <c r="M433" s="200"/>
      <c r="N433" s="201"/>
      <c r="O433" s="201"/>
      <c r="P433" s="201"/>
      <c r="Q433" s="201"/>
      <c r="R433" s="201"/>
      <c r="S433" s="201"/>
      <c r="T433" s="202"/>
      <c r="AT433" s="203" t="s">
        <v>158</v>
      </c>
      <c r="AU433" s="203" t="s">
        <v>85</v>
      </c>
      <c r="AV433" s="13" t="s">
        <v>83</v>
      </c>
      <c r="AW433" s="13" t="s">
        <v>36</v>
      </c>
      <c r="AX433" s="13" t="s">
        <v>75</v>
      </c>
      <c r="AY433" s="203" t="s">
        <v>147</v>
      </c>
    </row>
    <row r="434" spans="2:51" s="14" customFormat="1" ht="11.25">
      <c r="B434" s="204"/>
      <c r="C434" s="205"/>
      <c r="D434" s="195" t="s">
        <v>158</v>
      </c>
      <c r="E434" s="206" t="s">
        <v>21</v>
      </c>
      <c r="F434" s="207" t="s">
        <v>547</v>
      </c>
      <c r="G434" s="205"/>
      <c r="H434" s="208">
        <v>0.172</v>
      </c>
      <c r="I434" s="209"/>
      <c r="J434" s="205"/>
      <c r="K434" s="205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158</v>
      </c>
      <c r="AU434" s="214" t="s">
        <v>85</v>
      </c>
      <c r="AV434" s="14" t="s">
        <v>85</v>
      </c>
      <c r="AW434" s="14" t="s">
        <v>36</v>
      </c>
      <c r="AX434" s="14" t="s">
        <v>75</v>
      </c>
      <c r="AY434" s="214" t="s">
        <v>147</v>
      </c>
    </row>
    <row r="435" spans="2:51" s="14" customFormat="1" ht="11.25">
      <c r="B435" s="204"/>
      <c r="C435" s="205"/>
      <c r="D435" s="195" t="s">
        <v>158</v>
      </c>
      <c r="E435" s="206" t="s">
        <v>21</v>
      </c>
      <c r="F435" s="207" t="s">
        <v>548</v>
      </c>
      <c r="G435" s="205"/>
      <c r="H435" s="208">
        <v>0.179</v>
      </c>
      <c r="I435" s="209"/>
      <c r="J435" s="205"/>
      <c r="K435" s="205"/>
      <c r="L435" s="210"/>
      <c r="M435" s="211"/>
      <c r="N435" s="212"/>
      <c r="O435" s="212"/>
      <c r="P435" s="212"/>
      <c r="Q435" s="212"/>
      <c r="R435" s="212"/>
      <c r="S435" s="212"/>
      <c r="T435" s="213"/>
      <c r="AT435" s="214" t="s">
        <v>158</v>
      </c>
      <c r="AU435" s="214" t="s">
        <v>85</v>
      </c>
      <c r="AV435" s="14" t="s">
        <v>85</v>
      </c>
      <c r="AW435" s="14" t="s">
        <v>36</v>
      </c>
      <c r="AX435" s="14" t="s">
        <v>75</v>
      </c>
      <c r="AY435" s="214" t="s">
        <v>147</v>
      </c>
    </row>
    <row r="436" spans="2:51" s="14" customFormat="1" ht="11.25">
      <c r="B436" s="204"/>
      <c r="C436" s="205"/>
      <c r="D436" s="195" t="s">
        <v>158</v>
      </c>
      <c r="E436" s="206" t="s">
        <v>21</v>
      </c>
      <c r="F436" s="207" t="s">
        <v>549</v>
      </c>
      <c r="G436" s="205"/>
      <c r="H436" s="208">
        <v>0.105</v>
      </c>
      <c r="I436" s="209"/>
      <c r="J436" s="205"/>
      <c r="K436" s="205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158</v>
      </c>
      <c r="AU436" s="214" t="s">
        <v>85</v>
      </c>
      <c r="AV436" s="14" t="s">
        <v>85</v>
      </c>
      <c r="AW436" s="14" t="s">
        <v>36</v>
      </c>
      <c r="AX436" s="14" t="s">
        <v>75</v>
      </c>
      <c r="AY436" s="214" t="s">
        <v>147</v>
      </c>
    </row>
    <row r="437" spans="2:51" s="16" customFormat="1" ht="11.25">
      <c r="B437" s="226"/>
      <c r="C437" s="227"/>
      <c r="D437" s="195" t="s">
        <v>158</v>
      </c>
      <c r="E437" s="228" t="s">
        <v>21</v>
      </c>
      <c r="F437" s="229" t="s">
        <v>196</v>
      </c>
      <c r="G437" s="227"/>
      <c r="H437" s="230">
        <v>0.45599999999999996</v>
      </c>
      <c r="I437" s="231"/>
      <c r="J437" s="227"/>
      <c r="K437" s="227"/>
      <c r="L437" s="232"/>
      <c r="M437" s="233"/>
      <c r="N437" s="234"/>
      <c r="O437" s="234"/>
      <c r="P437" s="234"/>
      <c r="Q437" s="234"/>
      <c r="R437" s="234"/>
      <c r="S437" s="234"/>
      <c r="T437" s="235"/>
      <c r="AT437" s="236" t="s">
        <v>158</v>
      </c>
      <c r="AU437" s="236" t="s">
        <v>85</v>
      </c>
      <c r="AV437" s="16" t="s">
        <v>170</v>
      </c>
      <c r="AW437" s="16" t="s">
        <v>36</v>
      </c>
      <c r="AX437" s="16" t="s">
        <v>75</v>
      </c>
      <c r="AY437" s="236" t="s">
        <v>147</v>
      </c>
    </row>
    <row r="438" spans="2:51" s="13" customFormat="1" ht="11.25">
      <c r="B438" s="193"/>
      <c r="C438" s="194"/>
      <c r="D438" s="195" t="s">
        <v>158</v>
      </c>
      <c r="E438" s="196" t="s">
        <v>21</v>
      </c>
      <c r="F438" s="197" t="s">
        <v>550</v>
      </c>
      <c r="G438" s="194"/>
      <c r="H438" s="196" t="s">
        <v>21</v>
      </c>
      <c r="I438" s="198"/>
      <c r="J438" s="194"/>
      <c r="K438" s="194"/>
      <c r="L438" s="199"/>
      <c r="M438" s="200"/>
      <c r="N438" s="201"/>
      <c r="O438" s="201"/>
      <c r="P438" s="201"/>
      <c r="Q438" s="201"/>
      <c r="R438" s="201"/>
      <c r="S438" s="201"/>
      <c r="T438" s="202"/>
      <c r="AT438" s="203" t="s">
        <v>158</v>
      </c>
      <c r="AU438" s="203" t="s">
        <v>85</v>
      </c>
      <c r="AV438" s="13" t="s">
        <v>83</v>
      </c>
      <c r="AW438" s="13" t="s">
        <v>36</v>
      </c>
      <c r="AX438" s="13" t="s">
        <v>75</v>
      </c>
      <c r="AY438" s="203" t="s">
        <v>147</v>
      </c>
    </row>
    <row r="439" spans="2:51" s="14" customFormat="1" ht="11.25">
      <c r="B439" s="204"/>
      <c r="C439" s="205"/>
      <c r="D439" s="195" t="s">
        <v>158</v>
      </c>
      <c r="E439" s="206" t="s">
        <v>21</v>
      </c>
      <c r="F439" s="207" t="s">
        <v>551</v>
      </c>
      <c r="G439" s="205"/>
      <c r="H439" s="208">
        <v>0.403</v>
      </c>
      <c r="I439" s="209"/>
      <c r="J439" s="205"/>
      <c r="K439" s="205"/>
      <c r="L439" s="210"/>
      <c r="M439" s="211"/>
      <c r="N439" s="212"/>
      <c r="O439" s="212"/>
      <c r="P439" s="212"/>
      <c r="Q439" s="212"/>
      <c r="R439" s="212"/>
      <c r="S439" s="212"/>
      <c r="T439" s="213"/>
      <c r="AT439" s="214" t="s">
        <v>158</v>
      </c>
      <c r="AU439" s="214" t="s">
        <v>85</v>
      </c>
      <c r="AV439" s="14" t="s">
        <v>85</v>
      </c>
      <c r="AW439" s="14" t="s">
        <v>36</v>
      </c>
      <c r="AX439" s="14" t="s">
        <v>75</v>
      </c>
      <c r="AY439" s="214" t="s">
        <v>147</v>
      </c>
    </row>
    <row r="440" spans="2:51" s="14" customFormat="1" ht="11.25">
      <c r="B440" s="204"/>
      <c r="C440" s="205"/>
      <c r="D440" s="195" t="s">
        <v>158</v>
      </c>
      <c r="E440" s="206" t="s">
        <v>21</v>
      </c>
      <c r="F440" s="207" t="s">
        <v>552</v>
      </c>
      <c r="G440" s="205"/>
      <c r="H440" s="208">
        <v>0.244</v>
      </c>
      <c r="I440" s="209"/>
      <c r="J440" s="205"/>
      <c r="K440" s="205"/>
      <c r="L440" s="210"/>
      <c r="M440" s="211"/>
      <c r="N440" s="212"/>
      <c r="O440" s="212"/>
      <c r="P440" s="212"/>
      <c r="Q440" s="212"/>
      <c r="R440" s="212"/>
      <c r="S440" s="212"/>
      <c r="T440" s="213"/>
      <c r="AT440" s="214" t="s">
        <v>158</v>
      </c>
      <c r="AU440" s="214" t="s">
        <v>85</v>
      </c>
      <c r="AV440" s="14" t="s">
        <v>85</v>
      </c>
      <c r="AW440" s="14" t="s">
        <v>36</v>
      </c>
      <c r="AX440" s="14" t="s">
        <v>75</v>
      </c>
      <c r="AY440" s="214" t="s">
        <v>147</v>
      </c>
    </row>
    <row r="441" spans="2:51" s="14" customFormat="1" ht="11.25">
      <c r="B441" s="204"/>
      <c r="C441" s="205"/>
      <c r="D441" s="195" t="s">
        <v>158</v>
      </c>
      <c r="E441" s="206" t="s">
        <v>21</v>
      </c>
      <c r="F441" s="207" t="s">
        <v>553</v>
      </c>
      <c r="G441" s="205"/>
      <c r="H441" s="208">
        <v>1.318</v>
      </c>
      <c r="I441" s="209"/>
      <c r="J441" s="205"/>
      <c r="K441" s="205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158</v>
      </c>
      <c r="AU441" s="214" t="s">
        <v>85</v>
      </c>
      <c r="AV441" s="14" t="s">
        <v>85</v>
      </c>
      <c r="AW441" s="14" t="s">
        <v>36</v>
      </c>
      <c r="AX441" s="14" t="s">
        <v>75</v>
      </c>
      <c r="AY441" s="214" t="s">
        <v>147</v>
      </c>
    </row>
    <row r="442" spans="2:51" s="16" customFormat="1" ht="11.25">
      <c r="B442" s="226"/>
      <c r="C442" s="227"/>
      <c r="D442" s="195" t="s">
        <v>158</v>
      </c>
      <c r="E442" s="228" t="s">
        <v>21</v>
      </c>
      <c r="F442" s="229" t="s">
        <v>196</v>
      </c>
      <c r="G442" s="227"/>
      <c r="H442" s="230">
        <v>1.965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AT442" s="236" t="s">
        <v>158</v>
      </c>
      <c r="AU442" s="236" t="s">
        <v>85</v>
      </c>
      <c r="AV442" s="16" t="s">
        <v>170</v>
      </c>
      <c r="AW442" s="16" t="s">
        <v>36</v>
      </c>
      <c r="AX442" s="16" t="s">
        <v>75</v>
      </c>
      <c r="AY442" s="236" t="s">
        <v>147</v>
      </c>
    </row>
    <row r="443" spans="2:51" s="15" customFormat="1" ht="11.25">
      <c r="B443" s="215"/>
      <c r="C443" s="216"/>
      <c r="D443" s="195" t="s">
        <v>158</v>
      </c>
      <c r="E443" s="217" t="s">
        <v>21</v>
      </c>
      <c r="F443" s="218" t="s">
        <v>161</v>
      </c>
      <c r="G443" s="216"/>
      <c r="H443" s="219">
        <v>2.4210000000000003</v>
      </c>
      <c r="I443" s="220"/>
      <c r="J443" s="216"/>
      <c r="K443" s="216"/>
      <c r="L443" s="221"/>
      <c r="M443" s="222"/>
      <c r="N443" s="223"/>
      <c r="O443" s="223"/>
      <c r="P443" s="223"/>
      <c r="Q443" s="223"/>
      <c r="R443" s="223"/>
      <c r="S443" s="223"/>
      <c r="T443" s="224"/>
      <c r="AT443" s="225" t="s">
        <v>158</v>
      </c>
      <c r="AU443" s="225" t="s">
        <v>85</v>
      </c>
      <c r="AV443" s="15" t="s">
        <v>154</v>
      </c>
      <c r="AW443" s="15" t="s">
        <v>36</v>
      </c>
      <c r="AX443" s="15" t="s">
        <v>83</v>
      </c>
      <c r="AY443" s="225" t="s">
        <v>147</v>
      </c>
    </row>
    <row r="444" spans="1:65" s="2" customFormat="1" ht="16.5" customHeight="1">
      <c r="A444" s="36"/>
      <c r="B444" s="37"/>
      <c r="C444" s="175" t="s">
        <v>554</v>
      </c>
      <c r="D444" s="175" t="s">
        <v>149</v>
      </c>
      <c r="E444" s="176" t="s">
        <v>555</v>
      </c>
      <c r="F444" s="177" t="s">
        <v>556</v>
      </c>
      <c r="G444" s="178" t="s">
        <v>152</v>
      </c>
      <c r="H444" s="179">
        <v>17.784</v>
      </c>
      <c r="I444" s="180"/>
      <c r="J444" s="181">
        <f>ROUND(I444*H444,2)</f>
        <v>0</v>
      </c>
      <c r="K444" s="177" t="s">
        <v>153</v>
      </c>
      <c r="L444" s="41"/>
      <c r="M444" s="182" t="s">
        <v>21</v>
      </c>
      <c r="N444" s="183" t="s">
        <v>46</v>
      </c>
      <c r="O444" s="66"/>
      <c r="P444" s="184">
        <f>O444*H444</f>
        <v>0</v>
      </c>
      <c r="Q444" s="184">
        <v>0.00576464</v>
      </c>
      <c r="R444" s="184">
        <f>Q444*H444</f>
        <v>0.10251835775999998</v>
      </c>
      <c r="S444" s="184">
        <v>0</v>
      </c>
      <c r="T444" s="185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154</v>
      </c>
      <c r="AT444" s="186" t="s">
        <v>149</v>
      </c>
      <c r="AU444" s="186" t="s">
        <v>85</v>
      </c>
      <c r="AY444" s="19" t="s">
        <v>147</v>
      </c>
      <c r="BE444" s="187">
        <f>IF(N444="základní",J444,0)</f>
        <v>0</v>
      </c>
      <c r="BF444" s="187">
        <f>IF(N444="snížená",J444,0)</f>
        <v>0</v>
      </c>
      <c r="BG444" s="187">
        <f>IF(N444="zákl. přenesená",J444,0)</f>
        <v>0</v>
      </c>
      <c r="BH444" s="187">
        <f>IF(N444="sníž. přenesená",J444,0)</f>
        <v>0</v>
      </c>
      <c r="BI444" s="187">
        <f>IF(N444="nulová",J444,0)</f>
        <v>0</v>
      </c>
      <c r="BJ444" s="19" t="s">
        <v>83</v>
      </c>
      <c r="BK444" s="187">
        <f>ROUND(I444*H444,2)</f>
        <v>0</v>
      </c>
      <c r="BL444" s="19" t="s">
        <v>154</v>
      </c>
      <c r="BM444" s="186" t="s">
        <v>557</v>
      </c>
    </row>
    <row r="445" spans="1:47" s="2" customFormat="1" ht="11.25">
      <c r="A445" s="36"/>
      <c r="B445" s="37"/>
      <c r="C445" s="38"/>
      <c r="D445" s="188" t="s">
        <v>156</v>
      </c>
      <c r="E445" s="38"/>
      <c r="F445" s="189" t="s">
        <v>558</v>
      </c>
      <c r="G445" s="38"/>
      <c r="H445" s="38"/>
      <c r="I445" s="190"/>
      <c r="J445" s="38"/>
      <c r="K445" s="38"/>
      <c r="L445" s="41"/>
      <c r="M445" s="191"/>
      <c r="N445" s="192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156</v>
      </c>
      <c r="AU445" s="19" t="s">
        <v>85</v>
      </c>
    </row>
    <row r="446" spans="2:51" s="13" customFormat="1" ht="11.25">
      <c r="B446" s="193"/>
      <c r="C446" s="194"/>
      <c r="D446" s="195" t="s">
        <v>158</v>
      </c>
      <c r="E446" s="196" t="s">
        <v>21</v>
      </c>
      <c r="F446" s="197" t="s">
        <v>545</v>
      </c>
      <c r="G446" s="194"/>
      <c r="H446" s="196" t="s">
        <v>21</v>
      </c>
      <c r="I446" s="198"/>
      <c r="J446" s="194"/>
      <c r="K446" s="194"/>
      <c r="L446" s="199"/>
      <c r="M446" s="200"/>
      <c r="N446" s="201"/>
      <c r="O446" s="201"/>
      <c r="P446" s="201"/>
      <c r="Q446" s="201"/>
      <c r="R446" s="201"/>
      <c r="S446" s="201"/>
      <c r="T446" s="202"/>
      <c r="AT446" s="203" t="s">
        <v>158</v>
      </c>
      <c r="AU446" s="203" t="s">
        <v>85</v>
      </c>
      <c r="AV446" s="13" t="s">
        <v>83</v>
      </c>
      <c r="AW446" s="13" t="s">
        <v>36</v>
      </c>
      <c r="AX446" s="13" t="s">
        <v>75</v>
      </c>
      <c r="AY446" s="203" t="s">
        <v>147</v>
      </c>
    </row>
    <row r="447" spans="2:51" s="13" customFormat="1" ht="11.25">
      <c r="B447" s="193"/>
      <c r="C447" s="194"/>
      <c r="D447" s="195" t="s">
        <v>158</v>
      </c>
      <c r="E447" s="196" t="s">
        <v>21</v>
      </c>
      <c r="F447" s="197" t="s">
        <v>546</v>
      </c>
      <c r="G447" s="194"/>
      <c r="H447" s="196" t="s">
        <v>21</v>
      </c>
      <c r="I447" s="198"/>
      <c r="J447" s="194"/>
      <c r="K447" s="194"/>
      <c r="L447" s="199"/>
      <c r="M447" s="200"/>
      <c r="N447" s="201"/>
      <c r="O447" s="201"/>
      <c r="P447" s="201"/>
      <c r="Q447" s="201"/>
      <c r="R447" s="201"/>
      <c r="S447" s="201"/>
      <c r="T447" s="202"/>
      <c r="AT447" s="203" t="s">
        <v>158</v>
      </c>
      <c r="AU447" s="203" t="s">
        <v>85</v>
      </c>
      <c r="AV447" s="13" t="s">
        <v>83</v>
      </c>
      <c r="AW447" s="13" t="s">
        <v>36</v>
      </c>
      <c r="AX447" s="13" t="s">
        <v>75</v>
      </c>
      <c r="AY447" s="203" t="s">
        <v>147</v>
      </c>
    </row>
    <row r="448" spans="2:51" s="14" customFormat="1" ht="11.25">
      <c r="B448" s="204"/>
      <c r="C448" s="205"/>
      <c r="D448" s="195" t="s">
        <v>158</v>
      </c>
      <c r="E448" s="206" t="s">
        <v>21</v>
      </c>
      <c r="F448" s="207" t="s">
        <v>559</v>
      </c>
      <c r="G448" s="205"/>
      <c r="H448" s="208">
        <v>1.32</v>
      </c>
      <c r="I448" s="209"/>
      <c r="J448" s="205"/>
      <c r="K448" s="205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158</v>
      </c>
      <c r="AU448" s="214" t="s">
        <v>85</v>
      </c>
      <c r="AV448" s="14" t="s">
        <v>85</v>
      </c>
      <c r="AW448" s="14" t="s">
        <v>36</v>
      </c>
      <c r="AX448" s="14" t="s">
        <v>75</v>
      </c>
      <c r="AY448" s="214" t="s">
        <v>147</v>
      </c>
    </row>
    <row r="449" spans="2:51" s="14" customFormat="1" ht="11.25">
      <c r="B449" s="204"/>
      <c r="C449" s="205"/>
      <c r="D449" s="195" t="s">
        <v>158</v>
      </c>
      <c r="E449" s="206" t="s">
        <v>21</v>
      </c>
      <c r="F449" s="207" t="s">
        <v>560</v>
      </c>
      <c r="G449" s="205"/>
      <c r="H449" s="208">
        <v>0.813</v>
      </c>
      <c r="I449" s="209"/>
      <c r="J449" s="205"/>
      <c r="K449" s="205"/>
      <c r="L449" s="210"/>
      <c r="M449" s="211"/>
      <c r="N449" s="212"/>
      <c r="O449" s="212"/>
      <c r="P449" s="212"/>
      <c r="Q449" s="212"/>
      <c r="R449" s="212"/>
      <c r="S449" s="212"/>
      <c r="T449" s="213"/>
      <c r="AT449" s="214" t="s">
        <v>158</v>
      </c>
      <c r="AU449" s="214" t="s">
        <v>85</v>
      </c>
      <c r="AV449" s="14" t="s">
        <v>85</v>
      </c>
      <c r="AW449" s="14" t="s">
        <v>36</v>
      </c>
      <c r="AX449" s="14" t="s">
        <v>75</v>
      </c>
      <c r="AY449" s="214" t="s">
        <v>147</v>
      </c>
    </row>
    <row r="450" spans="2:51" s="14" customFormat="1" ht="11.25">
      <c r="B450" s="204"/>
      <c r="C450" s="205"/>
      <c r="D450" s="195" t="s">
        <v>158</v>
      </c>
      <c r="E450" s="206" t="s">
        <v>21</v>
      </c>
      <c r="F450" s="207" t="s">
        <v>561</v>
      </c>
      <c r="G450" s="205"/>
      <c r="H450" s="208">
        <v>0.698</v>
      </c>
      <c r="I450" s="209"/>
      <c r="J450" s="205"/>
      <c r="K450" s="205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158</v>
      </c>
      <c r="AU450" s="214" t="s">
        <v>85</v>
      </c>
      <c r="AV450" s="14" t="s">
        <v>85</v>
      </c>
      <c r="AW450" s="14" t="s">
        <v>36</v>
      </c>
      <c r="AX450" s="14" t="s">
        <v>75</v>
      </c>
      <c r="AY450" s="214" t="s">
        <v>147</v>
      </c>
    </row>
    <row r="451" spans="2:51" s="16" customFormat="1" ht="11.25">
      <c r="B451" s="226"/>
      <c r="C451" s="227"/>
      <c r="D451" s="195" t="s">
        <v>158</v>
      </c>
      <c r="E451" s="228" t="s">
        <v>21</v>
      </c>
      <c r="F451" s="229" t="s">
        <v>196</v>
      </c>
      <c r="G451" s="227"/>
      <c r="H451" s="230">
        <v>2.831</v>
      </c>
      <c r="I451" s="231"/>
      <c r="J451" s="227"/>
      <c r="K451" s="227"/>
      <c r="L451" s="232"/>
      <c r="M451" s="233"/>
      <c r="N451" s="234"/>
      <c r="O451" s="234"/>
      <c r="P451" s="234"/>
      <c r="Q451" s="234"/>
      <c r="R451" s="234"/>
      <c r="S451" s="234"/>
      <c r="T451" s="235"/>
      <c r="AT451" s="236" t="s">
        <v>158</v>
      </c>
      <c r="AU451" s="236" t="s">
        <v>85</v>
      </c>
      <c r="AV451" s="16" t="s">
        <v>170</v>
      </c>
      <c r="AW451" s="16" t="s">
        <v>36</v>
      </c>
      <c r="AX451" s="16" t="s">
        <v>75</v>
      </c>
      <c r="AY451" s="236" t="s">
        <v>147</v>
      </c>
    </row>
    <row r="452" spans="2:51" s="13" customFormat="1" ht="11.25">
      <c r="B452" s="193"/>
      <c r="C452" s="194"/>
      <c r="D452" s="195" t="s">
        <v>158</v>
      </c>
      <c r="E452" s="196" t="s">
        <v>21</v>
      </c>
      <c r="F452" s="197" t="s">
        <v>550</v>
      </c>
      <c r="G452" s="194"/>
      <c r="H452" s="196" t="s">
        <v>21</v>
      </c>
      <c r="I452" s="198"/>
      <c r="J452" s="194"/>
      <c r="K452" s="194"/>
      <c r="L452" s="199"/>
      <c r="M452" s="200"/>
      <c r="N452" s="201"/>
      <c r="O452" s="201"/>
      <c r="P452" s="201"/>
      <c r="Q452" s="201"/>
      <c r="R452" s="201"/>
      <c r="S452" s="201"/>
      <c r="T452" s="202"/>
      <c r="AT452" s="203" t="s">
        <v>158</v>
      </c>
      <c r="AU452" s="203" t="s">
        <v>85</v>
      </c>
      <c r="AV452" s="13" t="s">
        <v>83</v>
      </c>
      <c r="AW452" s="13" t="s">
        <v>36</v>
      </c>
      <c r="AX452" s="13" t="s">
        <v>75</v>
      </c>
      <c r="AY452" s="203" t="s">
        <v>147</v>
      </c>
    </row>
    <row r="453" spans="2:51" s="14" customFormat="1" ht="11.25">
      <c r="B453" s="204"/>
      <c r="C453" s="205"/>
      <c r="D453" s="195" t="s">
        <v>158</v>
      </c>
      <c r="E453" s="206" t="s">
        <v>21</v>
      </c>
      <c r="F453" s="207" t="s">
        <v>562</v>
      </c>
      <c r="G453" s="205"/>
      <c r="H453" s="208">
        <v>2.177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158</v>
      </c>
      <c r="AU453" s="214" t="s">
        <v>85</v>
      </c>
      <c r="AV453" s="14" t="s">
        <v>85</v>
      </c>
      <c r="AW453" s="14" t="s">
        <v>36</v>
      </c>
      <c r="AX453" s="14" t="s">
        <v>75</v>
      </c>
      <c r="AY453" s="214" t="s">
        <v>147</v>
      </c>
    </row>
    <row r="454" spans="2:51" s="14" customFormat="1" ht="11.25">
      <c r="B454" s="204"/>
      <c r="C454" s="205"/>
      <c r="D454" s="195" t="s">
        <v>158</v>
      </c>
      <c r="E454" s="206" t="s">
        <v>21</v>
      </c>
      <c r="F454" s="207" t="s">
        <v>563</v>
      </c>
      <c r="G454" s="205"/>
      <c r="H454" s="208">
        <v>2.638</v>
      </c>
      <c r="I454" s="209"/>
      <c r="J454" s="205"/>
      <c r="K454" s="205"/>
      <c r="L454" s="210"/>
      <c r="M454" s="211"/>
      <c r="N454" s="212"/>
      <c r="O454" s="212"/>
      <c r="P454" s="212"/>
      <c r="Q454" s="212"/>
      <c r="R454" s="212"/>
      <c r="S454" s="212"/>
      <c r="T454" s="213"/>
      <c r="AT454" s="214" t="s">
        <v>158</v>
      </c>
      <c r="AU454" s="214" t="s">
        <v>85</v>
      </c>
      <c r="AV454" s="14" t="s">
        <v>85</v>
      </c>
      <c r="AW454" s="14" t="s">
        <v>36</v>
      </c>
      <c r="AX454" s="14" t="s">
        <v>75</v>
      </c>
      <c r="AY454" s="214" t="s">
        <v>147</v>
      </c>
    </row>
    <row r="455" spans="2:51" s="14" customFormat="1" ht="11.25">
      <c r="B455" s="204"/>
      <c r="C455" s="205"/>
      <c r="D455" s="195" t="s">
        <v>158</v>
      </c>
      <c r="E455" s="206" t="s">
        <v>21</v>
      </c>
      <c r="F455" s="207" t="s">
        <v>564</v>
      </c>
      <c r="G455" s="205"/>
      <c r="H455" s="208">
        <v>10.138</v>
      </c>
      <c r="I455" s="209"/>
      <c r="J455" s="205"/>
      <c r="K455" s="205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158</v>
      </c>
      <c r="AU455" s="214" t="s">
        <v>85</v>
      </c>
      <c r="AV455" s="14" t="s">
        <v>85</v>
      </c>
      <c r="AW455" s="14" t="s">
        <v>36</v>
      </c>
      <c r="AX455" s="14" t="s">
        <v>75</v>
      </c>
      <c r="AY455" s="214" t="s">
        <v>147</v>
      </c>
    </row>
    <row r="456" spans="2:51" s="16" customFormat="1" ht="11.25">
      <c r="B456" s="226"/>
      <c r="C456" s="227"/>
      <c r="D456" s="195" t="s">
        <v>158</v>
      </c>
      <c r="E456" s="228" t="s">
        <v>21</v>
      </c>
      <c r="F456" s="229" t="s">
        <v>196</v>
      </c>
      <c r="G456" s="227"/>
      <c r="H456" s="230">
        <v>14.953</v>
      </c>
      <c r="I456" s="231"/>
      <c r="J456" s="227"/>
      <c r="K456" s="227"/>
      <c r="L456" s="232"/>
      <c r="M456" s="233"/>
      <c r="N456" s="234"/>
      <c r="O456" s="234"/>
      <c r="P456" s="234"/>
      <c r="Q456" s="234"/>
      <c r="R456" s="234"/>
      <c r="S456" s="234"/>
      <c r="T456" s="235"/>
      <c r="AT456" s="236" t="s">
        <v>158</v>
      </c>
      <c r="AU456" s="236" t="s">
        <v>85</v>
      </c>
      <c r="AV456" s="16" t="s">
        <v>170</v>
      </c>
      <c r="AW456" s="16" t="s">
        <v>36</v>
      </c>
      <c r="AX456" s="16" t="s">
        <v>75</v>
      </c>
      <c r="AY456" s="236" t="s">
        <v>147</v>
      </c>
    </row>
    <row r="457" spans="2:51" s="15" customFormat="1" ht="11.25">
      <c r="B457" s="215"/>
      <c r="C457" s="216"/>
      <c r="D457" s="195" t="s">
        <v>158</v>
      </c>
      <c r="E457" s="217" t="s">
        <v>21</v>
      </c>
      <c r="F457" s="218" t="s">
        <v>161</v>
      </c>
      <c r="G457" s="216"/>
      <c r="H457" s="219">
        <v>17.784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158</v>
      </c>
      <c r="AU457" s="225" t="s">
        <v>85</v>
      </c>
      <c r="AV457" s="15" t="s">
        <v>154</v>
      </c>
      <c r="AW457" s="15" t="s">
        <v>36</v>
      </c>
      <c r="AX457" s="15" t="s">
        <v>83</v>
      </c>
      <c r="AY457" s="225" t="s">
        <v>147</v>
      </c>
    </row>
    <row r="458" spans="1:65" s="2" customFormat="1" ht="16.5" customHeight="1">
      <c r="A458" s="36"/>
      <c r="B458" s="37"/>
      <c r="C458" s="175" t="s">
        <v>565</v>
      </c>
      <c r="D458" s="175" t="s">
        <v>149</v>
      </c>
      <c r="E458" s="176" t="s">
        <v>566</v>
      </c>
      <c r="F458" s="177" t="s">
        <v>567</v>
      </c>
      <c r="G458" s="178" t="s">
        <v>152</v>
      </c>
      <c r="H458" s="179">
        <v>17.784</v>
      </c>
      <c r="I458" s="180"/>
      <c r="J458" s="181">
        <f>ROUND(I458*H458,2)</f>
        <v>0</v>
      </c>
      <c r="K458" s="177" t="s">
        <v>153</v>
      </c>
      <c r="L458" s="41"/>
      <c r="M458" s="182" t="s">
        <v>21</v>
      </c>
      <c r="N458" s="183" t="s">
        <v>46</v>
      </c>
      <c r="O458" s="66"/>
      <c r="P458" s="184">
        <f>O458*H458</f>
        <v>0</v>
      </c>
      <c r="Q458" s="184">
        <v>0</v>
      </c>
      <c r="R458" s="184">
        <f>Q458*H458</f>
        <v>0</v>
      </c>
      <c r="S458" s="184">
        <v>0</v>
      </c>
      <c r="T458" s="185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6" t="s">
        <v>154</v>
      </c>
      <c r="AT458" s="186" t="s">
        <v>149</v>
      </c>
      <c r="AU458" s="186" t="s">
        <v>85</v>
      </c>
      <c r="AY458" s="19" t="s">
        <v>147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9" t="s">
        <v>83</v>
      </c>
      <c r="BK458" s="187">
        <f>ROUND(I458*H458,2)</f>
        <v>0</v>
      </c>
      <c r="BL458" s="19" t="s">
        <v>154</v>
      </c>
      <c r="BM458" s="186" t="s">
        <v>568</v>
      </c>
    </row>
    <row r="459" spans="1:47" s="2" customFormat="1" ht="11.25">
      <c r="A459" s="36"/>
      <c r="B459" s="37"/>
      <c r="C459" s="38"/>
      <c r="D459" s="188" t="s">
        <v>156</v>
      </c>
      <c r="E459" s="38"/>
      <c r="F459" s="189" t="s">
        <v>569</v>
      </c>
      <c r="G459" s="38"/>
      <c r="H459" s="38"/>
      <c r="I459" s="190"/>
      <c r="J459" s="38"/>
      <c r="K459" s="38"/>
      <c r="L459" s="41"/>
      <c r="M459" s="191"/>
      <c r="N459" s="192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156</v>
      </c>
      <c r="AU459" s="19" t="s">
        <v>85</v>
      </c>
    </row>
    <row r="460" spans="1:65" s="2" customFormat="1" ht="16.5" customHeight="1">
      <c r="A460" s="36"/>
      <c r="B460" s="37"/>
      <c r="C460" s="175" t="s">
        <v>570</v>
      </c>
      <c r="D460" s="175" t="s">
        <v>149</v>
      </c>
      <c r="E460" s="176" t="s">
        <v>571</v>
      </c>
      <c r="F460" s="177" t="s">
        <v>572</v>
      </c>
      <c r="G460" s="178" t="s">
        <v>222</v>
      </c>
      <c r="H460" s="179">
        <v>0.169</v>
      </c>
      <c r="I460" s="180"/>
      <c r="J460" s="181">
        <f>ROUND(I460*H460,2)</f>
        <v>0</v>
      </c>
      <c r="K460" s="177" t="s">
        <v>153</v>
      </c>
      <c r="L460" s="41"/>
      <c r="M460" s="182" t="s">
        <v>21</v>
      </c>
      <c r="N460" s="183" t="s">
        <v>46</v>
      </c>
      <c r="O460" s="66"/>
      <c r="P460" s="184">
        <f>O460*H460</f>
        <v>0</v>
      </c>
      <c r="Q460" s="184">
        <v>1.05290568</v>
      </c>
      <c r="R460" s="184">
        <f>Q460*H460</f>
        <v>0.17794105992000003</v>
      </c>
      <c r="S460" s="184">
        <v>0</v>
      </c>
      <c r="T460" s="185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6" t="s">
        <v>154</v>
      </c>
      <c r="AT460" s="186" t="s">
        <v>149</v>
      </c>
      <c r="AU460" s="186" t="s">
        <v>85</v>
      </c>
      <c r="AY460" s="19" t="s">
        <v>147</v>
      </c>
      <c r="BE460" s="187">
        <f>IF(N460="základní",J460,0)</f>
        <v>0</v>
      </c>
      <c r="BF460" s="187">
        <f>IF(N460="snížená",J460,0)</f>
        <v>0</v>
      </c>
      <c r="BG460" s="187">
        <f>IF(N460="zákl. přenesená",J460,0)</f>
        <v>0</v>
      </c>
      <c r="BH460" s="187">
        <f>IF(N460="sníž. přenesená",J460,0)</f>
        <v>0</v>
      </c>
      <c r="BI460" s="187">
        <f>IF(N460="nulová",J460,0)</f>
        <v>0</v>
      </c>
      <c r="BJ460" s="19" t="s">
        <v>83</v>
      </c>
      <c r="BK460" s="187">
        <f>ROUND(I460*H460,2)</f>
        <v>0</v>
      </c>
      <c r="BL460" s="19" t="s">
        <v>154</v>
      </c>
      <c r="BM460" s="186" t="s">
        <v>573</v>
      </c>
    </row>
    <row r="461" spans="1:47" s="2" customFormat="1" ht="11.25">
      <c r="A461" s="36"/>
      <c r="B461" s="37"/>
      <c r="C461" s="38"/>
      <c r="D461" s="188" t="s">
        <v>156</v>
      </c>
      <c r="E461" s="38"/>
      <c r="F461" s="189" t="s">
        <v>574</v>
      </c>
      <c r="G461" s="38"/>
      <c r="H461" s="38"/>
      <c r="I461" s="190"/>
      <c r="J461" s="38"/>
      <c r="K461" s="38"/>
      <c r="L461" s="41"/>
      <c r="M461" s="191"/>
      <c r="N461" s="192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156</v>
      </c>
      <c r="AU461" s="19" t="s">
        <v>85</v>
      </c>
    </row>
    <row r="462" spans="2:51" s="13" customFormat="1" ht="11.25">
      <c r="B462" s="193"/>
      <c r="C462" s="194"/>
      <c r="D462" s="195" t="s">
        <v>158</v>
      </c>
      <c r="E462" s="196" t="s">
        <v>21</v>
      </c>
      <c r="F462" s="197" t="s">
        <v>575</v>
      </c>
      <c r="G462" s="194"/>
      <c r="H462" s="196" t="s">
        <v>21</v>
      </c>
      <c r="I462" s="198"/>
      <c r="J462" s="194"/>
      <c r="K462" s="194"/>
      <c r="L462" s="199"/>
      <c r="M462" s="200"/>
      <c r="N462" s="201"/>
      <c r="O462" s="201"/>
      <c r="P462" s="201"/>
      <c r="Q462" s="201"/>
      <c r="R462" s="201"/>
      <c r="S462" s="201"/>
      <c r="T462" s="202"/>
      <c r="AT462" s="203" t="s">
        <v>158</v>
      </c>
      <c r="AU462" s="203" t="s">
        <v>85</v>
      </c>
      <c r="AV462" s="13" t="s">
        <v>83</v>
      </c>
      <c r="AW462" s="13" t="s">
        <v>36</v>
      </c>
      <c r="AX462" s="13" t="s">
        <v>75</v>
      </c>
      <c r="AY462" s="203" t="s">
        <v>147</v>
      </c>
    </row>
    <row r="463" spans="2:51" s="14" customFormat="1" ht="11.25">
      <c r="B463" s="204"/>
      <c r="C463" s="205"/>
      <c r="D463" s="195" t="s">
        <v>158</v>
      </c>
      <c r="E463" s="206" t="s">
        <v>21</v>
      </c>
      <c r="F463" s="207" t="s">
        <v>576</v>
      </c>
      <c r="G463" s="205"/>
      <c r="H463" s="208">
        <v>0.169</v>
      </c>
      <c r="I463" s="209"/>
      <c r="J463" s="205"/>
      <c r="K463" s="205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158</v>
      </c>
      <c r="AU463" s="214" t="s">
        <v>85</v>
      </c>
      <c r="AV463" s="14" t="s">
        <v>85</v>
      </c>
      <c r="AW463" s="14" t="s">
        <v>36</v>
      </c>
      <c r="AX463" s="14" t="s">
        <v>75</v>
      </c>
      <c r="AY463" s="214" t="s">
        <v>147</v>
      </c>
    </row>
    <row r="464" spans="2:51" s="15" customFormat="1" ht="11.25">
      <c r="B464" s="215"/>
      <c r="C464" s="216"/>
      <c r="D464" s="195" t="s">
        <v>158</v>
      </c>
      <c r="E464" s="217" t="s">
        <v>21</v>
      </c>
      <c r="F464" s="218" t="s">
        <v>161</v>
      </c>
      <c r="G464" s="216"/>
      <c r="H464" s="219">
        <v>0.169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158</v>
      </c>
      <c r="AU464" s="225" t="s">
        <v>85</v>
      </c>
      <c r="AV464" s="15" t="s">
        <v>154</v>
      </c>
      <c r="AW464" s="15" t="s">
        <v>36</v>
      </c>
      <c r="AX464" s="15" t="s">
        <v>83</v>
      </c>
      <c r="AY464" s="225" t="s">
        <v>147</v>
      </c>
    </row>
    <row r="465" spans="1:65" s="2" customFormat="1" ht="24.2" customHeight="1">
      <c r="A465" s="36"/>
      <c r="B465" s="37"/>
      <c r="C465" s="175" t="s">
        <v>577</v>
      </c>
      <c r="D465" s="175" t="s">
        <v>149</v>
      </c>
      <c r="E465" s="176" t="s">
        <v>578</v>
      </c>
      <c r="F465" s="177" t="s">
        <v>579</v>
      </c>
      <c r="G465" s="178" t="s">
        <v>164</v>
      </c>
      <c r="H465" s="179">
        <v>3.19</v>
      </c>
      <c r="I465" s="180"/>
      <c r="J465" s="181">
        <f>ROUND(I465*H465,2)</f>
        <v>0</v>
      </c>
      <c r="K465" s="177" t="s">
        <v>153</v>
      </c>
      <c r="L465" s="41"/>
      <c r="M465" s="182" t="s">
        <v>21</v>
      </c>
      <c r="N465" s="183" t="s">
        <v>46</v>
      </c>
      <c r="O465" s="66"/>
      <c r="P465" s="184">
        <f>O465*H465</f>
        <v>0</v>
      </c>
      <c r="Q465" s="184">
        <v>2.50194574</v>
      </c>
      <c r="R465" s="184">
        <f>Q465*H465</f>
        <v>7.9812069106</v>
      </c>
      <c r="S465" s="184">
        <v>0</v>
      </c>
      <c r="T465" s="185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6" t="s">
        <v>154</v>
      </c>
      <c r="AT465" s="186" t="s">
        <v>149</v>
      </c>
      <c r="AU465" s="186" t="s">
        <v>85</v>
      </c>
      <c r="AY465" s="19" t="s">
        <v>147</v>
      </c>
      <c r="BE465" s="187">
        <f>IF(N465="základní",J465,0)</f>
        <v>0</v>
      </c>
      <c r="BF465" s="187">
        <f>IF(N465="snížená",J465,0)</f>
        <v>0</v>
      </c>
      <c r="BG465" s="187">
        <f>IF(N465="zákl. přenesená",J465,0)</f>
        <v>0</v>
      </c>
      <c r="BH465" s="187">
        <f>IF(N465="sníž. přenesená",J465,0)</f>
        <v>0</v>
      </c>
      <c r="BI465" s="187">
        <f>IF(N465="nulová",J465,0)</f>
        <v>0</v>
      </c>
      <c r="BJ465" s="19" t="s">
        <v>83</v>
      </c>
      <c r="BK465" s="187">
        <f>ROUND(I465*H465,2)</f>
        <v>0</v>
      </c>
      <c r="BL465" s="19" t="s">
        <v>154</v>
      </c>
      <c r="BM465" s="186" t="s">
        <v>580</v>
      </c>
    </row>
    <row r="466" spans="1:47" s="2" customFormat="1" ht="11.25">
      <c r="A466" s="36"/>
      <c r="B466" s="37"/>
      <c r="C466" s="38"/>
      <c r="D466" s="188" t="s">
        <v>156</v>
      </c>
      <c r="E466" s="38"/>
      <c r="F466" s="189" t="s">
        <v>581</v>
      </c>
      <c r="G466" s="38"/>
      <c r="H466" s="38"/>
      <c r="I466" s="190"/>
      <c r="J466" s="38"/>
      <c r="K466" s="38"/>
      <c r="L466" s="41"/>
      <c r="M466" s="191"/>
      <c r="N466" s="192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156</v>
      </c>
      <c r="AU466" s="19" t="s">
        <v>85</v>
      </c>
    </row>
    <row r="467" spans="2:51" s="13" customFormat="1" ht="11.25">
      <c r="B467" s="193"/>
      <c r="C467" s="194"/>
      <c r="D467" s="195" t="s">
        <v>158</v>
      </c>
      <c r="E467" s="196" t="s">
        <v>21</v>
      </c>
      <c r="F467" s="197" t="s">
        <v>582</v>
      </c>
      <c r="G467" s="194"/>
      <c r="H467" s="196" t="s">
        <v>21</v>
      </c>
      <c r="I467" s="198"/>
      <c r="J467" s="194"/>
      <c r="K467" s="194"/>
      <c r="L467" s="199"/>
      <c r="M467" s="200"/>
      <c r="N467" s="201"/>
      <c r="O467" s="201"/>
      <c r="P467" s="201"/>
      <c r="Q467" s="201"/>
      <c r="R467" s="201"/>
      <c r="S467" s="201"/>
      <c r="T467" s="202"/>
      <c r="AT467" s="203" t="s">
        <v>158</v>
      </c>
      <c r="AU467" s="203" t="s">
        <v>85</v>
      </c>
      <c r="AV467" s="13" t="s">
        <v>83</v>
      </c>
      <c r="AW467" s="13" t="s">
        <v>36</v>
      </c>
      <c r="AX467" s="13" t="s">
        <v>75</v>
      </c>
      <c r="AY467" s="203" t="s">
        <v>147</v>
      </c>
    </row>
    <row r="468" spans="2:51" s="13" customFormat="1" ht="11.25">
      <c r="B468" s="193"/>
      <c r="C468" s="194"/>
      <c r="D468" s="195" t="s">
        <v>158</v>
      </c>
      <c r="E468" s="196" t="s">
        <v>21</v>
      </c>
      <c r="F468" s="197" t="s">
        <v>583</v>
      </c>
      <c r="G468" s="194"/>
      <c r="H468" s="196" t="s">
        <v>21</v>
      </c>
      <c r="I468" s="198"/>
      <c r="J468" s="194"/>
      <c r="K468" s="194"/>
      <c r="L468" s="199"/>
      <c r="M468" s="200"/>
      <c r="N468" s="201"/>
      <c r="O468" s="201"/>
      <c r="P468" s="201"/>
      <c r="Q468" s="201"/>
      <c r="R468" s="201"/>
      <c r="S468" s="201"/>
      <c r="T468" s="202"/>
      <c r="AT468" s="203" t="s">
        <v>158</v>
      </c>
      <c r="AU468" s="203" t="s">
        <v>85</v>
      </c>
      <c r="AV468" s="13" t="s">
        <v>83</v>
      </c>
      <c r="AW468" s="13" t="s">
        <v>36</v>
      </c>
      <c r="AX468" s="13" t="s">
        <v>75</v>
      </c>
      <c r="AY468" s="203" t="s">
        <v>147</v>
      </c>
    </row>
    <row r="469" spans="2:51" s="14" customFormat="1" ht="11.25">
      <c r="B469" s="204"/>
      <c r="C469" s="205"/>
      <c r="D469" s="195" t="s">
        <v>158</v>
      </c>
      <c r="E469" s="206" t="s">
        <v>21</v>
      </c>
      <c r="F469" s="207" t="s">
        <v>584</v>
      </c>
      <c r="G469" s="205"/>
      <c r="H469" s="208">
        <v>0.315</v>
      </c>
      <c r="I469" s="209"/>
      <c r="J469" s="205"/>
      <c r="K469" s="205"/>
      <c r="L469" s="210"/>
      <c r="M469" s="211"/>
      <c r="N469" s="212"/>
      <c r="O469" s="212"/>
      <c r="P469" s="212"/>
      <c r="Q469" s="212"/>
      <c r="R469" s="212"/>
      <c r="S469" s="212"/>
      <c r="T469" s="213"/>
      <c r="AT469" s="214" t="s">
        <v>158</v>
      </c>
      <c r="AU469" s="214" t="s">
        <v>85</v>
      </c>
      <c r="AV469" s="14" t="s">
        <v>85</v>
      </c>
      <c r="AW469" s="14" t="s">
        <v>36</v>
      </c>
      <c r="AX469" s="14" t="s">
        <v>75</v>
      </c>
      <c r="AY469" s="214" t="s">
        <v>147</v>
      </c>
    </row>
    <row r="470" spans="2:51" s="14" customFormat="1" ht="11.25">
      <c r="B470" s="204"/>
      <c r="C470" s="205"/>
      <c r="D470" s="195" t="s">
        <v>158</v>
      </c>
      <c r="E470" s="206" t="s">
        <v>21</v>
      </c>
      <c r="F470" s="207" t="s">
        <v>585</v>
      </c>
      <c r="G470" s="205"/>
      <c r="H470" s="208">
        <v>0.412</v>
      </c>
      <c r="I470" s="209"/>
      <c r="J470" s="205"/>
      <c r="K470" s="205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158</v>
      </c>
      <c r="AU470" s="214" t="s">
        <v>85</v>
      </c>
      <c r="AV470" s="14" t="s">
        <v>85</v>
      </c>
      <c r="AW470" s="14" t="s">
        <v>36</v>
      </c>
      <c r="AX470" s="14" t="s">
        <v>75</v>
      </c>
      <c r="AY470" s="214" t="s">
        <v>147</v>
      </c>
    </row>
    <row r="471" spans="2:51" s="16" customFormat="1" ht="11.25">
      <c r="B471" s="226"/>
      <c r="C471" s="227"/>
      <c r="D471" s="195" t="s">
        <v>158</v>
      </c>
      <c r="E471" s="228" t="s">
        <v>21</v>
      </c>
      <c r="F471" s="229" t="s">
        <v>196</v>
      </c>
      <c r="G471" s="227"/>
      <c r="H471" s="230">
        <v>0.727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AT471" s="236" t="s">
        <v>158</v>
      </c>
      <c r="AU471" s="236" t="s">
        <v>85</v>
      </c>
      <c r="AV471" s="16" t="s">
        <v>170</v>
      </c>
      <c r="AW471" s="16" t="s">
        <v>36</v>
      </c>
      <c r="AX471" s="16" t="s">
        <v>75</v>
      </c>
      <c r="AY471" s="236" t="s">
        <v>147</v>
      </c>
    </row>
    <row r="472" spans="2:51" s="13" customFormat="1" ht="11.25">
      <c r="B472" s="193"/>
      <c r="C472" s="194"/>
      <c r="D472" s="195" t="s">
        <v>158</v>
      </c>
      <c r="E472" s="196" t="s">
        <v>21</v>
      </c>
      <c r="F472" s="197" t="s">
        <v>586</v>
      </c>
      <c r="G472" s="194"/>
      <c r="H472" s="196" t="s">
        <v>21</v>
      </c>
      <c r="I472" s="198"/>
      <c r="J472" s="194"/>
      <c r="K472" s="194"/>
      <c r="L472" s="199"/>
      <c r="M472" s="200"/>
      <c r="N472" s="201"/>
      <c r="O472" s="201"/>
      <c r="P472" s="201"/>
      <c r="Q472" s="201"/>
      <c r="R472" s="201"/>
      <c r="S472" s="201"/>
      <c r="T472" s="202"/>
      <c r="AT472" s="203" t="s">
        <v>158</v>
      </c>
      <c r="AU472" s="203" t="s">
        <v>85</v>
      </c>
      <c r="AV472" s="13" t="s">
        <v>83</v>
      </c>
      <c r="AW472" s="13" t="s">
        <v>36</v>
      </c>
      <c r="AX472" s="13" t="s">
        <v>75</v>
      </c>
      <c r="AY472" s="203" t="s">
        <v>147</v>
      </c>
    </row>
    <row r="473" spans="2:51" s="14" customFormat="1" ht="11.25">
      <c r="B473" s="204"/>
      <c r="C473" s="205"/>
      <c r="D473" s="195" t="s">
        <v>158</v>
      </c>
      <c r="E473" s="206" t="s">
        <v>21</v>
      </c>
      <c r="F473" s="207" t="s">
        <v>587</v>
      </c>
      <c r="G473" s="205"/>
      <c r="H473" s="208">
        <v>2.172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158</v>
      </c>
      <c r="AU473" s="214" t="s">
        <v>85</v>
      </c>
      <c r="AV473" s="14" t="s">
        <v>85</v>
      </c>
      <c r="AW473" s="14" t="s">
        <v>36</v>
      </c>
      <c r="AX473" s="14" t="s">
        <v>75</v>
      </c>
      <c r="AY473" s="214" t="s">
        <v>147</v>
      </c>
    </row>
    <row r="474" spans="2:51" s="14" customFormat="1" ht="11.25">
      <c r="B474" s="204"/>
      <c r="C474" s="205"/>
      <c r="D474" s="195" t="s">
        <v>158</v>
      </c>
      <c r="E474" s="206" t="s">
        <v>21</v>
      </c>
      <c r="F474" s="207" t="s">
        <v>588</v>
      </c>
      <c r="G474" s="205"/>
      <c r="H474" s="208">
        <v>0.291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158</v>
      </c>
      <c r="AU474" s="214" t="s">
        <v>85</v>
      </c>
      <c r="AV474" s="14" t="s">
        <v>85</v>
      </c>
      <c r="AW474" s="14" t="s">
        <v>36</v>
      </c>
      <c r="AX474" s="14" t="s">
        <v>75</v>
      </c>
      <c r="AY474" s="214" t="s">
        <v>147</v>
      </c>
    </row>
    <row r="475" spans="2:51" s="16" customFormat="1" ht="11.25">
      <c r="B475" s="226"/>
      <c r="C475" s="227"/>
      <c r="D475" s="195" t="s">
        <v>158</v>
      </c>
      <c r="E475" s="228" t="s">
        <v>21</v>
      </c>
      <c r="F475" s="229" t="s">
        <v>196</v>
      </c>
      <c r="G475" s="227"/>
      <c r="H475" s="230">
        <v>2.463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AT475" s="236" t="s">
        <v>158</v>
      </c>
      <c r="AU475" s="236" t="s">
        <v>85</v>
      </c>
      <c r="AV475" s="16" t="s">
        <v>170</v>
      </c>
      <c r="AW475" s="16" t="s">
        <v>36</v>
      </c>
      <c r="AX475" s="16" t="s">
        <v>75</v>
      </c>
      <c r="AY475" s="236" t="s">
        <v>147</v>
      </c>
    </row>
    <row r="476" spans="2:51" s="15" customFormat="1" ht="11.25">
      <c r="B476" s="215"/>
      <c r="C476" s="216"/>
      <c r="D476" s="195" t="s">
        <v>158</v>
      </c>
      <c r="E476" s="217" t="s">
        <v>21</v>
      </c>
      <c r="F476" s="218" t="s">
        <v>161</v>
      </c>
      <c r="G476" s="216"/>
      <c r="H476" s="219">
        <v>3.19</v>
      </c>
      <c r="I476" s="220"/>
      <c r="J476" s="216"/>
      <c r="K476" s="216"/>
      <c r="L476" s="221"/>
      <c r="M476" s="222"/>
      <c r="N476" s="223"/>
      <c r="O476" s="223"/>
      <c r="P476" s="223"/>
      <c r="Q476" s="223"/>
      <c r="R476" s="223"/>
      <c r="S476" s="223"/>
      <c r="T476" s="224"/>
      <c r="AT476" s="225" t="s">
        <v>158</v>
      </c>
      <c r="AU476" s="225" t="s">
        <v>85</v>
      </c>
      <c r="AV476" s="15" t="s">
        <v>154</v>
      </c>
      <c r="AW476" s="15" t="s">
        <v>36</v>
      </c>
      <c r="AX476" s="15" t="s">
        <v>83</v>
      </c>
      <c r="AY476" s="225" t="s">
        <v>147</v>
      </c>
    </row>
    <row r="477" spans="1:65" s="2" customFormat="1" ht="24.2" customHeight="1">
      <c r="A477" s="36"/>
      <c r="B477" s="37"/>
      <c r="C477" s="175" t="s">
        <v>589</v>
      </c>
      <c r="D477" s="175" t="s">
        <v>149</v>
      </c>
      <c r="E477" s="176" t="s">
        <v>590</v>
      </c>
      <c r="F477" s="177" t="s">
        <v>591</v>
      </c>
      <c r="G477" s="178" t="s">
        <v>222</v>
      </c>
      <c r="H477" s="179">
        <v>0.479</v>
      </c>
      <c r="I477" s="180"/>
      <c r="J477" s="181">
        <f>ROUND(I477*H477,2)</f>
        <v>0</v>
      </c>
      <c r="K477" s="177" t="s">
        <v>153</v>
      </c>
      <c r="L477" s="41"/>
      <c r="M477" s="182" t="s">
        <v>21</v>
      </c>
      <c r="N477" s="183" t="s">
        <v>46</v>
      </c>
      <c r="O477" s="66"/>
      <c r="P477" s="184">
        <f>O477*H477</f>
        <v>0</v>
      </c>
      <c r="Q477" s="184">
        <v>1.0492724</v>
      </c>
      <c r="R477" s="184">
        <f>Q477*H477</f>
        <v>0.5026014796</v>
      </c>
      <c r="S477" s="184">
        <v>0</v>
      </c>
      <c r="T477" s="18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6" t="s">
        <v>154</v>
      </c>
      <c r="AT477" s="186" t="s">
        <v>149</v>
      </c>
      <c r="AU477" s="186" t="s">
        <v>85</v>
      </c>
      <c r="AY477" s="19" t="s">
        <v>147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9" t="s">
        <v>83</v>
      </c>
      <c r="BK477" s="187">
        <f>ROUND(I477*H477,2)</f>
        <v>0</v>
      </c>
      <c r="BL477" s="19" t="s">
        <v>154</v>
      </c>
      <c r="BM477" s="186" t="s">
        <v>592</v>
      </c>
    </row>
    <row r="478" spans="1:47" s="2" customFormat="1" ht="11.25">
      <c r="A478" s="36"/>
      <c r="B478" s="37"/>
      <c r="C478" s="38"/>
      <c r="D478" s="188" t="s">
        <v>156</v>
      </c>
      <c r="E478" s="38"/>
      <c r="F478" s="189" t="s">
        <v>593</v>
      </c>
      <c r="G478" s="38"/>
      <c r="H478" s="38"/>
      <c r="I478" s="190"/>
      <c r="J478" s="38"/>
      <c r="K478" s="38"/>
      <c r="L478" s="41"/>
      <c r="M478" s="191"/>
      <c r="N478" s="192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156</v>
      </c>
      <c r="AU478" s="19" t="s">
        <v>85</v>
      </c>
    </row>
    <row r="479" spans="2:51" s="13" customFormat="1" ht="11.25">
      <c r="B479" s="193"/>
      <c r="C479" s="194"/>
      <c r="D479" s="195" t="s">
        <v>158</v>
      </c>
      <c r="E479" s="196" t="s">
        <v>21</v>
      </c>
      <c r="F479" s="197" t="s">
        <v>594</v>
      </c>
      <c r="G479" s="194"/>
      <c r="H479" s="196" t="s">
        <v>21</v>
      </c>
      <c r="I479" s="198"/>
      <c r="J479" s="194"/>
      <c r="K479" s="194"/>
      <c r="L479" s="199"/>
      <c r="M479" s="200"/>
      <c r="N479" s="201"/>
      <c r="O479" s="201"/>
      <c r="P479" s="201"/>
      <c r="Q479" s="201"/>
      <c r="R479" s="201"/>
      <c r="S479" s="201"/>
      <c r="T479" s="202"/>
      <c r="AT479" s="203" t="s">
        <v>158</v>
      </c>
      <c r="AU479" s="203" t="s">
        <v>85</v>
      </c>
      <c r="AV479" s="13" t="s">
        <v>83</v>
      </c>
      <c r="AW479" s="13" t="s">
        <v>36</v>
      </c>
      <c r="AX479" s="13" t="s">
        <v>75</v>
      </c>
      <c r="AY479" s="203" t="s">
        <v>147</v>
      </c>
    </row>
    <row r="480" spans="2:51" s="14" customFormat="1" ht="11.25">
      <c r="B480" s="204"/>
      <c r="C480" s="205"/>
      <c r="D480" s="195" t="s">
        <v>158</v>
      </c>
      <c r="E480" s="206" t="s">
        <v>21</v>
      </c>
      <c r="F480" s="207" t="s">
        <v>595</v>
      </c>
      <c r="G480" s="205"/>
      <c r="H480" s="208">
        <v>0.479</v>
      </c>
      <c r="I480" s="209"/>
      <c r="J480" s="205"/>
      <c r="K480" s="205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158</v>
      </c>
      <c r="AU480" s="214" t="s">
        <v>85</v>
      </c>
      <c r="AV480" s="14" t="s">
        <v>85</v>
      </c>
      <c r="AW480" s="14" t="s">
        <v>36</v>
      </c>
      <c r="AX480" s="14" t="s">
        <v>75</v>
      </c>
      <c r="AY480" s="214" t="s">
        <v>147</v>
      </c>
    </row>
    <row r="481" spans="2:51" s="15" customFormat="1" ht="11.25">
      <c r="B481" s="215"/>
      <c r="C481" s="216"/>
      <c r="D481" s="195" t="s">
        <v>158</v>
      </c>
      <c r="E481" s="217" t="s">
        <v>21</v>
      </c>
      <c r="F481" s="218" t="s">
        <v>161</v>
      </c>
      <c r="G481" s="216"/>
      <c r="H481" s="219">
        <v>0.479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158</v>
      </c>
      <c r="AU481" s="225" t="s">
        <v>85</v>
      </c>
      <c r="AV481" s="15" t="s">
        <v>154</v>
      </c>
      <c r="AW481" s="15" t="s">
        <v>36</v>
      </c>
      <c r="AX481" s="15" t="s">
        <v>83</v>
      </c>
      <c r="AY481" s="225" t="s">
        <v>147</v>
      </c>
    </row>
    <row r="482" spans="1:65" s="2" customFormat="1" ht="21.75" customHeight="1">
      <c r="A482" s="36"/>
      <c r="B482" s="37"/>
      <c r="C482" s="175" t="s">
        <v>596</v>
      </c>
      <c r="D482" s="175" t="s">
        <v>149</v>
      </c>
      <c r="E482" s="176" t="s">
        <v>597</v>
      </c>
      <c r="F482" s="177" t="s">
        <v>598</v>
      </c>
      <c r="G482" s="178" t="s">
        <v>152</v>
      </c>
      <c r="H482" s="179">
        <v>5.407</v>
      </c>
      <c r="I482" s="180"/>
      <c r="J482" s="181">
        <f>ROUND(I482*H482,2)</f>
        <v>0</v>
      </c>
      <c r="K482" s="177" t="s">
        <v>153</v>
      </c>
      <c r="L482" s="41"/>
      <c r="M482" s="182" t="s">
        <v>21</v>
      </c>
      <c r="N482" s="183" t="s">
        <v>46</v>
      </c>
      <c r="O482" s="66"/>
      <c r="P482" s="184">
        <f>O482*H482</f>
        <v>0</v>
      </c>
      <c r="Q482" s="184">
        <v>0.00658464</v>
      </c>
      <c r="R482" s="184">
        <f>Q482*H482</f>
        <v>0.03560314848</v>
      </c>
      <c r="S482" s="184">
        <v>0</v>
      </c>
      <c r="T482" s="185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186" t="s">
        <v>154</v>
      </c>
      <c r="AT482" s="186" t="s">
        <v>149</v>
      </c>
      <c r="AU482" s="186" t="s">
        <v>85</v>
      </c>
      <c r="AY482" s="19" t="s">
        <v>147</v>
      </c>
      <c r="BE482" s="187">
        <f>IF(N482="základní",J482,0)</f>
        <v>0</v>
      </c>
      <c r="BF482" s="187">
        <f>IF(N482="snížená",J482,0)</f>
        <v>0</v>
      </c>
      <c r="BG482" s="187">
        <f>IF(N482="zákl. přenesená",J482,0)</f>
        <v>0</v>
      </c>
      <c r="BH482" s="187">
        <f>IF(N482="sníž. přenesená",J482,0)</f>
        <v>0</v>
      </c>
      <c r="BI482" s="187">
        <f>IF(N482="nulová",J482,0)</f>
        <v>0</v>
      </c>
      <c r="BJ482" s="19" t="s">
        <v>83</v>
      </c>
      <c r="BK482" s="187">
        <f>ROUND(I482*H482,2)</f>
        <v>0</v>
      </c>
      <c r="BL482" s="19" t="s">
        <v>154</v>
      </c>
      <c r="BM482" s="186" t="s">
        <v>599</v>
      </c>
    </row>
    <row r="483" spans="1:47" s="2" customFormat="1" ht="11.25">
      <c r="A483" s="36"/>
      <c r="B483" s="37"/>
      <c r="C483" s="38"/>
      <c r="D483" s="188" t="s">
        <v>156</v>
      </c>
      <c r="E483" s="38"/>
      <c r="F483" s="189" t="s">
        <v>600</v>
      </c>
      <c r="G483" s="38"/>
      <c r="H483" s="38"/>
      <c r="I483" s="190"/>
      <c r="J483" s="38"/>
      <c r="K483" s="38"/>
      <c r="L483" s="41"/>
      <c r="M483" s="191"/>
      <c r="N483" s="192"/>
      <c r="O483" s="66"/>
      <c r="P483" s="66"/>
      <c r="Q483" s="66"/>
      <c r="R483" s="66"/>
      <c r="S483" s="66"/>
      <c r="T483" s="67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9" t="s">
        <v>156</v>
      </c>
      <c r="AU483" s="19" t="s">
        <v>85</v>
      </c>
    </row>
    <row r="484" spans="2:51" s="13" customFormat="1" ht="11.25">
      <c r="B484" s="193"/>
      <c r="C484" s="194"/>
      <c r="D484" s="195" t="s">
        <v>158</v>
      </c>
      <c r="E484" s="196" t="s">
        <v>21</v>
      </c>
      <c r="F484" s="197" t="s">
        <v>582</v>
      </c>
      <c r="G484" s="194"/>
      <c r="H484" s="196" t="s">
        <v>21</v>
      </c>
      <c r="I484" s="198"/>
      <c r="J484" s="194"/>
      <c r="K484" s="194"/>
      <c r="L484" s="199"/>
      <c r="M484" s="200"/>
      <c r="N484" s="201"/>
      <c r="O484" s="201"/>
      <c r="P484" s="201"/>
      <c r="Q484" s="201"/>
      <c r="R484" s="201"/>
      <c r="S484" s="201"/>
      <c r="T484" s="202"/>
      <c r="AT484" s="203" t="s">
        <v>158</v>
      </c>
      <c r="AU484" s="203" t="s">
        <v>85</v>
      </c>
      <c r="AV484" s="13" t="s">
        <v>83</v>
      </c>
      <c r="AW484" s="13" t="s">
        <v>36</v>
      </c>
      <c r="AX484" s="13" t="s">
        <v>75</v>
      </c>
      <c r="AY484" s="203" t="s">
        <v>147</v>
      </c>
    </row>
    <row r="485" spans="2:51" s="13" customFormat="1" ht="11.25">
      <c r="B485" s="193"/>
      <c r="C485" s="194"/>
      <c r="D485" s="195" t="s">
        <v>158</v>
      </c>
      <c r="E485" s="196" t="s">
        <v>21</v>
      </c>
      <c r="F485" s="197" t="s">
        <v>583</v>
      </c>
      <c r="G485" s="194"/>
      <c r="H485" s="196" t="s">
        <v>21</v>
      </c>
      <c r="I485" s="198"/>
      <c r="J485" s="194"/>
      <c r="K485" s="194"/>
      <c r="L485" s="199"/>
      <c r="M485" s="200"/>
      <c r="N485" s="201"/>
      <c r="O485" s="201"/>
      <c r="P485" s="201"/>
      <c r="Q485" s="201"/>
      <c r="R485" s="201"/>
      <c r="S485" s="201"/>
      <c r="T485" s="202"/>
      <c r="AT485" s="203" t="s">
        <v>158</v>
      </c>
      <c r="AU485" s="203" t="s">
        <v>85</v>
      </c>
      <c r="AV485" s="13" t="s">
        <v>83</v>
      </c>
      <c r="AW485" s="13" t="s">
        <v>36</v>
      </c>
      <c r="AX485" s="13" t="s">
        <v>75</v>
      </c>
      <c r="AY485" s="203" t="s">
        <v>147</v>
      </c>
    </row>
    <row r="486" spans="2:51" s="14" customFormat="1" ht="11.25">
      <c r="B486" s="204"/>
      <c r="C486" s="205"/>
      <c r="D486" s="195" t="s">
        <v>158</v>
      </c>
      <c r="E486" s="206" t="s">
        <v>21</v>
      </c>
      <c r="F486" s="207" t="s">
        <v>601</v>
      </c>
      <c r="G486" s="205"/>
      <c r="H486" s="208">
        <v>0.336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158</v>
      </c>
      <c r="AU486" s="214" t="s">
        <v>85</v>
      </c>
      <c r="AV486" s="14" t="s">
        <v>85</v>
      </c>
      <c r="AW486" s="14" t="s">
        <v>36</v>
      </c>
      <c r="AX486" s="14" t="s">
        <v>75</v>
      </c>
      <c r="AY486" s="214" t="s">
        <v>147</v>
      </c>
    </row>
    <row r="487" spans="2:51" s="14" customFormat="1" ht="11.25">
      <c r="B487" s="204"/>
      <c r="C487" s="205"/>
      <c r="D487" s="195" t="s">
        <v>158</v>
      </c>
      <c r="E487" s="206" t="s">
        <v>21</v>
      </c>
      <c r="F487" s="207" t="s">
        <v>602</v>
      </c>
      <c r="G487" s="205"/>
      <c r="H487" s="208">
        <v>2.744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158</v>
      </c>
      <c r="AU487" s="214" t="s">
        <v>85</v>
      </c>
      <c r="AV487" s="14" t="s">
        <v>85</v>
      </c>
      <c r="AW487" s="14" t="s">
        <v>36</v>
      </c>
      <c r="AX487" s="14" t="s">
        <v>75</v>
      </c>
      <c r="AY487" s="214" t="s">
        <v>147</v>
      </c>
    </row>
    <row r="488" spans="2:51" s="16" customFormat="1" ht="11.25">
      <c r="B488" s="226"/>
      <c r="C488" s="227"/>
      <c r="D488" s="195" t="s">
        <v>158</v>
      </c>
      <c r="E488" s="228" t="s">
        <v>21</v>
      </c>
      <c r="F488" s="229" t="s">
        <v>196</v>
      </c>
      <c r="G488" s="227"/>
      <c r="H488" s="230">
        <v>3.08</v>
      </c>
      <c r="I488" s="231"/>
      <c r="J488" s="227"/>
      <c r="K488" s="227"/>
      <c r="L488" s="232"/>
      <c r="M488" s="233"/>
      <c r="N488" s="234"/>
      <c r="O488" s="234"/>
      <c r="P488" s="234"/>
      <c r="Q488" s="234"/>
      <c r="R488" s="234"/>
      <c r="S488" s="234"/>
      <c r="T488" s="235"/>
      <c r="AT488" s="236" t="s">
        <v>158</v>
      </c>
      <c r="AU488" s="236" t="s">
        <v>85</v>
      </c>
      <c r="AV488" s="16" t="s">
        <v>170</v>
      </c>
      <c r="AW488" s="16" t="s">
        <v>36</v>
      </c>
      <c r="AX488" s="16" t="s">
        <v>75</v>
      </c>
      <c r="AY488" s="236" t="s">
        <v>147</v>
      </c>
    </row>
    <row r="489" spans="2:51" s="13" customFormat="1" ht="11.25">
      <c r="B489" s="193"/>
      <c r="C489" s="194"/>
      <c r="D489" s="195" t="s">
        <v>158</v>
      </c>
      <c r="E489" s="196" t="s">
        <v>21</v>
      </c>
      <c r="F489" s="197" t="s">
        <v>586</v>
      </c>
      <c r="G489" s="194"/>
      <c r="H489" s="196" t="s">
        <v>21</v>
      </c>
      <c r="I489" s="198"/>
      <c r="J489" s="194"/>
      <c r="K489" s="194"/>
      <c r="L489" s="199"/>
      <c r="M489" s="200"/>
      <c r="N489" s="201"/>
      <c r="O489" s="201"/>
      <c r="P489" s="201"/>
      <c r="Q489" s="201"/>
      <c r="R489" s="201"/>
      <c r="S489" s="201"/>
      <c r="T489" s="202"/>
      <c r="AT489" s="203" t="s">
        <v>158</v>
      </c>
      <c r="AU489" s="203" t="s">
        <v>85</v>
      </c>
      <c r="AV489" s="13" t="s">
        <v>83</v>
      </c>
      <c r="AW489" s="13" t="s">
        <v>36</v>
      </c>
      <c r="AX489" s="13" t="s">
        <v>75</v>
      </c>
      <c r="AY489" s="203" t="s">
        <v>147</v>
      </c>
    </row>
    <row r="490" spans="2:51" s="14" customFormat="1" ht="11.25">
      <c r="B490" s="204"/>
      <c r="C490" s="205"/>
      <c r="D490" s="195" t="s">
        <v>158</v>
      </c>
      <c r="E490" s="206" t="s">
        <v>21</v>
      </c>
      <c r="F490" s="207" t="s">
        <v>603</v>
      </c>
      <c r="G490" s="205"/>
      <c r="H490" s="208">
        <v>0.384</v>
      </c>
      <c r="I490" s="209"/>
      <c r="J490" s="205"/>
      <c r="K490" s="205"/>
      <c r="L490" s="210"/>
      <c r="M490" s="211"/>
      <c r="N490" s="212"/>
      <c r="O490" s="212"/>
      <c r="P490" s="212"/>
      <c r="Q490" s="212"/>
      <c r="R490" s="212"/>
      <c r="S490" s="212"/>
      <c r="T490" s="213"/>
      <c r="AT490" s="214" t="s">
        <v>158</v>
      </c>
      <c r="AU490" s="214" t="s">
        <v>85</v>
      </c>
      <c r="AV490" s="14" t="s">
        <v>85</v>
      </c>
      <c r="AW490" s="14" t="s">
        <v>36</v>
      </c>
      <c r="AX490" s="14" t="s">
        <v>75</v>
      </c>
      <c r="AY490" s="214" t="s">
        <v>147</v>
      </c>
    </row>
    <row r="491" spans="2:51" s="14" customFormat="1" ht="11.25">
      <c r="B491" s="204"/>
      <c r="C491" s="205"/>
      <c r="D491" s="195" t="s">
        <v>158</v>
      </c>
      <c r="E491" s="206" t="s">
        <v>21</v>
      </c>
      <c r="F491" s="207" t="s">
        <v>604</v>
      </c>
      <c r="G491" s="205"/>
      <c r="H491" s="208">
        <v>1.943</v>
      </c>
      <c r="I491" s="209"/>
      <c r="J491" s="205"/>
      <c r="K491" s="205"/>
      <c r="L491" s="210"/>
      <c r="M491" s="211"/>
      <c r="N491" s="212"/>
      <c r="O491" s="212"/>
      <c r="P491" s="212"/>
      <c r="Q491" s="212"/>
      <c r="R491" s="212"/>
      <c r="S491" s="212"/>
      <c r="T491" s="213"/>
      <c r="AT491" s="214" t="s">
        <v>158</v>
      </c>
      <c r="AU491" s="214" t="s">
        <v>85</v>
      </c>
      <c r="AV491" s="14" t="s">
        <v>85</v>
      </c>
      <c r="AW491" s="14" t="s">
        <v>36</v>
      </c>
      <c r="AX491" s="14" t="s">
        <v>75</v>
      </c>
      <c r="AY491" s="214" t="s">
        <v>147</v>
      </c>
    </row>
    <row r="492" spans="2:51" s="16" customFormat="1" ht="11.25">
      <c r="B492" s="226"/>
      <c r="C492" s="227"/>
      <c r="D492" s="195" t="s">
        <v>158</v>
      </c>
      <c r="E492" s="228" t="s">
        <v>21</v>
      </c>
      <c r="F492" s="229" t="s">
        <v>196</v>
      </c>
      <c r="G492" s="227"/>
      <c r="H492" s="230">
        <v>2.327</v>
      </c>
      <c r="I492" s="231"/>
      <c r="J492" s="227"/>
      <c r="K492" s="227"/>
      <c r="L492" s="232"/>
      <c r="M492" s="233"/>
      <c r="N492" s="234"/>
      <c r="O492" s="234"/>
      <c r="P492" s="234"/>
      <c r="Q492" s="234"/>
      <c r="R492" s="234"/>
      <c r="S492" s="234"/>
      <c r="T492" s="235"/>
      <c r="AT492" s="236" t="s">
        <v>158</v>
      </c>
      <c r="AU492" s="236" t="s">
        <v>85</v>
      </c>
      <c r="AV492" s="16" t="s">
        <v>170</v>
      </c>
      <c r="AW492" s="16" t="s">
        <v>36</v>
      </c>
      <c r="AX492" s="16" t="s">
        <v>75</v>
      </c>
      <c r="AY492" s="236" t="s">
        <v>147</v>
      </c>
    </row>
    <row r="493" spans="2:51" s="15" customFormat="1" ht="11.25">
      <c r="B493" s="215"/>
      <c r="C493" s="216"/>
      <c r="D493" s="195" t="s">
        <v>158</v>
      </c>
      <c r="E493" s="217" t="s">
        <v>21</v>
      </c>
      <c r="F493" s="218" t="s">
        <v>161</v>
      </c>
      <c r="G493" s="216"/>
      <c r="H493" s="219">
        <v>5.407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158</v>
      </c>
      <c r="AU493" s="225" t="s">
        <v>85</v>
      </c>
      <c r="AV493" s="15" t="s">
        <v>154</v>
      </c>
      <c r="AW493" s="15" t="s">
        <v>36</v>
      </c>
      <c r="AX493" s="15" t="s">
        <v>83</v>
      </c>
      <c r="AY493" s="225" t="s">
        <v>147</v>
      </c>
    </row>
    <row r="494" spans="1:65" s="2" customFormat="1" ht="21.75" customHeight="1">
      <c r="A494" s="36"/>
      <c r="B494" s="37"/>
      <c r="C494" s="175" t="s">
        <v>605</v>
      </c>
      <c r="D494" s="175" t="s">
        <v>149</v>
      </c>
      <c r="E494" s="176" t="s">
        <v>606</v>
      </c>
      <c r="F494" s="177" t="s">
        <v>607</v>
      </c>
      <c r="G494" s="178" t="s">
        <v>152</v>
      </c>
      <c r="H494" s="179">
        <v>0.407</v>
      </c>
      <c r="I494" s="180"/>
      <c r="J494" s="181">
        <f>ROUND(I494*H494,2)</f>
        <v>0</v>
      </c>
      <c r="K494" s="177" t="s">
        <v>153</v>
      </c>
      <c r="L494" s="41"/>
      <c r="M494" s="182" t="s">
        <v>21</v>
      </c>
      <c r="N494" s="183" t="s">
        <v>46</v>
      </c>
      <c r="O494" s="66"/>
      <c r="P494" s="184">
        <f>O494*H494</f>
        <v>0</v>
      </c>
      <c r="Q494" s="184">
        <v>0</v>
      </c>
      <c r="R494" s="184">
        <f>Q494*H494</f>
        <v>0</v>
      </c>
      <c r="S494" s="184">
        <v>0</v>
      </c>
      <c r="T494" s="185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6" t="s">
        <v>154</v>
      </c>
      <c r="AT494" s="186" t="s">
        <v>149</v>
      </c>
      <c r="AU494" s="186" t="s">
        <v>85</v>
      </c>
      <c r="AY494" s="19" t="s">
        <v>147</v>
      </c>
      <c r="BE494" s="187">
        <f>IF(N494="základní",J494,0)</f>
        <v>0</v>
      </c>
      <c r="BF494" s="187">
        <f>IF(N494="snížená",J494,0)</f>
        <v>0</v>
      </c>
      <c r="BG494" s="187">
        <f>IF(N494="zákl. přenesená",J494,0)</f>
        <v>0</v>
      </c>
      <c r="BH494" s="187">
        <f>IF(N494="sníž. přenesená",J494,0)</f>
        <v>0</v>
      </c>
      <c r="BI494" s="187">
        <f>IF(N494="nulová",J494,0)</f>
        <v>0</v>
      </c>
      <c r="BJ494" s="19" t="s">
        <v>83</v>
      </c>
      <c r="BK494" s="187">
        <f>ROUND(I494*H494,2)</f>
        <v>0</v>
      </c>
      <c r="BL494" s="19" t="s">
        <v>154</v>
      </c>
      <c r="BM494" s="186" t="s">
        <v>608</v>
      </c>
    </row>
    <row r="495" spans="1:47" s="2" customFormat="1" ht="11.25">
      <c r="A495" s="36"/>
      <c r="B495" s="37"/>
      <c r="C495" s="38"/>
      <c r="D495" s="188" t="s">
        <v>156</v>
      </c>
      <c r="E495" s="38"/>
      <c r="F495" s="189" t="s">
        <v>609</v>
      </c>
      <c r="G495" s="38"/>
      <c r="H495" s="38"/>
      <c r="I495" s="190"/>
      <c r="J495" s="38"/>
      <c r="K495" s="38"/>
      <c r="L495" s="41"/>
      <c r="M495" s="191"/>
      <c r="N495" s="192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156</v>
      </c>
      <c r="AU495" s="19" t="s">
        <v>85</v>
      </c>
    </row>
    <row r="496" spans="2:63" s="12" customFormat="1" ht="22.9" customHeight="1">
      <c r="B496" s="159"/>
      <c r="C496" s="160"/>
      <c r="D496" s="161" t="s">
        <v>74</v>
      </c>
      <c r="E496" s="173" t="s">
        <v>188</v>
      </c>
      <c r="F496" s="173" t="s">
        <v>610</v>
      </c>
      <c r="G496" s="160"/>
      <c r="H496" s="160"/>
      <c r="I496" s="163"/>
      <c r="J496" s="174">
        <f>BK496</f>
        <v>0</v>
      </c>
      <c r="K496" s="160"/>
      <c r="L496" s="165"/>
      <c r="M496" s="166"/>
      <c r="N496" s="167"/>
      <c r="O496" s="167"/>
      <c r="P496" s="168">
        <f>SUM(P497:P504)</f>
        <v>0</v>
      </c>
      <c r="Q496" s="167"/>
      <c r="R496" s="168">
        <f>SUM(R497:R504)</f>
        <v>4.1516376</v>
      </c>
      <c r="S496" s="167"/>
      <c r="T496" s="169">
        <f>SUM(T497:T504)</f>
        <v>0</v>
      </c>
      <c r="AR496" s="170" t="s">
        <v>83</v>
      </c>
      <c r="AT496" s="171" t="s">
        <v>74</v>
      </c>
      <c r="AU496" s="171" t="s">
        <v>83</v>
      </c>
      <c r="AY496" s="170" t="s">
        <v>147</v>
      </c>
      <c r="BK496" s="172">
        <f>SUM(BK497:BK504)</f>
        <v>0</v>
      </c>
    </row>
    <row r="497" spans="1:65" s="2" customFormat="1" ht="37.9" customHeight="1">
      <c r="A497" s="36"/>
      <c r="B497" s="37"/>
      <c r="C497" s="175" t="s">
        <v>611</v>
      </c>
      <c r="D497" s="175" t="s">
        <v>149</v>
      </c>
      <c r="E497" s="176" t="s">
        <v>612</v>
      </c>
      <c r="F497" s="177" t="s">
        <v>613</v>
      </c>
      <c r="G497" s="178" t="s">
        <v>152</v>
      </c>
      <c r="H497" s="179">
        <v>14.48</v>
      </c>
      <c r="I497" s="180"/>
      <c r="J497" s="181">
        <f>ROUND(I497*H497,2)</f>
        <v>0</v>
      </c>
      <c r="K497" s="177" t="s">
        <v>153</v>
      </c>
      <c r="L497" s="41"/>
      <c r="M497" s="182" t="s">
        <v>21</v>
      </c>
      <c r="N497" s="183" t="s">
        <v>46</v>
      </c>
      <c r="O497" s="66"/>
      <c r="P497" s="184">
        <f>O497*H497</f>
        <v>0</v>
      </c>
      <c r="Q497" s="184">
        <v>0.11162</v>
      </c>
      <c r="R497" s="184">
        <f>Q497*H497</f>
        <v>1.6162576</v>
      </c>
      <c r="S497" s="184">
        <v>0</v>
      </c>
      <c r="T497" s="185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6" t="s">
        <v>154</v>
      </c>
      <c r="AT497" s="186" t="s">
        <v>149</v>
      </c>
      <c r="AU497" s="186" t="s">
        <v>85</v>
      </c>
      <c r="AY497" s="19" t="s">
        <v>147</v>
      </c>
      <c r="BE497" s="187">
        <f>IF(N497="základní",J497,0)</f>
        <v>0</v>
      </c>
      <c r="BF497" s="187">
        <f>IF(N497="snížená",J497,0)</f>
        <v>0</v>
      </c>
      <c r="BG497" s="187">
        <f>IF(N497="zákl. přenesená",J497,0)</f>
        <v>0</v>
      </c>
      <c r="BH497" s="187">
        <f>IF(N497="sníž. přenesená",J497,0)</f>
        <v>0</v>
      </c>
      <c r="BI497" s="187">
        <f>IF(N497="nulová",J497,0)</f>
        <v>0</v>
      </c>
      <c r="BJ497" s="19" t="s">
        <v>83</v>
      </c>
      <c r="BK497" s="187">
        <f>ROUND(I497*H497,2)</f>
        <v>0</v>
      </c>
      <c r="BL497" s="19" t="s">
        <v>154</v>
      </c>
      <c r="BM497" s="186" t="s">
        <v>614</v>
      </c>
    </row>
    <row r="498" spans="1:47" s="2" customFormat="1" ht="11.25">
      <c r="A498" s="36"/>
      <c r="B498" s="37"/>
      <c r="C498" s="38"/>
      <c r="D498" s="188" t="s">
        <v>156</v>
      </c>
      <c r="E498" s="38"/>
      <c r="F498" s="189" t="s">
        <v>615</v>
      </c>
      <c r="G498" s="38"/>
      <c r="H498" s="38"/>
      <c r="I498" s="190"/>
      <c r="J498" s="38"/>
      <c r="K498" s="38"/>
      <c r="L498" s="41"/>
      <c r="M498" s="191"/>
      <c r="N498" s="192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156</v>
      </c>
      <c r="AU498" s="19" t="s">
        <v>85</v>
      </c>
    </row>
    <row r="499" spans="2:51" s="13" customFormat="1" ht="11.25">
      <c r="B499" s="193"/>
      <c r="C499" s="194"/>
      <c r="D499" s="195" t="s">
        <v>158</v>
      </c>
      <c r="E499" s="196" t="s">
        <v>21</v>
      </c>
      <c r="F499" s="197" t="s">
        <v>616</v>
      </c>
      <c r="G499" s="194"/>
      <c r="H499" s="196" t="s">
        <v>21</v>
      </c>
      <c r="I499" s="198"/>
      <c r="J499" s="194"/>
      <c r="K499" s="194"/>
      <c r="L499" s="199"/>
      <c r="M499" s="200"/>
      <c r="N499" s="201"/>
      <c r="O499" s="201"/>
      <c r="P499" s="201"/>
      <c r="Q499" s="201"/>
      <c r="R499" s="201"/>
      <c r="S499" s="201"/>
      <c r="T499" s="202"/>
      <c r="AT499" s="203" t="s">
        <v>158</v>
      </c>
      <c r="AU499" s="203" t="s">
        <v>85</v>
      </c>
      <c r="AV499" s="13" t="s">
        <v>83</v>
      </c>
      <c r="AW499" s="13" t="s">
        <v>36</v>
      </c>
      <c r="AX499" s="13" t="s">
        <v>75</v>
      </c>
      <c r="AY499" s="203" t="s">
        <v>147</v>
      </c>
    </row>
    <row r="500" spans="2:51" s="13" customFormat="1" ht="11.25">
      <c r="B500" s="193"/>
      <c r="C500" s="194"/>
      <c r="D500" s="195" t="s">
        <v>158</v>
      </c>
      <c r="E500" s="196" t="s">
        <v>21</v>
      </c>
      <c r="F500" s="197" t="s">
        <v>617</v>
      </c>
      <c r="G500" s="194"/>
      <c r="H500" s="196" t="s">
        <v>21</v>
      </c>
      <c r="I500" s="198"/>
      <c r="J500" s="194"/>
      <c r="K500" s="194"/>
      <c r="L500" s="199"/>
      <c r="M500" s="200"/>
      <c r="N500" s="201"/>
      <c r="O500" s="201"/>
      <c r="P500" s="201"/>
      <c r="Q500" s="201"/>
      <c r="R500" s="201"/>
      <c r="S500" s="201"/>
      <c r="T500" s="202"/>
      <c r="AT500" s="203" t="s">
        <v>158</v>
      </c>
      <c r="AU500" s="203" t="s">
        <v>85</v>
      </c>
      <c r="AV500" s="13" t="s">
        <v>83</v>
      </c>
      <c r="AW500" s="13" t="s">
        <v>36</v>
      </c>
      <c r="AX500" s="13" t="s">
        <v>75</v>
      </c>
      <c r="AY500" s="203" t="s">
        <v>147</v>
      </c>
    </row>
    <row r="501" spans="2:51" s="14" customFormat="1" ht="11.25">
      <c r="B501" s="204"/>
      <c r="C501" s="205"/>
      <c r="D501" s="195" t="s">
        <v>158</v>
      </c>
      <c r="E501" s="206" t="s">
        <v>21</v>
      </c>
      <c r="F501" s="207" t="s">
        <v>618</v>
      </c>
      <c r="G501" s="205"/>
      <c r="H501" s="208">
        <v>14.48</v>
      </c>
      <c r="I501" s="209"/>
      <c r="J501" s="205"/>
      <c r="K501" s="205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158</v>
      </c>
      <c r="AU501" s="214" t="s">
        <v>85</v>
      </c>
      <c r="AV501" s="14" t="s">
        <v>85</v>
      </c>
      <c r="AW501" s="14" t="s">
        <v>36</v>
      </c>
      <c r="AX501" s="14" t="s">
        <v>75</v>
      </c>
      <c r="AY501" s="214" t="s">
        <v>147</v>
      </c>
    </row>
    <row r="502" spans="2:51" s="15" customFormat="1" ht="11.25">
      <c r="B502" s="215"/>
      <c r="C502" s="216"/>
      <c r="D502" s="195" t="s">
        <v>158</v>
      </c>
      <c r="E502" s="217" t="s">
        <v>21</v>
      </c>
      <c r="F502" s="218" t="s">
        <v>161</v>
      </c>
      <c r="G502" s="216"/>
      <c r="H502" s="219">
        <v>14.48</v>
      </c>
      <c r="I502" s="220"/>
      <c r="J502" s="216"/>
      <c r="K502" s="216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158</v>
      </c>
      <c r="AU502" s="225" t="s">
        <v>85</v>
      </c>
      <c r="AV502" s="15" t="s">
        <v>154</v>
      </c>
      <c r="AW502" s="15" t="s">
        <v>36</v>
      </c>
      <c r="AX502" s="15" t="s">
        <v>83</v>
      </c>
      <c r="AY502" s="225" t="s">
        <v>147</v>
      </c>
    </row>
    <row r="503" spans="1:65" s="2" customFormat="1" ht="16.5" customHeight="1">
      <c r="A503" s="36"/>
      <c r="B503" s="37"/>
      <c r="C503" s="237" t="s">
        <v>619</v>
      </c>
      <c r="D503" s="237" t="s">
        <v>219</v>
      </c>
      <c r="E503" s="238" t="s">
        <v>620</v>
      </c>
      <c r="F503" s="239" t="s">
        <v>621</v>
      </c>
      <c r="G503" s="240" t="s">
        <v>152</v>
      </c>
      <c r="H503" s="241">
        <v>14.914</v>
      </c>
      <c r="I503" s="242"/>
      <c r="J503" s="243">
        <f>ROUND(I503*H503,2)</f>
        <v>0</v>
      </c>
      <c r="K503" s="239" t="s">
        <v>305</v>
      </c>
      <c r="L503" s="244"/>
      <c r="M503" s="245" t="s">
        <v>21</v>
      </c>
      <c r="N503" s="246" t="s">
        <v>46</v>
      </c>
      <c r="O503" s="66"/>
      <c r="P503" s="184">
        <f>O503*H503</f>
        <v>0</v>
      </c>
      <c r="Q503" s="184">
        <v>0.17</v>
      </c>
      <c r="R503" s="184">
        <f>Q503*H503</f>
        <v>2.53538</v>
      </c>
      <c r="S503" s="184">
        <v>0</v>
      </c>
      <c r="T503" s="185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86" t="s">
        <v>218</v>
      </c>
      <c r="AT503" s="186" t="s">
        <v>219</v>
      </c>
      <c r="AU503" s="186" t="s">
        <v>85</v>
      </c>
      <c r="AY503" s="19" t="s">
        <v>147</v>
      </c>
      <c r="BE503" s="187">
        <f>IF(N503="základní",J503,0)</f>
        <v>0</v>
      </c>
      <c r="BF503" s="187">
        <f>IF(N503="snížená",J503,0)</f>
        <v>0</v>
      </c>
      <c r="BG503" s="187">
        <f>IF(N503="zákl. přenesená",J503,0)</f>
        <v>0</v>
      </c>
      <c r="BH503" s="187">
        <f>IF(N503="sníž. přenesená",J503,0)</f>
        <v>0</v>
      </c>
      <c r="BI503" s="187">
        <f>IF(N503="nulová",J503,0)</f>
        <v>0</v>
      </c>
      <c r="BJ503" s="19" t="s">
        <v>83</v>
      </c>
      <c r="BK503" s="187">
        <f>ROUND(I503*H503,2)</f>
        <v>0</v>
      </c>
      <c r="BL503" s="19" t="s">
        <v>154</v>
      </c>
      <c r="BM503" s="186" t="s">
        <v>622</v>
      </c>
    </row>
    <row r="504" spans="2:51" s="14" customFormat="1" ht="11.25">
      <c r="B504" s="204"/>
      <c r="C504" s="205"/>
      <c r="D504" s="195" t="s">
        <v>158</v>
      </c>
      <c r="E504" s="205"/>
      <c r="F504" s="207" t="s">
        <v>623</v>
      </c>
      <c r="G504" s="205"/>
      <c r="H504" s="208">
        <v>14.914</v>
      </c>
      <c r="I504" s="209"/>
      <c r="J504" s="205"/>
      <c r="K504" s="205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158</v>
      </c>
      <c r="AU504" s="214" t="s">
        <v>85</v>
      </c>
      <c r="AV504" s="14" t="s">
        <v>85</v>
      </c>
      <c r="AW504" s="14" t="s">
        <v>4</v>
      </c>
      <c r="AX504" s="14" t="s">
        <v>83</v>
      </c>
      <c r="AY504" s="214" t="s">
        <v>147</v>
      </c>
    </row>
    <row r="505" spans="2:63" s="12" customFormat="1" ht="22.9" customHeight="1">
      <c r="B505" s="159"/>
      <c r="C505" s="160"/>
      <c r="D505" s="161" t="s">
        <v>74</v>
      </c>
      <c r="E505" s="173" t="s">
        <v>199</v>
      </c>
      <c r="F505" s="173" t="s">
        <v>624</v>
      </c>
      <c r="G505" s="160"/>
      <c r="H505" s="160"/>
      <c r="I505" s="163"/>
      <c r="J505" s="174">
        <f>BK505</f>
        <v>0</v>
      </c>
      <c r="K505" s="160"/>
      <c r="L505" s="165"/>
      <c r="M505" s="166"/>
      <c r="N505" s="167"/>
      <c r="O505" s="167"/>
      <c r="P505" s="168">
        <f>SUM(P506:P776)</f>
        <v>0</v>
      </c>
      <c r="Q505" s="167"/>
      <c r="R505" s="168">
        <f>SUM(R506:R776)</f>
        <v>19.4674726957795</v>
      </c>
      <c r="S505" s="167"/>
      <c r="T505" s="169">
        <f>SUM(T506:T776)</f>
        <v>0</v>
      </c>
      <c r="AR505" s="170" t="s">
        <v>83</v>
      </c>
      <c r="AT505" s="171" t="s">
        <v>74</v>
      </c>
      <c r="AU505" s="171" t="s">
        <v>83</v>
      </c>
      <c r="AY505" s="170" t="s">
        <v>147</v>
      </c>
      <c r="BK505" s="172">
        <f>SUM(BK506:BK776)</f>
        <v>0</v>
      </c>
    </row>
    <row r="506" spans="1:65" s="2" customFormat="1" ht="21.75" customHeight="1">
      <c r="A506" s="36"/>
      <c r="B506" s="37"/>
      <c r="C506" s="175" t="s">
        <v>625</v>
      </c>
      <c r="D506" s="175" t="s">
        <v>149</v>
      </c>
      <c r="E506" s="176" t="s">
        <v>626</v>
      </c>
      <c r="F506" s="177" t="s">
        <v>627</v>
      </c>
      <c r="G506" s="178" t="s">
        <v>152</v>
      </c>
      <c r="H506" s="179">
        <v>164.36</v>
      </c>
      <c r="I506" s="180"/>
      <c r="J506" s="181">
        <f>ROUND(I506*H506,2)</f>
        <v>0</v>
      </c>
      <c r="K506" s="177" t="s">
        <v>153</v>
      </c>
      <c r="L506" s="41"/>
      <c r="M506" s="182" t="s">
        <v>21</v>
      </c>
      <c r="N506" s="183" t="s">
        <v>46</v>
      </c>
      <c r="O506" s="66"/>
      <c r="P506" s="184">
        <f>O506*H506</f>
        <v>0</v>
      </c>
      <c r="Q506" s="184">
        <v>0.00735</v>
      </c>
      <c r="R506" s="184">
        <f>Q506*H506</f>
        <v>1.208046</v>
      </c>
      <c r="S506" s="184">
        <v>0</v>
      </c>
      <c r="T506" s="185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6" t="s">
        <v>154</v>
      </c>
      <c r="AT506" s="186" t="s">
        <v>149</v>
      </c>
      <c r="AU506" s="186" t="s">
        <v>85</v>
      </c>
      <c r="AY506" s="19" t="s">
        <v>147</v>
      </c>
      <c r="BE506" s="187">
        <f>IF(N506="základní",J506,0)</f>
        <v>0</v>
      </c>
      <c r="BF506" s="187">
        <f>IF(N506="snížená",J506,0)</f>
        <v>0</v>
      </c>
      <c r="BG506" s="187">
        <f>IF(N506="zákl. přenesená",J506,0)</f>
        <v>0</v>
      </c>
      <c r="BH506" s="187">
        <f>IF(N506="sníž. přenesená",J506,0)</f>
        <v>0</v>
      </c>
      <c r="BI506" s="187">
        <f>IF(N506="nulová",J506,0)</f>
        <v>0</v>
      </c>
      <c r="BJ506" s="19" t="s">
        <v>83</v>
      </c>
      <c r="BK506" s="187">
        <f>ROUND(I506*H506,2)</f>
        <v>0</v>
      </c>
      <c r="BL506" s="19" t="s">
        <v>154</v>
      </c>
      <c r="BM506" s="186" t="s">
        <v>628</v>
      </c>
    </row>
    <row r="507" spans="1:47" s="2" customFormat="1" ht="11.25">
      <c r="A507" s="36"/>
      <c r="B507" s="37"/>
      <c r="C507" s="38"/>
      <c r="D507" s="188" t="s">
        <v>156</v>
      </c>
      <c r="E507" s="38"/>
      <c r="F507" s="189" t="s">
        <v>629</v>
      </c>
      <c r="G507" s="38"/>
      <c r="H507" s="38"/>
      <c r="I507" s="190"/>
      <c r="J507" s="38"/>
      <c r="K507" s="38"/>
      <c r="L507" s="41"/>
      <c r="M507" s="191"/>
      <c r="N507" s="192"/>
      <c r="O507" s="66"/>
      <c r="P507" s="66"/>
      <c r="Q507" s="66"/>
      <c r="R507" s="66"/>
      <c r="S507" s="66"/>
      <c r="T507" s="6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156</v>
      </c>
      <c r="AU507" s="19" t="s">
        <v>85</v>
      </c>
    </row>
    <row r="508" spans="2:51" s="13" customFormat="1" ht="11.25">
      <c r="B508" s="193"/>
      <c r="C508" s="194"/>
      <c r="D508" s="195" t="s">
        <v>158</v>
      </c>
      <c r="E508" s="196" t="s">
        <v>21</v>
      </c>
      <c r="F508" s="197" t="s">
        <v>326</v>
      </c>
      <c r="G508" s="194"/>
      <c r="H508" s="196" t="s">
        <v>21</v>
      </c>
      <c r="I508" s="198"/>
      <c r="J508" s="194"/>
      <c r="K508" s="194"/>
      <c r="L508" s="199"/>
      <c r="M508" s="200"/>
      <c r="N508" s="201"/>
      <c r="O508" s="201"/>
      <c r="P508" s="201"/>
      <c r="Q508" s="201"/>
      <c r="R508" s="201"/>
      <c r="S508" s="201"/>
      <c r="T508" s="202"/>
      <c r="AT508" s="203" t="s">
        <v>158</v>
      </c>
      <c r="AU508" s="203" t="s">
        <v>85</v>
      </c>
      <c r="AV508" s="13" t="s">
        <v>83</v>
      </c>
      <c r="AW508" s="13" t="s">
        <v>36</v>
      </c>
      <c r="AX508" s="13" t="s">
        <v>75</v>
      </c>
      <c r="AY508" s="203" t="s">
        <v>147</v>
      </c>
    </row>
    <row r="509" spans="2:51" s="13" customFormat="1" ht="11.25">
      <c r="B509" s="193"/>
      <c r="C509" s="194"/>
      <c r="D509" s="195" t="s">
        <v>158</v>
      </c>
      <c r="E509" s="196" t="s">
        <v>21</v>
      </c>
      <c r="F509" s="197" t="s">
        <v>630</v>
      </c>
      <c r="G509" s="194"/>
      <c r="H509" s="196" t="s">
        <v>21</v>
      </c>
      <c r="I509" s="198"/>
      <c r="J509" s="194"/>
      <c r="K509" s="194"/>
      <c r="L509" s="199"/>
      <c r="M509" s="200"/>
      <c r="N509" s="201"/>
      <c r="O509" s="201"/>
      <c r="P509" s="201"/>
      <c r="Q509" s="201"/>
      <c r="R509" s="201"/>
      <c r="S509" s="201"/>
      <c r="T509" s="202"/>
      <c r="AT509" s="203" t="s">
        <v>158</v>
      </c>
      <c r="AU509" s="203" t="s">
        <v>85</v>
      </c>
      <c r="AV509" s="13" t="s">
        <v>83</v>
      </c>
      <c r="AW509" s="13" t="s">
        <v>36</v>
      </c>
      <c r="AX509" s="13" t="s">
        <v>75</v>
      </c>
      <c r="AY509" s="203" t="s">
        <v>147</v>
      </c>
    </row>
    <row r="510" spans="2:51" s="13" customFormat="1" ht="11.25">
      <c r="B510" s="193"/>
      <c r="C510" s="194"/>
      <c r="D510" s="195" t="s">
        <v>158</v>
      </c>
      <c r="E510" s="196" t="s">
        <v>21</v>
      </c>
      <c r="F510" s="197" t="s">
        <v>631</v>
      </c>
      <c r="G510" s="194"/>
      <c r="H510" s="196" t="s">
        <v>21</v>
      </c>
      <c r="I510" s="198"/>
      <c r="J510" s="194"/>
      <c r="K510" s="194"/>
      <c r="L510" s="199"/>
      <c r="M510" s="200"/>
      <c r="N510" s="201"/>
      <c r="O510" s="201"/>
      <c r="P510" s="201"/>
      <c r="Q510" s="201"/>
      <c r="R510" s="201"/>
      <c r="S510" s="201"/>
      <c r="T510" s="202"/>
      <c r="AT510" s="203" t="s">
        <v>158</v>
      </c>
      <c r="AU510" s="203" t="s">
        <v>85</v>
      </c>
      <c r="AV510" s="13" t="s">
        <v>83</v>
      </c>
      <c r="AW510" s="13" t="s">
        <v>36</v>
      </c>
      <c r="AX510" s="13" t="s">
        <v>75</v>
      </c>
      <c r="AY510" s="203" t="s">
        <v>147</v>
      </c>
    </row>
    <row r="511" spans="2:51" s="14" customFormat="1" ht="11.25">
      <c r="B511" s="204"/>
      <c r="C511" s="205"/>
      <c r="D511" s="195" t="s">
        <v>158</v>
      </c>
      <c r="E511" s="206" t="s">
        <v>21</v>
      </c>
      <c r="F511" s="207" t="s">
        <v>632</v>
      </c>
      <c r="G511" s="205"/>
      <c r="H511" s="208">
        <v>33.522</v>
      </c>
      <c r="I511" s="209"/>
      <c r="J511" s="205"/>
      <c r="K511" s="205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158</v>
      </c>
      <c r="AU511" s="214" t="s">
        <v>85</v>
      </c>
      <c r="AV511" s="14" t="s">
        <v>85</v>
      </c>
      <c r="AW511" s="14" t="s">
        <v>36</v>
      </c>
      <c r="AX511" s="14" t="s">
        <v>75</v>
      </c>
      <c r="AY511" s="214" t="s">
        <v>147</v>
      </c>
    </row>
    <row r="512" spans="2:51" s="14" customFormat="1" ht="11.25">
      <c r="B512" s="204"/>
      <c r="C512" s="205"/>
      <c r="D512" s="195" t="s">
        <v>158</v>
      </c>
      <c r="E512" s="206" t="s">
        <v>21</v>
      </c>
      <c r="F512" s="207" t="s">
        <v>633</v>
      </c>
      <c r="G512" s="205"/>
      <c r="H512" s="208">
        <v>0.963</v>
      </c>
      <c r="I512" s="209"/>
      <c r="J512" s="205"/>
      <c r="K512" s="205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158</v>
      </c>
      <c r="AU512" s="214" t="s">
        <v>85</v>
      </c>
      <c r="AV512" s="14" t="s">
        <v>85</v>
      </c>
      <c r="AW512" s="14" t="s">
        <v>36</v>
      </c>
      <c r="AX512" s="14" t="s">
        <v>75</v>
      </c>
      <c r="AY512" s="214" t="s">
        <v>147</v>
      </c>
    </row>
    <row r="513" spans="2:51" s="14" customFormat="1" ht="11.25">
      <c r="B513" s="204"/>
      <c r="C513" s="205"/>
      <c r="D513" s="195" t="s">
        <v>158</v>
      </c>
      <c r="E513" s="206" t="s">
        <v>21</v>
      </c>
      <c r="F513" s="207" t="s">
        <v>634</v>
      </c>
      <c r="G513" s="205"/>
      <c r="H513" s="208">
        <v>1.575</v>
      </c>
      <c r="I513" s="209"/>
      <c r="J513" s="205"/>
      <c r="K513" s="205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158</v>
      </c>
      <c r="AU513" s="214" t="s">
        <v>85</v>
      </c>
      <c r="AV513" s="14" t="s">
        <v>85</v>
      </c>
      <c r="AW513" s="14" t="s">
        <v>36</v>
      </c>
      <c r="AX513" s="14" t="s">
        <v>75</v>
      </c>
      <c r="AY513" s="214" t="s">
        <v>147</v>
      </c>
    </row>
    <row r="514" spans="2:51" s="14" customFormat="1" ht="11.25">
      <c r="B514" s="204"/>
      <c r="C514" s="205"/>
      <c r="D514" s="195" t="s">
        <v>158</v>
      </c>
      <c r="E514" s="206" t="s">
        <v>21</v>
      </c>
      <c r="F514" s="207" t="s">
        <v>635</v>
      </c>
      <c r="G514" s="205"/>
      <c r="H514" s="208">
        <v>-2.28</v>
      </c>
      <c r="I514" s="209"/>
      <c r="J514" s="205"/>
      <c r="K514" s="205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158</v>
      </c>
      <c r="AU514" s="214" t="s">
        <v>85</v>
      </c>
      <c r="AV514" s="14" t="s">
        <v>85</v>
      </c>
      <c r="AW514" s="14" t="s">
        <v>36</v>
      </c>
      <c r="AX514" s="14" t="s">
        <v>75</v>
      </c>
      <c r="AY514" s="214" t="s">
        <v>147</v>
      </c>
    </row>
    <row r="515" spans="2:51" s="14" customFormat="1" ht="11.25">
      <c r="B515" s="204"/>
      <c r="C515" s="205"/>
      <c r="D515" s="195" t="s">
        <v>158</v>
      </c>
      <c r="E515" s="206" t="s">
        <v>21</v>
      </c>
      <c r="F515" s="207" t="s">
        <v>636</v>
      </c>
      <c r="G515" s="205"/>
      <c r="H515" s="208">
        <v>-2.655</v>
      </c>
      <c r="I515" s="209"/>
      <c r="J515" s="205"/>
      <c r="K515" s="205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158</v>
      </c>
      <c r="AU515" s="214" t="s">
        <v>85</v>
      </c>
      <c r="AV515" s="14" t="s">
        <v>85</v>
      </c>
      <c r="AW515" s="14" t="s">
        <v>36</v>
      </c>
      <c r="AX515" s="14" t="s">
        <v>75</v>
      </c>
      <c r="AY515" s="214" t="s">
        <v>147</v>
      </c>
    </row>
    <row r="516" spans="2:51" s="16" customFormat="1" ht="11.25">
      <c r="B516" s="226"/>
      <c r="C516" s="227"/>
      <c r="D516" s="195" t="s">
        <v>158</v>
      </c>
      <c r="E516" s="228" t="s">
        <v>21</v>
      </c>
      <c r="F516" s="229" t="s">
        <v>196</v>
      </c>
      <c r="G516" s="227"/>
      <c r="H516" s="230">
        <v>31.125</v>
      </c>
      <c r="I516" s="231"/>
      <c r="J516" s="227"/>
      <c r="K516" s="227"/>
      <c r="L516" s="232"/>
      <c r="M516" s="233"/>
      <c r="N516" s="234"/>
      <c r="O516" s="234"/>
      <c r="P516" s="234"/>
      <c r="Q516" s="234"/>
      <c r="R516" s="234"/>
      <c r="S516" s="234"/>
      <c r="T516" s="235"/>
      <c r="AT516" s="236" t="s">
        <v>158</v>
      </c>
      <c r="AU516" s="236" t="s">
        <v>85</v>
      </c>
      <c r="AV516" s="16" t="s">
        <v>170</v>
      </c>
      <c r="AW516" s="16" t="s">
        <v>36</v>
      </c>
      <c r="AX516" s="16" t="s">
        <v>75</v>
      </c>
      <c r="AY516" s="236" t="s">
        <v>147</v>
      </c>
    </row>
    <row r="517" spans="2:51" s="13" customFormat="1" ht="11.25">
      <c r="B517" s="193"/>
      <c r="C517" s="194"/>
      <c r="D517" s="195" t="s">
        <v>158</v>
      </c>
      <c r="E517" s="196" t="s">
        <v>21</v>
      </c>
      <c r="F517" s="197" t="s">
        <v>637</v>
      </c>
      <c r="G517" s="194"/>
      <c r="H517" s="196" t="s">
        <v>21</v>
      </c>
      <c r="I517" s="198"/>
      <c r="J517" s="194"/>
      <c r="K517" s="194"/>
      <c r="L517" s="199"/>
      <c r="M517" s="200"/>
      <c r="N517" s="201"/>
      <c r="O517" s="201"/>
      <c r="P517" s="201"/>
      <c r="Q517" s="201"/>
      <c r="R517" s="201"/>
      <c r="S517" s="201"/>
      <c r="T517" s="202"/>
      <c r="AT517" s="203" t="s">
        <v>158</v>
      </c>
      <c r="AU517" s="203" t="s">
        <v>85</v>
      </c>
      <c r="AV517" s="13" t="s">
        <v>83</v>
      </c>
      <c r="AW517" s="13" t="s">
        <v>36</v>
      </c>
      <c r="AX517" s="13" t="s">
        <v>75</v>
      </c>
      <c r="AY517" s="203" t="s">
        <v>147</v>
      </c>
    </row>
    <row r="518" spans="2:51" s="14" customFormat="1" ht="11.25">
      <c r="B518" s="204"/>
      <c r="C518" s="205"/>
      <c r="D518" s="195" t="s">
        <v>158</v>
      </c>
      <c r="E518" s="206" t="s">
        <v>21</v>
      </c>
      <c r="F518" s="207" t="s">
        <v>638</v>
      </c>
      <c r="G518" s="205"/>
      <c r="H518" s="208">
        <v>42.957</v>
      </c>
      <c r="I518" s="209"/>
      <c r="J518" s="205"/>
      <c r="K518" s="205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158</v>
      </c>
      <c r="AU518" s="214" t="s">
        <v>85</v>
      </c>
      <c r="AV518" s="14" t="s">
        <v>85</v>
      </c>
      <c r="AW518" s="14" t="s">
        <v>36</v>
      </c>
      <c r="AX518" s="14" t="s">
        <v>75</v>
      </c>
      <c r="AY518" s="214" t="s">
        <v>147</v>
      </c>
    </row>
    <row r="519" spans="2:51" s="14" customFormat="1" ht="11.25">
      <c r="B519" s="204"/>
      <c r="C519" s="205"/>
      <c r="D519" s="195" t="s">
        <v>158</v>
      </c>
      <c r="E519" s="206" t="s">
        <v>21</v>
      </c>
      <c r="F519" s="207" t="s">
        <v>639</v>
      </c>
      <c r="G519" s="205"/>
      <c r="H519" s="208">
        <v>1.013</v>
      </c>
      <c r="I519" s="209"/>
      <c r="J519" s="205"/>
      <c r="K519" s="205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158</v>
      </c>
      <c r="AU519" s="214" t="s">
        <v>85</v>
      </c>
      <c r="AV519" s="14" t="s">
        <v>85</v>
      </c>
      <c r="AW519" s="14" t="s">
        <v>36</v>
      </c>
      <c r="AX519" s="14" t="s">
        <v>75</v>
      </c>
      <c r="AY519" s="214" t="s">
        <v>147</v>
      </c>
    </row>
    <row r="520" spans="2:51" s="14" customFormat="1" ht="11.25">
      <c r="B520" s="204"/>
      <c r="C520" s="205"/>
      <c r="D520" s="195" t="s">
        <v>158</v>
      </c>
      <c r="E520" s="206" t="s">
        <v>21</v>
      </c>
      <c r="F520" s="207" t="s">
        <v>640</v>
      </c>
      <c r="G520" s="205"/>
      <c r="H520" s="208">
        <v>-2.5</v>
      </c>
      <c r="I520" s="209"/>
      <c r="J520" s="205"/>
      <c r="K520" s="205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158</v>
      </c>
      <c r="AU520" s="214" t="s">
        <v>85</v>
      </c>
      <c r="AV520" s="14" t="s">
        <v>85</v>
      </c>
      <c r="AW520" s="14" t="s">
        <v>36</v>
      </c>
      <c r="AX520" s="14" t="s">
        <v>75</v>
      </c>
      <c r="AY520" s="214" t="s">
        <v>147</v>
      </c>
    </row>
    <row r="521" spans="2:51" s="14" customFormat="1" ht="11.25">
      <c r="B521" s="204"/>
      <c r="C521" s="205"/>
      <c r="D521" s="195" t="s">
        <v>158</v>
      </c>
      <c r="E521" s="206" t="s">
        <v>21</v>
      </c>
      <c r="F521" s="207" t="s">
        <v>641</v>
      </c>
      <c r="G521" s="205"/>
      <c r="H521" s="208">
        <v>-1.773</v>
      </c>
      <c r="I521" s="209"/>
      <c r="J521" s="205"/>
      <c r="K521" s="205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158</v>
      </c>
      <c r="AU521" s="214" t="s">
        <v>85</v>
      </c>
      <c r="AV521" s="14" t="s">
        <v>85</v>
      </c>
      <c r="AW521" s="14" t="s">
        <v>36</v>
      </c>
      <c r="AX521" s="14" t="s">
        <v>75</v>
      </c>
      <c r="AY521" s="214" t="s">
        <v>147</v>
      </c>
    </row>
    <row r="522" spans="2:51" s="16" customFormat="1" ht="11.25">
      <c r="B522" s="226"/>
      <c r="C522" s="227"/>
      <c r="D522" s="195" t="s">
        <v>158</v>
      </c>
      <c r="E522" s="228" t="s">
        <v>21</v>
      </c>
      <c r="F522" s="229" t="s">
        <v>196</v>
      </c>
      <c r="G522" s="227"/>
      <c r="H522" s="230">
        <v>39.696999999999996</v>
      </c>
      <c r="I522" s="231"/>
      <c r="J522" s="227"/>
      <c r="K522" s="227"/>
      <c r="L522" s="232"/>
      <c r="M522" s="233"/>
      <c r="N522" s="234"/>
      <c r="O522" s="234"/>
      <c r="P522" s="234"/>
      <c r="Q522" s="234"/>
      <c r="R522" s="234"/>
      <c r="S522" s="234"/>
      <c r="T522" s="235"/>
      <c r="AT522" s="236" t="s">
        <v>158</v>
      </c>
      <c r="AU522" s="236" t="s">
        <v>85</v>
      </c>
      <c r="AV522" s="16" t="s">
        <v>170</v>
      </c>
      <c r="AW522" s="16" t="s">
        <v>36</v>
      </c>
      <c r="AX522" s="16" t="s">
        <v>75</v>
      </c>
      <c r="AY522" s="236" t="s">
        <v>147</v>
      </c>
    </row>
    <row r="523" spans="2:51" s="13" customFormat="1" ht="11.25">
      <c r="B523" s="193"/>
      <c r="C523" s="194"/>
      <c r="D523" s="195" t="s">
        <v>158</v>
      </c>
      <c r="E523" s="196" t="s">
        <v>21</v>
      </c>
      <c r="F523" s="197" t="s">
        <v>642</v>
      </c>
      <c r="G523" s="194"/>
      <c r="H523" s="196" t="s">
        <v>21</v>
      </c>
      <c r="I523" s="198"/>
      <c r="J523" s="194"/>
      <c r="K523" s="194"/>
      <c r="L523" s="199"/>
      <c r="M523" s="200"/>
      <c r="N523" s="201"/>
      <c r="O523" s="201"/>
      <c r="P523" s="201"/>
      <c r="Q523" s="201"/>
      <c r="R523" s="201"/>
      <c r="S523" s="201"/>
      <c r="T523" s="202"/>
      <c r="AT523" s="203" t="s">
        <v>158</v>
      </c>
      <c r="AU523" s="203" t="s">
        <v>85</v>
      </c>
      <c r="AV523" s="13" t="s">
        <v>83</v>
      </c>
      <c r="AW523" s="13" t="s">
        <v>36</v>
      </c>
      <c r="AX523" s="13" t="s">
        <v>75</v>
      </c>
      <c r="AY523" s="203" t="s">
        <v>147</v>
      </c>
    </row>
    <row r="524" spans="2:51" s="14" customFormat="1" ht="11.25">
      <c r="B524" s="204"/>
      <c r="C524" s="205"/>
      <c r="D524" s="195" t="s">
        <v>158</v>
      </c>
      <c r="E524" s="206" t="s">
        <v>21</v>
      </c>
      <c r="F524" s="207" t="s">
        <v>643</v>
      </c>
      <c r="G524" s="205"/>
      <c r="H524" s="208">
        <v>33.152</v>
      </c>
      <c r="I524" s="209"/>
      <c r="J524" s="205"/>
      <c r="K524" s="205"/>
      <c r="L524" s="210"/>
      <c r="M524" s="211"/>
      <c r="N524" s="212"/>
      <c r="O524" s="212"/>
      <c r="P524" s="212"/>
      <c r="Q524" s="212"/>
      <c r="R524" s="212"/>
      <c r="S524" s="212"/>
      <c r="T524" s="213"/>
      <c r="AT524" s="214" t="s">
        <v>158</v>
      </c>
      <c r="AU524" s="214" t="s">
        <v>85</v>
      </c>
      <c r="AV524" s="14" t="s">
        <v>85</v>
      </c>
      <c r="AW524" s="14" t="s">
        <v>36</v>
      </c>
      <c r="AX524" s="14" t="s">
        <v>75</v>
      </c>
      <c r="AY524" s="214" t="s">
        <v>147</v>
      </c>
    </row>
    <row r="525" spans="2:51" s="14" customFormat="1" ht="11.25">
      <c r="B525" s="204"/>
      <c r="C525" s="205"/>
      <c r="D525" s="195" t="s">
        <v>158</v>
      </c>
      <c r="E525" s="206" t="s">
        <v>21</v>
      </c>
      <c r="F525" s="207" t="s">
        <v>644</v>
      </c>
      <c r="G525" s="205"/>
      <c r="H525" s="208">
        <v>1.008</v>
      </c>
      <c r="I525" s="209"/>
      <c r="J525" s="205"/>
      <c r="K525" s="205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158</v>
      </c>
      <c r="AU525" s="214" t="s">
        <v>85</v>
      </c>
      <c r="AV525" s="14" t="s">
        <v>85</v>
      </c>
      <c r="AW525" s="14" t="s">
        <v>36</v>
      </c>
      <c r="AX525" s="14" t="s">
        <v>75</v>
      </c>
      <c r="AY525" s="214" t="s">
        <v>147</v>
      </c>
    </row>
    <row r="526" spans="2:51" s="14" customFormat="1" ht="11.25">
      <c r="B526" s="204"/>
      <c r="C526" s="205"/>
      <c r="D526" s="195" t="s">
        <v>158</v>
      </c>
      <c r="E526" s="206" t="s">
        <v>21</v>
      </c>
      <c r="F526" s="207" t="s">
        <v>645</v>
      </c>
      <c r="G526" s="205"/>
      <c r="H526" s="208">
        <v>-8.046</v>
      </c>
      <c r="I526" s="209"/>
      <c r="J526" s="205"/>
      <c r="K526" s="205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158</v>
      </c>
      <c r="AU526" s="214" t="s">
        <v>85</v>
      </c>
      <c r="AV526" s="14" t="s">
        <v>85</v>
      </c>
      <c r="AW526" s="14" t="s">
        <v>36</v>
      </c>
      <c r="AX526" s="14" t="s">
        <v>75</v>
      </c>
      <c r="AY526" s="214" t="s">
        <v>147</v>
      </c>
    </row>
    <row r="527" spans="2:51" s="16" customFormat="1" ht="11.25">
      <c r="B527" s="226"/>
      <c r="C527" s="227"/>
      <c r="D527" s="195" t="s">
        <v>158</v>
      </c>
      <c r="E527" s="228" t="s">
        <v>21</v>
      </c>
      <c r="F527" s="229" t="s">
        <v>196</v>
      </c>
      <c r="G527" s="227"/>
      <c r="H527" s="230">
        <v>26.114000000000004</v>
      </c>
      <c r="I527" s="231"/>
      <c r="J527" s="227"/>
      <c r="K527" s="227"/>
      <c r="L527" s="232"/>
      <c r="M527" s="233"/>
      <c r="N527" s="234"/>
      <c r="O527" s="234"/>
      <c r="P527" s="234"/>
      <c r="Q527" s="234"/>
      <c r="R527" s="234"/>
      <c r="S527" s="234"/>
      <c r="T527" s="235"/>
      <c r="AT527" s="236" t="s">
        <v>158</v>
      </c>
      <c r="AU527" s="236" t="s">
        <v>85</v>
      </c>
      <c r="AV527" s="16" t="s">
        <v>170</v>
      </c>
      <c r="AW527" s="16" t="s">
        <v>36</v>
      </c>
      <c r="AX527" s="16" t="s">
        <v>75</v>
      </c>
      <c r="AY527" s="236" t="s">
        <v>147</v>
      </c>
    </row>
    <row r="528" spans="2:51" s="13" customFormat="1" ht="11.25">
      <c r="B528" s="193"/>
      <c r="C528" s="194"/>
      <c r="D528" s="195" t="s">
        <v>158</v>
      </c>
      <c r="E528" s="196" t="s">
        <v>21</v>
      </c>
      <c r="F528" s="197" t="s">
        <v>646</v>
      </c>
      <c r="G528" s="194"/>
      <c r="H528" s="196" t="s">
        <v>21</v>
      </c>
      <c r="I528" s="198"/>
      <c r="J528" s="194"/>
      <c r="K528" s="194"/>
      <c r="L528" s="199"/>
      <c r="M528" s="200"/>
      <c r="N528" s="201"/>
      <c r="O528" s="201"/>
      <c r="P528" s="201"/>
      <c r="Q528" s="201"/>
      <c r="R528" s="201"/>
      <c r="S528" s="201"/>
      <c r="T528" s="202"/>
      <c r="AT528" s="203" t="s">
        <v>158</v>
      </c>
      <c r="AU528" s="203" t="s">
        <v>85</v>
      </c>
      <c r="AV528" s="13" t="s">
        <v>83</v>
      </c>
      <c r="AW528" s="13" t="s">
        <v>36</v>
      </c>
      <c r="AX528" s="13" t="s">
        <v>75</v>
      </c>
      <c r="AY528" s="203" t="s">
        <v>147</v>
      </c>
    </row>
    <row r="529" spans="2:51" s="14" customFormat="1" ht="11.25">
      <c r="B529" s="204"/>
      <c r="C529" s="205"/>
      <c r="D529" s="195" t="s">
        <v>158</v>
      </c>
      <c r="E529" s="206" t="s">
        <v>21</v>
      </c>
      <c r="F529" s="207" t="s">
        <v>647</v>
      </c>
      <c r="G529" s="205"/>
      <c r="H529" s="208">
        <v>59.015</v>
      </c>
      <c r="I529" s="209"/>
      <c r="J529" s="205"/>
      <c r="K529" s="205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158</v>
      </c>
      <c r="AU529" s="214" t="s">
        <v>85</v>
      </c>
      <c r="AV529" s="14" t="s">
        <v>85</v>
      </c>
      <c r="AW529" s="14" t="s">
        <v>36</v>
      </c>
      <c r="AX529" s="14" t="s">
        <v>75</v>
      </c>
      <c r="AY529" s="214" t="s">
        <v>147</v>
      </c>
    </row>
    <row r="530" spans="2:51" s="14" customFormat="1" ht="11.25">
      <c r="B530" s="204"/>
      <c r="C530" s="205"/>
      <c r="D530" s="195" t="s">
        <v>158</v>
      </c>
      <c r="E530" s="206" t="s">
        <v>21</v>
      </c>
      <c r="F530" s="207" t="s">
        <v>648</v>
      </c>
      <c r="G530" s="205"/>
      <c r="H530" s="208">
        <v>1.625</v>
      </c>
      <c r="I530" s="209"/>
      <c r="J530" s="205"/>
      <c r="K530" s="205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158</v>
      </c>
      <c r="AU530" s="214" t="s">
        <v>85</v>
      </c>
      <c r="AV530" s="14" t="s">
        <v>85</v>
      </c>
      <c r="AW530" s="14" t="s">
        <v>36</v>
      </c>
      <c r="AX530" s="14" t="s">
        <v>75</v>
      </c>
      <c r="AY530" s="214" t="s">
        <v>147</v>
      </c>
    </row>
    <row r="531" spans="2:51" s="14" customFormat="1" ht="11.25">
      <c r="B531" s="204"/>
      <c r="C531" s="205"/>
      <c r="D531" s="195" t="s">
        <v>158</v>
      </c>
      <c r="E531" s="206" t="s">
        <v>21</v>
      </c>
      <c r="F531" s="207" t="s">
        <v>649</v>
      </c>
      <c r="G531" s="205"/>
      <c r="H531" s="208">
        <v>-5.22</v>
      </c>
      <c r="I531" s="209"/>
      <c r="J531" s="205"/>
      <c r="K531" s="205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158</v>
      </c>
      <c r="AU531" s="214" t="s">
        <v>85</v>
      </c>
      <c r="AV531" s="14" t="s">
        <v>85</v>
      </c>
      <c r="AW531" s="14" t="s">
        <v>36</v>
      </c>
      <c r="AX531" s="14" t="s">
        <v>75</v>
      </c>
      <c r="AY531" s="214" t="s">
        <v>147</v>
      </c>
    </row>
    <row r="532" spans="2:51" s="14" customFormat="1" ht="11.25">
      <c r="B532" s="204"/>
      <c r="C532" s="205"/>
      <c r="D532" s="195" t="s">
        <v>158</v>
      </c>
      <c r="E532" s="206" t="s">
        <v>21</v>
      </c>
      <c r="F532" s="207" t="s">
        <v>641</v>
      </c>
      <c r="G532" s="205"/>
      <c r="H532" s="208">
        <v>-1.773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158</v>
      </c>
      <c r="AU532" s="214" t="s">
        <v>85</v>
      </c>
      <c r="AV532" s="14" t="s">
        <v>85</v>
      </c>
      <c r="AW532" s="14" t="s">
        <v>36</v>
      </c>
      <c r="AX532" s="14" t="s">
        <v>75</v>
      </c>
      <c r="AY532" s="214" t="s">
        <v>147</v>
      </c>
    </row>
    <row r="533" spans="2:51" s="16" customFormat="1" ht="11.25">
      <c r="B533" s="226"/>
      <c r="C533" s="227"/>
      <c r="D533" s="195" t="s">
        <v>158</v>
      </c>
      <c r="E533" s="228" t="s">
        <v>21</v>
      </c>
      <c r="F533" s="229" t="s">
        <v>196</v>
      </c>
      <c r="G533" s="227"/>
      <c r="H533" s="230">
        <v>53.647</v>
      </c>
      <c r="I533" s="231"/>
      <c r="J533" s="227"/>
      <c r="K533" s="227"/>
      <c r="L533" s="232"/>
      <c r="M533" s="233"/>
      <c r="N533" s="234"/>
      <c r="O533" s="234"/>
      <c r="P533" s="234"/>
      <c r="Q533" s="234"/>
      <c r="R533" s="234"/>
      <c r="S533" s="234"/>
      <c r="T533" s="235"/>
      <c r="AT533" s="236" t="s">
        <v>158</v>
      </c>
      <c r="AU533" s="236" t="s">
        <v>85</v>
      </c>
      <c r="AV533" s="16" t="s">
        <v>170</v>
      </c>
      <c r="AW533" s="16" t="s">
        <v>36</v>
      </c>
      <c r="AX533" s="16" t="s">
        <v>75</v>
      </c>
      <c r="AY533" s="236" t="s">
        <v>147</v>
      </c>
    </row>
    <row r="534" spans="2:51" s="13" customFormat="1" ht="11.25">
      <c r="B534" s="193"/>
      <c r="C534" s="194"/>
      <c r="D534" s="195" t="s">
        <v>158</v>
      </c>
      <c r="E534" s="196" t="s">
        <v>21</v>
      </c>
      <c r="F534" s="197" t="s">
        <v>650</v>
      </c>
      <c r="G534" s="194"/>
      <c r="H534" s="196" t="s">
        <v>21</v>
      </c>
      <c r="I534" s="198"/>
      <c r="J534" s="194"/>
      <c r="K534" s="194"/>
      <c r="L534" s="199"/>
      <c r="M534" s="200"/>
      <c r="N534" s="201"/>
      <c r="O534" s="201"/>
      <c r="P534" s="201"/>
      <c r="Q534" s="201"/>
      <c r="R534" s="201"/>
      <c r="S534" s="201"/>
      <c r="T534" s="202"/>
      <c r="AT534" s="203" t="s">
        <v>158</v>
      </c>
      <c r="AU534" s="203" t="s">
        <v>85</v>
      </c>
      <c r="AV534" s="13" t="s">
        <v>83</v>
      </c>
      <c r="AW534" s="13" t="s">
        <v>36</v>
      </c>
      <c r="AX534" s="13" t="s">
        <v>75</v>
      </c>
      <c r="AY534" s="203" t="s">
        <v>147</v>
      </c>
    </row>
    <row r="535" spans="2:51" s="14" customFormat="1" ht="11.25">
      <c r="B535" s="204"/>
      <c r="C535" s="205"/>
      <c r="D535" s="195" t="s">
        <v>158</v>
      </c>
      <c r="E535" s="206" t="s">
        <v>21</v>
      </c>
      <c r="F535" s="207" t="s">
        <v>651</v>
      </c>
      <c r="G535" s="205"/>
      <c r="H535" s="208">
        <v>21.127</v>
      </c>
      <c r="I535" s="209"/>
      <c r="J535" s="205"/>
      <c r="K535" s="205"/>
      <c r="L535" s="210"/>
      <c r="M535" s="211"/>
      <c r="N535" s="212"/>
      <c r="O535" s="212"/>
      <c r="P535" s="212"/>
      <c r="Q535" s="212"/>
      <c r="R535" s="212"/>
      <c r="S535" s="212"/>
      <c r="T535" s="213"/>
      <c r="AT535" s="214" t="s">
        <v>158</v>
      </c>
      <c r="AU535" s="214" t="s">
        <v>85</v>
      </c>
      <c r="AV535" s="14" t="s">
        <v>85</v>
      </c>
      <c r="AW535" s="14" t="s">
        <v>36</v>
      </c>
      <c r="AX535" s="14" t="s">
        <v>75</v>
      </c>
      <c r="AY535" s="214" t="s">
        <v>147</v>
      </c>
    </row>
    <row r="536" spans="2:51" s="14" customFormat="1" ht="11.25">
      <c r="B536" s="204"/>
      <c r="C536" s="205"/>
      <c r="D536" s="195" t="s">
        <v>158</v>
      </c>
      <c r="E536" s="206" t="s">
        <v>21</v>
      </c>
      <c r="F536" s="207" t="s">
        <v>652</v>
      </c>
      <c r="G536" s="205"/>
      <c r="H536" s="208">
        <v>-7.35</v>
      </c>
      <c r="I536" s="209"/>
      <c r="J536" s="205"/>
      <c r="K536" s="205"/>
      <c r="L536" s="210"/>
      <c r="M536" s="211"/>
      <c r="N536" s="212"/>
      <c r="O536" s="212"/>
      <c r="P536" s="212"/>
      <c r="Q536" s="212"/>
      <c r="R536" s="212"/>
      <c r="S536" s="212"/>
      <c r="T536" s="213"/>
      <c r="AT536" s="214" t="s">
        <v>158</v>
      </c>
      <c r="AU536" s="214" t="s">
        <v>85</v>
      </c>
      <c r="AV536" s="14" t="s">
        <v>85</v>
      </c>
      <c r="AW536" s="14" t="s">
        <v>36</v>
      </c>
      <c r="AX536" s="14" t="s">
        <v>75</v>
      </c>
      <c r="AY536" s="214" t="s">
        <v>147</v>
      </c>
    </row>
    <row r="537" spans="2:51" s="16" customFormat="1" ht="11.25">
      <c r="B537" s="226"/>
      <c r="C537" s="227"/>
      <c r="D537" s="195" t="s">
        <v>158</v>
      </c>
      <c r="E537" s="228" t="s">
        <v>21</v>
      </c>
      <c r="F537" s="229" t="s">
        <v>196</v>
      </c>
      <c r="G537" s="227"/>
      <c r="H537" s="230">
        <v>13.777</v>
      </c>
      <c r="I537" s="231"/>
      <c r="J537" s="227"/>
      <c r="K537" s="227"/>
      <c r="L537" s="232"/>
      <c r="M537" s="233"/>
      <c r="N537" s="234"/>
      <c r="O537" s="234"/>
      <c r="P537" s="234"/>
      <c r="Q537" s="234"/>
      <c r="R537" s="234"/>
      <c r="S537" s="234"/>
      <c r="T537" s="235"/>
      <c r="AT537" s="236" t="s">
        <v>158</v>
      </c>
      <c r="AU537" s="236" t="s">
        <v>85</v>
      </c>
      <c r="AV537" s="16" t="s">
        <v>170</v>
      </c>
      <c r="AW537" s="16" t="s">
        <v>36</v>
      </c>
      <c r="AX537" s="16" t="s">
        <v>75</v>
      </c>
      <c r="AY537" s="236" t="s">
        <v>147</v>
      </c>
    </row>
    <row r="538" spans="2:51" s="15" customFormat="1" ht="11.25">
      <c r="B538" s="215"/>
      <c r="C538" s="216"/>
      <c r="D538" s="195" t="s">
        <v>158</v>
      </c>
      <c r="E538" s="217" t="s">
        <v>21</v>
      </c>
      <c r="F538" s="218" t="s">
        <v>161</v>
      </c>
      <c r="G538" s="216"/>
      <c r="H538" s="219">
        <v>164.36000000000004</v>
      </c>
      <c r="I538" s="220"/>
      <c r="J538" s="216"/>
      <c r="K538" s="216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158</v>
      </c>
      <c r="AU538" s="225" t="s">
        <v>85</v>
      </c>
      <c r="AV538" s="15" t="s">
        <v>154</v>
      </c>
      <c r="AW538" s="15" t="s">
        <v>36</v>
      </c>
      <c r="AX538" s="15" t="s">
        <v>83</v>
      </c>
      <c r="AY538" s="225" t="s">
        <v>147</v>
      </c>
    </row>
    <row r="539" spans="1:65" s="2" customFormat="1" ht="16.5" customHeight="1">
      <c r="A539" s="36"/>
      <c r="B539" s="37"/>
      <c r="C539" s="175" t="s">
        <v>653</v>
      </c>
      <c r="D539" s="175" t="s">
        <v>149</v>
      </c>
      <c r="E539" s="176" t="s">
        <v>654</v>
      </c>
      <c r="F539" s="177" t="s">
        <v>655</v>
      </c>
      <c r="G539" s="178" t="s">
        <v>152</v>
      </c>
      <c r="H539" s="179">
        <v>312.102</v>
      </c>
      <c r="I539" s="180"/>
      <c r="J539" s="181">
        <f>ROUND(I539*H539,2)</f>
        <v>0</v>
      </c>
      <c r="K539" s="177" t="s">
        <v>153</v>
      </c>
      <c r="L539" s="41"/>
      <c r="M539" s="182" t="s">
        <v>21</v>
      </c>
      <c r="N539" s="183" t="s">
        <v>46</v>
      </c>
      <c r="O539" s="66"/>
      <c r="P539" s="184">
        <f>O539*H539</f>
        <v>0</v>
      </c>
      <c r="Q539" s="184">
        <v>0.000263</v>
      </c>
      <c r="R539" s="184">
        <f>Q539*H539</f>
        <v>0.082082826</v>
      </c>
      <c r="S539" s="184">
        <v>0</v>
      </c>
      <c r="T539" s="185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86" t="s">
        <v>154</v>
      </c>
      <c r="AT539" s="186" t="s">
        <v>149</v>
      </c>
      <c r="AU539" s="186" t="s">
        <v>85</v>
      </c>
      <c r="AY539" s="19" t="s">
        <v>147</v>
      </c>
      <c r="BE539" s="187">
        <f>IF(N539="základní",J539,0)</f>
        <v>0</v>
      </c>
      <c r="BF539" s="187">
        <f>IF(N539="snížená",J539,0)</f>
        <v>0</v>
      </c>
      <c r="BG539" s="187">
        <f>IF(N539="zákl. přenesená",J539,0)</f>
        <v>0</v>
      </c>
      <c r="BH539" s="187">
        <f>IF(N539="sníž. přenesená",J539,0)</f>
        <v>0</v>
      </c>
      <c r="BI539" s="187">
        <f>IF(N539="nulová",J539,0)</f>
        <v>0</v>
      </c>
      <c r="BJ539" s="19" t="s">
        <v>83</v>
      </c>
      <c r="BK539" s="187">
        <f>ROUND(I539*H539,2)</f>
        <v>0</v>
      </c>
      <c r="BL539" s="19" t="s">
        <v>154</v>
      </c>
      <c r="BM539" s="186" t="s">
        <v>656</v>
      </c>
    </row>
    <row r="540" spans="1:47" s="2" customFormat="1" ht="11.25">
      <c r="A540" s="36"/>
      <c r="B540" s="37"/>
      <c r="C540" s="38"/>
      <c r="D540" s="188" t="s">
        <v>156</v>
      </c>
      <c r="E540" s="38"/>
      <c r="F540" s="189" t="s">
        <v>657</v>
      </c>
      <c r="G540" s="38"/>
      <c r="H540" s="38"/>
      <c r="I540" s="190"/>
      <c r="J540" s="38"/>
      <c r="K540" s="38"/>
      <c r="L540" s="41"/>
      <c r="M540" s="191"/>
      <c r="N540" s="192"/>
      <c r="O540" s="66"/>
      <c r="P540" s="66"/>
      <c r="Q540" s="66"/>
      <c r="R540" s="66"/>
      <c r="S540" s="66"/>
      <c r="T540" s="67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T540" s="19" t="s">
        <v>156</v>
      </c>
      <c r="AU540" s="19" t="s">
        <v>85</v>
      </c>
    </row>
    <row r="541" spans="2:51" s="13" customFormat="1" ht="11.25">
      <c r="B541" s="193"/>
      <c r="C541" s="194"/>
      <c r="D541" s="195" t="s">
        <v>158</v>
      </c>
      <c r="E541" s="196" t="s">
        <v>21</v>
      </c>
      <c r="F541" s="197" t="s">
        <v>326</v>
      </c>
      <c r="G541" s="194"/>
      <c r="H541" s="196" t="s">
        <v>21</v>
      </c>
      <c r="I541" s="198"/>
      <c r="J541" s="194"/>
      <c r="K541" s="194"/>
      <c r="L541" s="199"/>
      <c r="M541" s="200"/>
      <c r="N541" s="201"/>
      <c r="O541" s="201"/>
      <c r="P541" s="201"/>
      <c r="Q541" s="201"/>
      <c r="R541" s="201"/>
      <c r="S541" s="201"/>
      <c r="T541" s="202"/>
      <c r="AT541" s="203" t="s">
        <v>158</v>
      </c>
      <c r="AU541" s="203" t="s">
        <v>85</v>
      </c>
      <c r="AV541" s="13" t="s">
        <v>83</v>
      </c>
      <c r="AW541" s="13" t="s">
        <v>36</v>
      </c>
      <c r="AX541" s="13" t="s">
        <v>75</v>
      </c>
      <c r="AY541" s="203" t="s">
        <v>147</v>
      </c>
    </row>
    <row r="542" spans="2:51" s="13" customFormat="1" ht="11.25">
      <c r="B542" s="193"/>
      <c r="C542" s="194"/>
      <c r="D542" s="195" t="s">
        <v>158</v>
      </c>
      <c r="E542" s="196" t="s">
        <v>21</v>
      </c>
      <c r="F542" s="197" t="s">
        <v>658</v>
      </c>
      <c r="G542" s="194"/>
      <c r="H542" s="196" t="s">
        <v>21</v>
      </c>
      <c r="I542" s="198"/>
      <c r="J542" s="194"/>
      <c r="K542" s="194"/>
      <c r="L542" s="199"/>
      <c r="M542" s="200"/>
      <c r="N542" s="201"/>
      <c r="O542" s="201"/>
      <c r="P542" s="201"/>
      <c r="Q542" s="201"/>
      <c r="R542" s="201"/>
      <c r="S542" s="201"/>
      <c r="T542" s="202"/>
      <c r="AT542" s="203" t="s">
        <v>158</v>
      </c>
      <c r="AU542" s="203" t="s">
        <v>85</v>
      </c>
      <c r="AV542" s="13" t="s">
        <v>83</v>
      </c>
      <c r="AW542" s="13" t="s">
        <v>36</v>
      </c>
      <c r="AX542" s="13" t="s">
        <v>75</v>
      </c>
      <c r="AY542" s="203" t="s">
        <v>147</v>
      </c>
    </row>
    <row r="543" spans="2:51" s="13" customFormat="1" ht="11.25">
      <c r="B543" s="193"/>
      <c r="C543" s="194"/>
      <c r="D543" s="195" t="s">
        <v>158</v>
      </c>
      <c r="E543" s="196" t="s">
        <v>21</v>
      </c>
      <c r="F543" s="197" t="s">
        <v>631</v>
      </c>
      <c r="G543" s="194"/>
      <c r="H543" s="196" t="s">
        <v>21</v>
      </c>
      <c r="I543" s="198"/>
      <c r="J543" s="194"/>
      <c r="K543" s="194"/>
      <c r="L543" s="199"/>
      <c r="M543" s="200"/>
      <c r="N543" s="201"/>
      <c r="O543" s="201"/>
      <c r="P543" s="201"/>
      <c r="Q543" s="201"/>
      <c r="R543" s="201"/>
      <c r="S543" s="201"/>
      <c r="T543" s="202"/>
      <c r="AT543" s="203" t="s">
        <v>158</v>
      </c>
      <c r="AU543" s="203" t="s">
        <v>85</v>
      </c>
      <c r="AV543" s="13" t="s">
        <v>83</v>
      </c>
      <c r="AW543" s="13" t="s">
        <v>36</v>
      </c>
      <c r="AX543" s="13" t="s">
        <v>75</v>
      </c>
      <c r="AY543" s="203" t="s">
        <v>147</v>
      </c>
    </row>
    <row r="544" spans="2:51" s="14" customFormat="1" ht="11.25">
      <c r="B544" s="204"/>
      <c r="C544" s="205"/>
      <c r="D544" s="195" t="s">
        <v>158</v>
      </c>
      <c r="E544" s="206" t="s">
        <v>21</v>
      </c>
      <c r="F544" s="207" t="s">
        <v>659</v>
      </c>
      <c r="G544" s="205"/>
      <c r="H544" s="208">
        <v>5.55</v>
      </c>
      <c r="I544" s="209"/>
      <c r="J544" s="205"/>
      <c r="K544" s="205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158</v>
      </c>
      <c r="AU544" s="214" t="s">
        <v>85</v>
      </c>
      <c r="AV544" s="14" t="s">
        <v>85</v>
      </c>
      <c r="AW544" s="14" t="s">
        <v>36</v>
      </c>
      <c r="AX544" s="14" t="s">
        <v>75</v>
      </c>
      <c r="AY544" s="214" t="s">
        <v>147</v>
      </c>
    </row>
    <row r="545" spans="2:51" s="16" customFormat="1" ht="11.25">
      <c r="B545" s="226"/>
      <c r="C545" s="227"/>
      <c r="D545" s="195" t="s">
        <v>158</v>
      </c>
      <c r="E545" s="228" t="s">
        <v>21</v>
      </c>
      <c r="F545" s="229" t="s">
        <v>196</v>
      </c>
      <c r="G545" s="227"/>
      <c r="H545" s="230">
        <v>5.55</v>
      </c>
      <c r="I545" s="231"/>
      <c r="J545" s="227"/>
      <c r="K545" s="227"/>
      <c r="L545" s="232"/>
      <c r="M545" s="233"/>
      <c r="N545" s="234"/>
      <c r="O545" s="234"/>
      <c r="P545" s="234"/>
      <c r="Q545" s="234"/>
      <c r="R545" s="234"/>
      <c r="S545" s="234"/>
      <c r="T545" s="235"/>
      <c r="AT545" s="236" t="s">
        <v>158</v>
      </c>
      <c r="AU545" s="236" t="s">
        <v>85</v>
      </c>
      <c r="AV545" s="16" t="s">
        <v>170</v>
      </c>
      <c r="AW545" s="16" t="s">
        <v>36</v>
      </c>
      <c r="AX545" s="16" t="s">
        <v>75</v>
      </c>
      <c r="AY545" s="236" t="s">
        <v>147</v>
      </c>
    </row>
    <row r="546" spans="2:51" s="13" customFormat="1" ht="11.25">
      <c r="B546" s="193"/>
      <c r="C546" s="194"/>
      <c r="D546" s="195" t="s">
        <v>158</v>
      </c>
      <c r="E546" s="196" t="s">
        <v>21</v>
      </c>
      <c r="F546" s="197" t="s">
        <v>637</v>
      </c>
      <c r="G546" s="194"/>
      <c r="H546" s="196" t="s">
        <v>21</v>
      </c>
      <c r="I546" s="198"/>
      <c r="J546" s="194"/>
      <c r="K546" s="194"/>
      <c r="L546" s="199"/>
      <c r="M546" s="200"/>
      <c r="N546" s="201"/>
      <c r="O546" s="201"/>
      <c r="P546" s="201"/>
      <c r="Q546" s="201"/>
      <c r="R546" s="201"/>
      <c r="S546" s="201"/>
      <c r="T546" s="202"/>
      <c r="AT546" s="203" t="s">
        <v>158</v>
      </c>
      <c r="AU546" s="203" t="s">
        <v>85</v>
      </c>
      <c r="AV546" s="13" t="s">
        <v>83</v>
      </c>
      <c r="AW546" s="13" t="s">
        <v>36</v>
      </c>
      <c r="AX546" s="13" t="s">
        <v>75</v>
      </c>
      <c r="AY546" s="203" t="s">
        <v>147</v>
      </c>
    </row>
    <row r="547" spans="2:51" s="14" customFormat="1" ht="11.25">
      <c r="B547" s="204"/>
      <c r="C547" s="205"/>
      <c r="D547" s="195" t="s">
        <v>158</v>
      </c>
      <c r="E547" s="206" t="s">
        <v>21</v>
      </c>
      <c r="F547" s="207" t="s">
        <v>660</v>
      </c>
      <c r="G547" s="205"/>
      <c r="H547" s="208">
        <v>95.025</v>
      </c>
      <c r="I547" s="209"/>
      <c r="J547" s="205"/>
      <c r="K547" s="205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158</v>
      </c>
      <c r="AU547" s="214" t="s">
        <v>85</v>
      </c>
      <c r="AV547" s="14" t="s">
        <v>85</v>
      </c>
      <c r="AW547" s="14" t="s">
        <v>36</v>
      </c>
      <c r="AX547" s="14" t="s">
        <v>75</v>
      </c>
      <c r="AY547" s="214" t="s">
        <v>147</v>
      </c>
    </row>
    <row r="548" spans="2:51" s="14" customFormat="1" ht="11.25">
      <c r="B548" s="204"/>
      <c r="C548" s="205"/>
      <c r="D548" s="195" t="s">
        <v>158</v>
      </c>
      <c r="E548" s="206" t="s">
        <v>21</v>
      </c>
      <c r="F548" s="207" t="s">
        <v>661</v>
      </c>
      <c r="G548" s="205"/>
      <c r="H548" s="208">
        <v>2.361</v>
      </c>
      <c r="I548" s="209"/>
      <c r="J548" s="205"/>
      <c r="K548" s="205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158</v>
      </c>
      <c r="AU548" s="214" t="s">
        <v>85</v>
      </c>
      <c r="AV548" s="14" t="s">
        <v>85</v>
      </c>
      <c r="AW548" s="14" t="s">
        <v>36</v>
      </c>
      <c r="AX548" s="14" t="s">
        <v>75</v>
      </c>
      <c r="AY548" s="214" t="s">
        <v>147</v>
      </c>
    </row>
    <row r="549" spans="2:51" s="14" customFormat="1" ht="11.25">
      <c r="B549" s="204"/>
      <c r="C549" s="205"/>
      <c r="D549" s="195" t="s">
        <v>158</v>
      </c>
      <c r="E549" s="206" t="s">
        <v>21</v>
      </c>
      <c r="F549" s="207" t="s">
        <v>662</v>
      </c>
      <c r="G549" s="205"/>
      <c r="H549" s="208">
        <v>-5.662</v>
      </c>
      <c r="I549" s="209"/>
      <c r="J549" s="205"/>
      <c r="K549" s="205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158</v>
      </c>
      <c r="AU549" s="214" t="s">
        <v>85</v>
      </c>
      <c r="AV549" s="14" t="s">
        <v>85</v>
      </c>
      <c r="AW549" s="14" t="s">
        <v>36</v>
      </c>
      <c r="AX549" s="14" t="s">
        <v>75</v>
      </c>
      <c r="AY549" s="214" t="s">
        <v>147</v>
      </c>
    </row>
    <row r="550" spans="2:51" s="14" customFormat="1" ht="11.25">
      <c r="B550" s="204"/>
      <c r="C550" s="205"/>
      <c r="D550" s="195" t="s">
        <v>158</v>
      </c>
      <c r="E550" s="206" t="s">
        <v>21</v>
      </c>
      <c r="F550" s="207" t="s">
        <v>663</v>
      </c>
      <c r="G550" s="205"/>
      <c r="H550" s="208">
        <v>-1.714</v>
      </c>
      <c r="I550" s="209"/>
      <c r="J550" s="205"/>
      <c r="K550" s="205"/>
      <c r="L550" s="210"/>
      <c r="M550" s="211"/>
      <c r="N550" s="212"/>
      <c r="O550" s="212"/>
      <c r="P550" s="212"/>
      <c r="Q550" s="212"/>
      <c r="R550" s="212"/>
      <c r="S550" s="212"/>
      <c r="T550" s="213"/>
      <c r="AT550" s="214" t="s">
        <v>158</v>
      </c>
      <c r="AU550" s="214" t="s">
        <v>85</v>
      </c>
      <c r="AV550" s="14" t="s">
        <v>85</v>
      </c>
      <c r="AW550" s="14" t="s">
        <v>36</v>
      </c>
      <c r="AX550" s="14" t="s">
        <v>75</v>
      </c>
      <c r="AY550" s="214" t="s">
        <v>147</v>
      </c>
    </row>
    <row r="551" spans="2:51" s="16" customFormat="1" ht="11.25">
      <c r="B551" s="226"/>
      <c r="C551" s="227"/>
      <c r="D551" s="195" t="s">
        <v>158</v>
      </c>
      <c r="E551" s="228" t="s">
        <v>21</v>
      </c>
      <c r="F551" s="229" t="s">
        <v>196</v>
      </c>
      <c r="G551" s="227"/>
      <c r="H551" s="230">
        <v>90.01</v>
      </c>
      <c r="I551" s="231"/>
      <c r="J551" s="227"/>
      <c r="K551" s="227"/>
      <c r="L551" s="232"/>
      <c r="M551" s="233"/>
      <c r="N551" s="234"/>
      <c r="O551" s="234"/>
      <c r="P551" s="234"/>
      <c r="Q551" s="234"/>
      <c r="R551" s="234"/>
      <c r="S551" s="234"/>
      <c r="T551" s="235"/>
      <c r="AT551" s="236" t="s">
        <v>158</v>
      </c>
      <c r="AU551" s="236" t="s">
        <v>85</v>
      </c>
      <c r="AV551" s="16" t="s">
        <v>170</v>
      </c>
      <c r="AW551" s="16" t="s">
        <v>36</v>
      </c>
      <c r="AX551" s="16" t="s">
        <v>75</v>
      </c>
      <c r="AY551" s="236" t="s">
        <v>147</v>
      </c>
    </row>
    <row r="552" spans="2:51" s="13" customFormat="1" ht="11.25">
      <c r="B552" s="193"/>
      <c r="C552" s="194"/>
      <c r="D552" s="195" t="s">
        <v>158</v>
      </c>
      <c r="E552" s="196" t="s">
        <v>21</v>
      </c>
      <c r="F552" s="197" t="s">
        <v>646</v>
      </c>
      <c r="G552" s="194"/>
      <c r="H552" s="196" t="s">
        <v>21</v>
      </c>
      <c r="I552" s="198"/>
      <c r="J552" s="194"/>
      <c r="K552" s="194"/>
      <c r="L552" s="199"/>
      <c r="M552" s="200"/>
      <c r="N552" s="201"/>
      <c r="O552" s="201"/>
      <c r="P552" s="201"/>
      <c r="Q552" s="201"/>
      <c r="R552" s="201"/>
      <c r="S552" s="201"/>
      <c r="T552" s="202"/>
      <c r="AT552" s="203" t="s">
        <v>158</v>
      </c>
      <c r="AU552" s="203" t="s">
        <v>85</v>
      </c>
      <c r="AV552" s="13" t="s">
        <v>83</v>
      </c>
      <c r="AW552" s="13" t="s">
        <v>36</v>
      </c>
      <c r="AX552" s="13" t="s">
        <v>75</v>
      </c>
      <c r="AY552" s="203" t="s">
        <v>147</v>
      </c>
    </row>
    <row r="553" spans="2:51" s="14" customFormat="1" ht="11.25">
      <c r="B553" s="204"/>
      <c r="C553" s="205"/>
      <c r="D553" s="195" t="s">
        <v>158</v>
      </c>
      <c r="E553" s="206" t="s">
        <v>21</v>
      </c>
      <c r="F553" s="207" t="s">
        <v>664</v>
      </c>
      <c r="G553" s="205"/>
      <c r="H553" s="208">
        <v>96.075</v>
      </c>
      <c r="I553" s="209"/>
      <c r="J553" s="205"/>
      <c r="K553" s="205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158</v>
      </c>
      <c r="AU553" s="214" t="s">
        <v>85</v>
      </c>
      <c r="AV553" s="14" t="s">
        <v>85</v>
      </c>
      <c r="AW553" s="14" t="s">
        <v>36</v>
      </c>
      <c r="AX553" s="14" t="s">
        <v>75</v>
      </c>
      <c r="AY553" s="214" t="s">
        <v>147</v>
      </c>
    </row>
    <row r="554" spans="2:51" s="14" customFormat="1" ht="11.25">
      <c r="B554" s="204"/>
      <c r="C554" s="205"/>
      <c r="D554" s="195" t="s">
        <v>158</v>
      </c>
      <c r="E554" s="206" t="s">
        <v>21</v>
      </c>
      <c r="F554" s="207" t="s">
        <v>665</v>
      </c>
      <c r="G554" s="205"/>
      <c r="H554" s="208">
        <v>-15.444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158</v>
      </c>
      <c r="AU554" s="214" t="s">
        <v>85</v>
      </c>
      <c r="AV554" s="14" t="s">
        <v>85</v>
      </c>
      <c r="AW554" s="14" t="s">
        <v>36</v>
      </c>
      <c r="AX554" s="14" t="s">
        <v>75</v>
      </c>
      <c r="AY554" s="214" t="s">
        <v>147</v>
      </c>
    </row>
    <row r="555" spans="2:51" s="14" customFormat="1" ht="11.25">
      <c r="B555" s="204"/>
      <c r="C555" s="205"/>
      <c r="D555" s="195" t="s">
        <v>158</v>
      </c>
      <c r="E555" s="206" t="s">
        <v>21</v>
      </c>
      <c r="F555" s="207" t="s">
        <v>663</v>
      </c>
      <c r="G555" s="205"/>
      <c r="H555" s="208">
        <v>-1.714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158</v>
      </c>
      <c r="AU555" s="214" t="s">
        <v>85</v>
      </c>
      <c r="AV555" s="14" t="s">
        <v>85</v>
      </c>
      <c r="AW555" s="14" t="s">
        <v>36</v>
      </c>
      <c r="AX555" s="14" t="s">
        <v>75</v>
      </c>
      <c r="AY555" s="214" t="s">
        <v>147</v>
      </c>
    </row>
    <row r="556" spans="2:51" s="16" customFormat="1" ht="11.25">
      <c r="B556" s="226"/>
      <c r="C556" s="227"/>
      <c r="D556" s="195" t="s">
        <v>158</v>
      </c>
      <c r="E556" s="228" t="s">
        <v>21</v>
      </c>
      <c r="F556" s="229" t="s">
        <v>196</v>
      </c>
      <c r="G556" s="227"/>
      <c r="H556" s="230">
        <v>78.917</v>
      </c>
      <c r="I556" s="231"/>
      <c r="J556" s="227"/>
      <c r="K556" s="227"/>
      <c r="L556" s="232"/>
      <c r="M556" s="233"/>
      <c r="N556" s="234"/>
      <c r="O556" s="234"/>
      <c r="P556" s="234"/>
      <c r="Q556" s="234"/>
      <c r="R556" s="234"/>
      <c r="S556" s="234"/>
      <c r="T556" s="235"/>
      <c r="AT556" s="236" t="s">
        <v>158</v>
      </c>
      <c r="AU556" s="236" t="s">
        <v>85</v>
      </c>
      <c r="AV556" s="16" t="s">
        <v>170</v>
      </c>
      <c r="AW556" s="16" t="s">
        <v>36</v>
      </c>
      <c r="AX556" s="16" t="s">
        <v>75</v>
      </c>
      <c r="AY556" s="236" t="s">
        <v>147</v>
      </c>
    </row>
    <row r="557" spans="2:51" s="13" customFormat="1" ht="11.25">
      <c r="B557" s="193"/>
      <c r="C557" s="194"/>
      <c r="D557" s="195" t="s">
        <v>158</v>
      </c>
      <c r="E557" s="196" t="s">
        <v>21</v>
      </c>
      <c r="F557" s="197" t="s">
        <v>650</v>
      </c>
      <c r="G557" s="194"/>
      <c r="H557" s="196" t="s">
        <v>21</v>
      </c>
      <c r="I557" s="198"/>
      <c r="J557" s="194"/>
      <c r="K557" s="194"/>
      <c r="L557" s="199"/>
      <c r="M557" s="200"/>
      <c r="N557" s="201"/>
      <c r="O557" s="201"/>
      <c r="P557" s="201"/>
      <c r="Q557" s="201"/>
      <c r="R557" s="201"/>
      <c r="S557" s="201"/>
      <c r="T557" s="202"/>
      <c r="AT557" s="203" t="s">
        <v>158</v>
      </c>
      <c r="AU557" s="203" t="s">
        <v>85</v>
      </c>
      <c r="AV557" s="13" t="s">
        <v>83</v>
      </c>
      <c r="AW557" s="13" t="s">
        <v>36</v>
      </c>
      <c r="AX557" s="13" t="s">
        <v>75</v>
      </c>
      <c r="AY557" s="203" t="s">
        <v>147</v>
      </c>
    </row>
    <row r="558" spans="2:51" s="14" customFormat="1" ht="11.25">
      <c r="B558" s="204"/>
      <c r="C558" s="205"/>
      <c r="D558" s="195" t="s">
        <v>158</v>
      </c>
      <c r="E558" s="206" t="s">
        <v>21</v>
      </c>
      <c r="F558" s="207" t="s">
        <v>666</v>
      </c>
      <c r="G558" s="205"/>
      <c r="H558" s="208">
        <v>9.065</v>
      </c>
      <c r="I558" s="209"/>
      <c r="J558" s="205"/>
      <c r="K558" s="205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158</v>
      </c>
      <c r="AU558" s="214" t="s">
        <v>85</v>
      </c>
      <c r="AV558" s="14" t="s">
        <v>85</v>
      </c>
      <c r="AW558" s="14" t="s">
        <v>36</v>
      </c>
      <c r="AX558" s="14" t="s">
        <v>75</v>
      </c>
      <c r="AY558" s="214" t="s">
        <v>147</v>
      </c>
    </row>
    <row r="559" spans="2:51" s="14" customFormat="1" ht="11.25">
      <c r="B559" s="204"/>
      <c r="C559" s="205"/>
      <c r="D559" s="195" t="s">
        <v>158</v>
      </c>
      <c r="E559" s="206" t="s">
        <v>21</v>
      </c>
      <c r="F559" s="207" t="s">
        <v>667</v>
      </c>
      <c r="G559" s="205"/>
      <c r="H559" s="208">
        <v>5.724</v>
      </c>
      <c r="I559" s="209"/>
      <c r="J559" s="205"/>
      <c r="K559" s="205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158</v>
      </c>
      <c r="AU559" s="214" t="s">
        <v>85</v>
      </c>
      <c r="AV559" s="14" t="s">
        <v>85</v>
      </c>
      <c r="AW559" s="14" t="s">
        <v>36</v>
      </c>
      <c r="AX559" s="14" t="s">
        <v>75</v>
      </c>
      <c r="AY559" s="214" t="s">
        <v>147</v>
      </c>
    </row>
    <row r="560" spans="2:51" s="14" customFormat="1" ht="11.25">
      <c r="B560" s="204"/>
      <c r="C560" s="205"/>
      <c r="D560" s="195" t="s">
        <v>158</v>
      </c>
      <c r="E560" s="206" t="s">
        <v>21</v>
      </c>
      <c r="F560" s="207" t="s">
        <v>668</v>
      </c>
      <c r="G560" s="205"/>
      <c r="H560" s="208">
        <v>-5.85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158</v>
      </c>
      <c r="AU560" s="214" t="s">
        <v>85</v>
      </c>
      <c r="AV560" s="14" t="s">
        <v>85</v>
      </c>
      <c r="AW560" s="14" t="s">
        <v>36</v>
      </c>
      <c r="AX560" s="14" t="s">
        <v>75</v>
      </c>
      <c r="AY560" s="214" t="s">
        <v>147</v>
      </c>
    </row>
    <row r="561" spans="2:51" s="16" customFormat="1" ht="11.25">
      <c r="B561" s="226"/>
      <c r="C561" s="227"/>
      <c r="D561" s="195" t="s">
        <v>158</v>
      </c>
      <c r="E561" s="228" t="s">
        <v>21</v>
      </c>
      <c r="F561" s="229" t="s">
        <v>196</v>
      </c>
      <c r="G561" s="227"/>
      <c r="H561" s="230">
        <v>8.939</v>
      </c>
      <c r="I561" s="231"/>
      <c r="J561" s="227"/>
      <c r="K561" s="227"/>
      <c r="L561" s="232"/>
      <c r="M561" s="233"/>
      <c r="N561" s="234"/>
      <c r="O561" s="234"/>
      <c r="P561" s="234"/>
      <c r="Q561" s="234"/>
      <c r="R561" s="234"/>
      <c r="S561" s="234"/>
      <c r="T561" s="235"/>
      <c r="AT561" s="236" t="s">
        <v>158</v>
      </c>
      <c r="AU561" s="236" t="s">
        <v>85</v>
      </c>
      <c r="AV561" s="16" t="s">
        <v>170</v>
      </c>
      <c r="AW561" s="16" t="s">
        <v>36</v>
      </c>
      <c r="AX561" s="16" t="s">
        <v>75</v>
      </c>
      <c r="AY561" s="236" t="s">
        <v>147</v>
      </c>
    </row>
    <row r="562" spans="2:51" s="13" customFormat="1" ht="11.25">
      <c r="B562" s="193"/>
      <c r="C562" s="194"/>
      <c r="D562" s="195" t="s">
        <v>158</v>
      </c>
      <c r="E562" s="196" t="s">
        <v>21</v>
      </c>
      <c r="F562" s="197" t="s">
        <v>669</v>
      </c>
      <c r="G562" s="194"/>
      <c r="H562" s="196" t="s">
        <v>21</v>
      </c>
      <c r="I562" s="198"/>
      <c r="J562" s="194"/>
      <c r="K562" s="194"/>
      <c r="L562" s="199"/>
      <c r="M562" s="200"/>
      <c r="N562" s="201"/>
      <c r="O562" s="201"/>
      <c r="P562" s="201"/>
      <c r="Q562" s="201"/>
      <c r="R562" s="201"/>
      <c r="S562" s="201"/>
      <c r="T562" s="202"/>
      <c r="AT562" s="203" t="s">
        <v>158</v>
      </c>
      <c r="AU562" s="203" t="s">
        <v>85</v>
      </c>
      <c r="AV562" s="13" t="s">
        <v>83</v>
      </c>
      <c r="AW562" s="13" t="s">
        <v>36</v>
      </c>
      <c r="AX562" s="13" t="s">
        <v>75</v>
      </c>
      <c r="AY562" s="203" t="s">
        <v>147</v>
      </c>
    </row>
    <row r="563" spans="2:51" s="14" customFormat="1" ht="11.25">
      <c r="B563" s="204"/>
      <c r="C563" s="205"/>
      <c r="D563" s="195" t="s">
        <v>158</v>
      </c>
      <c r="E563" s="206" t="s">
        <v>21</v>
      </c>
      <c r="F563" s="207" t="s">
        <v>670</v>
      </c>
      <c r="G563" s="205"/>
      <c r="H563" s="208">
        <v>125.578</v>
      </c>
      <c r="I563" s="209"/>
      <c r="J563" s="205"/>
      <c r="K563" s="205"/>
      <c r="L563" s="210"/>
      <c r="M563" s="211"/>
      <c r="N563" s="212"/>
      <c r="O563" s="212"/>
      <c r="P563" s="212"/>
      <c r="Q563" s="212"/>
      <c r="R563" s="212"/>
      <c r="S563" s="212"/>
      <c r="T563" s="213"/>
      <c r="AT563" s="214" t="s">
        <v>158</v>
      </c>
      <c r="AU563" s="214" t="s">
        <v>85</v>
      </c>
      <c r="AV563" s="14" t="s">
        <v>85</v>
      </c>
      <c r="AW563" s="14" t="s">
        <v>36</v>
      </c>
      <c r="AX563" s="14" t="s">
        <v>75</v>
      </c>
      <c r="AY563" s="214" t="s">
        <v>147</v>
      </c>
    </row>
    <row r="564" spans="2:51" s="14" customFormat="1" ht="11.25">
      <c r="B564" s="204"/>
      <c r="C564" s="205"/>
      <c r="D564" s="195" t="s">
        <v>158</v>
      </c>
      <c r="E564" s="206" t="s">
        <v>21</v>
      </c>
      <c r="F564" s="207" t="s">
        <v>671</v>
      </c>
      <c r="G564" s="205"/>
      <c r="H564" s="208">
        <v>10.672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158</v>
      </c>
      <c r="AU564" s="214" t="s">
        <v>85</v>
      </c>
      <c r="AV564" s="14" t="s">
        <v>85</v>
      </c>
      <c r="AW564" s="14" t="s">
        <v>36</v>
      </c>
      <c r="AX564" s="14" t="s">
        <v>75</v>
      </c>
      <c r="AY564" s="214" t="s">
        <v>147</v>
      </c>
    </row>
    <row r="565" spans="2:51" s="14" customFormat="1" ht="11.25">
      <c r="B565" s="204"/>
      <c r="C565" s="205"/>
      <c r="D565" s="195" t="s">
        <v>158</v>
      </c>
      <c r="E565" s="206" t="s">
        <v>21</v>
      </c>
      <c r="F565" s="207" t="s">
        <v>672</v>
      </c>
      <c r="G565" s="205"/>
      <c r="H565" s="208">
        <v>-7.564</v>
      </c>
      <c r="I565" s="209"/>
      <c r="J565" s="205"/>
      <c r="K565" s="205"/>
      <c r="L565" s="210"/>
      <c r="M565" s="211"/>
      <c r="N565" s="212"/>
      <c r="O565" s="212"/>
      <c r="P565" s="212"/>
      <c r="Q565" s="212"/>
      <c r="R565" s="212"/>
      <c r="S565" s="212"/>
      <c r="T565" s="213"/>
      <c r="AT565" s="214" t="s">
        <v>158</v>
      </c>
      <c r="AU565" s="214" t="s">
        <v>85</v>
      </c>
      <c r="AV565" s="14" t="s">
        <v>85</v>
      </c>
      <c r="AW565" s="14" t="s">
        <v>36</v>
      </c>
      <c r="AX565" s="14" t="s">
        <v>75</v>
      </c>
      <c r="AY565" s="214" t="s">
        <v>147</v>
      </c>
    </row>
    <row r="566" spans="2:51" s="16" customFormat="1" ht="11.25">
      <c r="B566" s="226"/>
      <c r="C566" s="227"/>
      <c r="D566" s="195" t="s">
        <v>158</v>
      </c>
      <c r="E566" s="228" t="s">
        <v>21</v>
      </c>
      <c r="F566" s="229" t="s">
        <v>196</v>
      </c>
      <c r="G566" s="227"/>
      <c r="H566" s="230">
        <v>128.686</v>
      </c>
      <c r="I566" s="231"/>
      <c r="J566" s="227"/>
      <c r="K566" s="227"/>
      <c r="L566" s="232"/>
      <c r="M566" s="233"/>
      <c r="N566" s="234"/>
      <c r="O566" s="234"/>
      <c r="P566" s="234"/>
      <c r="Q566" s="234"/>
      <c r="R566" s="234"/>
      <c r="S566" s="234"/>
      <c r="T566" s="235"/>
      <c r="AT566" s="236" t="s">
        <v>158</v>
      </c>
      <c r="AU566" s="236" t="s">
        <v>85</v>
      </c>
      <c r="AV566" s="16" t="s">
        <v>170</v>
      </c>
      <c r="AW566" s="16" t="s">
        <v>36</v>
      </c>
      <c r="AX566" s="16" t="s">
        <v>75</v>
      </c>
      <c r="AY566" s="236" t="s">
        <v>147</v>
      </c>
    </row>
    <row r="567" spans="2:51" s="15" customFormat="1" ht="11.25">
      <c r="B567" s="215"/>
      <c r="C567" s="216"/>
      <c r="D567" s="195" t="s">
        <v>158</v>
      </c>
      <c r="E567" s="217" t="s">
        <v>21</v>
      </c>
      <c r="F567" s="218" t="s">
        <v>161</v>
      </c>
      <c r="G567" s="216"/>
      <c r="H567" s="219">
        <v>312.10200000000003</v>
      </c>
      <c r="I567" s="220"/>
      <c r="J567" s="216"/>
      <c r="K567" s="216"/>
      <c r="L567" s="221"/>
      <c r="M567" s="222"/>
      <c r="N567" s="223"/>
      <c r="O567" s="223"/>
      <c r="P567" s="223"/>
      <c r="Q567" s="223"/>
      <c r="R567" s="223"/>
      <c r="S567" s="223"/>
      <c r="T567" s="224"/>
      <c r="AT567" s="225" t="s">
        <v>158</v>
      </c>
      <c r="AU567" s="225" t="s">
        <v>85</v>
      </c>
      <c r="AV567" s="15" t="s">
        <v>154</v>
      </c>
      <c r="AW567" s="15" t="s">
        <v>36</v>
      </c>
      <c r="AX567" s="15" t="s">
        <v>83</v>
      </c>
      <c r="AY567" s="225" t="s">
        <v>147</v>
      </c>
    </row>
    <row r="568" spans="1:65" s="2" customFormat="1" ht="24.2" customHeight="1">
      <c r="A568" s="36"/>
      <c r="B568" s="37"/>
      <c r="C568" s="175" t="s">
        <v>673</v>
      </c>
      <c r="D568" s="175" t="s">
        <v>149</v>
      </c>
      <c r="E568" s="176" t="s">
        <v>674</v>
      </c>
      <c r="F568" s="177" t="s">
        <v>675</v>
      </c>
      <c r="G568" s="178" t="s">
        <v>152</v>
      </c>
      <c r="H568" s="179">
        <v>312.102</v>
      </c>
      <c r="I568" s="180"/>
      <c r="J568" s="181">
        <f>ROUND(I568*H568,2)</f>
        <v>0</v>
      </c>
      <c r="K568" s="177" t="s">
        <v>153</v>
      </c>
      <c r="L568" s="41"/>
      <c r="M568" s="182" t="s">
        <v>21</v>
      </c>
      <c r="N568" s="183" t="s">
        <v>46</v>
      </c>
      <c r="O568" s="66"/>
      <c r="P568" s="184">
        <f>O568*H568</f>
        <v>0</v>
      </c>
      <c r="Q568" s="184">
        <v>0.00438</v>
      </c>
      <c r="R568" s="184">
        <f>Q568*H568</f>
        <v>1.36700676</v>
      </c>
      <c r="S568" s="184">
        <v>0</v>
      </c>
      <c r="T568" s="185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186" t="s">
        <v>154</v>
      </c>
      <c r="AT568" s="186" t="s">
        <v>149</v>
      </c>
      <c r="AU568" s="186" t="s">
        <v>85</v>
      </c>
      <c r="AY568" s="19" t="s">
        <v>147</v>
      </c>
      <c r="BE568" s="187">
        <f>IF(N568="základní",J568,0)</f>
        <v>0</v>
      </c>
      <c r="BF568" s="187">
        <f>IF(N568="snížená",J568,0)</f>
        <v>0</v>
      </c>
      <c r="BG568" s="187">
        <f>IF(N568="zákl. přenesená",J568,0)</f>
        <v>0</v>
      </c>
      <c r="BH568" s="187">
        <f>IF(N568="sníž. přenesená",J568,0)</f>
        <v>0</v>
      </c>
      <c r="BI568" s="187">
        <f>IF(N568="nulová",J568,0)</f>
        <v>0</v>
      </c>
      <c r="BJ568" s="19" t="s">
        <v>83</v>
      </c>
      <c r="BK568" s="187">
        <f>ROUND(I568*H568,2)</f>
        <v>0</v>
      </c>
      <c r="BL568" s="19" t="s">
        <v>154</v>
      </c>
      <c r="BM568" s="186" t="s">
        <v>676</v>
      </c>
    </row>
    <row r="569" spans="1:47" s="2" customFormat="1" ht="11.25">
      <c r="A569" s="36"/>
      <c r="B569" s="37"/>
      <c r="C569" s="38"/>
      <c r="D569" s="188" t="s">
        <v>156</v>
      </c>
      <c r="E569" s="38"/>
      <c r="F569" s="189" t="s">
        <v>677</v>
      </c>
      <c r="G569" s="38"/>
      <c r="H569" s="38"/>
      <c r="I569" s="190"/>
      <c r="J569" s="38"/>
      <c r="K569" s="38"/>
      <c r="L569" s="41"/>
      <c r="M569" s="191"/>
      <c r="N569" s="192"/>
      <c r="O569" s="66"/>
      <c r="P569" s="66"/>
      <c r="Q569" s="66"/>
      <c r="R569" s="66"/>
      <c r="S569" s="66"/>
      <c r="T569" s="67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156</v>
      </c>
      <c r="AU569" s="19" t="s">
        <v>85</v>
      </c>
    </row>
    <row r="570" spans="2:51" s="13" customFormat="1" ht="11.25">
      <c r="B570" s="193"/>
      <c r="C570" s="194"/>
      <c r="D570" s="195" t="s">
        <v>158</v>
      </c>
      <c r="E570" s="196" t="s">
        <v>21</v>
      </c>
      <c r="F570" s="197" t="s">
        <v>658</v>
      </c>
      <c r="G570" s="194"/>
      <c r="H570" s="196" t="s">
        <v>21</v>
      </c>
      <c r="I570" s="198"/>
      <c r="J570" s="194"/>
      <c r="K570" s="194"/>
      <c r="L570" s="199"/>
      <c r="M570" s="200"/>
      <c r="N570" s="201"/>
      <c r="O570" s="201"/>
      <c r="P570" s="201"/>
      <c r="Q570" s="201"/>
      <c r="R570" s="201"/>
      <c r="S570" s="201"/>
      <c r="T570" s="202"/>
      <c r="AT570" s="203" t="s">
        <v>158</v>
      </c>
      <c r="AU570" s="203" t="s">
        <v>85</v>
      </c>
      <c r="AV570" s="13" t="s">
        <v>83</v>
      </c>
      <c r="AW570" s="13" t="s">
        <v>36</v>
      </c>
      <c r="AX570" s="13" t="s">
        <v>75</v>
      </c>
      <c r="AY570" s="203" t="s">
        <v>147</v>
      </c>
    </row>
    <row r="571" spans="2:51" s="14" customFormat="1" ht="11.25">
      <c r="B571" s="204"/>
      <c r="C571" s="205"/>
      <c r="D571" s="195" t="s">
        <v>158</v>
      </c>
      <c r="E571" s="206" t="s">
        <v>21</v>
      </c>
      <c r="F571" s="207" t="s">
        <v>678</v>
      </c>
      <c r="G571" s="205"/>
      <c r="H571" s="208">
        <v>312.102</v>
      </c>
      <c r="I571" s="209"/>
      <c r="J571" s="205"/>
      <c r="K571" s="205"/>
      <c r="L571" s="210"/>
      <c r="M571" s="211"/>
      <c r="N571" s="212"/>
      <c r="O571" s="212"/>
      <c r="P571" s="212"/>
      <c r="Q571" s="212"/>
      <c r="R571" s="212"/>
      <c r="S571" s="212"/>
      <c r="T571" s="213"/>
      <c r="AT571" s="214" t="s">
        <v>158</v>
      </c>
      <c r="AU571" s="214" t="s">
        <v>85</v>
      </c>
      <c r="AV571" s="14" t="s">
        <v>85</v>
      </c>
      <c r="AW571" s="14" t="s">
        <v>36</v>
      </c>
      <c r="AX571" s="14" t="s">
        <v>75</v>
      </c>
      <c r="AY571" s="214" t="s">
        <v>147</v>
      </c>
    </row>
    <row r="572" spans="2:51" s="15" customFormat="1" ht="11.25">
      <c r="B572" s="215"/>
      <c r="C572" s="216"/>
      <c r="D572" s="195" t="s">
        <v>158</v>
      </c>
      <c r="E572" s="217" t="s">
        <v>21</v>
      </c>
      <c r="F572" s="218" t="s">
        <v>161</v>
      </c>
      <c r="G572" s="216"/>
      <c r="H572" s="219">
        <v>312.102</v>
      </c>
      <c r="I572" s="220"/>
      <c r="J572" s="216"/>
      <c r="K572" s="216"/>
      <c r="L572" s="221"/>
      <c r="M572" s="222"/>
      <c r="N572" s="223"/>
      <c r="O572" s="223"/>
      <c r="P572" s="223"/>
      <c r="Q572" s="223"/>
      <c r="R572" s="223"/>
      <c r="S572" s="223"/>
      <c r="T572" s="224"/>
      <c r="AT572" s="225" t="s">
        <v>158</v>
      </c>
      <c r="AU572" s="225" t="s">
        <v>85</v>
      </c>
      <c r="AV572" s="15" t="s">
        <v>154</v>
      </c>
      <c r="AW572" s="15" t="s">
        <v>36</v>
      </c>
      <c r="AX572" s="15" t="s">
        <v>83</v>
      </c>
      <c r="AY572" s="225" t="s">
        <v>147</v>
      </c>
    </row>
    <row r="573" spans="1:65" s="2" customFormat="1" ht="16.5" customHeight="1">
      <c r="A573" s="36"/>
      <c r="B573" s="37"/>
      <c r="C573" s="175" t="s">
        <v>679</v>
      </c>
      <c r="D573" s="175" t="s">
        <v>149</v>
      </c>
      <c r="E573" s="176" t="s">
        <v>680</v>
      </c>
      <c r="F573" s="177" t="s">
        <v>681</v>
      </c>
      <c r="G573" s="178" t="s">
        <v>152</v>
      </c>
      <c r="H573" s="179">
        <v>312.102</v>
      </c>
      <c r="I573" s="180"/>
      <c r="J573" s="181">
        <f>ROUND(I573*H573,2)</f>
        <v>0</v>
      </c>
      <c r="K573" s="177" t="s">
        <v>153</v>
      </c>
      <c r="L573" s="41"/>
      <c r="M573" s="182" t="s">
        <v>21</v>
      </c>
      <c r="N573" s="183" t="s">
        <v>46</v>
      </c>
      <c r="O573" s="66"/>
      <c r="P573" s="184">
        <f>O573*H573</f>
        <v>0</v>
      </c>
      <c r="Q573" s="184">
        <v>0.003</v>
      </c>
      <c r="R573" s="184">
        <f>Q573*H573</f>
        <v>0.936306</v>
      </c>
      <c r="S573" s="184">
        <v>0</v>
      </c>
      <c r="T573" s="185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6" t="s">
        <v>154</v>
      </c>
      <c r="AT573" s="186" t="s">
        <v>149</v>
      </c>
      <c r="AU573" s="186" t="s">
        <v>85</v>
      </c>
      <c r="AY573" s="19" t="s">
        <v>147</v>
      </c>
      <c r="BE573" s="187">
        <f>IF(N573="základní",J573,0)</f>
        <v>0</v>
      </c>
      <c r="BF573" s="187">
        <f>IF(N573="snížená",J573,0)</f>
        <v>0</v>
      </c>
      <c r="BG573" s="187">
        <f>IF(N573="zákl. přenesená",J573,0)</f>
        <v>0</v>
      </c>
      <c r="BH573" s="187">
        <f>IF(N573="sníž. přenesená",J573,0)</f>
        <v>0</v>
      </c>
      <c r="BI573" s="187">
        <f>IF(N573="nulová",J573,0)</f>
        <v>0</v>
      </c>
      <c r="BJ573" s="19" t="s">
        <v>83</v>
      </c>
      <c r="BK573" s="187">
        <f>ROUND(I573*H573,2)</f>
        <v>0</v>
      </c>
      <c r="BL573" s="19" t="s">
        <v>154</v>
      </c>
      <c r="BM573" s="186" t="s">
        <v>682</v>
      </c>
    </row>
    <row r="574" spans="1:47" s="2" customFormat="1" ht="11.25">
      <c r="A574" s="36"/>
      <c r="B574" s="37"/>
      <c r="C574" s="38"/>
      <c r="D574" s="188" t="s">
        <v>156</v>
      </c>
      <c r="E574" s="38"/>
      <c r="F574" s="189" t="s">
        <v>683</v>
      </c>
      <c r="G574" s="38"/>
      <c r="H574" s="38"/>
      <c r="I574" s="190"/>
      <c r="J574" s="38"/>
      <c r="K574" s="38"/>
      <c r="L574" s="41"/>
      <c r="M574" s="191"/>
      <c r="N574" s="192"/>
      <c r="O574" s="66"/>
      <c r="P574" s="66"/>
      <c r="Q574" s="66"/>
      <c r="R574" s="66"/>
      <c r="S574" s="66"/>
      <c r="T574" s="67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156</v>
      </c>
      <c r="AU574" s="19" t="s">
        <v>85</v>
      </c>
    </row>
    <row r="575" spans="2:51" s="13" customFormat="1" ht="11.25">
      <c r="B575" s="193"/>
      <c r="C575" s="194"/>
      <c r="D575" s="195" t="s">
        <v>158</v>
      </c>
      <c r="E575" s="196" t="s">
        <v>21</v>
      </c>
      <c r="F575" s="197" t="s">
        <v>658</v>
      </c>
      <c r="G575" s="194"/>
      <c r="H575" s="196" t="s">
        <v>21</v>
      </c>
      <c r="I575" s="198"/>
      <c r="J575" s="194"/>
      <c r="K575" s="194"/>
      <c r="L575" s="199"/>
      <c r="M575" s="200"/>
      <c r="N575" s="201"/>
      <c r="O575" s="201"/>
      <c r="P575" s="201"/>
      <c r="Q575" s="201"/>
      <c r="R575" s="201"/>
      <c r="S575" s="201"/>
      <c r="T575" s="202"/>
      <c r="AT575" s="203" t="s">
        <v>158</v>
      </c>
      <c r="AU575" s="203" t="s">
        <v>85</v>
      </c>
      <c r="AV575" s="13" t="s">
        <v>83</v>
      </c>
      <c r="AW575" s="13" t="s">
        <v>36</v>
      </c>
      <c r="AX575" s="13" t="s">
        <v>75</v>
      </c>
      <c r="AY575" s="203" t="s">
        <v>147</v>
      </c>
    </row>
    <row r="576" spans="2:51" s="14" customFormat="1" ht="11.25">
      <c r="B576" s="204"/>
      <c r="C576" s="205"/>
      <c r="D576" s="195" t="s">
        <v>158</v>
      </c>
      <c r="E576" s="206" t="s">
        <v>21</v>
      </c>
      <c r="F576" s="207" t="s">
        <v>678</v>
      </c>
      <c r="G576" s="205"/>
      <c r="H576" s="208">
        <v>312.102</v>
      </c>
      <c r="I576" s="209"/>
      <c r="J576" s="205"/>
      <c r="K576" s="205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158</v>
      </c>
      <c r="AU576" s="214" t="s">
        <v>85</v>
      </c>
      <c r="AV576" s="14" t="s">
        <v>85</v>
      </c>
      <c r="AW576" s="14" t="s">
        <v>36</v>
      </c>
      <c r="AX576" s="14" t="s">
        <v>75</v>
      </c>
      <c r="AY576" s="214" t="s">
        <v>147</v>
      </c>
    </row>
    <row r="577" spans="2:51" s="15" customFormat="1" ht="11.25">
      <c r="B577" s="215"/>
      <c r="C577" s="216"/>
      <c r="D577" s="195" t="s">
        <v>158</v>
      </c>
      <c r="E577" s="217" t="s">
        <v>21</v>
      </c>
      <c r="F577" s="218" t="s">
        <v>161</v>
      </c>
      <c r="G577" s="216"/>
      <c r="H577" s="219">
        <v>312.102</v>
      </c>
      <c r="I577" s="220"/>
      <c r="J577" s="216"/>
      <c r="K577" s="216"/>
      <c r="L577" s="221"/>
      <c r="M577" s="222"/>
      <c r="N577" s="223"/>
      <c r="O577" s="223"/>
      <c r="P577" s="223"/>
      <c r="Q577" s="223"/>
      <c r="R577" s="223"/>
      <c r="S577" s="223"/>
      <c r="T577" s="224"/>
      <c r="AT577" s="225" t="s">
        <v>158</v>
      </c>
      <c r="AU577" s="225" t="s">
        <v>85</v>
      </c>
      <c r="AV577" s="15" t="s">
        <v>154</v>
      </c>
      <c r="AW577" s="15" t="s">
        <v>36</v>
      </c>
      <c r="AX577" s="15" t="s">
        <v>83</v>
      </c>
      <c r="AY577" s="225" t="s">
        <v>147</v>
      </c>
    </row>
    <row r="578" spans="1:65" s="2" customFormat="1" ht="24.2" customHeight="1">
      <c r="A578" s="36"/>
      <c r="B578" s="37"/>
      <c r="C578" s="175" t="s">
        <v>684</v>
      </c>
      <c r="D578" s="175" t="s">
        <v>149</v>
      </c>
      <c r="E578" s="176" t="s">
        <v>685</v>
      </c>
      <c r="F578" s="177" t="s">
        <v>686</v>
      </c>
      <c r="G578" s="178" t="s">
        <v>152</v>
      </c>
      <c r="H578" s="179">
        <v>164.36</v>
      </c>
      <c r="I578" s="180"/>
      <c r="J578" s="181">
        <f>ROUND(I578*H578,2)</f>
        <v>0</v>
      </c>
      <c r="K578" s="177" t="s">
        <v>153</v>
      </c>
      <c r="L578" s="41"/>
      <c r="M578" s="182" t="s">
        <v>21</v>
      </c>
      <c r="N578" s="183" t="s">
        <v>46</v>
      </c>
      <c r="O578" s="66"/>
      <c r="P578" s="184">
        <f>O578*H578</f>
        <v>0</v>
      </c>
      <c r="Q578" s="184">
        <v>0.01838</v>
      </c>
      <c r="R578" s="184">
        <f>Q578*H578</f>
        <v>3.0209368000000003</v>
      </c>
      <c r="S578" s="184">
        <v>0</v>
      </c>
      <c r="T578" s="185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86" t="s">
        <v>154</v>
      </c>
      <c r="AT578" s="186" t="s">
        <v>149</v>
      </c>
      <c r="AU578" s="186" t="s">
        <v>85</v>
      </c>
      <c r="AY578" s="19" t="s">
        <v>147</v>
      </c>
      <c r="BE578" s="187">
        <f>IF(N578="základní",J578,0)</f>
        <v>0</v>
      </c>
      <c r="BF578" s="187">
        <f>IF(N578="snížená",J578,0)</f>
        <v>0</v>
      </c>
      <c r="BG578" s="187">
        <f>IF(N578="zákl. přenesená",J578,0)</f>
        <v>0</v>
      </c>
      <c r="BH578" s="187">
        <f>IF(N578="sníž. přenesená",J578,0)</f>
        <v>0</v>
      </c>
      <c r="BI578" s="187">
        <f>IF(N578="nulová",J578,0)</f>
        <v>0</v>
      </c>
      <c r="BJ578" s="19" t="s">
        <v>83</v>
      </c>
      <c r="BK578" s="187">
        <f>ROUND(I578*H578,2)</f>
        <v>0</v>
      </c>
      <c r="BL578" s="19" t="s">
        <v>154</v>
      </c>
      <c r="BM578" s="186" t="s">
        <v>687</v>
      </c>
    </row>
    <row r="579" spans="1:47" s="2" customFormat="1" ht="11.25">
      <c r="A579" s="36"/>
      <c r="B579" s="37"/>
      <c r="C579" s="38"/>
      <c r="D579" s="188" t="s">
        <v>156</v>
      </c>
      <c r="E579" s="38"/>
      <c r="F579" s="189" t="s">
        <v>688</v>
      </c>
      <c r="G579" s="38"/>
      <c r="H579" s="38"/>
      <c r="I579" s="190"/>
      <c r="J579" s="38"/>
      <c r="K579" s="38"/>
      <c r="L579" s="41"/>
      <c r="M579" s="191"/>
      <c r="N579" s="192"/>
      <c r="O579" s="66"/>
      <c r="P579" s="66"/>
      <c r="Q579" s="66"/>
      <c r="R579" s="66"/>
      <c r="S579" s="66"/>
      <c r="T579" s="67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156</v>
      </c>
      <c r="AU579" s="19" t="s">
        <v>85</v>
      </c>
    </row>
    <row r="580" spans="2:51" s="13" customFormat="1" ht="11.25">
      <c r="B580" s="193"/>
      <c r="C580" s="194"/>
      <c r="D580" s="195" t="s">
        <v>158</v>
      </c>
      <c r="E580" s="196" t="s">
        <v>21</v>
      </c>
      <c r="F580" s="197" t="s">
        <v>630</v>
      </c>
      <c r="G580" s="194"/>
      <c r="H580" s="196" t="s">
        <v>21</v>
      </c>
      <c r="I580" s="198"/>
      <c r="J580" s="194"/>
      <c r="K580" s="194"/>
      <c r="L580" s="199"/>
      <c r="M580" s="200"/>
      <c r="N580" s="201"/>
      <c r="O580" s="201"/>
      <c r="P580" s="201"/>
      <c r="Q580" s="201"/>
      <c r="R580" s="201"/>
      <c r="S580" s="201"/>
      <c r="T580" s="202"/>
      <c r="AT580" s="203" t="s">
        <v>158</v>
      </c>
      <c r="AU580" s="203" t="s">
        <v>85</v>
      </c>
      <c r="AV580" s="13" t="s">
        <v>83</v>
      </c>
      <c r="AW580" s="13" t="s">
        <v>36</v>
      </c>
      <c r="AX580" s="13" t="s">
        <v>75</v>
      </c>
      <c r="AY580" s="203" t="s">
        <v>147</v>
      </c>
    </row>
    <row r="581" spans="2:51" s="14" customFormat="1" ht="11.25">
      <c r="B581" s="204"/>
      <c r="C581" s="205"/>
      <c r="D581" s="195" t="s">
        <v>158</v>
      </c>
      <c r="E581" s="206" t="s">
        <v>21</v>
      </c>
      <c r="F581" s="207" t="s">
        <v>689</v>
      </c>
      <c r="G581" s="205"/>
      <c r="H581" s="208">
        <v>164.36</v>
      </c>
      <c r="I581" s="209"/>
      <c r="J581" s="205"/>
      <c r="K581" s="205"/>
      <c r="L581" s="210"/>
      <c r="M581" s="211"/>
      <c r="N581" s="212"/>
      <c r="O581" s="212"/>
      <c r="P581" s="212"/>
      <c r="Q581" s="212"/>
      <c r="R581" s="212"/>
      <c r="S581" s="212"/>
      <c r="T581" s="213"/>
      <c r="AT581" s="214" t="s">
        <v>158</v>
      </c>
      <c r="AU581" s="214" t="s">
        <v>85</v>
      </c>
      <c r="AV581" s="14" t="s">
        <v>85</v>
      </c>
      <c r="AW581" s="14" t="s">
        <v>36</v>
      </c>
      <c r="AX581" s="14" t="s">
        <v>75</v>
      </c>
      <c r="AY581" s="214" t="s">
        <v>147</v>
      </c>
    </row>
    <row r="582" spans="2:51" s="15" customFormat="1" ht="11.25">
      <c r="B582" s="215"/>
      <c r="C582" s="216"/>
      <c r="D582" s="195" t="s">
        <v>158</v>
      </c>
      <c r="E582" s="217" t="s">
        <v>21</v>
      </c>
      <c r="F582" s="218" t="s">
        <v>161</v>
      </c>
      <c r="G582" s="216"/>
      <c r="H582" s="219">
        <v>164.36</v>
      </c>
      <c r="I582" s="220"/>
      <c r="J582" s="216"/>
      <c r="K582" s="216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158</v>
      </c>
      <c r="AU582" s="225" t="s">
        <v>85</v>
      </c>
      <c r="AV582" s="15" t="s">
        <v>154</v>
      </c>
      <c r="AW582" s="15" t="s">
        <v>36</v>
      </c>
      <c r="AX582" s="15" t="s">
        <v>83</v>
      </c>
      <c r="AY582" s="225" t="s">
        <v>147</v>
      </c>
    </row>
    <row r="583" spans="1:65" s="2" customFormat="1" ht="21.75" customHeight="1">
      <c r="A583" s="36"/>
      <c r="B583" s="37"/>
      <c r="C583" s="175" t="s">
        <v>690</v>
      </c>
      <c r="D583" s="175" t="s">
        <v>149</v>
      </c>
      <c r="E583" s="176" t="s">
        <v>691</v>
      </c>
      <c r="F583" s="177" t="s">
        <v>692</v>
      </c>
      <c r="G583" s="178" t="s">
        <v>304</v>
      </c>
      <c r="H583" s="179">
        <v>4</v>
      </c>
      <c r="I583" s="180"/>
      <c r="J583" s="181">
        <f>ROUND(I583*H583,2)</f>
        <v>0</v>
      </c>
      <c r="K583" s="177" t="s">
        <v>153</v>
      </c>
      <c r="L583" s="41"/>
      <c r="M583" s="182" t="s">
        <v>21</v>
      </c>
      <c r="N583" s="183" t="s">
        <v>46</v>
      </c>
      <c r="O583" s="66"/>
      <c r="P583" s="184">
        <f>O583*H583</f>
        <v>0</v>
      </c>
      <c r="Q583" s="184">
        <v>0.1575</v>
      </c>
      <c r="R583" s="184">
        <f>Q583*H583</f>
        <v>0.63</v>
      </c>
      <c r="S583" s="184">
        <v>0</v>
      </c>
      <c r="T583" s="185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86" t="s">
        <v>154</v>
      </c>
      <c r="AT583" s="186" t="s">
        <v>149</v>
      </c>
      <c r="AU583" s="186" t="s">
        <v>85</v>
      </c>
      <c r="AY583" s="19" t="s">
        <v>147</v>
      </c>
      <c r="BE583" s="187">
        <f>IF(N583="základní",J583,0)</f>
        <v>0</v>
      </c>
      <c r="BF583" s="187">
        <f>IF(N583="snížená",J583,0)</f>
        <v>0</v>
      </c>
      <c r="BG583" s="187">
        <f>IF(N583="zákl. přenesená",J583,0)</f>
        <v>0</v>
      </c>
      <c r="BH583" s="187">
        <f>IF(N583="sníž. přenesená",J583,0)</f>
        <v>0</v>
      </c>
      <c r="BI583" s="187">
        <f>IF(N583="nulová",J583,0)</f>
        <v>0</v>
      </c>
      <c r="BJ583" s="19" t="s">
        <v>83</v>
      </c>
      <c r="BK583" s="187">
        <f>ROUND(I583*H583,2)</f>
        <v>0</v>
      </c>
      <c r="BL583" s="19" t="s">
        <v>154</v>
      </c>
      <c r="BM583" s="186" t="s">
        <v>693</v>
      </c>
    </row>
    <row r="584" spans="1:47" s="2" customFormat="1" ht="11.25">
      <c r="A584" s="36"/>
      <c r="B584" s="37"/>
      <c r="C584" s="38"/>
      <c r="D584" s="188" t="s">
        <v>156</v>
      </c>
      <c r="E584" s="38"/>
      <c r="F584" s="189" t="s">
        <v>694</v>
      </c>
      <c r="G584" s="38"/>
      <c r="H584" s="38"/>
      <c r="I584" s="190"/>
      <c r="J584" s="38"/>
      <c r="K584" s="38"/>
      <c r="L584" s="41"/>
      <c r="M584" s="191"/>
      <c r="N584" s="192"/>
      <c r="O584" s="66"/>
      <c r="P584" s="66"/>
      <c r="Q584" s="66"/>
      <c r="R584" s="66"/>
      <c r="S584" s="66"/>
      <c r="T584" s="67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156</v>
      </c>
      <c r="AU584" s="19" t="s">
        <v>85</v>
      </c>
    </row>
    <row r="585" spans="2:51" s="13" customFormat="1" ht="11.25">
      <c r="B585" s="193"/>
      <c r="C585" s="194"/>
      <c r="D585" s="195" t="s">
        <v>158</v>
      </c>
      <c r="E585" s="196" t="s">
        <v>21</v>
      </c>
      <c r="F585" s="197" t="s">
        <v>582</v>
      </c>
      <c r="G585" s="194"/>
      <c r="H585" s="196" t="s">
        <v>21</v>
      </c>
      <c r="I585" s="198"/>
      <c r="J585" s="194"/>
      <c r="K585" s="194"/>
      <c r="L585" s="199"/>
      <c r="M585" s="200"/>
      <c r="N585" s="201"/>
      <c r="O585" s="201"/>
      <c r="P585" s="201"/>
      <c r="Q585" s="201"/>
      <c r="R585" s="201"/>
      <c r="S585" s="201"/>
      <c r="T585" s="202"/>
      <c r="AT585" s="203" t="s">
        <v>158</v>
      </c>
      <c r="AU585" s="203" t="s">
        <v>85</v>
      </c>
      <c r="AV585" s="13" t="s">
        <v>83</v>
      </c>
      <c r="AW585" s="13" t="s">
        <v>36</v>
      </c>
      <c r="AX585" s="13" t="s">
        <v>75</v>
      </c>
      <c r="AY585" s="203" t="s">
        <v>147</v>
      </c>
    </row>
    <row r="586" spans="2:51" s="14" customFormat="1" ht="11.25">
      <c r="B586" s="204"/>
      <c r="C586" s="205"/>
      <c r="D586" s="195" t="s">
        <v>158</v>
      </c>
      <c r="E586" s="206" t="s">
        <v>21</v>
      </c>
      <c r="F586" s="207" t="s">
        <v>695</v>
      </c>
      <c r="G586" s="205"/>
      <c r="H586" s="208">
        <v>2</v>
      </c>
      <c r="I586" s="209"/>
      <c r="J586" s="205"/>
      <c r="K586" s="205"/>
      <c r="L586" s="210"/>
      <c r="M586" s="211"/>
      <c r="N586" s="212"/>
      <c r="O586" s="212"/>
      <c r="P586" s="212"/>
      <c r="Q586" s="212"/>
      <c r="R586" s="212"/>
      <c r="S586" s="212"/>
      <c r="T586" s="213"/>
      <c r="AT586" s="214" t="s">
        <v>158</v>
      </c>
      <c r="AU586" s="214" t="s">
        <v>85</v>
      </c>
      <c r="AV586" s="14" t="s">
        <v>85</v>
      </c>
      <c r="AW586" s="14" t="s">
        <v>36</v>
      </c>
      <c r="AX586" s="14" t="s">
        <v>75</v>
      </c>
      <c r="AY586" s="214" t="s">
        <v>147</v>
      </c>
    </row>
    <row r="587" spans="2:51" s="14" customFormat="1" ht="11.25">
      <c r="B587" s="204"/>
      <c r="C587" s="205"/>
      <c r="D587" s="195" t="s">
        <v>158</v>
      </c>
      <c r="E587" s="206" t="s">
        <v>21</v>
      </c>
      <c r="F587" s="207" t="s">
        <v>696</v>
      </c>
      <c r="G587" s="205"/>
      <c r="H587" s="208">
        <v>1</v>
      </c>
      <c r="I587" s="209"/>
      <c r="J587" s="205"/>
      <c r="K587" s="205"/>
      <c r="L587" s="210"/>
      <c r="M587" s="211"/>
      <c r="N587" s="212"/>
      <c r="O587" s="212"/>
      <c r="P587" s="212"/>
      <c r="Q587" s="212"/>
      <c r="R587" s="212"/>
      <c r="S587" s="212"/>
      <c r="T587" s="213"/>
      <c r="AT587" s="214" t="s">
        <v>158</v>
      </c>
      <c r="AU587" s="214" t="s">
        <v>85</v>
      </c>
      <c r="AV587" s="14" t="s">
        <v>85</v>
      </c>
      <c r="AW587" s="14" t="s">
        <v>36</v>
      </c>
      <c r="AX587" s="14" t="s">
        <v>75</v>
      </c>
      <c r="AY587" s="214" t="s">
        <v>147</v>
      </c>
    </row>
    <row r="588" spans="2:51" s="14" customFormat="1" ht="11.25">
      <c r="B588" s="204"/>
      <c r="C588" s="205"/>
      <c r="D588" s="195" t="s">
        <v>158</v>
      </c>
      <c r="E588" s="206" t="s">
        <v>21</v>
      </c>
      <c r="F588" s="207" t="s">
        <v>697</v>
      </c>
      <c r="G588" s="205"/>
      <c r="H588" s="208">
        <v>1</v>
      </c>
      <c r="I588" s="209"/>
      <c r="J588" s="205"/>
      <c r="K588" s="205"/>
      <c r="L588" s="210"/>
      <c r="M588" s="211"/>
      <c r="N588" s="212"/>
      <c r="O588" s="212"/>
      <c r="P588" s="212"/>
      <c r="Q588" s="212"/>
      <c r="R588" s="212"/>
      <c r="S588" s="212"/>
      <c r="T588" s="213"/>
      <c r="AT588" s="214" t="s">
        <v>158</v>
      </c>
      <c r="AU588" s="214" t="s">
        <v>85</v>
      </c>
      <c r="AV588" s="14" t="s">
        <v>85</v>
      </c>
      <c r="AW588" s="14" t="s">
        <v>36</v>
      </c>
      <c r="AX588" s="14" t="s">
        <v>75</v>
      </c>
      <c r="AY588" s="214" t="s">
        <v>147</v>
      </c>
    </row>
    <row r="589" spans="2:51" s="15" customFormat="1" ht="11.25">
      <c r="B589" s="215"/>
      <c r="C589" s="216"/>
      <c r="D589" s="195" t="s">
        <v>158</v>
      </c>
      <c r="E589" s="217" t="s">
        <v>21</v>
      </c>
      <c r="F589" s="218" t="s">
        <v>161</v>
      </c>
      <c r="G589" s="216"/>
      <c r="H589" s="219">
        <v>4</v>
      </c>
      <c r="I589" s="220"/>
      <c r="J589" s="216"/>
      <c r="K589" s="216"/>
      <c r="L589" s="221"/>
      <c r="M589" s="222"/>
      <c r="N589" s="223"/>
      <c r="O589" s="223"/>
      <c r="P589" s="223"/>
      <c r="Q589" s="223"/>
      <c r="R589" s="223"/>
      <c r="S589" s="223"/>
      <c r="T589" s="224"/>
      <c r="AT589" s="225" t="s">
        <v>158</v>
      </c>
      <c r="AU589" s="225" t="s">
        <v>85</v>
      </c>
      <c r="AV589" s="15" t="s">
        <v>154</v>
      </c>
      <c r="AW589" s="15" t="s">
        <v>36</v>
      </c>
      <c r="AX589" s="15" t="s">
        <v>83</v>
      </c>
      <c r="AY589" s="225" t="s">
        <v>147</v>
      </c>
    </row>
    <row r="590" spans="1:65" s="2" customFormat="1" ht="24.2" customHeight="1">
      <c r="A590" s="36"/>
      <c r="B590" s="37"/>
      <c r="C590" s="175" t="s">
        <v>698</v>
      </c>
      <c r="D590" s="175" t="s">
        <v>149</v>
      </c>
      <c r="E590" s="176" t="s">
        <v>699</v>
      </c>
      <c r="F590" s="177" t="s">
        <v>700</v>
      </c>
      <c r="G590" s="178" t="s">
        <v>152</v>
      </c>
      <c r="H590" s="179">
        <v>8.937</v>
      </c>
      <c r="I590" s="180"/>
      <c r="J590" s="181">
        <f>ROUND(I590*H590,2)</f>
        <v>0</v>
      </c>
      <c r="K590" s="177" t="s">
        <v>153</v>
      </c>
      <c r="L590" s="41"/>
      <c r="M590" s="182" t="s">
        <v>21</v>
      </c>
      <c r="N590" s="183" t="s">
        <v>46</v>
      </c>
      <c r="O590" s="66"/>
      <c r="P590" s="184">
        <f>O590*H590</f>
        <v>0</v>
      </c>
      <c r="Q590" s="184">
        <v>0.00085</v>
      </c>
      <c r="R590" s="184">
        <f>Q590*H590</f>
        <v>0.007596449999999999</v>
      </c>
      <c r="S590" s="184">
        <v>0</v>
      </c>
      <c r="T590" s="185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186" t="s">
        <v>154</v>
      </c>
      <c r="AT590" s="186" t="s">
        <v>149</v>
      </c>
      <c r="AU590" s="186" t="s">
        <v>85</v>
      </c>
      <c r="AY590" s="19" t="s">
        <v>147</v>
      </c>
      <c r="BE590" s="187">
        <f>IF(N590="základní",J590,0)</f>
        <v>0</v>
      </c>
      <c r="BF590" s="187">
        <f>IF(N590="snížená",J590,0)</f>
        <v>0</v>
      </c>
      <c r="BG590" s="187">
        <f>IF(N590="zákl. přenesená",J590,0)</f>
        <v>0</v>
      </c>
      <c r="BH590" s="187">
        <f>IF(N590="sníž. přenesená",J590,0)</f>
        <v>0</v>
      </c>
      <c r="BI590" s="187">
        <f>IF(N590="nulová",J590,0)</f>
        <v>0</v>
      </c>
      <c r="BJ590" s="19" t="s">
        <v>83</v>
      </c>
      <c r="BK590" s="187">
        <f>ROUND(I590*H590,2)</f>
        <v>0</v>
      </c>
      <c r="BL590" s="19" t="s">
        <v>154</v>
      </c>
      <c r="BM590" s="186" t="s">
        <v>701</v>
      </c>
    </row>
    <row r="591" spans="1:47" s="2" customFormat="1" ht="11.25">
      <c r="A591" s="36"/>
      <c r="B591" s="37"/>
      <c r="C591" s="38"/>
      <c r="D591" s="188" t="s">
        <v>156</v>
      </c>
      <c r="E591" s="38"/>
      <c r="F591" s="189" t="s">
        <v>702</v>
      </c>
      <c r="G591" s="38"/>
      <c r="H591" s="38"/>
      <c r="I591" s="190"/>
      <c r="J591" s="38"/>
      <c r="K591" s="38"/>
      <c r="L591" s="41"/>
      <c r="M591" s="191"/>
      <c r="N591" s="192"/>
      <c r="O591" s="66"/>
      <c r="P591" s="66"/>
      <c r="Q591" s="66"/>
      <c r="R591" s="66"/>
      <c r="S591" s="66"/>
      <c r="T591" s="67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156</v>
      </c>
      <c r="AU591" s="19" t="s">
        <v>85</v>
      </c>
    </row>
    <row r="592" spans="2:51" s="13" customFormat="1" ht="11.25">
      <c r="B592" s="193"/>
      <c r="C592" s="194"/>
      <c r="D592" s="195" t="s">
        <v>158</v>
      </c>
      <c r="E592" s="196" t="s">
        <v>21</v>
      </c>
      <c r="F592" s="197" t="s">
        <v>249</v>
      </c>
      <c r="G592" s="194"/>
      <c r="H592" s="196" t="s">
        <v>21</v>
      </c>
      <c r="I592" s="198"/>
      <c r="J592" s="194"/>
      <c r="K592" s="194"/>
      <c r="L592" s="199"/>
      <c r="M592" s="200"/>
      <c r="N592" s="201"/>
      <c r="O592" s="201"/>
      <c r="P592" s="201"/>
      <c r="Q592" s="201"/>
      <c r="R592" s="201"/>
      <c r="S592" s="201"/>
      <c r="T592" s="202"/>
      <c r="AT592" s="203" t="s">
        <v>158</v>
      </c>
      <c r="AU592" s="203" t="s">
        <v>85</v>
      </c>
      <c r="AV592" s="13" t="s">
        <v>83</v>
      </c>
      <c r="AW592" s="13" t="s">
        <v>36</v>
      </c>
      <c r="AX592" s="13" t="s">
        <v>75</v>
      </c>
      <c r="AY592" s="203" t="s">
        <v>147</v>
      </c>
    </row>
    <row r="593" spans="2:51" s="13" customFormat="1" ht="11.25">
      <c r="B593" s="193"/>
      <c r="C593" s="194"/>
      <c r="D593" s="195" t="s">
        <v>158</v>
      </c>
      <c r="E593" s="196" t="s">
        <v>21</v>
      </c>
      <c r="F593" s="197" t="s">
        <v>402</v>
      </c>
      <c r="G593" s="194"/>
      <c r="H593" s="196" t="s">
        <v>21</v>
      </c>
      <c r="I593" s="198"/>
      <c r="J593" s="194"/>
      <c r="K593" s="194"/>
      <c r="L593" s="199"/>
      <c r="M593" s="200"/>
      <c r="N593" s="201"/>
      <c r="O593" s="201"/>
      <c r="P593" s="201"/>
      <c r="Q593" s="201"/>
      <c r="R593" s="201"/>
      <c r="S593" s="201"/>
      <c r="T593" s="202"/>
      <c r="AT593" s="203" t="s">
        <v>158</v>
      </c>
      <c r="AU593" s="203" t="s">
        <v>85</v>
      </c>
      <c r="AV593" s="13" t="s">
        <v>83</v>
      </c>
      <c r="AW593" s="13" t="s">
        <v>36</v>
      </c>
      <c r="AX593" s="13" t="s">
        <v>75</v>
      </c>
      <c r="AY593" s="203" t="s">
        <v>147</v>
      </c>
    </row>
    <row r="594" spans="2:51" s="14" customFormat="1" ht="11.25">
      <c r="B594" s="204"/>
      <c r="C594" s="205"/>
      <c r="D594" s="195" t="s">
        <v>158</v>
      </c>
      <c r="E594" s="206" t="s">
        <v>21</v>
      </c>
      <c r="F594" s="207" t="s">
        <v>415</v>
      </c>
      <c r="G594" s="205"/>
      <c r="H594" s="208">
        <v>4.481</v>
      </c>
      <c r="I594" s="209"/>
      <c r="J594" s="205"/>
      <c r="K594" s="205"/>
      <c r="L594" s="210"/>
      <c r="M594" s="211"/>
      <c r="N594" s="212"/>
      <c r="O594" s="212"/>
      <c r="P594" s="212"/>
      <c r="Q594" s="212"/>
      <c r="R594" s="212"/>
      <c r="S594" s="212"/>
      <c r="T594" s="213"/>
      <c r="AT594" s="214" t="s">
        <v>158</v>
      </c>
      <c r="AU594" s="214" t="s">
        <v>85</v>
      </c>
      <c r="AV594" s="14" t="s">
        <v>85</v>
      </c>
      <c r="AW594" s="14" t="s">
        <v>36</v>
      </c>
      <c r="AX594" s="14" t="s">
        <v>75</v>
      </c>
      <c r="AY594" s="214" t="s">
        <v>147</v>
      </c>
    </row>
    <row r="595" spans="2:51" s="16" customFormat="1" ht="11.25">
      <c r="B595" s="226"/>
      <c r="C595" s="227"/>
      <c r="D595" s="195" t="s">
        <v>158</v>
      </c>
      <c r="E595" s="228" t="s">
        <v>21</v>
      </c>
      <c r="F595" s="229" t="s">
        <v>196</v>
      </c>
      <c r="G595" s="227"/>
      <c r="H595" s="230">
        <v>4.481</v>
      </c>
      <c r="I595" s="231"/>
      <c r="J595" s="227"/>
      <c r="K595" s="227"/>
      <c r="L595" s="232"/>
      <c r="M595" s="233"/>
      <c r="N595" s="234"/>
      <c r="O595" s="234"/>
      <c r="P595" s="234"/>
      <c r="Q595" s="234"/>
      <c r="R595" s="234"/>
      <c r="S595" s="234"/>
      <c r="T595" s="235"/>
      <c r="AT595" s="236" t="s">
        <v>158</v>
      </c>
      <c r="AU595" s="236" t="s">
        <v>85</v>
      </c>
      <c r="AV595" s="16" t="s">
        <v>170</v>
      </c>
      <c r="AW595" s="16" t="s">
        <v>36</v>
      </c>
      <c r="AX595" s="16" t="s">
        <v>75</v>
      </c>
      <c r="AY595" s="236" t="s">
        <v>147</v>
      </c>
    </row>
    <row r="596" spans="2:51" s="13" customFormat="1" ht="11.25">
      <c r="B596" s="193"/>
      <c r="C596" s="194"/>
      <c r="D596" s="195" t="s">
        <v>158</v>
      </c>
      <c r="E596" s="196" t="s">
        <v>21</v>
      </c>
      <c r="F596" s="197" t="s">
        <v>404</v>
      </c>
      <c r="G596" s="194"/>
      <c r="H596" s="196" t="s">
        <v>21</v>
      </c>
      <c r="I596" s="198"/>
      <c r="J596" s="194"/>
      <c r="K596" s="194"/>
      <c r="L596" s="199"/>
      <c r="M596" s="200"/>
      <c r="N596" s="201"/>
      <c r="O596" s="201"/>
      <c r="P596" s="201"/>
      <c r="Q596" s="201"/>
      <c r="R596" s="201"/>
      <c r="S596" s="201"/>
      <c r="T596" s="202"/>
      <c r="AT596" s="203" t="s">
        <v>158</v>
      </c>
      <c r="AU596" s="203" t="s">
        <v>85</v>
      </c>
      <c r="AV596" s="13" t="s">
        <v>83</v>
      </c>
      <c r="AW596" s="13" t="s">
        <v>36</v>
      </c>
      <c r="AX596" s="13" t="s">
        <v>75</v>
      </c>
      <c r="AY596" s="203" t="s">
        <v>147</v>
      </c>
    </row>
    <row r="597" spans="2:51" s="13" customFormat="1" ht="11.25">
      <c r="B597" s="193"/>
      <c r="C597" s="194"/>
      <c r="D597" s="195" t="s">
        <v>158</v>
      </c>
      <c r="E597" s="196" t="s">
        <v>21</v>
      </c>
      <c r="F597" s="197" t="s">
        <v>395</v>
      </c>
      <c r="G597" s="194"/>
      <c r="H597" s="196" t="s">
        <v>21</v>
      </c>
      <c r="I597" s="198"/>
      <c r="J597" s="194"/>
      <c r="K597" s="194"/>
      <c r="L597" s="199"/>
      <c r="M597" s="200"/>
      <c r="N597" s="201"/>
      <c r="O597" s="201"/>
      <c r="P597" s="201"/>
      <c r="Q597" s="201"/>
      <c r="R597" s="201"/>
      <c r="S597" s="201"/>
      <c r="T597" s="202"/>
      <c r="AT597" s="203" t="s">
        <v>158</v>
      </c>
      <c r="AU597" s="203" t="s">
        <v>85</v>
      </c>
      <c r="AV597" s="13" t="s">
        <v>83</v>
      </c>
      <c r="AW597" s="13" t="s">
        <v>36</v>
      </c>
      <c r="AX597" s="13" t="s">
        <v>75</v>
      </c>
      <c r="AY597" s="203" t="s">
        <v>147</v>
      </c>
    </row>
    <row r="598" spans="2:51" s="14" customFormat="1" ht="11.25">
      <c r="B598" s="204"/>
      <c r="C598" s="205"/>
      <c r="D598" s="195" t="s">
        <v>158</v>
      </c>
      <c r="E598" s="206" t="s">
        <v>21</v>
      </c>
      <c r="F598" s="207" t="s">
        <v>416</v>
      </c>
      <c r="G598" s="205"/>
      <c r="H598" s="208">
        <v>0.96</v>
      </c>
      <c r="I598" s="209"/>
      <c r="J598" s="205"/>
      <c r="K598" s="205"/>
      <c r="L598" s="210"/>
      <c r="M598" s="211"/>
      <c r="N598" s="212"/>
      <c r="O598" s="212"/>
      <c r="P598" s="212"/>
      <c r="Q598" s="212"/>
      <c r="R598" s="212"/>
      <c r="S598" s="212"/>
      <c r="T598" s="213"/>
      <c r="AT598" s="214" t="s">
        <v>158</v>
      </c>
      <c r="AU598" s="214" t="s">
        <v>85</v>
      </c>
      <c r="AV598" s="14" t="s">
        <v>85</v>
      </c>
      <c r="AW598" s="14" t="s">
        <v>36</v>
      </c>
      <c r="AX598" s="14" t="s">
        <v>75</v>
      </c>
      <c r="AY598" s="214" t="s">
        <v>147</v>
      </c>
    </row>
    <row r="599" spans="2:51" s="13" customFormat="1" ht="11.25">
      <c r="B599" s="193"/>
      <c r="C599" s="194"/>
      <c r="D599" s="195" t="s">
        <v>158</v>
      </c>
      <c r="E599" s="196" t="s">
        <v>21</v>
      </c>
      <c r="F599" s="197" t="s">
        <v>417</v>
      </c>
      <c r="G599" s="194"/>
      <c r="H599" s="196" t="s">
        <v>21</v>
      </c>
      <c r="I599" s="198"/>
      <c r="J599" s="194"/>
      <c r="K599" s="194"/>
      <c r="L599" s="199"/>
      <c r="M599" s="200"/>
      <c r="N599" s="201"/>
      <c r="O599" s="201"/>
      <c r="P599" s="201"/>
      <c r="Q599" s="201"/>
      <c r="R599" s="201"/>
      <c r="S599" s="201"/>
      <c r="T599" s="202"/>
      <c r="AT599" s="203" t="s">
        <v>158</v>
      </c>
      <c r="AU599" s="203" t="s">
        <v>85</v>
      </c>
      <c r="AV599" s="13" t="s">
        <v>83</v>
      </c>
      <c r="AW599" s="13" t="s">
        <v>36</v>
      </c>
      <c r="AX599" s="13" t="s">
        <v>75</v>
      </c>
      <c r="AY599" s="203" t="s">
        <v>147</v>
      </c>
    </row>
    <row r="600" spans="2:51" s="14" customFormat="1" ht="11.25">
      <c r="B600" s="204"/>
      <c r="C600" s="205"/>
      <c r="D600" s="195" t="s">
        <v>158</v>
      </c>
      <c r="E600" s="206" t="s">
        <v>21</v>
      </c>
      <c r="F600" s="207" t="s">
        <v>418</v>
      </c>
      <c r="G600" s="205"/>
      <c r="H600" s="208">
        <v>2.392</v>
      </c>
      <c r="I600" s="209"/>
      <c r="J600" s="205"/>
      <c r="K600" s="205"/>
      <c r="L600" s="210"/>
      <c r="M600" s="211"/>
      <c r="N600" s="212"/>
      <c r="O600" s="212"/>
      <c r="P600" s="212"/>
      <c r="Q600" s="212"/>
      <c r="R600" s="212"/>
      <c r="S600" s="212"/>
      <c r="T600" s="213"/>
      <c r="AT600" s="214" t="s">
        <v>158</v>
      </c>
      <c r="AU600" s="214" t="s">
        <v>85</v>
      </c>
      <c r="AV600" s="14" t="s">
        <v>85</v>
      </c>
      <c r="AW600" s="14" t="s">
        <v>36</v>
      </c>
      <c r="AX600" s="14" t="s">
        <v>75</v>
      </c>
      <c r="AY600" s="214" t="s">
        <v>147</v>
      </c>
    </row>
    <row r="601" spans="2:51" s="14" customFormat="1" ht="11.25">
      <c r="B601" s="204"/>
      <c r="C601" s="205"/>
      <c r="D601" s="195" t="s">
        <v>158</v>
      </c>
      <c r="E601" s="206" t="s">
        <v>21</v>
      </c>
      <c r="F601" s="207" t="s">
        <v>703</v>
      </c>
      <c r="G601" s="205"/>
      <c r="H601" s="208">
        <v>1.104</v>
      </c>
      <c r="I601" s="209"/>
      <c r="J601" s="205"/>
      <c r="K601" s="205"/>
      <c r="L601" s="210"/>
      <c r="M601" s="211"/>
      <c r="N601" s="212"/>
      <c r="O601" s="212"/>
      <c r="P601" s="212"/>
      <c r="Q601" s="212"/>
      <c r="R601" s="212"/>
      <c r="S601" s="212"/>
      <c r="T601" s="213"/>
      <c r="AT601" s="214" t="s">
        <v>158</v>
      </c>
      <c r="AU601" s="214" t="s">
        <v>85</v>
      </c>
      <c r="AV601" s="14" t="s">
        <v>85</v>
      </c>
      <c r="AW601" s="14" t="s">
        <v>36</v>
      </c>
      <c r="AX601" s="14" t="s">
        <v>75</v>
      </c>
      <c r="AY601" s="214" t="s">
        <v>147</v>
      </c>
    </row>
    <row r="602" spans="2:51" s="16" customFormat="1" ht="11.25">
      <c r="B602" s="226"/>
      <c r="C602" s="227"/>
      <c r="D602" s="195" t="s">
        <v>158</v>
      </c>
      <c r="E602" s="228" t="s">
        <v>21</v>
      </c>
      <c r="F602" s="229" t="s">
        <v>196</v>
      </c>
      <c r="G602" s="227"/>
      <c r="H602" s="230">
        <v>4.4559999999999995</v>
      </c>
      <c r="I602" s="231"/>
      <c r="J602" s="227"/>
      <c r="K602" s="227"/>
      <c r="L602" s="232"/>
      <c r="M602" s="233"/>
      <c r="N602" s="234"/>
      <c r="O602" s="234"/>
      <c r="P602" s="234"/>
      <c r="Q602" s="234"/>
      <c r="R602" s="234"/>
      <c r="S602" s="234"/>
      <c r="T602" s="235"/>
      <c r="AT602" s="236" t="s">
        <v>158</v>
      </c>
      <c r="AU602" s="236" t="s">
        <v>85</v>
      </c>
      <c r="AV602" s="16" t="s">
        <v>170</v>
      </c>
      <c r="AW602" s="16" t="s">
        <v>36</v>
      </c>
      <c r="AX602" s="16" t="s">
        <v>75</v>
      </c>
      <c r="AY602" s="236" t="s">
        <v>147</v>
      </c>
    </row>
    <row r="603" spans="2:51" s="15" customFormat="1" ht="11.25">
      <c r="B603" s="215"/>
      <c r="C603" s="216"/>
      <c r="D603" s="195" t="s">
        <v>158</v>
      </c>
      <c r="E603" s="217" t="s">
        <v>21</v>
      </c>
      <c r="F603" s="218" t="s">
        <v>161</v>
      </c>
      <c r="G603" s="216"/>
      <c r="H603" s="219">
        <v>8.937000000000001</v>
      </c>
      <c r="I603" s="220"/>
      <c r="J603" s="216"/>
      <c r="K603" s="216"/>
      <c r="L603" s="221"/>
      <c r="M603" s="222"/>
      <c r="N603" s="223"/>
      <c r="O603" s="223"/>
      <c r="P603" s="223"/>
      <c r="Q603" s="223"/>
      <c r="R603" s="223"/>
      <c r="S603" s="223"/>
      <c r="T603" s="224"/>
      <c r="AT603" s="225" t="s">
        <v>158</v>
      </c>
      <c r="AU603" s="225" t="s">
        <v>85</v>
      </c>
      <c r="AV603" s="15" t="s">
        <v>154</v>
      </c>
      <c r="AW603" s="15" t="s">
        <v>36</v>
      </c>
      <c r="AX603" s="15" t="s">
        <v>83</v>
      </c>
      <c r="AY603" s="225" t="s">
        <v>147</v>
      </c>
    </row>
    <row r="604" spans="1:65" s="2" customFormat="1" ht="44.25" customHeight="1">
      <c r="A604" s="36"/>
      <c r="B604" s="37"/>
      <c r="C604" s="175" t="s">
        <v>704</v>
      </c>
      <c r="D604" s="175" t="s">
        <v>149</v>
      </c>
      <c r="E604" s="176" t="s">
        <v>705</v>
      </c>
      <c r="F604" s="177" t="s">
        <v>706</v>
      </c>
      <c r="G604" s="178" t="s">
        <v>152</v>
      </c>
      <c r="H604" s="179">
        <v>10.977</v>
      </c>
      <c r="I604" s="180"/>
      <c r="J604" s="181">
        <f>ROUND(I604*H604,2)</f>
        <v>0</v>
      </c>
      <c r="K604" s="177" t="s">
        <v>153</v>
      </c>
      <c r="L604" s="41"/>
      <c r="M604" s="182" t="s">
        <v>21</v>
      </c>
      <c r="N604" s="183" t="s">
        <v>46</v>
      </c>
      <c r="O604" s="66"/>
      <c r="P604" s="184">
        <f>O604*H604</f>
        <v>0</v>
      </c>
      <c r="Q604" s="184">
        <v>0.01139</v>
      </c>
      <c r="R604" s="184">
        <f>Q604*H604</f>
        <v>0.12502803</v>
      </c>
      <c r="S604" s="184">
        <v>0</v>
      </c>
      <c r="T604" s="185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86" t="s">
        <v>154</v>
      </c>
      <c r="AT604" s="186" t="s">
        <v>149</v>
      </c>
      <c r="AU604" s="186" t="s">
        <v>85</v>
      </c>
      <c r="AY604" s="19" t="s">
        <v>147</v>
      </c>
      <c r="BE604" s="187">
        <f>IF(N604="základní",J604,0)</f>
        <v>0</v>
      </c>
      <c r="BF604" s="187">
        <f>IF(N604="snížená",J604,0)</f>
        <v>0</v>
      </c>
      <c r="BG604" s="187">
        <f>IF(N604="zákl. přenesená",J604,0)</f>
        <v>0</v>
      </c>
      <c r="BH604" s="187">
        <f>IF(N604="sníž. přenesená",J604,0)</f>
        <v>0</v>
      </c>
      <c r="BI604" s="187">
        <f>IF(N604="nulová",J604,0)</f>
        <v>0</v>
      </c>
      <c r="BJ604" s="19" t="s">
        <v>83</v>
      </c>
      <c r="BK604" s="187">
        <f>ROUND(I604*H604,2)</f>
        <v>0</v>
      </c>
      <c r="BL604" s="19" t="s">
        <v>154</v>
      </c>
      <c r="BM604" s="186" t="s">
        <v>707</v>
      </c>
    </row>
    <row r="605" spans="1:47" s="2" customFormat="1" ht="11.25">
      <c r="A605" s="36"/>
      <c r="B605" s="37"/>
      <c r="C605" s="38"/>
      <c r="D605" s="188" t="s">
        <v>156</v>
      </c>
      <c r="E605" s="38"/>
      <c r="F605" s="189" t="s">
        <v>708</v>
      </c>
      <c r="G605" s="38"/>
      <c r="H605" s="38"/>
      <c r="I605" s="190"/>
      <c r="J605" s="38"/>
      <c r="K605" s="38"/>
      <c r="L605" s="41"/>
      <c r="M605" s="191"/>
      <c r="N605" s="192"/>
      <c r="O605" s="66"/>
      <c r="P605" s="66"/>
      <c r="Q605" s="66"/>
      <c r="R605" s="66"/>
      <c r="S605" s="66"/>
      <c r="T605" s="67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156</v>
      </c>
      <c r="AU605" s="19" t="s">
        <v>85</v>
      </c>
    </row>
    <row r="606" spans="2:51" s="13" customFormat="1" ht="11.25">
      <c r="B606" s="193"/>
      <c r="C606" s="194"/>
      <c r="D606" s="195" t="s">
        <v>158</v>
      </c>
      <c r="E606" s="196" t="s">
        <v>21</v>
      </c>
      <c r="F606" s="197" t="s">
        <v>709</v>
      </c>
      <c r="G606" s="194"/>
      <c r="H606" s="196" t="s">
        <v>21</v>
      </c>
      <c r="I606" s="198"/>
      <c r="J606" s="194"/>
      <c r="K606" s="194"/>
      <c r="L606" s="199"/>
      <c r="M606" s="200"/>
      <c r="N606" s="201"/>
      <c r="O606" s="201"/>
      <c r="P606" s="201"/>
      <c r="Q606" s="201"/>
      <c r="R606" s="201"/>
      <c r="S606" s="201"/>
      <c r="T606" s="202"/>
      <c r="AT606" s="203" t="s">
        <v>158</v>
      </c>
      <c r="AU606" s="203" t="s">
        <v>85</v>
      </c>
      <c r="AV606" s="13" t="s">
        <v>83</v>
      </c>
      <c r="AW606" s="13" t="s">
        <v>36</v>
      </c>
      <c r="AX606" s="13" t="s">
        <v>75</v>
      </c>
      <c r="AY606" s="203" t="s">
        <v>147</v>
      </c>
    </row>
    <row r="607" spans="2:51" s="13" customFormat="1" ht="11.25">
      <c r="B607" s="193"/>
      <c r="C607" s="194"/>
      <c r="D607" s="195" t="s">
        <v>158</v>
      </c>
      <c r="E607" s="196" t="s">
        <v>21</v>
      </c>
      <c r="F607" s="197" t="s">
        <v>710</v>
      </c>
      <c r="G607" s="194"/>
      <c r="H607" s="196" t="s">
        <v>21</v>
      </c>
      <c r="I607" s="198"/>
      <c r="J607" s="194"/>
      <c r="K607" s="194"/>
      <c r="L607" s="199"/>
      <c r="M607" s="200"/>
      <c r="N607" s="201"/>
      <c r="O607" s="201"/>
      <c r="P607" s="201"/>
      <c r="Q607" s="201"/>
      <c r="R607" s="201"/>
      <c r="S607" s="201"/>
      <c r="T607" s="202"/>
      <c r="AT607" s="203" t="s">
        <v>158</v>
      </c>
      <c r="AU607" s="203" t="s">
        <v>85</v>
      </c>
      <c r="AV607" s="13" t="s">
        <v>83</v>
      </c>
      <c r="AW607" s="13" t="s">
        <v>36</v>
      </c>
      <c r="AX607" s="13" t="s">
        <v>75</v>
      </c>
      <c r="AY607" s="203" t="s">
        <v>147</v>
      </c>
    </row>
    <row r="608" spans="2:51" s="14" customFormat="1" ht="11.25">
      <c r="B608" s="204"/>
      <c r="C608" s="205"/>
      <c r="D608" s="195" t="s">
        <v>158</v>
      </c>
      <c r="E608" s="206" t="s">
        <v>21</v>
      </c>
      <c r="F608" s="207" t="s">
        <v>711</v>
      </c>
      <c r="G608" s="205"/>
      <c r="H608" s="208">
        <v>6.983</v>
      </c>
      <c r="I608" s="209"/>
      <c r="J608" s="205"/>
      <c r="K608" s="205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158</v>
      </c>
      <c r="AU608" s="214" t="s">
        <v>85</v>
      </c>
      <c r="AV608" s="14" t="s">
        <v>85</v>
      </c>
      <c r="AW608" s="14" t="s">
        <v>36</v>
      </c>
      <c r="AX608" s="14" t="s">
        <v>75</v>
      </c>
      <c r="AY608" s="214" t="s">
        <v>147</v>
      </c>
    </row>
    <row r="609" spans="2:51" s="16" customFormat="1" ht="11.25">
      <c r="B609" s="226"/>
      <c r="C609" s="227"/>
      <c r="D609" s="195" t="s">
        <v>158</v>
      </c>
      <c r="E609" s="228" t="s">
        <v>21</v>
      </c>
      <c r="F609" s="229" t="s">
        <v>196</v>
      </c>
      <c r="G609" s="227"/>
      <c r="H609" s="230">
        <v>6.983</v>
      </c>
      <c r="I609" s="231"/>
      <c r="J609" s="227"/>
      <c r="K609" s="227"/>
      <c r="L609" s="232"/>
      <c r="M609" s="233"/>
      <c r="N609" s="234"/>
      <c r="O609" s="234"/>
      <c r="P609" s="234"/>
      <c r="Q609" s="234"/>
      <c r="R609" s="234"/>
      <c r="S609" s="234"/>
      <c r="T609" s="235"/>
      <c r="AT609" s="236" t="s">
        <v>158</v>
      </c>
      <c r="AU609" s="236" t="s">
        <v>85</v>
      </c>
      <c r="AV609" s="16" t="s">
        <v>170</v>
      </c>
      <c r="AW609" s="16" t="s">
        <v>36</v>
      </c>
      <c r="AX609" s="16" t="s">
        <v>75</v>
      </c>
      <c r="AY609" s="236" t="s">
        <v>147</v>
      </c>
    </row>
    <row r="610" spans="2:51" s="13" customFormat="1" ht="11.25">
      <c r="B610" s="193"/>
      <c r="C610" s="194"/>
      <c r="D610" s="195" t="s">
        <v>158</v>
      </c>
      <c r="E610" s="196" t="s">
        <v>21</v>
      </c>
      <c r="F610" s="197" t="s">
        <v>712</v>
      </c>
      <c r="G610" s="194"/>
      <c r="H610" s="196" t="s">
        <v>21</v>
      </c>
      <c r="I610" s="198"/>
      <c r="J610" s="194"/>
      <c r="K610" s="194"/>
      <c r="L610" s="199"/>
      <c r="M610" s="200"/>
      <c r="N610" s="201"/>
      <c r="O610" s="201"/>
      <c r="P610" s="201"/>
      <c r="Q610" s="201"/>
      <c r="R610" s="201"/>
      <c r="S610" s="201"/>
      <c r="T610" s="202"/>
      <c r="AT610" s="203" t="s">
        <v>158</v>
      </c>
      <c r="AU610" s="203" t="s">
        <v>85</v>
      </c>
      <c r="AV610" s="13" t="s">
        <v>83</v>
      </c>
      <c r="AW610" s="13" t="s">
        <v>36</v>
      </c>
      <c r="AX610" s="13" t="s">
        <v>75</v>
      </c>
      <c r="AY610" s="203" t="s">
        <v>147</v>
      </c>
    </row>
    <row r="611" spans="2:51" s="14" customFormat="1" ht="11.25">
      <c r="B611" s="204"/>
      <c r="C611" s="205"/>
      <c r="D611" s="195" t="s">
        <v>158</v>
      </c>
      <c r="E611" s="206" t="s">
        <v>21</v>
      </c>
      <c r="F611" s="207" t="s">
        <v>713</v>
      </c>
      <c r="G611" s="205"/>
      <c r="H611" s="208">
        <v>3.994</v>
      </c>
      <c r="I611" s="209"/>
      <c r="J611" s="205"/>
      <c r="K611" s="205"/>
      <c r="L611" s="210"/>
      <c r="M611" s="211"/>
      <c r="N611" s="212"/>
      <c r="O611" s="212"/>
      <c r="P611" s="212"/>
      <c r="Q611" s="212"/>
      <c r="R611" s="212"/>
      <c r="S611" s="212"/>
      <c r="T611" s="213"/>
      <c r="AT611" s="214" t="s">
        <v>158</v>
      </c>
      <c r="AU611" s="214" t="s">
        <v>85</v>
      </c>
      <c r="AV611" s="14" t="s">
        <v>85</v>
      </c>
      <c r="AW611" s="14" t="s">
        <v>36</v>
      </c>
      <c r="AX611" s="14" t="s">
        <v>75</v>
      </c>
      <c r="AY611" s="214" t="s">
        <v>147</v>
      </c>
    </row>
    <row r="612" spans="2:51" s="16" customFormat="1" ht="11.25">
      <c r="B612" s="226"/>
      <c r="C612" s="227"/>
      <c r="D612" s="195" t="s">
        <v>158</v>
      </c>
      <c r="E612" s="228" t="s">
        <v>21</v>
      </c>
      <c r="F612" s="229" t="s">
        <v>196</v>
      </c>
      <c r="G612" s="227"/>
      <c r="H612" s="230">
        <v>3.994</v>
      </c>
      <c r="I612" s="231"/>
      <c r="J612" s="227"/>
      <c r="K612" s="227"/>
      <c r="L612" s="232"/>
      <c r="M612" s="233"/>
      <c r="N612" s="234"/>
      <c r="O612" s="234"/>
      <c r="P612" s="234"/>
      <c r="Q612" s="234"/>
      <c r="R612" s="234"/>
      <c r="S612" s="234"/>
      <c r="T612" s="235"/>
      <c r="AT612" s="236" t="s">
        <v>158</v>
      </c>
      <c r="AU612" s="236" t="s">
        <v>85</v>
      </c>
      <c r="AV612" s="16" t="s">
        <v>170</v>
      </c>
      <c r="AW612" s="16" t="s">
        <v>36</v>
      </c>
      <c r="AX612" s="16" t="s">
        <v>75</v>
      </c>
      <c r="AY612" s="236" t="s">
        <v>147</v>
      </c>
    </row>
    <row r="613" spans="2:51" s="15" customFormat="1" ht="11.25">
      <c r="B613" s="215"/>
      <c r="C613" s="216"/>
      <c r="D613" s="195" t="s">
        <v>158</v>
      </c>
      <c r="E613" s="217" t="s">
        <v>21</v>
      </c>
      <c r="F613" s="218" t="s">
        <v>161</v>
      </c>
      <c r="G613" s="216"/>
      <c r="H613" s="219">
        <v>10.977</v>
      </c>
      <c r="I613" s="220"/>
      <c r="J613" s="216"/>
      <c r="K613" s="216"/>
      <c r="L613" s="221"/>
      <c r="M613" s="222"/>
      <c r="N613" s="223"/>
      <c r="O613" s="223"/>
      <c r="P613" s="223"/>
      <c r="Q613" s="223"/>
      <c r="R613" s="223"/>
      <c r="S613" s="223"/>
      <c r="T613" s="224"/>
      <c r="AT613" s="225" t="s">
        <v>158</v>
      </c>
      <c r="AU613" s="225" t="s">
        <v>85</v>
      </c>
      <c r="AV613" s="15" t="s">
        <v>154</v>
      </c>
      <c r="AW613" s="15" t="s">
        <v>36</v>
      </c>
      <c r="AX613" s="15" t="s">
        <v>83</v>
      </c>
      <c r="AY613" s="225" t="s">
        <v>147</v>
      </c>
    </row>
    <row r="614" spans="1:65" s="2" customFormat="1" ht="16.5" customHeight="1">
      <c r="A614" s="36"/>
      <c r="B614" s="37"/>
      <c r="C614" s="237" t="s">
        <v>714</v>
      </c>
      <c r="D614" s="237" t="s">
        <v>219</v>
      </c>
      <c r="E614" s="238" t="s">
        <v>715</v>
      </c>
      <c r="F614" s="239" t="s">
        <v>716</v>
      </c>
      <c r="G614" s="240" t="s">
        <v>152</v>
      </c>
      <c r="H614" s="241">
        <v>11.526</v>
      </c>
      <c r="I614" s="242"/>
      <c r="J614" s="243">
        <f>ROUND(I614*H614,2)</f>
        <v>0</v>
      </c>
      <c r="K614" s="239" t="s">
        <v>153</v>
      </c>
      <c r="L614" s="244"/>
      <c r="M614" s="245" t="s">
        <v>21</v>
      </c>
      <c r="N614" s="246" t="s">
        <v>46</v>
      </c>
      <c r="O614" s="66"/>
      <c r="P614" s="184">
        <f>O614*H614</f>
        <v>0</v>
      </c>
      <c r="Q614" s="184">
        <v>0.012</v>
      </c>
      <c r="R614" s="184">
        <f>Q614*H614</f>
        <v>0.138312</v>
      </c>
      <c r="S614" s="184">
        <v>0</v>
      </c>
      <c r="T614" s="185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86" t="s">
        <v>218</v>
      </c>
      <c r="AT614" s="186" t="s">
        <v>219</v>
      </c>
      <c r="AU614" s="186" t="s">
        <v>85</v>
      </c>
      <c r="AY614" s="19" t="s">
        <v>147</v>
      </c>
      <c r="BE614" s="187">
        <f>IF(N614="základní",J614,0)</f>
        <v>0</v>
      </c>
      <c r="BF614" s="187">
        <f>IF(N614="snížená",J614,0)</f>
        <v>0</v>
      </c>
      <c r="BG614" s="187">
        <f>IF(N614="zákl. přenesená",J614,0)</f>
        <v>0</v>
      </c>
      <c r="BH614" s="187">
        <f>IF(N614="sníž. přenesená",J614,0)</f>
        <v>0</v>
      </c>
      <c r="BI614" s="187">
        <f>IF(N614="nulová",J614,0)</f>
        <v>0</v>
      </c>
      <c r="BJ614" s="19" t="s">
        <v>83</v>
      </c>
      <c r="BK614" s="187">
        <f>ROUND(I614*H614,2)</f>
        <v>0</v>
      </c>
      <c r="BL614" s="19" t="s">
        <v>154</v>
      </c>
      <c r="BM614" s="186" t="s">
        <v>717</v>
      </c>
    </row>
    <row r="615" spans="2:51" s="14" customFormat="1" ht="11.25">
      <c r="B615" s="204"/>
      <c r="C615" s="205"/>
      <c r="D615" s="195" t="s">
        <v>158</v>
      </c>
      <c r="E615" s="205"/>
      <c r="F615" s="207" t="s">
        <v>718</v>
      </c>
      <c r="G615" s="205"/>
      <c r="H615" s="208">
        <v>11.526</v>
      </c>
      <c r="I615" s="209"/>
      <c r="J615" s="205"/>
      <c r="K615" s="205"/>
      <c r="L615" s="210"/>
      <c r="M615" s="211"/>
      <c r="N615" s="212"/>
      <c r="O615" s="212"/>
      <c r="P615" s="212"/>
      <c r="Q615" s="212"/>
      <c r="R615" s="212"/>
      <c r="S615" s="212"/>
      <c r="T615" s="213"/>
      <c r="AT615" s="214" t="s">
        <v>158</v>
      </c>
      <c r="AU615" s="214" t="s">
        <v>85</v>
      </c>
      <c r="AV615" s="14" t="s">
        <v>85</v>
      </c>
      <c r="AW615" s="14" t="s">
        <v>4</v>
      </c>
      <c r="AX615" s="14" t="s">
        <v>83</v>
      </c>
      <c r="AY615" s="214" t="s">
        <v>147</v>
      </c>
    </row>
    <row r="616" spans="1:65" s="2" customFormat="1" ht="24.2" customHeight="1">
      <c r="A616" s="36"/>
      <c r="B616" s="37"/>
      <c r="C616" s="175" t="s">
        <v>719</v>
      </c>
      <c r="D616" s="175" t="s">
        <v>149</v>
      </c>
      <c r="E616" s="176" t="s">
        <v>720</v>
      </c>
      <c r="F616" s="177" t="s">
        <v>721</v>
      </c>
      <c r="G616" s="178" t="s">
        <v>152</v>
      </c>
      <c r="H616" s="179">
        <v>6.983</v>
      </c>
      <c r="I616" s="180"/>
      <c r="J616" s="181">
        <f>ROUND(I616*H616,2)</f>
        <v>0</v>
      </c>
      <c r="K616" s="177" t="s">
        <v>153</v>
      </c>
      <c r="L616" s="41"/>
      <c r="M616" s="182" t="s">
        <v>21</v>
      </c>
      <c r="N616" s="183" t="s">
        <v>46</v>
      </c>
      <c r="O616" s="66"/>
      <c r="P616" s="184">
        <f>O616*H616</f>
        <v>0</v>
      </c>
      <c r="Q616" s="184">
        <v>0.0027</v>
      </c>
      <c r="R616" s="184">
        <f>Q616*H616</f>
        <v>0.0188541</v>
      </c>
      <c r="S616" s="184">
        <v>0</v>
      </c>
      <c r="T616" s="185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86" t="s">
        <v>154</v>
      </c>
      <c r="AT616" s="186" t="s">
        <v>149</v>
      </c>
      <c r="AU616" s="186" t="s">
        <v>85</v>
      </c>
      <c r="AY616" s="19" t="s">
        <v>147</v>
      </c>
      <c r="BE616" s="187">
        <f>IF(N616="základní",J616,0)</f>
        <v>0</v>
      </c>
      <c r="BF616" s="187">
        <f>IF(N616="snížená",J616,0)</f>
        <v>0</v>
      </c>
      <c r="BG616" s="187">
        <f>IF(N616="zákl. přenesená",J616,0)</f>
        <v>0</v>
      </c>
      <c r="BH616" s="187">
        <f>IF(N616="sníž. přenesená",J616,0)</f>
        <v>0</v>
      </c>
      <c r="BI616" s="187">
        <f>IF(N616="nulová",J616,0)</f>
        <v>0</v>
      </c>
      <c r="BJ616" s="19" t="s">
        <v>83</v>
      </c>
      <c r="BK616" s="187">
        <f>ROUND(I616*H616,2)</f>
        <v>0</v>
      </c>
      <c r="BL616" s="19" t="s">
        <v>154</v>
      </c>
      <c r="BM616" s="186" t="s">
        <v>722</v>
      </c>
    </row>
    <row r="617" spans="1:47" s="2" customFormat="1" ht="11.25">
      <c r="A617" s="36"/>
      <c r="B617" s="37"/>
      <c r="C617" s="38"/>
      <c r="D617" s="188" t="s">
        <v>156</v>
      </c>
      <c r="E617" s="38"/>
      <c r="F617" s="189" t="s">
        <v>723</v>
      </c>
      <c r="G617" s="38"/>
      <c r="H617" s="38"/>
      <c r="I617" s="190"/>
      <c r="J617" s="38"/>
      <c r="K617" s="38"/>
      <c r="L617" s="41"/>
      <c r="M617" s="191"/>
      <c r="N617" s="192"/>
      <c r="O617" s="66"/>
      <c r="P617" s="66"/>
      <c r="Q617" s="66"/>
      <c r="R617" s="66"/>
      <c r="S617" s="66"/>
      <c r="T617" s="6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156</v>
      </c>
      <c r="AU617" s="19" t="s">
        <v>85</v>
      </c>
    </row>
    <row r="618" spans="2:51" s="13" customFormat="1" ht="11.25">
      <c r="B618" s="193"/>
      <c r="C618" s="194"/>
      <c r="D618" s="195" t="s">
        <v>158</v>
      </c>
      <c r="E618" s="196" t="s">
        <v>21</v>
      </c>
      <c r="F618" s="197" t="s">
        <v>709</v>
      </c>
      <c r="G618" s="194"/>
      <c r="H618" s="196" t="s">
        <v>21</v>
      </c>
      <c r="I618" s="198"/>
      <c r="J618" s="194"/>
      <c r="K618" s="194"/>
      <c r="L618" s="199"/>
      <c r="M618" s="200"/>
      <c r="N618" s="201"/>
      <c r="O618" s="201"/>
      <c r="P618" s="201"/>
      <c r="Q618" s="201"/>
      <c r="R618" s="201"/>
      <c r="S618" s="201"/>
      <c r="T618" s="202"/>
      <c r="AT618" s="203" t="s">
        <v>158</v>
      </c>
      <c r="AU618" s="203" t="s">
        <v>85</v>
      </c>
      <c r="AV618" s="13" t="s">
        <v>83</v>
      </c>
      <c r="AW618" s="13" t="s">
        <v>36</v>
      </c>
      <c r="AX618" s="13" t="s">
        <v>75</v>
      </c>
      <c r="AY618" s="203" t="s">
        <v>147</v>
      </c>
    </row>
    <row r="619" spans="2:51" s="13" customFormat="1" ht="11.25">
      <c r="B619" s="193"/>
      <c r="C619" s="194"/>
      <c r="D619" s="195" t="s">
        <v>158</v>
      </c>
      <c r="E619" s="196" t="s">
        <v>21</v>
      </c>
      <c r="F619" s="197" t="s">
        <v>710</v>
      </c>
      <c r="G619" s="194"/>
      <c r="H619" s="196" t="s">
        <v>21</v>
      </c>
      <c r="I619" s="198"/>
      <c r="J619" s="194"/>
      <c r="K619" s="194"/>
      <c r="L619" s="199"/>
      <c r="M619" s="200"/>
      <c r="N619" s="201"/>
      <c r="O619" s="201"/>
      <c r="P619" s="201"/>
      <c r="Q619" s="201"/>
      <c r="R619" s="201"/>
      <c r="S619" s="201"/>
      <c r="T619" s="202"/>
      <c r="AT619" s="203" t="s">
        <v>158</v>
      </c>
      <c r="AU619" s="203" t="s">
        <v>85</v>
      </c>
      <c r="AV619" s="13" t="s">
        <v>83</v>
      </c>
      <c r="AW619" s="13" t="s">
        <v>36</v>
      </c>
      <c r="AX619" s="13" t="s">
        <v>75</v>
      </c>
      <c r="AY619" s="203" t="s">
        <v>147</v>
      </c>
    </row>
    <row r="620" spans="2:51" s="14" customFormat="1" ht="11.25">
      <c r="B620" s="204"/>
      <c r="C620" s="205"/>
      <c r="D620" s="195" t="s">
        <v>158</v>
      </c>
      <c r="E620" s="206" t="s">
        <v>21</v>
      </c>
      <c r="F620" s="207" t="s">
        <v>711</v>
      </c>
      <c r="G620" s="205"/>
      <c r="H620" s="208">
        <v>6.983</v>
      </c>
      <c r="I620" s="209"/>
      <c r="J620" s="205"/>
      <c r="K620" s="205"/>
      <c r="L620" s="210"/>
      <c r="M620" s="211"/>
      <c r="N620" s="212"/>
      <c r="O620" s="212"/>
      <c r="P620" s="212"/>
      <c r="Q620" s="212"/>
      <c r="R620" s="212"/>
      <c r="S620" s="212"/>
      <c r="T620" s="213"/>
      <c r="AT620" s="214" t="s">
        <v>158</v>
      </c>
      <c r="AU620" s="214" t="s">
        <v>85</v>
      </c>
      <c r="AV620" s="14" t="s">
        <v>85</v>
      </c>
      <c r="AW620" s="14" t="s">
        <v>36</v>
      </c>
      <c r="AX620" s="14" t="s">
        <v>75</v>
      </c>
      <c r="AY620" s="214" t="s">
        <v>147</v>
      </c>
    </row>
    <row r="621" spans="2:51" s="15" customFormat="1" ht="11.25">
      <c r="B621" s="215"/>
      <c r="C621" s="216"/>
      <c r="D621" s="195" t="s">
        <v>158</v>
      </c>
      <c r="E621" s="217" t="s">
        <v>21</v>
      </c>
      <c r="F621" s="218" t="s">
        <v>161</v>
      </c>
      <c r="G621" s="216"/>
      <c r="H621" s="219">
        <v>6.983</v>
      </c>
      <c r="I621" s="220"/>
      <c r="J621" s="216"/>
      <c r="K621" s="216"/>
      <c r="L621" s="221"/>
      <c r="M621" s="222"/>
      <c r="N621" s="223"/>
      <c r="O621" s="223"/>
      <c r="P621" s="223"/>
      <c r="Q621" s="223"/>
      <c r="R621" s="223"/>
      <c r="S621" s="223"/>
      <c r="T621" s="224"/>
      <c r="AT621" s="225" t="s">
        <v>158</v>
      </c>
      <c r="AU621" s="225" t="s">
        <v>85</v>
      </c>
      <c r="AV621" s="15" t="s">
        <v>154</v>
      </c>
      <c r="AW621" s="15" t="s">
        <v>36</v>
      </c>
      <c r="AX621" s="15" t="s">
        <v>83</v>
      </c>
      <c r="AY621" s="225" t="s">
        <v>147</v>
      </c>
    </row>
    <row r="622" spans="1:65" s="2" customFormat="1" ht="16.5" customHeight="1">
      <c r="A622" s="36"/>
      <c r="B622" s="37"/>
      <c r="C622" s="175" t="s">
        <v>724</v>
      </c>
      <c r="D622" s="175" t="s">
        <v>149</v>
      </c>
      <c r="E622" s="176" t="s">
        <v>725</v>
      </c>
      <c r="F622" s="177" t="s">
        <v>726</v>
      </c>
      <c r="G622" s="178" t="s">
        <v>152</v>
      </c>
      <c r="H622" s="179">
        <v>136.193</v>
      </c>
      <c r="I622" s="180"/>
      <c r="J622" s="181">
        <f>ROUND(I622*H622,2)</f>
        <v>0</v>
      </c>
      <c r="K622" s="177" t="s">
        <v>153</v>
      </c>
      <c r="L622" s="41"/>
      <c r="M622" s="182" t="s">
        <v>21</v>
      </c>
      <c r="N622" s="183" t="s">
        <v>46</v>
      </c>
      <c r="O622" s="66"/>
      <c r="P622" s="184">
        <f>O622*H622</f>
        <v>0</v>
      </c>
      <c r="Q622" s="184">
        <v>0.000263</v>
      </c>
      <c r="R622" s="184">
        <f>Q622*H622</f>
        <v>0.035818759000000006</v>
      </c>
      <c r="S622" s="184">
        <v>0</v>
      </c>
      <c r="T622" s="185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186" t="s">
        <v>154</v>
      </c>
      <c r="AT622" s="186" t="s">
        <v>149</v>
      </c>
      <c r="AU622" s="186" t="s">
        <v>85</v>
      </c>
      <c r="AY622" s="19" t="s">
        <v>147</v>
      </c>
      <c r="BE622" s="187">
        <f>IF(N622="základní",J622,0)</f>
        <v>0</v>
      </c>
      <c r="BF622" s="187">
        <f>IF(N622="snížená",J622,0)</f>
        <v>0</v>
      </c>
      <c r="BG622" s="187">
        <f>IF(N622="zákl. přenesená",J622,0)</f>
        <v>0</v>
      </c>
      <c r="BH622" s="187">
        <f>IF(N622="sníž. přenesená",J622,0)</f>
        <v>0</v>
      </c>
      <c r="BI622" s="187">
        <f>IF(N622="nulová",J622,0)</f>
        <v>0</v>
      </c>
      <c r="BJ622" s="19" t="s">
        <v>83</v>
      </c>
      <c r="BK622" s="187">
        <f>ROUND(I622*H622,2)</f>
        <v>0</v>
      </c>
      <c r="BL622" s="19" t="s">
        <v>154</v>
      </c>
      <c r="BM622" s="186" t="s">
        <v>727</v>
      </c>
    </row>
    <row r="623" spans="1:47" s="2" customFormat="1" ht="11.25">
      <c r="A623" s="36"/>
      <c r="B623" s="37"/>
      <c r="C623" s="38"/>
      <c r="D623" s="188" t="s">
        <v>156</v>
      </c>
      <c r="E623" s="38"/>
      <c r="F623" s="189" t="s">
        <v>728</v>
      </c>
      <c r="G623" s="38"/>
      <c r="H623" s="38"/>
      <c r="I623" s="190"/>
      <c r="J623" s="38"/>
      <c r="K623" s="38"/>
      <c r="L623" s="41"/>
      <c r="M623" s="191"/>
      <c r="N623" s="192"/>
      <c r="O623" s="66"/>
      <c r="P623" s="66"/>
      <c r="Q623" s="66"/>
      <c r="R623" s="66"/>
      <c r="S623" s="66"/>
      <c r="T623" s="67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T623" s="19" t="s">
        <v>156</v>
      </c>
      <c r="AU623" s="19" t="s">
        <v>85</v>
      </c>
    </row>
    <row r="624" spans="2:51" s="13" customFormat="1" ht="11.25">
      <c r="B624" s="193"/>
      <c r="C624" s="194"/>
      <c r="D624" s="195" t="s">
        <v>158</v>
      </c>
      <c r="E624" s="196" t="s">
        <v>21</v>
      </c>
      <c r="F624" s="197" t="s">
        <v>729</v>
      </c>
      <c r="G624" s="194"/>
      <c r="H624" s="196" t="s">
        <v>21</v>
      </c>
      <c r="I624" s="198"/>
      <c r="J624" s="194"/>
      <c r="K624" s="194"/>
      <c r="L624" s="199"/>
      <c r="M624" s="200"/>
      <c r="N624" s="201"/>
      <c r="O624" s="201"/>
      <c r="P624" s="201"/>
      <c r="Q624" s="201"/>
      <c r="R624" s="201"/>
      <c r="S624" s="201"/>
      <c r="T624" s="202"/>
      <c r="AT624" s="203" t="s">
        <v>158</v>
      </c>
      <c r="AU624" s="203" t="s">
        <v>85</v>
      </c>
      <c r="AV624" s="13" t="s">
        <v>83</v>
      </c>
      <c r="AW624" s="13" t="s">
        <v>36</v>
      </c>
      <c r="AX624" s="13" t="s">
        <v>75</v>
      </c>
      <c r="AY624" s="203" t="s">
        <v>147</v>
      </c>
    </row>
    <row r="625" spans="2:51" s="13" customFormat="1" ht="11.25">
      <c r="B625" s="193"/>
      <c r="C625" s="194"/>
      <c r="D625" s="195" t="s">
        <v>158</v>
      </c>
      <c r="E625" s="196" t="s">
        <v>21</v>
      </c>
      <c r="F625" s="197" t="s">
        <v>730</v>
      </c>
      <c r="G625" s="194"/>
      <c r="H625" s="196" t="s">
        <v>21</v>
      </c>
      <c r="I625" s="198"/>
      <c r="J625" s="194"/>
      <c r="K625" s="194"/>
      <c r="L625" s="199"/>
      <c r="M625" s="200"/>
      <c r="N625" s="201"/>
      <c r="O625" s="201"/>
      <c r="P625" s="201"/>
      <c r="Q625" s="201"/>
      <c r="R625" s="201"/>
      <c r="S625" s="201"/>
      <c r="T625" s="202"/>
      <c r="AT625" s="203" t="s">
        <v>158</v>
      </c>
      <c r="AU625" s="203" t="s">
        <v>85</v>
      </c>
      <c r="AV625" s="13" t="s">
        <v>83</v>
      </c>
      <c r="AW625" s="13" t="s">
        <v>36</v>
      </c>
      <c r="AX625" s="13" t="s">
        <v>75</v>
      </c>
      <c r="AY625" s="203" t="s">
        <v>147</v>
      </c>
    </row>
    <row r="626" spans="2:51" s="14" customFormat="1" ht="11.25">
      <c r="B626" s="204"/>
      <c r="C626" s="205"/>
      <c r="D626" s="195" t="s">
        <v>158</v>
      </c>
      <c r="E626" s="206" t="s">
        <v>21</v>
      </c>
      <c r="F626" s="207" t="s">
        <v>731</v>
      </c>
      <c r="G626" s="205"/>
      <c r="H626" s="208">
        <v>23.265</v>
      </c>
      <c r="I626" s="209"/>
      <c r="J626" s="205"/>
      <c r="K626" s="205"/>
      <c r="L626" s="210"/>
      <c r="M626" s="211"/>
      <c r="N626" s="212"/>
      <c r="O626" s="212"/>
      <c r="P626" s="212"/>
      <c r="Q626" s="212"/>
      <c r="R626" s="212"/>
      <c r="S626" s="212"/>
      <c r="T626" s="213"/>
      <c r="AT626" s="214" t="s">
        <v>158</v>
      </c>
      <c r="AU626" s="214" t="s">
        <v>85</v>
      </c>
      <c r="AV626" s="14" t="s">
        <v>85</v>
      </c>
      <c r="AW626" s="14" t="s">
        <v>36</v>
      </c>
      <c r="AX626" s="14" t="s">
        <v>75</v>
      </c>
      <c r="AY626" s="214" t="s">
        <v>147</v>
      </c>
    </row>
    <row r="627" spans="2:51" s="16" customFormat="1" ht="11.25">
      <c r="B627" s="226"/>
      <c r="C627" s="227"/>
      <c r="D627" s="195" t="s">
        <v>158</v>
      </c>
      <c r="E627" s="228" t="s">
        <v>21</v>
      </c>
      <c r="F627" s="229" t="s">
        <v>196</v>
      </c>
      <c r="G627" s="227"/>
      <c r="H627" s="230">
        <v>23.265</v>
      </c>
      <c r="I627" s="231"/>
      <c r="J627" s="227"/>
      <c r="K627" s="227"/>
      <c r="L627" s="232"/>
      <c r="M627" s="233"/>
      <c r="N627" s="234"/>
      <c r="O627" s="234"/>
      <c r="P627" s="234"/>
      <c r="Q627" s="234"/>
      <c r="R627" s="234"/>
      <c r="S627" s="234"/>
      <c r="T627" s="235"/>
      <c r="AT627" s="236" t="s">
        <v>158</v>
      </c>
      <c r="AU627" s="236" t="s">
        <v>85</v>
      </c>
      <c r="AV627" s="16" t="s">
        <v>170</v>
      </c>
      <c r="AW627" s="16" t="s">
        <v>36</v>
      </c>
      <c r="AX627" s="16" t="s">
        <v>75</v>
      </c>
      <c r="AY627" s="236" t="s">
        <v>147</v>
      </c>
    </row>
    <row r="628" spans="2:51" s="13" customFormat="1" ht="11.25">
      <c r="B628" s="193"/>
      <c r="C628" s="194"/>
      <c r="D628" s="195" t="s">
        <v>158</v>
      </c>
      <c r="E628" s="196" t="s">
        <v>21</v>
      </c>
      <c r="F628" s="197" t="s">
        <v>732</v>
      </c>
      <c r="G628" s="194"/>
      <c r="H628" s="196" t="s">
        <v>21</v>
      </c>
      <c r="I628" s="198"/>
      <c r="J628" s="194"/>
      <c r="K628" s="194"/>
      <c r="L628" s="199"/>
      <c r="M628" s="200"/>
      <c r="N628" s="201"/>
      <c r="O628" s="201"/>
      <c r="P628" s="201"/>
      <c r="Q628" s="201"/>
      <c r="R628" s="201"/>
      <c r="S628" s="201"/>
      <c r="T628" s="202"/>
      <c r="AT628" s="203" t="s">
        <v>158</v>
      </c>
      <c r="AU628" s="203" t="s">
        <v>85</v>
      </c>
      <c r="AV628" s="13" t="s">
        <v>83</v>
      </c>
      <c r="AW628" s="13" t="s">
        <v>36</v>
      </c>
      <c r="AX628" s="13" t="s">
        <v>75</v>
      </c>
      <c r="AY628" s="203" t="s">
        <v>147</v>
      </c>
    </row>
    <row r="629" spans="2:51" s="14" customFormat="1" ht="11.25">
      <c r="B629" s="204"/>
      <c r="C629" s="205"/>
      <c r="D629" s="195" t="s">
        <v>158</v>
      </c>
      <c r="E629" s="206" t="s">
        <v>21</v>
      </c>
      <c r="F629" s="207" t="s">
        <v>733</v>
      </c>
      <c r="G629" s="205"/>
      <c r="H629" s="208">
        <v>40.451</v>
      </c>
      <c r="I629" s="209"/>
      <c r="J629" s="205"/>
      <c r="K629" s="205"/>
      <c r="L629" s="210"/>
      <c r="M629" s="211"/>
      <c r="N629" s="212"/>
      <c r="O629" s="212"/>
      <c r="P629" s="212"/>
      <c r="Q629" s="212"/>
      <c r="R629" s="212"/>
      <c r="S629" s="212"/>
      <c r="T629" s="213"/>
      <c r="AT629" s="214" t="s">
        <v>158</v>
      </c>
      <c r="AU629" s="214" t="s">
        <v>85</v>
      </c>
      <c r="AV629" s="14" t="s">
        <v>85</v>
      </c>
      <c r="AW629" s="14" t="s">
        <v>36</v>
      </c>
      <c r="AX629" s="14" t="s">
        <v>75</v>
      </c>
      <c r="AY629" s="214" t="s">
        <v>147</v>
      </c>
    </row>
    <row r="630" spans="2:51" s="14" customFormat="1" ht="11.25">
      <c r="B630" s="204"/>
      <c r="C630" s="205"/>
      <c r="D630" s="195" t="s">
        <v>158</v>
      </c>
      <c r="E630" s="206" t="s">
        <v>21</v>
      </c>
      <c r="F630" s="207" t="s">
        <v>734</v>
      </c>
      <c r="G630" s="205"/>
      <c r="H630" s="208">
        <v>0.749</v>
      </c>
      <c r="I630" s="209"/>
      <c r="J630" s="205"/>
      <c r="K630" s="205"/>
      <c r="L630" s="210"/>
      <c r="M630" s="211"/>
      <c r="N630" s="212"/>
      <c r="O630" s="212"/>
      <c r="P630" s="212"/>
      <c r="Q630" s="212"/>
      <c r="R630" s="212"/>
      <c r="S630" s="212"/>
      <c r="T630" s="213"/>
      <c r="AT630" s="214" t="s">
        <v>158</v>
      </c>
      <c r="AU630" s="214" t="s">
        <v>85</v>
      </c>
      <c r="AV630" s="14" t="s">
        <v>85</v>
      </c>
      <c r="AW630" s="14" t="s">
        <v>36</v>
      </c>
      <c r="AX630" s="14" t="s">
        <v>75</v>
      </c>
      <c r="AY630" s="214" t="s">
        <v>147</v>
      </c>
    </row>
    <row r="631" spans="2:51" s="14" customFormat="1" ht="11.25">
      <c r="B631" s="204"/>
      <c r="C631" s="205"/>
      <c r="D631" s="195" t="s">
        <v>158</v>
      </c>
      <c r="E631" s="206" t="s">
        <v>21</v>
      </c>
      <c r="F631" s="207" t="s">
        <v>735</v>
      </c>
      <c r="G631" s="205"/>
      <c r="H631" s="208">
        <v>1.451</v>
      </c>
      <c r="I631" s="209"/>
      <c r="J631" s="205"/>
      <c r="K631" s="205"/>
      <c r="L631" s="210"/>
      <c r="M631" s="211"/>
      <c r="N631" s="212"/>
      <c r="O631" s="212"/>
      <c r="P631" s="212"/>
      <c r="Q631" s="212"/>
      <c r="R631" s="212"/>
      <c r="S631" s="212"/>
      <c r="T631" s="213"/>
      <c r="AT631" s="214" t="s">
        <v>158</v>
      </c>
      <c r="AU631" s="214" t="s">
        <v>85</v>
      </c>
      <c r="AV631" s="14" t="s">
        <v>85</v>
      </c>
      <c r="AW631" s="14" t="s">
        <v>36</v>
      </c>
      <c r="AX631" s="14" t="s">
        <v>75</v>
      </c>
      <c r="AY631" s="214" t="s">
        <v>147</v>
      </c>
    </row>
    <row r="632" spans="2:51" s="14" customFormat="1" ht="11.25">
      <c r="B632" s="204"/>
      <c r="C632" s="205"/>
      <c r="D632" s="195" t="s">
        <v>158</v>
      </c>
      <c r="E632" s="206" t="s">
        <v>21</v>
      </c>
      <c r="F632" s="207" t="s">
        <v>736</v>
      </c>
      <c r="G632" s="205"/>
      <c r="H632" s="208">
        <v>-2.28</v>
      </c>
      <c r="I632" s="209"/>
      <c r="J632" s="205"/>
      <c r="K632" s="205"/>
      <c r="L632" s="210"/>
      <c r="M632" s="211"/>
      <c r="N632" s="212"/>
      <c r="O632" s="212"/>
      <c r="P632" s="212"/>
      <c r="Q632" s="212"/>
      <c r="R632" s="212"/>
      <c r="S632" s="212"/>
      <c r="T632" s="213"/>
      <c r="AT632" s="214" t="s">
        <v>158</v>
      </c>
      <c r="AU632" s="214" t="s">
        <v>85</v>
      </c>
      <c r="AV632" s="14" t="s">
        <v>85</v>
      </c>
      <c r="AW632" s="14" t="s">
        <v>36</v>
      </c>
      <c r="AX632" s="14" t="s">
        <v>75</v>
      </c>
      <c r="AY632" s="214" t="s">
        <v>147</v>
      </c>
    </row>
    <row r="633" spans="2:51" s="14" customFormat="1" ht="11.25">
      <c r="B633" s="204"/>
      <c r="C633" s="205"/>
      <c r="D633" s="195" t="s">
        <v>158</v>
      </c>
      <c r="E633" s="206" t="s">
        <v>21</v>
      </c>
      <c r="F633" s="207" t="s">
        <v>737</v>
      </c>
      <c r="G633" s="205"/>
      <c r="H633" s="208">
        <v>-1.859</v>
      </c>
      <c r="I633" s="209"/>
      <c r="J633" s="205"/>
      <c r="K633" s="205"/>
      <c r="L633" s="210"/>
      <c r="M633" s="211"/>
      <c r="N633" s="212"/>
      <c r="O633" s="212"/>
      <c r="P633" s="212"/>
      <c r="Q633" s="212"/>
      <c r="R633" s="212"/>
      <c r="S633" s="212"/>
      <c r="T633" s="213"/>
      <c r="AT633" s="214" t="s">
        <v>158</v>
      </c>
      <c r="AU633" s="214" t="s">
        <v>85</v>
      </c>
      <c r="AV633" s="14" t="s">
        <v>85</v>
      </c>
      <c r="AW633" s="14" t="s">
        <v>36</v>
      </c>
      <c r="AX633" s="14" t="s">
        <v>75</v>
      </c>
      <c r="AY633" s="214" t="s">
        <v>147</v>
      </c>
    </row>
    <row r="634" spans="2:51" s="14" customFormat="1" ht="11.25">
      <c r="B634" s="204"/>
      <c r="C634" s="205"/>
      <c r="D634" s="195" t="s">
        <v>158</v>
      </c>
      <c r="E634" s="206" t="s">
        <v>21</v>
      </c>
      <c r="F634" s="207" t="s">
        <v>738</v>
      </c>
      <c r="G634" s="205"/>
      <c r="H634" s="208">
        <v>-0.48</v>
      </c>
      <c r="I634" s="209"/>
      <c r="J634" s="205"/>
      <c r="K634" s="205"/>
      <c r="L634" s="210"/>
      <c r="M634" s="211"/>
      <c r="N634" s="212"/>
      <c r="O634" s="212"/>
      <c r="P634" s="212"/>
      <c r="Q634" s="212"/>
      <c r="R634" s="212"/>
      <c r="S634" s="212"/>
      <c r="T634" s="213"/>
      <c r="AT634" s="214" t="s">
        <v>158</v>
      </c>
      <c r="AU634" s="214" t="s">
        <v>85</v>
      </c>
      <c r="AV634" s="14" t="s">
        <v>85</v>
      </c>
      <c r="AW634" s="14" t="s">
        <v>36</v>
      </c>
      <c r="AX634" s="14" t="s">
        <v>75</v>
      </c>
      <c r="AY634" s="214" t="s">
        <v>147</v>
      </c>
    </row>
    <row r="635" spans="2:51" s="16" customFormat="1" ht="11.25">
      <c r="B635" s="226"/>
      <c r="C635" s="227"/>
      <c r="D635" s="195" t="s">
        <v>158</v>
      </c>
      <c r="E635" s="228" t="s">
        <v>21</v>
      </c>
      <c r="F635" s="229" t="s">
        <v>196</v>
      </c>
      <c r="G635" s="227"/>
      <c r="H635" s="230">
        <v>38.032000000000004</v>
      </c>
      <c r="I635" s="231"/>
      <c r="J635" s="227"/>
      <c r="K635" s="227"/>
      <c r="L635" s="232"/>
      <c r="M635" s="233"/>
      <c r="N635" s="234"/>
      <c r="O635" s="234"/>
      <c r="P635" s="234"/>
      <c r="Q635" s="234"/>
      <c r="R635" s="234"/>
      <c r="S635" s="234"/>
      <c r="T635" s="235"/>
      <c r="AT635" s="236" t="s">
        <v>158</v>
      </c>
      <c r="AU635" s="236" t="s">
        <v>85</v>
      </c>
      <c r="AV635" s="16" t="s">
        <v>170</v>
      </c>
      <c r="AW635" s="16" t="s">
        <v>36</v>
      </c>
      <c r="AX635" s="16" t="s">
        <v>75</v>
      </c>
      <c r="AY635" s="236" t="s">
        <v>147</v>
      </c>
    </row>
    <row r="636" spans="2:51" s="13" customFormat="1" ht="11.25">
      <c r="B636" s="193"/>
      <c r="C636" s="194"/>
      <c r="D636" s="195" t="s">
        <v>158</v>
      </c>
      <c r="E636" s="196" t="s">
        <v>21</v>
      </c>
      <c r="F636" s="197" t="s">
        <v>739</v>
      </c>
      <c r="G636" s="194"/>
      <c r="H636" s="196" t="s">
        <v>21</v>
      </c>
      <c r="I636" s="198"/>
      <c r="J636" s="194"/>
      <c r="K636" s="194"/>
      <c r="L636" s="199"/>
      <c r="M636" s="200"/>
      <c r="N636" s="201"/>
      <c r="O636" s="201"/>
      <c r="P636" s="201"/>
      <c r="Q636" s="201"/>
      <c r="R636" s="201"/>
      <c r="S636" s="201"/>
      <c r="T636" s="202"/>
      <c r="AT636" s="203" t="s">
        <v>158</v>
      </c>
      <c r="AU636" s="203" t="s">
        <v>85</v>
      </c>
      <c r="AV636" s="13" t="s">
        <v>83</v>
      </c>
      <c r="AW636" s="13" t="s">
        <v>36</v>
      </c>
      <c r="AX636" s="13" t="s">
        <v>75</v>
      </c>
      <c r="AY636" s="203" t="s">
        <v>147</v>
      </c>
    </row>
    <row r="637" spans="2:51" s="14" customFormat="1" ht="11.25">
      <c r="B637" s="204"/>
      <c r="C637" s="205"/>
      <c r="D637" s="195" t="s">
        <v>158</v>
      </c>
      <c r="E637" s="206" t="s">
        <v>21</v>
      </c>
      <c r="F637" s="207" t="s">
        <v>740</v>
      </c>
      <c r="G637" s="205"/>
      <c r="H637" s="208">
        <v>85.272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158</v>
      </c>
      <c r="AU637" s="214" t="s">
        <v>85</v>
      </c>
      <c r="AV637" s="14" t="s">
        <v>85</v>
      </c>
      <c r="AW637" s="14" t="s">
        <v>36</v>
      </c>
      <c r="AX637" s="14" t="s">
        <v>75</v>
      </c>
      <c r="AY637" s="214" t="s">
        <v>147</v>
      </c>
    </row>
    <row r="638" spans="2:51" s="14" customFormat="1" ht="11.25">
      <c r="B638" s="204"/>
      <c r="C638" s="205"/>
      <c r="D638" s="195" t="s">
        <v>158</v>
      </c>
      <c r="E638" s="206" t="s">
        <v>21</v>
      </c>
      <c r="F638" s="207" t="s">
        <v>741</v>
      </c>
      <c r="G638" s="205"/>
      <c r="H638" s="208">
        <v>10.545</v>
      </c>
      <c r="I638" s="209"/>
      <c r="J638" s="205"/>
      <c r="K638" s="205"/>
      <c r="L638" s="210"/>
      <c r="M638" s="211"/>
      <c r="N638" s="212"/>
      <c r="O638" s="212"/>
      <c r="P638" s="212"/>
      <c r="Q638" s="212"/>
      <c r="R638" s="212"/>
      <c r="S638" s="212"/>
      <c r="T638" s="213"/>
      <c r="AT638" s="214" t="s">
        <v>158</v>
      </c>
      <c r="AU638" s="214" t="s">
        <v>85</v>
      </c>
      <c r="AV638" s="14" t="s">
        <v>85</v>
      </c>
      <c r="AW638" s="14" t="s">
        <v>36</v>
      </c>
      <c r="AX638" s="14" t="s">
        <v>75</v>
      </c>
      <c r="AY638" s="214" t="s">
        <v>147</v>
      </c>
    </row>
    <row r="639" spans="2:51" s="14" customFormat="1" ht="11.25">
      <c r="B639" s="204"/>
      <c r="C639" s="205"/>
      <c r="D639" s="195" t="s">
        <v>158</v>
      </c>
      <c r="E639" s="206" t="s">
        <v>21</v>
      </c>
      <c r="F639" s="207" t="s">
        <v>742</v>
      </c>
      <c r="G639" s="205"/>
      <c r="H639" s="208">
        <v>-2.94</v>
      </c>
      <c r="I639" s="209"/>
      <c r="J639" s="205"/>
      <c r="K639" s="205"/>
      <c r="L639" s="210"/>
      <c r="M639" s="211"/>
      <c r="N639" s="212"/>
      <c r="O639" s="212"/>
      <c r="P639" s="212"/>
      <c r="Q639" s="212"/>
      <c r="R639" s="212"/>
      <c r="S639" s="212"/>
      <c r="T639" s="213"/>
      <c r="AT639" s="214" t="s">
        <v>158</v>
      </c>
      <c r="AU639" s="214" t="s">
        <v>85</v>
      </c>
      <c r="AV639" s="14" t="s">
        <v>85</v>
      </c>
      <c r="AW639" s="14" t="s">
        <v>36</v>
      </c>
      <c r="AX639" s="14" t="s">
        <v>75</v>
      </c>
      <c r="AY639" s="214" t="s">
        <v>147</v>
      </c>
    </row>
    <row r="640" spans="2:51" s="14" customFormat="1" ht="11.25">
      <c r="B640" s="204"/>
      <c r="C640" s="205"/>
      <c r="D640" s="195" t="s">
        <v>158</v>
      </c>
      <c r="E640" s="206" t="s">
        <v>21</v>
      </c>
      <c r="F640" s="207" t="s">
        <v>743</v>
      </c>
      <c r="G640" s="205"/>
      <c r="H640" s="208">
        <v>4.589</v>
      </c>
      <c r="I640" s="209"/>
      <c r="J640" s="205"/>
      <c r="K640" s="205"/>
      <c r="L640" s="210"/>
      <c r="M640" s="211"/>
      <c r="N640" s="212"/>
      <c r="O640" s="212"/>
      <c r="P640" s="212"/>
      <c r="Q640" s="212"/>
      <c r="R640" s="212"/>
      <c r="S640" s="212"/>
      <c r="T640" s="213"/>
      <c r="AT640" s="214" t="s">
        <v>158</v>
      </c>
      <c r="AU640" s="214" t="s">
        <v>85</v>
      </c>
      <c r="AV640" s="14" t="s">
        <v>85</v>
      </c>
      <c r="AW640" s="14" t="s">
        <v>36</v>
      </c>
      <c r="AX640" s="14" t="s">
        <v>75</v>
      </c>
      <c r="AY640" s="214" t="s">
        <v>147</v>
      </c>
    </row>
    <row r="641" spans="2:51" s="14" customFormat="1" ht="11.25">
      <c r="B641" s="204"/>
      <c r="C641" s="205"/>
      <c r="D641" s="195" t="s">
        <v>158</v>
      </c>
      <c r="E641" s="206" t="s">
        <v>21</v>
      </c>
      <c r="F641" s="207" t="s">
        <v>744</v>
      </c>
      <c r="G641" s="205"/>
      <c r="H641" s="208">
        <v>-22.57</v>
      </c>
      <c r="I641" s="209"/>
      <c r="J641" s="205"/>
      <c r="K641" s="205"/>
      <c r="L641" s="210"/>
      <c r="M641" s="211"/>
      <c r="N641" s="212"/>
      <c r="O641" s="212"/>
      <c r="P641" s="212"/>
      <c r="Q641" s="212"/>
      <c r="R641" s="212"/>
      <c r="S641" s="212"/>
      <c r="T641" s="213"/>
      <c r="AT641" s="214" t="s">
        <v>158</v>
      </c>
      <c r="AU641" s="214" t="s">
        <v>85</v>
      </c>
      <c r="AV641" s="14" t="s">
        <v>85</v>
      </c>
      <c r="AW641" s="14" t="s">
        <v>36</v>
      </c>
      <c r="AX641" s="14" t="s">
        <v>75</v>
      </c>
      <c r="AY641" s="214" t="s">
        <v>147</v>
      </c>
    </row>
    <row r="642" spans="2:51" s="16" customFormat="1" ht="11.25">
      <c r="B642" s="226"/>
      <c r="C642" s="227"/>
      <c r="D642" s="195" t="s">
        <v>158</v>
      </c>
      <c r="E642" s="228" t="s">
        <v>21</v>
      </c>
      <c r="F642" s="229" t="s">
        <v>196</v>
      </c>
      <c r="G642" s="227"/>
      <c r="H642" s="230">
        <v>74.89600000000002</v>
      </c>
      <c r="I642" s="231"/>
      <c r="J642" s="227"/>
      <c r="K642" s="227"/>
      <c r="L642" s="232"/>
      <c r="M642" s="233"/>
      <c r="N642" s="234"/>
      <c r="O642" s="234"/>
      <c r="P642" s="234"/>
      <c r="Q642" s="234"/>
      <c r="R642" s="234"/>
      <c r="S642" s="234"/>
      <c r="T642" s="235"/>
      <c r="AT642" s="236" t="s">
        <v>158</v>
      </c>
      <c r="AU642" s="236" t="s">
        <v>85</v>
      </c>
      <c r="AV642" s="16" t="s">
        <v>170</v>
      </c>
      <c r="AW642" s="16" t="s">
        <v>36</v>
      </c>
      <c r="AX642" s="16" t="s">
        <v>75</v>
      </c>
      <c r="AY642" s="236" t="s">
        <v>147</v>
      </c>
    </row>
    <row r="643" spans="2:51" s="15" customFormat="1" ht="11.25">
      <c r="B643" s="215"/>
      <c r="C643" s="216"/>
      <c r="D643" s="195" t="s">
        <v>158</v>
      </c>
      <c r="E643" s="217" t="s">
        <v>21</v>
      </c>
      <c r="F643" s="218" t="s">
        <v>161</v>
      </c>
      <c r="G643" s="216"/>
      <c r="H643" s="219">
        <v>136.193</v>
      </c>
      <c r="I643" s="220"/>
      <c r="J643" s="216"/>
      <c r="K643" s="216"/>
      <c r="L643" s="221"/>
      <c r="M643" s="222"/>
      <c r="N643" s="223"/>
      <c r="O643" s="223"/>
      <c r="P643" s="223"/>
      <c r="Q643" s="223"/>
      <c r="R643" s="223"/>
      <c r="S643" s="223"/>
      <c r="T643" s="224"/>
      <c r="AT643" s="225" t="s">
        <v>158</v>
      </c>
      <c r="AU643" s="225" t="s">
        <v>85</v>
      </c>
      <c r="AV643" s="15" t="s">
        <v>154</v>
      </c>
      <c r="AW643" s="15" t="s">
        <v>36</v>
      </c>
      <c r="AX643" s="15" t="s">
        <v>83</v>
      </c>
      <c r="AY643" s="225" t="s">
        <v>147</v>
      </c>
    </row>
    <row r="644" spans="1:65" s="2" customFormat="1" ht="24.2" customHeight="1">
      <c r="A644" s="36"/>
      <c r="B644" s="37"/>
      <c r="C644" s="175" t="s">
        <v>745</v>
      </c>
      <c r="D644" s="175" t="s">
        <v>149</v>
      </c>
      <c r="E644" s="176" t="s">
        <v>746</v>
      </c>
      <c r="F644" s="177" t="s">
        <v>747</v>
      </c>
      <c r="G644" s="178" t="s">
        <v>152</v>
      </c>
      <c r="H644" s="179">
        <v>136.193</v>
      </c>
      <c r="I644" s="180"/>
      <c r="J644" s="181">
        <f>ROUND(I644*H644,2)</f>
        <v>0</v>
      </c>
      <c r="K644" s="177" t="s">
        <v>153</v>
      </c>
      <c r="L644" s="41"/>
      <c r="M644" s="182" t="s">
        <v>21</v>
      </c>
      <c r="N644" s="183" t="s">
        <v>46</v>
      </c>
      <c r="O644" s="66"/>
      <c r="P644" s="184">
        <f>O644*H644</f>
        <v>0</v>
      </c>
      <c r="Q644" s="184">
        <v>0.004384</v>
      </c>
      <c r="R644" s="184">
        <f>Q644*H644</f>
        <v>0.597070112</v>
      </c>
      <c r="S644" s="184">
        <v>0</v>
      </c>
      <c r="T644" s="185">
        <f>S644*H644</f>
        <v>0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186" t="s">
        <v>154</v>
      </c>
      <c r="AT644" s="186" t="s">
        <v>149</v>
      </c>
      <c r="AU644" s="186" t="s">
        <v>85</v>
      </c>
      <c r="AY644" s="19" t="s">
        <v>147</v>
      </c>
      <c r="BE644" s="187">
        <f>IF(N644="základní",J644,0)</f>
        <v>0</v>
      </c>
      <c r="BF644" s="187">
        <f>IF(N644="snížená",J644,0)</f>
        <v>0</v>
      </c>
      <c r="BG644" s="187">
        <f>IF(N644="zákl. přenesená",J644,0)</f>
        <v>0</v>
      </c>
      <c r="BH644" s="187">
        <f>IF(N644="sníž. přenesená",J644,0)</f>
        <v>0</v>
      </c>
      <c r="BI644" s="187">
        <f>IF(N644="nulová",J644,0)</f>
        <v>0</v>
      </c>
      <c r="BJ644" s="19" t="s">
        <v>83</v>
      </c>
      <c r="BK644" s="187">
        <f>ROUND(I644*H644,2)</f>
        <v>0</v>
      </c>
      <c r="BL644" s="19" t="s">
        <v>154</v>
      </c>
      <c r="BM644" s="186" t="s">
        <v>748</v>
      </c>
    </row>
    <row r="645" spans="1:47" s="2" customFormat="1" ht="11.25">
      <c r="A645" s="36"/>
      <c r="B645" s="37"/>
      <c r="C645" s="38"/>
      <c r="D645" s="188" t="s">
        <v>156</v>
      </c>
      <c r="E645" s="38"/>
      <c r="F645" s="189" t="s">
        <v>749</v>
      </c>
      <c r="G645" s="38"/>
      <c r="H645" s="38"/>
      <c r="I645" s="190"/>
      <c r="J645" s="38"/>
      <c r="K645" s="38"/>
      <c r="L645" s="41"/>
      <c r="M645" s="191"/>
      <c r="N645" s="192"/>
      <c r="O645" s="66"/>
      <c r="P645" s="66"/>
      <c r="Q645" s="66"/>
      <c r="R645" s="66"/>
      <c r="S645" s="66"/>
      <c r="T645" s="67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T645" s="19" t="s">
        <v>156</v>
      </c>
      <c r="AU645" s="19" t="s">
        <v>85</v>
      </c>
    </row>
    <row r="646" spans="2:51" s="14" customFormat="1" ht="11.25">
      <c r="B646" s="204"/>
      <c r="C646" s="205"/>
      <c r="D646" s="195" t="s">
        <v>158</v>
      </c>
      <c r="E646" s="206" t="s">
        <v>21</v>
      </c>
      <c r="F646" s="207" t="s">
        <v>750</v>
      </c>
      <c r="G646" s="205"/>
      <c r="H646" s="208">
        <v>136.193</v>
      </c>
      <c r="I646" s="209"/>
      <c r="J646" s="205"/>
      <c r="K646" s="205"/>
      <c r="L646" s="210"/>
      <c r="M646" s="211"/>
      <c r="N646" s="212"/>
      <c r="O646" s="212"/>
      <c r="P646" s="212"/>
      <c r="Q646" s="212"/>
      <c r="R646" s="212"/>
      <c r="S646" s="212"/>
      <c r="T646" s="213"/>
      <c r="AT646" s="214" t="s">
        <v>158</v>
      </c>
      <c r="AU646" s="214" t="s">
        <v>85</v>
      </c>
      <c r="AV646" s="14" t="s">
        <v>85</v>
      </c>
      <c r="AW646" s="14" t="s">
        <v>36</v>
      </c>
      <c r="AX646" s="14" t="s">
        <v>75</v>
      </c>
      <c r="AY646" s="214" t="s">
        <v>147</v>
      </c>
    </row>
    <row r="647" spans="2:51" s="15" customFormat="1" ht="11.25">
      <c r="B647" s="215"/>
      <c r="C647" s="216"/>
      <c r="D647" s="195" t="s">
        <v>158</v>
      </c>
      <c r="E647" s="217" t="s">
        <v>21</v>
      </c>
      <c r="F647" s="218" t="s">
        <v>161</v>
      </c>
      <c r="G647" s="216"/>
      <c r="H647" s="219">
        <v>136.193</v>
      </c>
      <c r="I647" s="220"/>
      <c r="J647" s="216"/>
      <c r="K647" s="216"/>
      <c r="L647" s="221"/>
      <c r="M647" s="222"/>
      <c r="N647" s="223"/>
      <c r="O647" s="223"/>
      <c r="P647" s="223"/>
      <c r="Q647" s="223"/>
      <c r="R647" s="223"/>
      <c r="S647" s="223"/>
      <c r="T647" s="224"/>
      <c r="AT647" s="225" t="s">
        <v>158</v>
      </c>
      <c r="AU647" s="225" t="s">
        <v>85</v>
      </c>
      <c r="AV647" s="15" t="s">
        <v>154</v>
      </c>
      <c r="AW647" s="15" t="s">
        <v>36</v>
      </c>
      <c r="AX647" s="15" t="s">
        <v>83</v>
      </c>
      <c r="AY647" s="225" t="s">
        <v>147</v>
      </c>
    </row>
    <row r="648" spans="1:65" s="2" customFormat="1" ht="24.2" customHeight="1">
      <c r="A648" s="36"/>
      <c r="B648" s="37"/>
      <c r="C648" s="175" t="s">
        <v>751</v>
      </c>
      <c r="D648" s="175" t="s">
        <v>149</v>
      </c>
      <c r="E648" s="176" t="s">
        <v>752</v>
      </c>
      <c r="F648" s="177" t="s">
        <v>753</v>
      </c>
      <c r="G648" s="178" t="s">
        <v>346</v>
      </c>
      <c r="H648" s="179">
        <v>148.78</v>
      </c>
      <c r="I648" s="180"/>
      <c r="J648" s="181">
        <f>ROUND(I648*H648,2)</f>
        <v>0</v>
      </c>
      <c r="K648" s="177" t="s">
        <v>153</v>
      </c>
      <c r="L648" s="41"/>
      <c r="M648" s="182" t="s">
        <v>21</v>
      </c>
      <c r="N648" s="183" t="s">
        <v>46</v>
      </c>
      <c r="O648" s="66"/>
      <c r="P648" s="184">
        <f>O648*H648</f>
        <v>0</v>
      </c>
      <c r="Q648" s="184">
        <v>0</v>
      </c>
      <c r="R648" s="184">
        <f>Q648*H648</f>
        <v>0</v>
      </c>
      <c r="S648" s="184">
        <v>0</v>
      </c>
      <c r="T648" s="185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86" t="s">
        <v>154</v>
      </c>
      <c r="AT648" s="186" t="s">
        <v>149</v>
      </c>
      <c r="AU648" s="186" t="s">
        <v>85</v>
      </c>
      <c r="AY648" s="19" t="s">
        <v>147</v>
      </c>
      <c r="BE648" s="187">
        <f>IF(N648="základní",J648,0)</f>
        <v>0</v>
      </c>
      <c r="BF648" s="187">
        <f>IF(N648="snížená",J648,0)</f>
        <v>0</v>
      </c>
      <c r="BG648" s="187">
        <f>IF(N648="zákl. přenesená",J648,0)</f>
        <v>0</v>
      </c>
      <c r="BH648" s="187">
        <f>IF(N648="sníž. přenesená",J648,0)</f>
        <v>0</v>
      </c>
      <c r="BI648" s="187">
        <f>IF(N648="nulová",J648,0)</f>
        <v>0</v>
      </c>
      <c r="BJ648" s="19" t="s">
        <v>83</v>
      </c>
      <c r="BK648" s="187">
        <f>ROUND(I648*H648,2)</f>
        <v>0</v>
      </c>
      <c r="BL648" s="19" t="s">
        <v>154</v>
      </c>
      <c r="BM648" s="186" t="s">
        <v>754</v>
      </c>
    </row>
    <row r="649" spans="1:47" s="2" customFormat="1" ht="11.25">
      <c r="A649" s="36"/>
      <c r="B649" s="37"/>
      <c r="C649" s="38"/>
      <c r="D649" s="188" t="s">
        <v>156</v>
      </c>
      <c r="E649" s="38"/>
      <c r="F649" s="189" t="s">
        <v>755</v>
      </c>
      <c r="G649" s="38"/>
      <c r="H649" s="38"/>
      <c r="I649" s="190"/>
      <c r="J649" s="38"/>
      <c r="K649" s="38"/>
      <c r="L649" s="41"/>
      <c r="M649" s="191"/>
      <c r="N649" s="192"/>
      <c r="O649" s="66"/>
      <c r="P649" s="66"/>
      <c r="Q649" s="66"/>
      <c r="R649" s="66"/>
      <c r="S649" s="66"/>
      <c r="T649" s="67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156</v>
      </c>
      <c r="AU649" s="19" t="s">
        <v>85</v>
      </c>
    </row>
    <row r="650" spans="1:65" s="2" customFormat="1" ht="16.5" customHeight="1">
      <c r="A650" s="36"/>
      <c r="B650" s="37"/>
      <c r="C650" s="237" t="s">
        <v>756</v>
      </c>
      <c r="D650" s="237" t="s">
        <v>219</v>
      </c>
      <c r="E650" s="238" t="s">
        <v>757</v>
      </c>
      <c r="F650" s="239" t="s">
        <v>758</v>
      </c>
      <c r="G650" s="240" t="s">
        <v>346</v>
      </c>
      <c r="H650" s="241">
        <v>52.553</v>
      </c>
      <c r="I650" s="242"/>
      <c r="J650" s="243">
        <f>ROUND(I650*H650,2)</f>
        <v>0</v>
      </c>
      <c r="K650" s="239" t="s">
        <v>153</v>
      </c>
      <c r="L650" s="244"/>
      <c r="M650" s="245" t="s">
        <v>21</v>
      </c>
      <c r="N650" s="246" t="s">
        <v>46</v>
      </c>
      <c r="O650" s="66"/>
      <c r="P650" s="184">
        <f>O650*H650</f>
        <v>0</v>
      </c>
      <c r="Q650" s="184">
        <v>0.0001</v>
      </c>
      <c r="R650" s="184">
        <f>Q650*H650</f>
        <v>0.0052553</v>
      </c>
      <c r="S650" s="184">
        <v>0</v>
      </c>
      <c r="T650" s="185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6" t="s">
        <v>218</v>
      </c>
      <c r="AT650" s="186" t="s">
        <v>219</v>
      </c>
      <c r="AU650" s="186" t="s">
        <v>85</v>
      </c>
      <c r="AY650" s="19" t="s">
        <v>147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19" t="s">
        <v>83</v>
      </c>
      <c r="BK650" s="187">
        <f>ROUND(I650*H650,2)</f>
        <v>0</v>
      </c>
      <c r="BL650" s="19" t="s">
        <v>154</v>
      </c>
      <c r="BM650" s="186" t="s">
        <v>759</v>
      </c>
    </row>
    <row r="651" spans="2:51" s="13" customFormat="1" ht="11.25">
      <c r="B651" s="193"/>
      <c r="C651" s="194"/>
      <c r="D651" s="195" t="s">
        <v>158</v>
      </c>
      <c r="E651" s="196" t="s">
        <v>21</v>
      </c>
      <c r="F651" s="197" t="s">
        <v>326</v>
      </c>
      <c r="G651" s="194"/>
      <c r="H651" s="196" t="s">
        <v>21</v>
      </c>
      <c r="I651" s="198"/>
      <c r="J651" s="194"/>
      <c r="K651" s="194"/>
      <c r="L651" s="199"/>
      <c r="M651" s="200"/>
      <c r="N651" s="201"/>
      <c r="O651" s="201"/>
      <c r="P651" s="201"/>
      <c r="Q651" s="201"/>
      <c r="R651" s="201"/>
      <c r="S651" s="201"/>
      <c r="T651" s="202"/>
      <c r="AT651" s="203" t="s">
        <v>158</v>
      </c>
      <c r="AU651" s="203" t="s">
        <v>85</v>
      </c>
      <c r="AV651" s="13" t="s">
        <v>83</v>
      </c>
      <c r="AW651" s="13" t="s">
        <v>36</v>
      </c>
      <c r="AX651" s="13" t="s">
        <v>75</v>
      </c>
      <c r="AY651" s="203" t="s">
        <v>147</v>
      </c>
    </row>
    <row r="652" spans="2:51" s="14" customFormat="1" ht="11.25">
      <c r="B652" s="204"/>
      <c r="C652" s="205"/>
      <c r="D652" s="195" t="s">
        <v>158</v>
      </c>
      <c r="E652" s="206" t="s">
        <v>21</v>
      </c>
      <c r="F652" s="207" t="s">
        <v>760</v>
      </c>
      <c r="G652" s="205"/>
      <c r="H652" s="208">
        <v>11.1</v>
      </c>
      <c r="I652" s="209"/>
      <c r="J652" s="205"/>
      <c r="K652" s="205"/>
      <c r="L652" s="210"/>
      <c r="M652" s="211"/>
      <c r="N652" s="212"/>
      <c r="O652" s="212"/>
      <c r="P652" s="212"/>
      <c r="Q652" s="212"/>
      <c r="R652" s="212"/>
      <c r="S652" s="212"/>
      <c r="T652" s="213"/>
      <c r="AT652" s="214" t="s">
        <v>158</v>
      </c>
      <c r="AU652" s="214" t="s">
        <v>85</v>
      </c>
      <c r="AV652" s="14" t="s">
        <v>85</v>
      </c>
      <c r="AW652" s="14" t="s">
        <v>36</v>
      </c>
      <c r="AX652" s="14" t="s">
        <v>75</v>
      </c>
      <c r="AY652" s="214" t="s">
        <v>147</v>
      </c>
    </row>
    <row r="653" spans="2:51" s="14" customFormat="1" ht="11.25">
      <c r="B653" s="204"/>
      <c r="C653" s="205"/>
      <c r="D653" s="195" t="s">
        <v>158</v>
      </c>
      <c r="E653" s="206" t="s">
        <v>21</v>
      </c>
      <c r="F653" s="207" t="s">
        <v>761</v>
      </c>
      <c r="G653" s="205"/>
      <c r="H653" s="208">
        <v>38.95</v>
      </c>
      <c r="I653" s="209"/>
      <c r="J653" s="205"/>
      <c r="K653" s="205"/>
      <c r="L653" s="210"/>
      <c r="M653" s="211"/>
      <c r="N653" s="212"/>
      <c r="O653" s="212"/>
      <c r="P653" s="212"/>
      <c r="Q653" s="212"/>
      <c r="R653" s="212"/>
      <c r="S653" s="212"/>
      <c r="T653" s="213"/>
      <c r="AT653" s="214" t="s">
        <v>158</v>
      </c>
      <c r="AU653" s="214" t="s">
        <v>85</v>
      </c>
      <c r="AV653" s="14" t="s">
        <v>85</v>
      </c>
      <c r="AW653" s="14" t="s">
        <v>36</v>
      </c>
      <c r="AX653" s="14" t="s">
        <v>75</v>
      </c>
      <c r="AY653" s="214" t="s">
        <v>147</v>
      </c>
    </row>
    <row r="654" spans="2:51" s="15" customFormat="1" ht="11.25">
      <c r="B654" s="215"/>
      <c r="C654" s="216"/>
      <c r="D654" s="195" t="s">
        <v>158</v>
      </c>
      <c r="E654" s="217" t="s">
        <v>21</v>
      </c>
      <c r="F654" s="218" t="s">
        <v>161</v>
      </c>
      <c r="G654" s="216"/>
      <c r="H654" s="219">
        <v>50.050000000000004</v>
      </c>
      <c r="I654" s="220"/>
      <c r="J654" s="216"/>
      <c r="K654" s="216"/>
      <c r="L654" s="221"/>
      <c r="M654" s="222"/>
      <c r="N654" s="223"/>
      <c r="O654" s="223"/>
      <c r="P654" s="223"/>
      <c r="Q654" s="223"/>
      <c r="R654" s="223"/>
      <c r="S654" s="223"/>
      <c r="T654" s="224"/>
      <c r="AT654" s="225" t="s">
        <v>158</v>
      </c>
      <c r="AU654" s="225" t="s">
        <v>85</v>
      </c>
      <c r="AV654" s="15" t="s">
        <v>154</v>
      </c>
      <c r="AW654" s="15" t="s">
        <v>36</v>
      </c>
      <c r="AX654" s="15" t="s">
        <v>83</v>
      </c>
      <c r="AY654" s="225" t="s">
        <v>147</v>
      </c>
    </row>
    <row r="655" spans="2:51" s="14" customFormat="1" ht="11.25">
      <c r="B655" s="204"/>
      <c r="C655" s="205"/>
      <c r="D655" s="195" t="s">
        <v>158</v>
      </c>
      <c r="E655" s="205"/>
      <c r="F655" s="207" t="s">
        <v>762</v>
      </c>
      <c r="G655" s="205"/>
      <c r="H655" s="208">
        <v>52.553</v>
      </c>
      <c r="I655" s="209"/>
      <c r="J655" s="205"/>
      <c r="K655" s="205"/>
      <c r="L655" s="210"/>
      <c r="M655" s="211"/>
      <c r="N655" s="212"/>
      <c r="O655" s="212"/>
      <c r="P655" s="212"/>
      <c r="Q655" s="212"/>
      <c r="R655" s="212"/>
      <c r="S655" s="212"/>
      <c r="T655" s="213"/>
      <c r="AT655" s="214" t="s">
        <v>158</v>
      </c>
      <c r="AU655" s="214" t="s">
        <v>85</v>
      </c>
      <c r="AV655" s="14" t="s">
        <v>85</v>
      </c>
      <c r="AW655" s="14" t="s">
        <v>4</v>
      </c>
      <c r="AX655" s="14" t="s">
        <v>83</v>
      </c>
      <c r="AY655" s="214" t="s">
        <v>147</v>
      </c>
    </row>
    <row r="656" spans="1:65" s="2" customFormat="1" ht="16.5" customHeight="1">
      <c r="A656" s="36"/>
      <c r="B656" s="37"/>
      <c r="C656" s="237" t="s">
        <v>763</v>
      </c>
      <c r="D656" s="237" t="s">
        <v>219</v>
      </c>
      <c r="E656" s="238" t="s">
        <v>764</v>
      </c>
      <c r="F656" s="239" t="s">
        <v>765</v>
      </c>
      <c r="G656" s="240" t="s">
        <v>346</v>
      </c>
      <c r="H656" s="241">
        <v>51.03</v>
      </c>
      <c r="I656" s="242"/>
      <c r="J656" s="243">
        <f>ROUND(I656*H656,2)</f>
        <v>0</v>
      </c>
      <c r="K656" s="239" t="s">
        <v>153</v>
      </c>
      <c r="L656" s="244"/>
      <c r="M656" s="245" t="s">
        <v>21</v>
      </c>
      <c r="N656" s="246" t="s">
        <v>46</v>
      </c>
      <c r="O656" s="66"/>
      <c r="P656" s="184">
        <f>O656*H656</f>
        <v>0</v>
      </c>
      <c r="Q656" s="184">
        <v>0.0001</v>
      </c>
      <c r="R656" s="184">
        <f>Q656*H656</f>
        <v>0.005103000000000001</v>
      </c>
      <c r="S656" s="184">
        <v>0</v>
      </c>
      <c r="T656" s="185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186" t="s">
        <v>218</v>
      </c>
      <c r="AT656" s="186" t="s">
        <v>219</v>
      </c>
      <c r="AU656" s="186" t="s">
        <v>85</v>
      </c>
      <c r="AY656" s="19" t="s">
        <v>147</v>
      </c>
      <c r="BE656" s="187">
        <f>IF(N656="základní",J656,0)</f>
        <v>0</v>
      </c>
      <c r="BF656" s="187">
        <f>IF(N656="snížená",J656,0)</f>
        <v>0</v>
      </c>
      <c r="BG656" s="187">
        <f>IF(N656="zákl. přenesená",J656,0)</f>
        <v>0</v>
      </c>
      <c r="BH656" s="187">
        <f>IF(N656="sníž. přenesená",J656,0)</f>
        <v>0</v>
      </c>
      <c r="BI656" s="187">
        <f>IF(N656="nulová",J656,0)</f>
        <v>0</v>
      </c>
      <c r="BJ656" s="19" t="s">
        <v>83</v>
      </c>
      <c r="BK656" s="187">
        <f>ROUND(I656*H656,2)</f>
        <v>0</v>
      </c>
      <c r="BL656" s="19" t="s">
        <v>154</v>
      </c>
      <c r="BM656" s="186" t="s">
        <v>766</v>
      </c>
    </row>
    <row r="657" spans="2:51" s="13" customFormat="1" ht="11.25">
      <c r="B657" s="193"/>
      <c r="C657" s="194"/>
      <c r="D657" s="195" t="s">
        <v>158</v>
      </c>
      <c r="E657" s="196" t="s">
        <v>21</v>
      </c>
      <c r="F657" s="197" t="s">
        <v>326</v>
      </c>
      <c r="G657" s="194"/>
      <c r="H657" s="196" t="s">
        <v>21</v>
      </c>
      <c r="I657" s="198"/>
      <c r="J657" s="194"/>
      <c r="K657" s="194"/>
      <c r="L657" s="199"/>
      <c r="M657" s="200"/>
      <c r="N657" s="201"/>
      <c r="O657" s="201"/>
      <c r="P657" s="201"/>
      <c r="Q657" s="201"/>
      <c r="R657" s="201"/>
      <c r="S657" s="201"/>
      <c r="T657" s="202"/>
      <c r="AT657" s="203" t="s">
        <v>158</v>
      </c>
      <c r="AU657" s="203" t="s">
        <v>85</v>
      </c>
      <c r="AV657" s="13" t="s">
        <v>83</v>
      </c>
      <c r="AW657" s="13" t="s">
        <v>36</v>
      </c>
      <c r="AX657" s="13" t="s">
        <v>75</v>
      </c>
      <c r="AY657" s="203" t="s">
        <v>147</v>
      </c>
    </row>
    <row r="658" spans="2:51" s="13" customFormat="1" ht="11.25">
      <c r="B658" s="193"/>
      <c r="C658" s="194"/>
      <c r="D658" s="195" t="s">
        <v>158</v>
      </c>
      <c r="E658" s="196" t="s">
        <v>21</v>
      </c>
      <c r="F658" s="197" t="s">
        <v>767</v>
      </c>
      <c r="G658" s="194"/>
      <c r="H658" s="196" t="s">
        <v>21</v>
      </c>
      <c r="I658" s="198"/>
      <c r="J658" s="194"/>
      <c r="K658" s="194"/>
      <c r="L658" s="199"/>
      <c r="M658" s="200"/>
      <c r="N658" s="201"/>
      <c r="O658" s="201"/>
      <c r="P658" s="201"/>
      <c r="Q658" s="201"/>
      <c r="R658" s="201"/>
      <c r="S658" s="201"/>
      <c r="T658" s="202"/>
      <c r="AT658" s="203" t="s">
        <v>158</v>
      </c>
      <c r="AU658" s="203" t="s">
        <v>85</v>
      </c>
      <c r="AV658" s="13" t="s">
        <v>83</v>
      </c>
      <c r="AW658" s="13" t="s">
        <v>36</v>
      </c>
      <c r="AX658" s="13" t="s">
        <v>75</v>
      </c>
      <c r="AY658" s="203" t="s">
        <v>147</v>
      </c>
    </row>
    <row r="659" spans="2:51" s="14" customFormat="1" ht="11.25">
      <c r="B659" s="204"/>
      <c r="C659" s="205"/>
      <c r="D659" s="195" t="s">
        <v>158</v>
      </c>
      <c r="E659" s="206" t="s">
        <v>21</v>
      </c>
      <c r="F659" s="207" t="s">
        <v>768</v>
      </c>
      <c r="G659" s="205"/>
      <c r="H659" s="208">
        <v>24.6</v>
      </c>
      <c r="I659" s="209"/>
      <c r="J659" s="205"/>
      <c r="K659" s="205"/>
      <c r="L659" s="210"/>
      <c r="M659" s="211"/>
      <c r="N659" s="212"/>
      <c r="O659" s="212"/>
      <c r="P659" s="212"/>
      <c r="Q659" s="212"/>
      <c r="R659" s="212"/>
      <c r="S659" s="212"/>
      <c r="T659" s="213"/>
      <c r="AT659" s="214" t="s">
        <v>158</v>
      </c>
      <c r="AU659" s="214" t="s">
        <v>85</v>
      </c>
      <c r="AV659" s="14" t="s">
        <v>85</v>
      </c>
      <c r="AW659" s="14" t="s">
        <v>36</v>
      </c>
      <c r="AX659" s="14" t="s">
        <v>75</v>
      </c>
      <c r="AY659" s="214" t="s">
        <v>147</v>
      </c>
    </row>
    <row r="660" spans="2:51" s="14" customFormat="1" ht="11.25">
      <c r="B660" s="204"/>
      <c r="C660" s="205"/>
      <c r="D660" s="195" t="s">
        <v>158</v>
      </c>
      <c r="E660" s="206" t="s">
        <v>21</v>
      </c>
      <c r="F660" s="207" t="s">
        <v>769</v>
      </c>
      <c r="G660" s="205"/>
      <c r="H660" s="208">
        <v>24</v>
      </c>
      <c r="I660" s="209"/>
      <c r="J660" s="205"/>
      <c r="K660" s="205"/>
      <c r="L660" s="210"/>
      <c r="M660" s="211"/>
      <c r="N660" s="212"/>
      <c r="O660" s="212"/>
      <c r="P660" s="212"/>
      <c r="Q660" s="212"/>
      <c r="R660" s="212"/>
      <c r="S660" s="212"/>
      <c r="T660" s="213"/>
      <c r="AT660" s="214" t="s">
        <v>158</v>
      </c>
      <c r="AU660" s="214" t="s">
        <v>85</v>
      </c>
      <c r="AV660" s="14" t="s">
        <v>85</v>
      </c>
      <c r="AW660" s="14" t="s">
        <v>36</v>
      </c>
      <c r="AX660" s="14" t="s">
        <v>75</v>
      </c>
      <c r="AY660" s="214" t="s">
        <v>147</v>
      </c>
    </row>
    <row r="661" spans="2:51" s="15" customFormat="1" ht="11.25">
      <c r="B661" s="215"/>
      <c r="C661" s="216"/>
      <c r="D661" s="195" t="s">
        <v>158</v>
      </c>
      <c r="E661" s="217" t="s">
        <v>21</v>
      </c>
      <c r="F661" s="218" t="s">
        <v>161</v>
      </c>
      <c r="G661" s="216"/>
      <c r="H661" s="219">
        <v>48.6</v>
      </c>
      <c r="I661" s="220"/>
      <c r="J661" s="216"/>
      <c r="K661" s="216"/>
      <c r="L661" s="221"/>
      <c r="M661" s="222"/>
      <c r="N661" s="223"/>
      <c r="O661" s="223"/>
      <c r="P661" s="223"/>
      <c r="Q661" s="223"/>
      <c r="R661" s="223"/>
      <c r="S661" s="223"/>
      <c r="T661" s="224"/>
      <c r="AT661" s="225" t="s">
        <v>158</v>
      </c>
      <c r="AU661" s="225" t="s">
        <v>85</v>
      </c>
      <c r="AV661" s="15" t="s">
        <v>154</v>
      </c>
      <c r="AW661" s="15" t="s">
        <v>36</v>
      </c>
      <c r="AX661" s="15" t="s">
        <v>83</v>
      </c>
      <c r="AY661" s="225" t="s">
        <v>147</v>
      </c>
    </row>
    <row r="662" spans="2:51" s="14" customFormat="1" ht="11.25">
      <c r="B662" s="204"/>
      <c r="C662" s="205"/>
      <c r="D662" s="195" t="s">
        <v>158</v>
      </c>
      <c r="E662" s="205"/>
      <c r="F662" s="207" t="s">
        <v>770</v>
      </c>
      <c r="G662" s="205"/>
      <c r="H662" s="208">
        <v>51.03</v>
      </c>
      <c r="I662" s="209"/>
      <c r="J662" s="205"/>
      <c r="K662" s="205"/>
      <c r="L662" s="210"/>
      <c r="M662" s="211"/>
      <c r="N662" s="212"/>
      <c r="O662" s="212"/>
      <c r="P662" s="212"/>
      <c r="Q662" s="212"/>
      <c r="R662" s="212"/>
      <c r="S662" s="212"/>
      <c r="T662" s="213"/>
      <c r="AT662" s="214" t="s">
        <v>158</v>
      </c>
      <c r="AU662" s="214" t="s">
        <v>85</v>
      </c>
      <c r="AV662" s="14" t="s">
        <v>85</v>
      </c>
      <c r="AW662" s="14" t="s">
        <v>4</v>
      </c>
      <c r="AX662" s="14" t="s">
        <v>83</v>
      </c>
      <c r="AY662" s="214" t="s">
        <v>147</v>
      </c>
    </row>
    <row r="663" spans="1:65" s="2" customFormat="1" ht="16.5" customHeight="1">
      <c r="A663" s="36"/>
      <c r="B663" s="37"/>
      <c r="C663" s="237" t="s">
        <v>771</v>
      </c>
      <c r="D663" s="237" t="s">
        <v>219</v>
      </c>
      <c r="E663" s="238" t="s">
        <v>772</v>
      </c>
      <c r="F663" s="239" t="s">
        <v>773</v>
      </c>
      <c r="G663" s="240" t="s">
        <v>346</v>
      </c>
      <c r="H663" s="241">
        <v>15.698</v>
      </c>
      <c r="I663" s="242"/>
      <c r="J663" s="243">
        <f>ROUND(I663*H663,2)</f>
        <v>0</v>
      </c>
      <c r="K663" s="239" t="s">
        <v>153</v>
      </c>
      <c r="L663" s="244"/>
      <c r="M663" s="245" t="s">
        <v>21</v>
      </c>
      <c r="N663" s="246" t="s">
        <v>46</v>
      </c>
      <c r="O663" s="66"/>
      <c r="P663" s="184">
        <f>O663*H663</f>
        <v>0</v>
      </c>
      <c r="Q663" s="184">
        <v>0.0003</v>
      </c>
      <c r="R663" s="184">
        <f>Q663*H663</f>
        <v>0.0047094</v>
      </c>
      <c r="S663" s="184">
        <v>0</v>
      </c>
      <c r="T663" s="185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186" t="s">
        <v>218</v>
      </c>
      <c r="AT663" s="186" t="s">
        <v>219</v>
      </c>
      <c r="AU663" s="186" t="s">
        <v>85</v>
      </c>
      <c r="AY663" s="19" t="s">
        <v>147</v>
      </c>
      <c r="BE663" s="187">
        <f>IF(N663="základní",J663,0)</f>
        <v>0</v>
      </c>
      <c r="BF663" s="187">
        <f>IF(N663="snížená",J663,0)</f>
        <v>0</v>
      </c>
      <c r="BG663" s="187">
        <f>IF(N663="zákl. přenesená",J663,0)</f>
        <v>0</v>
      </c>
      <c r="BH663" s="187">
        <f>IF(N663="sníž. přenesená",J663,0)</f>
        <v>0</v>
      </c>
      <c r="BI663" s="187">
        <f>IF(N663="nulová",J663,0)</f>
        <v>0</v>
      </c>
      <c r="BJ663" s="19" t="s">
        <v>83</v>
      </c>
      <c r="BK663" s="187">
        <f>ROUND(I663*H663,2)</f>
        <v>0</v>
      </c>
      <c r="BL663" s="19" t="s">
        <v>154</v>
      </c>
      <c r="BM663" s="186" t="s">
        <v>774</v>
      </c>
    </row>
    <row r="664" spans="2:51" s="13" customFormat="1" ht="11.25">
      <c r="B664" s="193"/>
      <c r="C664" s="194"/>
      <c r="D664" s="195" t="s">
        <v>158</v>
      </c>
      <c r="E664" s="196" t="s">
        <v>21</v>
      </c>
      <c r="F664" s="197" t="s">
        <v>775</v>
      </c>
      <c r="G664" s="194"/>
      <c r="H664" s="196" t="s">
        <v>21</v>
      </c>
      <c r="I664" s="198"/>
      <c r="J664" s="194"/>
      <c r="K664" s="194"/>
      <c r="L664" s="199"/>
      <c r="M664" s="200"/>
      <c r="N664" s="201"/>
      <c r="O664" s="201"/>
      <c r="P664" s="201"/>
      <c r="Q664" s="201"/>
      <c r="R664" s="201"/>
      <c r="S664" s="201"/>
      <c r="T664" s="202"/>
      <c r="AT664" s="203" t="s">
        <v>158</v>
      </c>
      <c r="AU664" s="203" t="s">
        <v>85</v>
      </c>
      <c r="AV664" s="13" t="s">
        <v>83</v>
      </c>
      <c r="AW664" s="13" t="s">
        <v>36</v>
      </c>
      <c r="AX664" s="13" t="s">
        <v>75</v>
      </c>
      <c r="AY664" s="203" t="s">
        <v>147</v>
      </c>
    </row>
    <row r="665" spans="2:51" s="14" customFormat="1" ht="11.25">
      <c r="B665" s="204"/>
      <c r="C665" s="205"/>
      <c r="D665" s="195" t="s">
        <v>158</v>
      </c>
      <c r="E665" s="206" t="s">
        <v>21</v>
      </c>
      <c r="F665" s="207" t="s">
        <v>776</v>
      </c>
      <c r="G665" s="205"/>
      <c r="H665" s="208">
        <v>14.95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158</v>
      </c>
      <c r="AU665" s="214" t="s">
        <v>85</v>
      </c>
      <c r="AV665" s="14" t="s">
        <v>85</v>
      </c>
      <c r="AW665" s="14" t="s">
        <v>36</v>
      </c>
      <c r="AX665" s="14" t="s">
        <v>75</v>
      </c>
      <c r="AY665" s="214" t="s">
        <v>147</v>
      </c>
    </row>
    <row r="666" spans="2:51" s="15" customFormat="1" ht="11.25">
      <c r="B666" s="215"/>
      <c r="C666" s="216"/>
      <c r="D666" s="195" t="s">
        <v>158</v>
      </c>
      <c r="E666" s="217" t="s">
        <v>21</v>
      </c>
      <c r="F666" s="218" t="s">
        <v>161</v>
      </c>
      <c r="G666" s="216"/>
      <c r="H666" s="219">
        <v>14.95</v>
      </c>
      <c r="I666" s="220"/>
      <c r="J666" s="216"/>
      <c r="K666" s="216"/>
      <c r="L666" s="221"/>
      <c r="M666" s="222"/>
      <c r="N666" s="223"/>
      <c r="O666" s="223"/>
      <c r="P666" s="223"/>
      <c r="Q666" s="223"/>
      <c r="R666" s="223"/>
      <c r="S666" s="223"/>
      <c r="T666" s="224"/>
      <c r="AT666" s="225" t="s">
        <v>158</v>
      </c>
      <c r="AU666" s="225" t="s">
        <v>85</v>
      </c>
      <c r="AV666" s="15" t="s">
        <v>154</v>
      </c>
      <c r="AW666" s="15" t="s">
        <v>36</v>
      </c>
      <c r="AX666" s="15" t="s">
        <v>83</v>
      </c>
      <c r="AY666" s="225" t="s">
        <v>147</v>
      </c>
    </row>
    <row r="667" spans="2:51" s="14" customFormat="1" ht="11.25">
      <c r="B667" s="204"/>
      <c r="C667" s="205"/>
      <c r="D667" s="195" t="s">
        <v>158</v>
      </c>
      <c r="E667" s="205"/>
      <c r="F667" s="207" t="s">
        <v>777</v>
      </c>
      <c r="G667" s="205"/>
      <c r="H667" s="208">
        <v>15.698</v>
      </c>
      <c r="I667" s="209"/>
      <c r="J667" s="205"/>
      <c r="K667" s="205"/>
      <c r="L667" s="210"/>
      <c r="M667" s="211"/>
      <c r="N667" s="212"/>
      <c r="O667" s="212"/>
      <c r="P667" s="212"/>
      <c r="Q667" s="212"/>
      <c r="R667" s="212"/>
      <c r="S667" s="212"/>
      <c r="T667" s="213"/>
      <c r="AT667" s="214" t="s">
        <v>158</v>
      </c>
      <c r="AU667" s="214" t="s">
        <v>85</v>
      </c>
      <c r="AV667" s="14" t="s">
        <v>85</v>
      </c>
      <c r="AW667" s="14" t="s">
        <v>4</v>
      </c>
      <c r="AX667" s="14" t="s">
        <v>83</v>
      </c>
      <c r="AY667" s="214" t="s">
        <v>147</v>
      </c>
    </row>
    <row r="668" spans="1:65" s="2" customFormat="1" ht="16.5" customHeight="1">
      <c r="A668" s="36"/>
      <c r="B668" s="37"/>
      <c r="C668" s="237" t="s">
        <v>778</v>
      </c>
      <c r="D668" s="237" t="s">
        <v>219</v>
      </c>
      <c r="E668" s="238" t="s">
        <v>779</v>
      </c>
      <c r="F668" s="239" t="s">
        <v>780</v>
      </c>
      <c r="G668" s="240" t="s">
        <v>346</v>
      </c>
      <c r="H668" s="241">
        <v>10.5</v>
      </c>
      <c r="I668" s="242"/>
      <c r="J668" s="243">
        <f>ROUND(I668*H668,2)</f>
        <v>0</v>
      </c>
      <c r="K668" s="239" t="s">
        <v>153</v>
      </c>
      <c r="L668" s="244"/>
      <c r="M668" s="245" t="s">
        <v>21</v>
      </c>
      <c r="N668" s="246" t="s">
        <v>46</v>
      </c>
      <c r="O668" s="66"/>
      <c r="P668" s="184">
        <f>O668*H668</f>
        <v>0</v>
      </c>
      <c r="Q668" s="184">
        <v>0.0002</v>
      </c>
      <c r="R668" s="184">
        <f>Q668*H668</f>
        <v>0.0021000000000000003</v>
      </c>
      <c r="S668" s="184">
        <v>0</v>
      </c>
      <c r="T668" s="185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186" t="s">
        <v>218</v>
      </c>
      <c r="AT668" s="186" t="s">
        <v>219</v>
      </c>
      <c r="AU668" s="186" t="s">
        <v>85</v>
      </c>
      <c r="AY668" s="19" t="s">
        <v>147</v>
      </c>
      <c r="BE668" s="187">
        <f>IF(N668="základní",J668,0)</f>
        <v>0</v>
      </c>
      <c r="BF668" s="187">
        <f>IF(N668="snížená",J668,0)</f>
        <v>0</v>
      </c>
      <c r="BG668" s="187">
        <f>IF(N668="zákl. přenesená",J668,0)</f>
        <v>0</v>
      </c>
      <c r="BH668" s="187">
        <f>IF(N668="sníž. přenesená",J668,0)</f>
        <v>0</v>
      </c>
      <c r="BI668" s="187">
        <f>IF(N668="nulová",J668,0)</f>
        <v>0</v>
      </c>
      <c r="BJ668" s="19" t="s">
        <v>83</v>
      </c>
      <c r="BK668" s="187">
        <f>ROUND(I668*H668,2)</f>
        <v>0</v>
      </c>
      <c r="BL668" s="19" t="s">
        <v>154</v>
      </c>
      <c r="BM668" s="186" t="s">
        <v>781</v>
      </c>
    </row>
    <row r="669" spans="2:51" s="13" customFormat="1" ht="11.25">
      <c r="B669" s="193"/>
      <c r="C669" s="194"/>
      <c r="D669" s="195" t="s">
        <v>158</v>
      </c>
      <c r="E669" s="196" t="s">
        <v>21</v>
      </c>
      <c r="F669" s="197" t="s">
        <v>582</v>
      </c>
      <c r="G669" s="194"/>
      <c r="H669" s="196" t="s">
        <v>21</v>
      </c>
      <c r="I669" s="198"/>
      <c r="J669" s="194"/>
      <c r="K669" s="194"/>
      <c r="L669" s="199"/>
      <c r="M669" s="200"/>
      <c r="N669" s="201"/>
      <c r="O669" s="201"/>
      <c r="P669" s="201"/>
      <c r="Q669" s="201"/>
      <c r="R669" s="201"/>
      <c r="S669" s="201"/>
      <c r="T669" s="202"/>
      <c r="AT669" s="203" t="s">
        <v>158</v>
      </c>
      <c r="AU669" s="203" t="s">
        <v>85</v>
      </c>
      <c r="AV669" s="13" t="s">
        <v>83</v>
      </c>
      <c r="AW669" s="13" t="s">
        <v>36</v>
      </c>
      <c r="AX669" s="13" t="s">
        <v>75</v>
      </c>
      <c r="AY669" s="203" t="s">
        <v>147</v>
      </c>
    </row>
    <row r="670" spans="2:51" s="13" customFormat="1" ht="11.25">
      <c r="B670" s="193"/>
      <c r="C670" s="194"/>
      <c r="D670" s="195" t="s">
        <v>158</v>
      </c>
      <c r="E670" s="196" t="s">
        <v>21</v>
      </c>
      <c r="F670" s="197" t="s">
        <v>782</v>
      </c>
      <c r="G670" s="194"/>
      <c r="H670" s="196" t="s">
        <v>21</v>
      </c>
      <c r="I670" s="198"/>
      <c r="J670" s="194"/>
      <c r="K670" s="194"/>
      <c r="L670" s="199"/>
      <c r="M670" s="200"/>
      <c r="N670" s="201"/>
      <c r="O670" s="201"/>
      <c r="P670" s="201"/>
      <c r="Q670" s="201"/>
      <c r="R670" s="201"/>
      <c r="S670" s="201"/>
      <c r="T670" s="202"/>
      <c r="AT670" s="203" t="s">
        <v>158</v>
      </c>
      <c r="AU670" s="203" t="s">
        <v>85</v>
      </c>
      <c r="AV670" s="13" t="s">
        <v>83</v>
      </c>
      <c r="AW670" s="13" t="s">
        <v>36</v>
      </c>
      <c r="AX670" s="13" t="s">
        <v>75</v>
      </c>
      <c r="AY670" s="203" t="s">
        <v>147</v>
      </c>
    </row>
    <row r="671" spans="2:51" s="14" customFormat="1" ht="11.25">
      <c r="B671" s="204"/>
      <c r="C671" s="205"/>
      <c r="D671" s="195" t="s">
        <v>158</v>
      </c>
      <c r="E671" s="206" t="s">
        <v>21</v>
      </c>
      <c r="F671" s="207" t="s">
        <v>783</v>
      </c>
      <c r="G671" s="205"/>
      <c r="H671" s="208">
        <v>10</v>
      </c>
      <c r="I671" s="209"/>
      <c r="J671" s="205"/>
      <c r="K671" s="205"/>
      <c r="L671" s="210"/>
      <c r="M671" s="211"/>
      <c r="N671" s="212"/>
      <c r="O671" s="212"/>
      <c r="P671" s="212"/>
      <c r="Q671" s="212"/>
      <c r="R671" s="212"/>
      <c r="S671" s="212"/>
      <c r="T671" s="213"/>
      <c r="AT671" s="214" t="s">
        <v>158</v>
      </c>
      <c r="AU671" s="214" t="s">
        <v>85</v>
      </c>
      <c r="AV671" s="14" t="s">
        <v>85</v>
      </c>
      <c r="AW671" s="14" t="s">
        <v>36</v>
      </c>
      <c r="AX671" s="14" t="s">
        <v>75</v>
      </c>
      <c r="AY671" s="214" t="s">
        <v>147</v>
      </c>
    </row>
    <row r="672" spans="2:51" s="15" customFormat="1" ht="11.25">
      <c r="B672" s="215"/>
      <c r="C672" s="216"/>
      <c r="D672" s="195" t="s">
        <v>158</v>
      </c>
      <c r="E672" s="217" t="s">
        <v>21</v>
      </c>
      <c r="F672" s="218" t="s">
        <v>161</v>
      </c>
      <c r="G672" s="216"/>
      <c r="H672" s="219">
        <v>10</v>
      </c>
      <c r="I672" s="220"/>
      <c r="J672" s="216"/>
      <c r="K672" s="216"/>
      <c r="L672" s="221"/>
      <c r="M672" s="222"/>
      <c r="N672" s="223"/>
      <c r="O672" s="223"/>
      <c r="P672" s="223"/>
      <c r="Q672" s="223"/>
      <c r="R672" s="223"/>
      <c r="S672" s="223"/>
      <c r="T672" s="224"/>
      <c r="AT672" s="225" t="s">
        <v>158</v>
      </c>
      <c r="AU672" s="225" t="s">
        <v>85</v>
      </c>
      <c r="AV672" s="15" t="s">
        <v>154</v>
      </c>
      <c r="AW672" s="15" t="s">
        <v>36</v>
      </c>
      <c r="AX672" s="15" t="s">
        <v>83</v>
      </c>
      <c r="AY672" s="225" t="s">
        <v>147</v>
      </c>
    </row>
    <row r="673" spans="2:51" s="14" customFormat="1" ht="11.25">
      <c r="B673" s="204"/>
      <c r="C673" s="205"/>
      <c r="D673" s="195" t="s">
        <v>158</v>
      </c>
      <c r="E673" s="205"/>
      <c r="F673" s="207" t="s">
        <v>784</v>
      </c>
      <c r="G673" s="205"/>
      <c r="H673" s="208">
        <v>10.5</v>
      </c>
      <c r="I673" s="209"/>
      <c r="J673" s="205"/>
      <c r="K673" s="205"/>
      <c r="L673" s="210"/>
      <c r="M673" s="211"/>
      <c r="N673" s="212"/>
      <c r="O673" s="212"/>
      <c r="P673" s="212"/>
      <c r="Q673" s="212"/>
      <c r="R673" s="212"/>
      <c r="S673" s="212"/>
      <c r="T673" s="213"/>
      <c r="AT673" s="214" t="s">
        <v>158</v>
      </c>
      <c r="AU673" s="214" t="s">
        <v>85</v>
      </c>
      <c r="AV673" s="14" t="s">
        <v>85</v>
      </c>
      <c r="AW673" s="14" t="s">
        <v>4</v>
      </c>
      <c r="AX673" s="14" t="s">
        <v>83</v>
      </c>
      <c r="AY673" s="214" t="s">
        <v>147</v>
      </c>
    </row>
    <row r="674" spans="1:65" s="2" customFormat="1" ht="16.5" customHeight="1">
      <c r="A674" s="36"/>
      <c r="B674" s="37"/>
      <c r="C674" s="237" t="s">
        <v>785</v>
      </c>
      <c r="D674" s="237" t="s">
        <v>219</v>
      </c>
      <c r="E674" s="238" t="s">
        <v>786</v>
      </c>
      <c r="F674" s="239" t="s">
        <v>787</v>
      </c>
      <c r="G674" s="240" t="s">
        <v>346</v>
      </c>
      <c r="H674" s="241">
        <v>26.439</v>
      </c>
      <c r="I674" s="242"/>
      <c r="J674" s="243">
        <f>ROUND(I674*H674,2)</f>
        <v>0</v>
      </c>
      <c r="K674" s="239" t="s">
        <v>153</v>
      </c>
      <c r="L674" s="244"/>
      <c r="M674" s="245" t="s">
        <v>21</v>
      </c>
      <c r="N674" s="246" t="s">
        <v>46</v>
      </c>
      <c r="O674" s="66"/>
      <c r="P674" s="184">
        <f>O674*H674</f>
        <v>0</v>
      </c>
      <c r="Q674" s="184">
        <v>0.0002</v>
      </c>
      <c r="R674" s="184">
        <f>Q674*H674</f>
        <v>0.0052878000000000005</v>
      </c>
      <c r="S674" s="184">
        <v>0</v>
      </c>
      <c r="T674" s="185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186" t="s">
        <v>218</v>
      </c>
      <c r="AT674" s="186" t="s">
        <v>219</v>
      </c>
      <c r="AU674" s="186" t="s">
        <v>85</v>
      </c>
      <c r="AY674" s="19" t="s">
        <v>147</v>
      </c>
      <c r="BE674" s="187">
        <f>IF(N674="základní",J674,0)</f>
        <v>0</v>
      </c>
      <c r="BF674" s="187">
        <f>IF(N674="snížená",J674,0)</f>
        <v>0</v>
      </c>
      <c r="BG674" s="187">
        <f>IF(N674="zákl. přenesená",J674,0)</f>
        <v>0</v>
      </c>
      <c r="BH674" s="187">
        <f>IF(N674="sníž. přenesená",J674,0)</f>
        <v>0</v>
      </c>
      <c r="BI674" s="187">
        <f>IF(N674="nulová",J674,0)</f>
        <v>0</v>
      </c>
      <c r="BJ674" s="19" t="s">
        <v>83</v>
      </c>
      <c r="BK674" s="187">
        <f>ROUND(I674*H674,2)</f>
        <v>0</v>
      </c>
      <c r="BL674" s="19" t="s">
        <v>154</v>
      </c>
      <c r="BM674" s="186" t="s">
        <v>788</v>
      </c>
    </row>
    <row r="675" spans="2:51" s="13" customFormat="1" ht="11.25">
      <c r="B675" s="193"/>
      <c r="C675" s="194"/>
      <c r="D675" s="195" t="s">
        <v>158</v>
      </c>
      <c r="E675" s="196" t="s">
        <v>21</v>
      </c>
      <c r="F675" s="197" t="s">
        <v>789</v>
      </c>
      <c r="G675" s="194"/>
      <c r="H675" s="196" t="s">
        <v>21</v>
      </c>
      <c r="I675" s="198"/>
      <c r="J675" s="194"/>
      <c r="K675" s="194"/>
      <c r="L675" s="199"/>
      <c r="M675" s="200"/>
      <c r="N675" s="201"/>
      <c r="O675" s="201"/>
      <c r="P675" s="201"/>
      <c r="Q675" s="201"/>
      <c r="R675" s="201"/>
      <c r="S675" s="201"/>
      <c r="T675" s="202"/>
      <c r="AT675" s="203" t="s">
        <v>158</v>
      </c>
      <c r="AU675" s="203" t="s">
        <v>85</v>
      </c>
      <c r="AV675" s="13" t="s">
        <v>83</v>
      </c>
      <c r="AW675" s="13" t="s">
        <v>36</v>
      </c>
      <c r="AX675" s="13" t="s">
        <v>75</v>
      </c>
      <c r="AY675" s="203" t="s">
        <v>147</v>
      </c>
    </row>
    <row r="676" spans="2:51" s="14" customFormat="1" ht="11.25">
      <c r="B676" s="204"/>
      <c r="C676" s="205"/>
      <c r="D676" s="195" t="s">
        <v>158</v>
      </c>
      <c r="E676" s="206" t="s">
        <v>21</v>
      </c>
      <c r="F676" s="207" t="s">
        <v>790</v>
      </c>
      <c r="G676" s="205"/>
      <c r="H676" s="208">
        <v>25.18</v>
      </c>
      <c r="I676" s="209"/>
      <c r="J676" s="205"/>
      <c r="K676" s="205"/>
      <c r="L676" s="210"/>
      <c r="M676" s="211"/>
      <c r="N676" s="212"/>
      <c r="O676" s="212"/>
      <c r="P676" s="212"/>
      <c r="Q676" s="212"/>
      <c r="R676" s="212"/>
      <c r="S676" s="212"/>
      <c r="T676" s="213"/>
      <c r="AT676" s="214" t="s">
        <v>158</v>
      </c>
      <c r="AU676" s="214" t="s">
        <v>85</v>
      </c>
      <c r="AV676" s="14" t="s">
        <v>85</v>
      </c>
      <c r="AW676" s="14" t="s">
        <v>36</v>
      </c>
      <c r="AX676" s="14" t="s">
        <v>75</v>
      </c>
      <c r="AY676" s="214" t="s">
        <v>147</v>
      </c>
    </row>
    <row r="677" spans="2:51" s="15" customFormat="1" ht="11.25">
      <c r="B677" s="215"/>
      <c r="C677" s="216"/>
      <c r="D677" s="195" t="s">
        <v>158</v>
      </c>
      <c r="E677" s="217" t="s">
        <v>21</v>
      </c>
      <c r="F677" s="218" t="s">
        <v>161</v>
      </c>
      <c r="G677" s="216"/>
      <c r="H677" s="219">
        <v>25.18</v>
      </c>
      <c r="I677" s="220"/>
      <c r="J677" s="216"/>
      <c r="K677" s="216"/>
      <c r="L677" s="221"/>
      <c r="M677" s="222"/>
      <c r="N677" s="223"/>
      <c r="O677" s="223"/>
      <c r="P677" s="223"/>
      <c r="Q677" s="223"/>
      <c r="R677" s="223"/>
      <c r="S677" s="223"/>
      <c r="T677" s="224"/>
      <c r="AT677" s="225" t="s">
        <v>158</v>
      </c>
      <c r="AU677" s="225" t="s">
        <v>85</v>
      </c>
      <c r="AV677" s="15" t="s">
        <v>154</v>
      </c>
      <c r="AW677" s="15" t="s">
        <v>36</v>
      </c>
      <c r="AX677" s="15" t="s">
        <v>83</v>
      </c>
      <c r="AY677" s="225" t="s">
        <v>147</v>
      </c>
    </row>
    <row r="678" spans="2:51" s="14" customFormat="1" ht="11.25">
      <c r="B678" s="204"/>
      <c r="C678" s="205"/>
      <c r="D678" s="195" t="s">
        <v>158</v>
      </c>
      <c r="E678" s="205"/>
      <c r="F678" s="207" t="s">
        <v>791</v>
      </c>
      <c r="G678" s="205"/>
      <c r="H678" s="208">
        <v>26.439</v>
      </c>
      <c r="I678" s="209"/>
      <c r="J678" s="205"/>
      <c r="K678" s="205"/>
      <c r="L678" s="210"/>
      <c r="M678" s="211"/>
      <c r="N678" s="212"/>
      <c r="O678" s="212"/>
      <c r="P678" s="212"/>
      <c r="Q678" s="212"/>
      <c r="R678" s="212"/>
      <c r="S678" s="212"/>
      <c r="T678" s="213"/>
      <c r="AT678" s="214" t="s">
        <v>158</v>
      </c>
      <c r="AU678" s="214" t="s">
        <v>85</v>
      </c>
      <c r="AV678" s="14" t="s">
        <v>85</v>
      </c>
      <c r="AW678" s="14" t="s">
        <v>4</v>
      </c>
      <c r="AX678" s="14" t="s">
        <v>83</v>
      </c>
      <c r="AY678" s="214" t="s">
        <v>147</v>
      </c>
    </row>
    <row r="679" spans="1:65" s="2" customFormat="1" ht="33" customHeight="1">
      <c r="A679" s="36"/>
      <c r="B679" s="37"/>
      <c r="C679" s="175" t="s">
        <v>792</v>
      </c>
      <c r="D679" s="175" t="s">
        <v>149</v>
      </c>
      <c r="E679" s="176" t="s">
        <v>793</v>
      </c>
      <c r="F679" s="177" t="s">
        <v>794</v>
      </c>
      <c r="G679" s="178" t="s">
        <v>346</v>
      </c>
      <c r="H679" s="179">
        <v>77.9</v>
      </c>
      <c r="I679" s="180"/>
      <c r="J679" s="181">
        <f>ROUND(I679*H679,2)</f>
        <v>0</v>
      </c>
      <c r="K679" s="177" t="s">
        <v>153</v>
      </c>
      <c r="L679" s="41"/>
      <c r="M679" s="182" t="s">
        <v>21</v>
      </c>
      <c r="N679" s="183" t="s">
        <v>46</v>
      </c>
      <c r="O679" s="66"/>
      <c r="P679" s="184">
        <f>O679*H679</f>
        <v>0</v>
      </c>
      <c r="Q679" s="184">
        <v>0</v>
      </c>
      <c r="R679" s="184">
        <f>Q679*H679</f>
        <v>0</v>
      </c>
      <c r="S679" s="184">
        <v>0</v>
      </c>
      <c r="T679" s="185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186" t="s">
        <v>154</v>
      </c>
      <c r="AT679" s="186" t="s">
        <v>149</v>
      </c>
      <c r="AU679" s="186" t="s">
        <v>85</v>
      </c>
      <c r="AY679" s="19" t="s">
        <v>147</v>
      </c>
      <c r="BE679" s="187">
        <f>IF(N679="základní",J679,0)</f>
        <v>0</v>
      </c>
      <c r="BF679" s="187">
        <f>IF(N679="snížená",J679,0)</f>
        <v>0</v>
      </c>
      <c r="BG679" s="187">
        <f>IF(N679="zákl. přenesená",J679,0)</f>
        <v>0</v>
      </c>
      <c r="BH679" s="187">
        <f>IF(N679="sníž. přenesená",J679,0)</f>
        <v>0</v>
      </c>
      <c r="BI679" s="187">
        <f>IF(N679="nulová",J679,0)</f>
        <v>0</v>
      </c>
      <c r="BJ679" s="19" t="s">
        <v>83</v>
      </c>
      <c r="BK679" s="187">
        <f>ROUND(I679*H679,2)</f>
        <v>0</v>
      </c>
      <c r="BL679" s="19" t="s">
        <v>154</v>
      </c>
      <c r="BM679" s="186" t="s">
        <v>795</v>
      </c>
    </row>
    <row r="680" spans="1:47" s="2" customFormat="1" ht="11.25">
      <c r="A680" s="36"/>
      <c r="B680" s="37"/>
      <c r="C680" s="38"/>
      <c r="D680" s="188" t="s">
        <v>156</v>
      </c>
      <c r="E680" s="38"/>
      <c r="F680" s="189" t="s">
        <v>796</v>
      </c>
      <c r="G680" s="38"/>
      <c r="H680" s="38"/>
      <c r="I680" s="190"/>
      <c r="J680" s="38"/>
      <c r="K680" s="38"/>
      <c r="L680" s="41"/>
      <c r="M680" s="191"/>
      <c r="N680" s="192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156</v>
      </c>
      <c r="AU680" s="19" t="s">
        <v>85</v>
      </c>
    </row>
    <row r="681" spans="2:51" s="13" customFormat="1" ht="11.25">
      <c r="B681" s="193"/>
      <c r="C681" s="194"/>
      <c r="D681" s="195" t="s">
        <v>158</v>
      </c>
      <c r="E681" s="196" t="s">
        <v>21</v>
      </c>
      <c r="F681" s="197" t="s">
        <v>797</v>
      </c>
      <c r="G681" s="194"/>
      <c r="H681" s="196" t="s">
        <v>21</v>
      </c>
      <c r="I681" s="198"/>
      <c r="J681" s="194"/>
      <c r="K681" s="194"/>
      <c r="L681" s="199"/>
      <c r="M681" s="200"/>
      <c r="N681" s="201"/>
      <c r="O681" s="201"/>
      <c r="P681" s="201"/>
      <c r="Q681" s="201"/>
      <c r="R681" s="201"/>
      <c r="S681" s="201"/>
      <c r="T681" s="202"/>
      <c r="AT681" s="203" t="s">
        <v>158</v>
      </c>
      <c r="AU681" s="203" t="s">
        <v>85</v>
      </c>
      <c r="AV681" s="13" t="s">
        <v>83</v>
      </c>
      <c r="AW681" s="13" t="s">
        <v>36</v>
      </c>
      <c r="AX681" s="13" t="s">
        <v>75</v>
      </c>
      <c r="AY681" s="203" t="s">
        <v>147</v>
      </c>
    </row>
    <row r="682" spans="2:51" s="14" customFormat="1" ht="11.25">
      <c r="B682" s="204"/>
      <c r="C682" s="205"/>
      <c r="D682" s="195" t="s">
        <v>158</v>
      </c>
      <c r="E682" s="206" t="s">
        <v>21</v>
      </c>
      <c r="F682" s="207" t="s">
        <v>798</v>
      </c>
      <c r="G682" s="205"/>
      <c r="H682" s="208">
        <v>38.95</v>
      </c>
      <c r="I682" s="209"/>
      <c r="J682" s="205"/>
      <c r="K682" s="205"/>
      <c r="L682" s="210"/>
      <c r="M682" s="211"/>
      <c r="N682" s="212"/>
      <c r="O682" s="212"/>
      <c r="P682" s="212"/>
      <c r="Q682" s="212"/>
      <c r="R682" s="212"/>
      <c r="S682" s="212"/>
      <c r="T682" s="213"/>
      <c r="AT682" s="214" t="s">
        <v>158</v>
      </c>
      <c r="AU682" s="214" t="s">
        <v>85</v>
      </c>
      <c r="AV682" s="14" t="s">
        <v>85</v>
      </c>
      <c r="AW682" s="14" t="s">
        <v>36</v>
      </c>
      <c r="AX682" s="14" t="s">
        <v>75</v>
      </c>
      <c r="AY682" s="214" t="s">
        <v>147</v>
      </c>
    </row>
    <row r="683" spans="2:51" s="16" customFormat="1" ht="11.25">
      <c r="B683" s="226"/>
      <c r="C683" s="227"/>
      <c r="D683" s="195" t="s">
        <v>158</v>
      </c>
      <c r="E683" s="228" t="s">
        <v>21</v>
      </c>
      <c r="F683" s="229" t="s">
        <v>196</v>
      </c>
      <c r="G683" s="227"/>
      <c r="H683" s="230">
        <v>38.95</v>
      </c>
      <c r="I683" s="231"/>
      <c r="J683" s="227"/>
      <c r="K683" s="227"/>
      <c r="L683" s="232"/>
      <c r="M683" s="233"/>
      <c r="N683" s="234"/>
      <c r="O683" s="234"/>
      <c r="P683" s="234"/>
      <c r="Q683" s="234"/>
      <c r="R683" s="234"/>
      <c r="S683" s="234"/>
      <c r="T683" s="235"/>
      <c r="AT683" s="236" t="s">
        <v>158</v>
      </c>
      <c r="AU683" s="236" t="s">
        <v>85</v>
      </c>
      <c r="AV683" s="16" t="s">
        <v>170</v>
      </c>
      <c r="AW683" s="16" t="s">
        <v>36</v>
      </c>
      <c r="AX683" s="16" t="s">
        <v>75</v>
      </c>
      <c r="AY683" s="236" t="s">
        <v>147</v>
      </c>
    </row>
    <row r="684" spans="2:51" s="14" customFormat="1" ht="11.25">
      <c r="B684" s="204"/>
      <c r="C684" s="205"/>
      <c r="D684" s="195" t="s">
        <v>158</v>
      </c>
      <c r="E684" s="206" t="s">
        <v>21</v>
      </c>
      <c r="F684" s="207" t="s">
        <v>799</v>
      </c>
      <c r="G684" s="205"/>
      <c r="H684" s="208">
        <v>38.95</v>
      </c>
      <c r="I684" s="209"/>
      <c r="J684" s="205"/>
      <c r="K684" s="205"/>
      <c r="L684" s="210"/>
      <c r="M684" s="211"/>
      <c r="N684" s="212"/>
      <c r="O684" s="212"/>
      <c r="P684" s="212"/>
      <c r="Q684" s="212"/>
      <c r="R684" s="212"/>
      <c r="S684" s="212"/>
      <c r="T684" s="213"/>
      <c r="AT684" s="214" t="s">
        <v>158</v>
      </c>
      <c r="AU684" s="214" t="s">
        <v>85</v>
      </c>
      <c r="AV684" s="14" t="s">
        <v>85</v>
      </c>
      <c r="AW684" s="14" t="s">
        <v>36</v>
      </c>
      <c r="AX684" s="14" t="s">
        <v>75</v>
      </c>
      <c r="AY684" s="214" t="s">
        <v>147</v>
      </c>
    </row>
    <row r="685" spans="2:51" s="16" customFormat="1" ht="11.25">
      <c r="B685" s="226"/>
      <c r="C685" s="227"/>
      <c r="D685" s="195" t="s">
        <v>158</v>
      </c>
      <c r="E685" s="228" t="s">
        <v>21</v>
      </c>
      <c r="F685" s="229" t="s">
        <v>196</v>
      </c>
      <c r="G685" s="227"/>
      <c r="H685" s="230">
        <v>38.95</v>
      </c>
      <c r="I685" s="231"/>
      <c r="J685" s="227"/>
      <c r="K685" s="227"/>
      <c r="L685" s="232"/>
      <c r="M685" s="233"/>
      <c r="N685" s="234"/>
      <c r="O685" s="234"/>
      <c r="P685" s="234"/>
      <c r="Q685" s="234"/>
      <c r="R685" s="234"/>
      <c r="S685" s="234"/>
      <c r="T685" s="235"/>
      <c r="AT685" s="236" t="s">
        <v>158</v>
      </c>
      <c r="AU685" s="236" t="s">
        <v>85</v>
      </c>
      <c r="AV685" s="16" t="s">
        <v>170</v>
      </c>
      <c r="AW685" s="16" t="s">
        <v>36</v>
      </c>
      <c r="AX685" s="16" t="s">
        <v>75</v>
      </c>
      <c r="AY685" s="236" t="s">
        <v>147</v>
      </c>
    </row>
    <row r="686" spans="2:51" s="15" customFormat="1" ht="11.25">
      <c r="B686" s="215"/>
      <c r="C686" s="216"/>
      <c r="D686" s="195" t="s">
        <v>158</v>
      </c>
      <c r="E686" s="217" t="s">
        <v>21</v>
      </c>
      <c r="F686" s="218" t="s">
        <v>161</v>
      </c>
      <c r="G686" s="216"/>
      <c r="H686" s="219">
        <v>77.9</v>
      </c>
      <c r="I686" s="220"/>
      <c r="J686" s="216"/>
      <c r="K686" s="216"/>
      <c r="L686" s="221"/>
      <c r="M686" s="222"/>
      <c r="N686" s="223"/>
      <c r="O686" s="223"/>
      <c r="P686" s="223"/>
      <c r="Q686" s="223"/>
      <c r="R686" s="223"/>
      <c r="S686" s="223"/>
      <c r="T686" s="224"/>
      <c r="AT686" s="225" t="s">
        <v>158</v>
      </c>
      <c r="AU686" s="225" t="s">
        <v>85</v>
      </c>
      <c r="AV686" s="15" t="s">
        <v>154</v>
      </c>
      <c r="AW686" s="15" t="s">
        <v>36</v>
      </c>
      <c r="AX686" s="15" t="s">
        <v>83</v>
      </c>
      <c r="AY686" s="225" t="s">
        <v>147</v>
      </c>
    </row>
    <row r="687" spans="1:65" s="2" customFormat="1" ht="16.5" customHeight="1">
      <c r="A687" s="36"/>
      <c r="B687" s="37"/>
      <c r="C687" s="237" t="s">
        <v>800</v>
      </c>
      <c r="D687" s="237" t="s">
        <v>219</v>
      </c>
      <c r="E687" s="238" t="s">
        <v>801</v>
      </c>
      <c r="F687" s="239" t="s">
        <v>802</v>
      </c>
      <c r="G687" s="240" t="s">
        <v>346</v>
      </c>
      <c r="H687" s="241">
        <v>40.898</v>
      </c>
      <c r="I687" s="242"/>
      <c r="J687" s="243">
        <f>ROUND(I687*H687,2)</f>
        <v>0</v>
      </c>
      <c r="K687" s="239" t="s">
        <v>153</v>
      </c>
      <c r="L687" s="244"/>
      <c r="M687" s="245" t="s">
        <v>21</v>
      </c>
      <c r="N687" s="246" t="s">
        <v>46</v>
      </c>
      <c r="O687" s="66"/>
      <c r="P687" s="184">
        <f>O687*H687</f>
        <v>0</v>
      </c>
      <c r="Q687" s="184">
        <v>0.0003</v>
      </c>
      <c r="R687" s="184">
        <f>Q687*H687</f>
        <v>0.0122694</v>
      </c>
      <c r="S687" s="184">
        <v>0</v>
      </c>
      <c r="T687" s="185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6" t="s">
        <v>218</v>
      </c>
      <c r="AT687" s="186" t="s">
        <v>219</v>
      </c>
      <c r="AU687" s="186" t="s">
        <v>85</v>
      </c>
      <c r="AY687" s="19" t="s">
        <v>147</v>
      </c>
      <c r="BE687" s="187">
        <f>IF(N687="základní",J687,0)</f>
        <v>0</v>
      </c>
      <c r="BF687" s="187">
        <f>IF(N687="snížená",J687,0)</f>
        <v>0</v>
      </c>
      <c r="BG687" s="187">
        <f>IF(N687="zákl. přenesená",J687,0)</f>
        <v>0</v>
      </c>
      <c r="BH687" s="187">
        <f>IF(N687="sníž. přenesená",J687,0)</f>
        <v>0</v>
      </c>
      <c r="BI687" s="187">
        <f>IF(N687="nulová",J687,0)</f>
        <v>0</v>
      </c>
      <c r="BJ687" s="19" t="s">
        <v>83</v>
      </c>
      <c r="BK687" s="187">
        <f>ROUND(I687*H687,2)</f>
        <v>0</v>
      </c>
      <c r="BL687" s="19" t="s">
        <v>154</v>
      </c>
      <c r="BM687" s="186" t="s">
        <v>803</v>
      </c>
    </row>
    <row r="688" spans="2:51" s="14" customFormat="1" ht="11.25">
      <c r="B688" s="204"/>
      <c r="C688" s="205"/>
      <c r="D688" s="195" t="s">
        <v>158</v>
      </c>
      <c r="E688" s="205"/>
      <c r="F688" s="207" t="s">
        <v>804</v>
      </c>
      <c r="G688" s="205"/>
      <c r="H688" s="208">
        <v>40.898</v>
      </c>
      <c r="I688" s="209"/>
      <c r="J688" s="205"/>
      <c r="K688" s="205"/>
      <c r="L688" s="210"/>
      <c r="M688" s="211"/>
      <c r="N688" s="212"/>
      <c r="O688" s="212"/>
      <c r="P688" s="212"/>
      <c r="Q688" s="212"/>
      <c r="R688" s="212"/>
      <c r="S688" s="212"/>
      <c r="T688" s="213"/>
      <c r="AT688" s="214" t="s">
        <v>158</v>
      </c>
      <c r="AU688" s="214" t="s">
        <v>85</v>
      </c>
      <c r="AV688" s="14" t="s">
        <v>85</v>
      </c>
      <c r="AW688" s="14" t="s">
        <v>4</v>
      </c>
      <c r="AX688" s="14" t="s">
        <v>83</v>
      </c>
      <c r="AY688" s="214" t="s">
        <v>147</v>
      </c>
    </row>
    <row r="689" spans="1:65" s="2" customFormat="1" ht="16.5" customHeight="1">
      <c r="A689" s="36"/>
      <c r="B689" s="37"/>
      <c r="C689" s="237" t="s">
        <v>805</v>
      </c>
      <c r="D689" s="237" t="s">
        <v>219</v>
      </c>
      <c r="E689" s="238" t="s">
        <v>806</v>
      </c>
      <c r="F689" s="239" t="s">
        <v>807</v>
      </c>
      <c r="G689" s="240" t="s">
        <v>346</v>
      </c>
      <c r="H689" s="241">
        <v>40.898</v>
      </c>
      <c r="I689" s="242"/>
      <c r="J689" s="243">
        <f>ROUND(I689*H689,2)</f>
        <v>0</v>
      </c>
      <c r="K689" s="239" t="s">
        <v>153</v>
      </c>
      <c r="L689" s="244"/>
      <c r="M689" s="245" t="s">
        <v>21</v>
      </c>
      <c r="N689" s="246" t="s">
        <v>46</v>
      </c>
      <c r="O689" s="66"/>
      <c r="P689" s="184">
        <f>O689*H689</f>
        <v>0</v>
      </c>
      <c r="Q689" s="184">
        <v>4E-05</v>
      </c>
      <c r="R689" s="184">
        <f>Q689*H689</f>
        <v>0.0016359200000000003</v>
      </c>
      <c r="S689" s="184">
        <v>0</v>
      </c>
      <c r="T689" s="185">
        <f>S689*H689</f>
        <v>0</v>
      </c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R689" s="186" t="s">
        <v>218</v>
      </c>
      <c r="AT689" s="186" t="s">
        <v>219</v>
      </c>
      <c r="AU689" s="186" t="s">
        <v>85</v>
      </c>
      <c r="AY689" s="19" t="s">
        <v>147</v>
      </c>
      <c r="BE689" s="187">
        <f>IF(N689="základní",J689,0)</f>
        <v>0</v>
      </c>
      <c r="BF689" s="187">
        <f>IF(N689="snížená",J689,0)</f>
        <v>0</v>
      </c>
      <c r="BG689" s="187">
        <f>IF(N689="zákl. přenesená",J689,0)</f>
        <v>0</v>
      </c>
      <c r="BH689" s="187">
        <f>IF(N689="sníž. přenesená",J689,0)</f>
        <v>0</v>
      </c>
      <c r="BI689" s="187">
        <f>IF(N689="nulová",J689,0)</f>
        <v>0</v>
      </c>
      <c r="BJ689" s="19" t="s">
        <v>83</v>
      </c>
      <c r="BK689" s="187">
        <f>ROUND(I689*H689,2)</f>
        <v>0</v>
      </c>
      <c r="BL689" s="19" t="s">
        <v>154</v>
      </c>
      <c r="BM689" s="186" t="s">
        <v>808</v>
      </c>
    </row>
    <row r="690" spans="2:51" s="14" customFormat="1" ht="11.25">
      <c r="B690" s="204"/>
      <c r="C690" s="205"/>
      <c r="D690" s="195" t="s">
        <v>158</v>
      </c>
      <c r="E690" s="205"/>
      <c r="F690" s="207" t="s">
        <v>804</v>
      </c>
      <c r="G690" s="205"/>
      <c r="H690" s="208">
        <v>40.898</v>
      </c>
      <c r="I690" s="209"/>
      <c r="J690" s="205"/>
      <c r="K690" s="205"/>
      <c r="L690" s="210"/>
      <c r="M690" s="211"/>
      <c r="N690" s="212"/>
      <c r="O690" s="212"/>
      <c r="P690" s="212"/>
      <c r="Q690" s="212"/>
      <c r="R690" s="212"/>
      <c r="S690" s="212"/>
      <c r="T690" s="213"/>
      <c r="AT690" s="214" t="s">
        <v>158</v>
      </c>
      <c r="AU690" s="214" t="s">
        <v>85</v>
      </c>
      <c r="AV690" s="14" t="s">
        <v>85</v>
      </c>
      <c r="AW690" s="14" t="s">
        <v>4</v>
      </c>
      <c r="AX690" s="14" t="s">
        <v>83</v>
      </c>
      <c r="AY690" s="214" t="s">
        <v>147</v>
      </c>
    </row>
    <row r="691" spans="1:65" s="2" customFormat="1" ht="24.2" customHeight="1">
      <c r="A691" s="36"/>
      <c r="B691" s="37"/>
      <c r="C691" s="175" t="s">
        <v>809</v>
      </c>
      <c r="D691" s="175" t="s">
        <v>149</v>
      </c>
      <c r="E691" s="176" t="s">
        <v>810</v>
      </c>
      <c r="F691" s="177" t="s">
        <v>811</v>
      </c>
      <c r="G691" s="178" t="s">
        <v>346</v>
      </c>
      <c r="H691" s="179">
        <v>10</v>
      </c>
      <c r="I691" s="180"/>
      <c r="J691" s="181">
        <f>ROUND(I691*H691,2)</f>
        <v>0</v>
      </c>
      <c r="K691" s="177" t="s">
        <v>153</v>
      </c>
      <c r="L691" s="41"/>
      <c r="M691" s="182" t="s">
        <v>21</v>
      </c>
      <c r="N691" s="183" t="s">
        <v>46</v>
      </c>
      <c r="O691" s="66"/>
      <c r="P691" s="184">
        <f>O691*H691</f>
        <v>0</v>
      </c>
      <c r="Q691" s="184">
        <v>0.00176</v>
      </c>
      <c r="R691" s="184">
        <f>Q691*H691</f>
        <v>0.0176</v>
      </c>
      <c r="S691" s="184">
        <v>0</v>
      </c>
      <c r="T691" s="185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186" t="s">
        <v>154</v>
      </c>
      <c r="AT691" s="186" t="s">
        <v>149</v>
      </c>
      <c r="AU691" s="186" t="s">
        <v>85</v>
      </c>
      <c r="AY691" s="19" t="s">
        <v>147</v>
      </c>
      <c r="BE691" s="187">
        <f>IF(N691="základní",J691,0)</f>
        <v>0</v>
      </c>
      <c r="BF691" s="187">
        <f>IF(N691="snížená",J691,0)</f>
        <v>0</v>
      </c>
      <c r="BG691" s="187">
        <f>IF(N691="zákl. přenesená",J691,0)</f>
        <v>0</v>
      </c>
      <c r="BH691" s="187">
        <f>IF(N691="sníž. přenesená",J691,0)</f>
        <v>0</v>
      </c>
      <c r="BI691" s="187">
        <f>IF(N691="nulová",J691,0)</f>
        <v>0</v>
      </c>
      <c r="BJ691" s="19" t="s">
        <v>83</v>
      </c>
      <c r="BK691" s="187">
        <f>ROUND(I691*H691,2)</f>
        <v>0</v>
      </c>
      <c r="BL691" s="19" t="s">
        <v>154</v>
      </c>
      <c r="BM691" s="186" t="s">
        <v>812</v>
      </c>
    </row>
    <row r="692" spans="1:47" s="2" customFormat="1" ht="11.25">
      <c r="A692" s="36"/>
      <c r="B692" s="37"/>
      <c r="C692" s="38"/>
      <c r="D692" s="188" t="s">
        <v>156</v>
      </c>
      <c r="E692" s="38"/>
      <c r="F692" s="189" t="s">
        <v>813</v>
      </c>
      <c r="G692" s="38"/>
      <c r="H692" s="38"/>
      <c r="I692" s="190"/>
      <c r="J692" s="38"/>
      <c r="K692" s="38"/>
      <c r="L692" s="41"/>
      <c r="M692" s="191"/>
      <c r="N692" s="192"/>
      <c r="O692" s="66"/>
      <c r="P692" s="66"/>
      <c r="Q692" s="66"/>
      <c r="R692" s="66"/>
      <c r="S692" s="66"/>
      <c r="T692" s="67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T692" s="19" t="s">
        <v>156</v>
      </c>
      <c r="AU692" s="19" t="s">
        <v>85</v>
      </c>
    </row>
    <row r="693" spans="2:51" s="13" customFormat="1" ht="11.25">
      <c r="B693" s="193"/>
      <c r="C693" s="194"/>
      <c r="D693" s="195" t="s">
        <v>158</v>
      </c>
      <c r="E693" s="196" t="s">
        <v>21</v>
      </c>
      <c r="F693" s="197" t="s">
        <v>729</v>
      </c>
      <c r="G693" s="194"/>
      <c r="H693" s="196" t="s">
        <v>21</v>
      </c>
      <c r="I693" s="198"/>
      <c r="J693" s="194"/>
      <c r="K693" s="194"/>
      <c r="L693" s="199"/>
      <c r="M693" s="200"/>
      <c r="N693" s="201"/>
      <c r="O693" s="201"/>
      <c r="P693" s="201"/>
      <c r="Q693" s="201"/>
      <c r="R693" s="201"/>
      <c r="S693" s="201"/>
      <c r="T693" s="202"/>
      <c r="AT693" s="203" t="s">
        <v>158</v>
      </c>
      <c r="AU693" s="203" t="s">
        <v>85</v>
      </c>
      <c r="AV693" s="13" t="s">
        <v>83</v>
      </c>
      <c r="AW693" s="13" t="s">
        <v>36</v>
      </c>
      <c r="AX693" s="13" t="s">
        <v>75</v>
      </c>
      <c r="AY693" s="203" t="s">
        <v>147</v>
      </c>
    </row>
    <row r="694" spans="2:51" s="13" customFormat="1" ht="11.25">
      <c r="B694" s="193"/>
      <c r="C694" s="194"/>
      <c r="D694" s="195" t="s">
        <v>158</v>
      </c>
      <c r="E694" s="196" t="s">
        <v>21</v>
      </c>
      <c r="F694" s="197" t="s">
        <v>782</v>
      </c>
      <c r="G694" s="194"/>
      <c r="H694" s="196" t="s">
        <v>21</v>
      </c>
      <c r="I694" s="198"/>
      <c r="J694" s="194"/>
      <c r="K694" s="194"/>
      <c r="L694" s="199"/>
      <c r="M694" s="200"/>
      <c r="N694" s="201"/>
      <c r="O694" s="201"/>
      <c r="P694" s="201"/>
      <c r="Q694" s="201"/>
      <c r="R694" s="201"/>
      <c r="S694" s="201"/>
      <c r="T694" s="202"/>
      <c r="AT694" s="203" t="s">
        <v>158</v>
      </c>
      <c r="AU694" s="203" t="s">
        <v>85</v>
      </c>
      <c r="AV694" s="13" t="s">
        <v>83</v>
      </c>
      <c r="AW694" s="13" t="s">
        <v>36</v>
      </c>
      <c r="AX694" s="13" t="s">
        <v>75</v>
      </c>
      <c r="AY694" s="203" t="s">
        <v>147</v>
      </c>
    </row>
    <row r="695" spans="2:51" s="14" customFormat="1" ht="11.25">
      <c r="B695" s="204"/>
      <c r="C695" s="205"/>
      <c r="D695" s="195" t="s">
        <v>158</v>
      </c>
      <c r="E695" s="206" t="s">
        <v>21</v>
      </c>
      <c r="F695" s="207" t="s">
        <v>783</v>
      </c>
      <c r="G695" s="205"/>
      <c r="H695" s="208">
        <v>10</v>
      </c>
      <c r="I695" s="209"/>
      <c r="J695" s="205"/>
      <c r="K695" s="205"/>
      <c r="L695" s="210"/>
      <c r="M695" s="211"/>
      <c r="N695" s="212"/>
      <c r="O695" s="212"/>
      <c r="P695" s="212"/>
      <c r="Q695" s="212"/>
      <c r="R695" s="212"/>
      <c r="S695" s="212"/>
      <c r="T695" s="213"/>
      <c r="AT695" s="214" t="s">
        <v>158</v>
      </c>
      <c r="AU695" s="214" t="s">
        <v>85</v>
      </c>
      <c r="AV695" s="14" t="s">
        <v>85</v>
      </c>
      <c r="AW695" s="14" t="s">
        <v>36</v>
      </c>
      <c r="AX695" s="14" t="s">
        <v>75</v>
      </c>
      <c r="AY695" s="214" t="s">
        <v>147</v>
      </c>
    </row>
    <row r="696" spans="2:51" s="15" customFormat="1" ht="11.25">
      <c r="B696" s="215"/>
      <c r="C696" s="216"/>
      <c r="D696" s="195" t="s">
        <v>158</v>
      </c>
      <c r="E696" s="217" t="s">
        <v>21</v>
      </c>
      <c r="F696" s="218" t="s">
        <v>161</v>
      </c>
      <c r="G696" s="216"/>
      <c r="H696" s="219">
        <v>10</v>
      </c>
      <c r="I696" s="220"/>
      <c r="J696" s="216"/>
      <c r="K696" s="216"/>
      <c r="L696" s="221"/>
      <c r="M696" s="222"/>
      <c r="N696" s="223"/>
      <c r="O696" s="223"/>
      <c r="P696" s="223"/>
      <c r="Q696" s="223"/>
      <c r="R696" s="223"/>
      <c r="S696" s="223"/>
      <c r="T696" s="224"/>
      <c r="AT696" s="225" t="s">
        <v>158</v>
      </c>
      <c r="AU696" s="225" t="s">
        <v>85</v>
      </c>
      <c r="AV696" s="15" t="s">
        <v>154</v>
      </c>
      <c r="AW696" s="15" t="s">
        <v>36</v>
      </c>
      <c r="AX696" s="15" t="s">
        <v>83</v>
      </c>
      <c r="AY696" s="225" t="s">
        <v>147</v>
      </c>
    </row>
    <row r="697" spans="1:65" s="2" customFormat="1" ht="16.5" customHeight="1">
      <c r="A697" s="36"/>
      <c r="B697" s="37"/>
      <c r="C697" s="237" t="s">
        <v>814</v>
      </c>
      <c r="D697" s="237" t="s">
        <v>219</v>
      </c>
      <c r="E697" s="238" t="s">
        <v>815</v>
      </c>
      <c r="F697" s="239" t="s">
        <v>816</v>
      </c>
      <c r="G697" s="240" t="s">
        <v>152</v>
      </c>
      <c r="H697" s="241">
        <v>1.925</v>
      </c>
      <c r="I697" s="242"/>
      <c r="J697" s="243">
        <f>ROUND(I697*H697,2)</f>
        <v>0</v>
      </c>
      <c r="K697" s="239" t="s">
        <v>153</v>
      </c>
      <c r="L697" s="244"/>
      <c r="M697" s="245" t="s">
        <v>21</v>
      </c>
      <c r="N697" s="246" t="s">
        <v>46</v>
      </c>
      <c r="O697" s="66"/>
      <c r="P697" s="184">
        <f>O697*H697</f>
        <v>0</v>
      </c>
      <c r="Q697" s="184">
        <v>0.0015</v>
      </c>
      <c r="R697" s="184">
        <f>Q697*H697</f>
        <v>0.0028875000000000003</v>
      </c>
      <c r="S697" s="184">
        <v>0</v>
      </c>
      <c r="T697" s="185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218</v>
      </c>
      <c r="AT697" s="186" t="s">
        <v>219</v>
      </c>
      <c r="AU697" s="186" t="s">
        <v>85</v>
      </c>
      <c r="AY697" s="19" t="s">
        <v>147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9" t="s">
        <v>83</v>
      </c>
      <c r="BK697" s="187">
        <f>ROUND(I697*H697,2)</f>
        <v>0</v>
      </c>
      <c r="BL697" s="19" t="s">
        <v>154</v>
      </c>
      <c r="BM697" s="186" t="s">
        <v>817</v>
      </c>
    </row>
    <row r="698" spans="2:51" s="13" customFormat="1" ht="11.25">
      <c r="B698" s="193"/>
      <c r="C698" s="194"/>
      <c r="D698" s="195" t="s">
        <v>158</v>
      </c>
      <c r="E698" s="196" t="s">
        <v>21</v>
      </c>
      <c r="F698" s="197" t="s">
        <v>729</v>
      </c>
      <c r="G698" s="194"/>
      <c r="H698" s="196" t="s">
        <v>21</v>
      </c>
      <c r="I698" s="198"/>
      <c r="J698" s="194"/>
      <c r="K698" s="194"/>
      <c r="L698" s="199"/>
      <c r="M698" s="200"/>
      <c r="N698" s="201"/>
      <c r="O698" s="201"/>
      <c r="P698" s="201"/>
      <c r="Q698" s="201"/>
      <c r="R698" s="201"/>
      <c r="S698" s="201"/>
      <c r="T698" s="202"/>
      <c r="AT698" s="203" t="s">
        <v>158</v>
      </c>
      <c r="AU698" s="203" t="s">
        <v>85</v>
      </c>
      <c r="AV698" s="13" t="s">
        <v>83</v>
      </c>
      <c r="AW698" s="13" t="s">
        <v>36</v>
      </c>
      <c r="AX698" s="13" t="s">
        <v>75</v>
      </c>
      <c r="AY698" s="203" t="s">
        <v>147</v>
      </c>
    </row>
    <row r="699" spans="2:51" s="13" customFormat="1" ht="11.25">
      <c r="B699" s="193"/>
      <c r="C699" s="194"/>
      <c r="D699" s="195" t="s">
        <v>158</v>
      </c>
      <c r="E699" s="196" t="s">
        <v>21</v>
      </c>
      <c r="F699" s="197" t="s">
        <v>782</v>
      </c>
      <c r="G699" s="194"/>
      <c r="H699" s="196" t="s">
        <v>21</v>
      </c>
      <c r="I699" s="198"/>
      <c r="J699" s="194"/>
      <c r="K699" s="194"/>
      <c r="L699" s="199"/>
      <c r="M699" s="200"/>
      <c r="N699" s="201"/>
      <c r="O699" s="201"/>
      <c r="P699" s="201"/>
      <c r="Q699" s="201"/>
      <c r="R699" s="201"/>
      <c r="S699" s="201"/>
      <c r="T699" s="202"/>
      <c r="AT699" s="203" t="s">
        <v>158</v>
      </c>
      <c r="AU699" s="203" t="s">
        <v>85</v>
      </c>
      <c r="AV699" s="13" t="s">
        <v>83</v>
      </c>
      <c r="AW699" s="13" t="s">
        <v>36</v>
      </c>
      <c r="AX699" s="13" t="s">
        <v>75</v>
      </c>
      <c r="AY699" s="203" t="s">
        <v>147</v>
      </c>
    </row>
    <row r="700" spans="2:51" s="14" customFormat="1" ht="11.25">
      <c r="B700" s="204"/>
      <c r="C700" s="205"/>
      <c r="D700" s="195" t="s">
        <v>158</v>
      </c>
      <c r="E700" s="206" t="s">
        <v>21</v>
      </c>
      <c r="F700" s="207" t="s">
        <v>818</v>
      </c>
      <c r="G700" s="205"/>
      <c r="H700" s="208">
        <v>1.75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158</v>
      </c>
      <c r="AU700" s="214" t="s">
        <v>85</v>
      </c>
      <c r="AV700" s="14" t="s">
        <v>85</v>
      </c>
      <c r="AW700" s="14" t="s">
        <v>36</v>
      </c>
      <c r="AX700" s="14" t="s">
        <v>75</v>
      </c>
      <c r="AY700" s="214" t="s">
        <v>147</v>
      </c>
    </row>
    <row r="701" spans="2:51" s="15" customFormat="1" ht="11.25">
      <c r="B701" s="215"/>
      <c r="C701" s="216"/>
      <c r="D701" s="195" t="s">
        <v>158</v>
      </c>
      <c r="E701" s="217" t="s">
        <v>21</v>
      </c>
      <c r="F701" s="218" t="s">
        <v>161</v>
      </c>
      <c r="G701" s="216"/>
      <c r="H701" s="219">
        <v>1.75</v>
      </c>
      <c r="I701" s="220"/>
      <c r="J701" s="216"/>
      <c r="K701" s="216"/>
      <c r="L701" s="221"/>
      <c r="M701" s="222"/>
      <c r="N701" s="223"/>
      <c r="O701" s="223"/>
      <c r="P701" s="223"/>
      <c r="Q701" s="223"/>
      <c r="R701" s="223"/>
      <c r="S701" s="223"/>
      <c r="T701" s="224"/>
      <c r="AT701" s="225" t="s">
        <v>158</v>
      </c>
      <c r="AU701" s="225" t="s">
        <v>85</v>
      </c>
      <c r="AV701" s="15" t="s">
        <v>154</v>
      </c>
      <c r="AW701" s="15" t="s">
        <v>36</v>
      </c>
      <c r="AX701" s="15" t="s">
        <v>83</v>
      </c>
      <c r="AY701" s="225" t="s">
        <v>147</v>
      </c>
    </row>
    <row r="702" spans="2:51" s="14" customFormat="1" ht="11.25">
      <c r="B702" s="204"/>
      <c r="C702" s="205"/>
      <c r="D702" s="195" t="s">
        <v>158</v>
      </c>
      <c r="E702" s="205"/>
      <c r="F702" s="207" t="s">
        <v>819</v>
      </c>
      <c r="G702" s="205"/>
      <c r="H702" s="208">
        <v>1.925</v>
      </c>
      <c r="I702" s="209"/>
      <c r="J702" s="205"/>
      <c r="K702" s="205"/>
      <c r="L702" s="210"/>
      <c r="M702" s="211"/>
      <c r="N702" s="212"/>
      <c r="O702" s="212"/>
      <c r="P702" s="212"/>
      <c r="Q702" s="212"/>
      <c r="R702" s="212"/>
      <c r="S702" s="212"/>
      <c r="T702" s="213"/>
      <c r="AT702" s="214" t="s">
        <v>158</v>
      </c>
      <c r="AU702" s="214" t="s">
        <v>85</v>
      </c>
      <c r="AV702" s="14" t="s">
        <v>85</v>
      </c>
      <c r="AW702" s="14" t="s">
        <v>4</v>
      </c>
      <c r="AX702" s="14" t="s">
        <v>83</v>
      </c>
      <c r="AY702" s="214" t="s">
        <v>147</v>
      </c>
    </row>
    <row r="703" spans="1:65" s="2" customFormat="1" ht="24.2" customHeight="1">
      <c r="A703" s="36"/>
      <c r="B703" s="37"/>
      <c r="C703" s="175" t="s">
        <v>820</v>
      </c>
      <c r="D703" s="175" t="s">
        <v>149</v>
      </c>
      <c r="E703" s="176" t="s">
        <v>821</v>
      </c>
      <c r="F703" s="177" t="s">
        <v>822</v>
      </c>
      <c r="G703" s="178" t="s">
        <v>152</v>
      </c>
      <c r="H703" s="179">
        <v>136.193</v>
      </c>
      <c r="I703" s="180"/>
      <c r="J703" s="181">
        <f>ROUND(I703*H703,2)</f>
        <v>0</v>
      </c>
      <c r="K703" s="177" t="s">
        <v>823</v>
      </c>
      <c r="L703" s="41"/>
      <c r="M703" s="182" t="s">
        <v>21</v>
      </c>
      <c r="N703" s="183" t="s">
        <v>46</v>
      </c>
      <c r="O703" s="66"/>
      <c r="P703" s="184">
        <f>O703*H703</f>
        <v>0</v>
      </c>
      <c r="Q703" s="184">
        <v>0.00268</v>
      </c>
      <c r="R703" s="184">
        <f>Q703*H703</f>
        <v>0.36499724000000006</v>
      </c>
      <c r="S703" s="184">
        <v>0</v>
      </c>
      <c r="T703" s="185">
        <f>S703*H703</f>
        <v>0</v>
      </c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R703" s="186" t="s">
        <v>154</v>
      </c>
      <c r="AT703" s="186" t="s">
        <v>149</v>
      </c>
      <c r="AU703" s="186" t="s">
        <v>85</v>
      </c>
      <c r="AY703" s="19" t="s">
        <v>147</v>
      </c>
      <c r="BE703" s="187">
        <f>IF(N703="základní",J703,0)</f>
        <v>0</v>
      </c>
      <c r="BF703" s="187">
        <f>IF(N703="snížená",J703,0)</f>
        <v>0</v>
      </c>
      <c r="BG703" s="187">
        <f>IF(N703="zákl. přenesená",J703,0)</f>
        <v>0</v>
      </c>
      <c r="BH703" s="187">
        <f>IF(N703="sníž. přenesená",J703,0)</f>
        <v>0</v>
      </c>
      <c r="BI703" s="187">
        <f>IF(N703="nulová",J703,0)</f>
        <v>0</v>
      </c>
      <c r="BJ703" s="19" t="s">
        <v>83</v>
      </c>
      <c r="BK703" s="187">
        <f>ROUND(I703*H703,2)</f>
        <v>0</v>
      </c>
      <c r="BL703" s="19" t="s">
        <v>154</v>
      </c>
      <c r="BM703" s="186" t="s">
        <v>824</v>
      </c>
    </row>
    <row r="704" spans="1:47" s="2" customFormat="1" ht="11.25">
      <c r="A704" s="36"/>
      <c r="B704" s="37"/>
      <c r="C704" s="38"/>
      <c r="D704" s="188" t="s">
        <v>156</v>
      </c>
      <c r="E704" s="38"/>
      <c r="F704" s="189" t="s">
        <v>825</v>
      </c>
      <c r="G704" s="38"/>
      <c r="H704" s="38"/>
      <c r="I704" s="190"/>
      <c r="J704" s="38"/>
      <c r="K704" s="38"/>
      <c r="L704" s="41"/>
      <c r="M704" s="191"/>
      <c r="N704" s="192"/>
      <c r="O704" s="66"/>
      <c r="P704" s="66"/>
      <c r="Q704" s="66"/>
      <c r="R704" s="66"/>
      <c r="S704" s="66"/>
      <c r="T704" s="67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T704" s="19" t="s">
        <v>156</v>
      </c>
      <c r="AU704" s="19" t="s">
        <v>85</v>
      </c>
    </row>
    <row r="705" spans="2:51" s="14" customFormat="1" ht="11.25">
      <c r="B705" s="204"/>
      <c r="C705" s="205"/>
      <c r="D705" s="195" t="s">
        <v>158</v>
      </c>
      <c r="E705" s="206" t="s">
        <v>21</v>
      </c>
      <c r="F705" s="207" t="s">
        <v>750</v>
      </c>
      <c r="G705" s="205"/>
      <c r="H705" s="208">
        <v>136.193</v>
      </c>
      <c r="I705" s="209"/>
      <c r="J705" s="205"/>
      <c r="K705" s="205"/>
      <c r="L705" s="210"/>
      <c r="M705" s="211"/>
      <c r="N705" s="212"/>
      <c r="O705" s="212"/>
      <c r="P705" s="212"/>
      <c r="Q705" s="212"/>
      <c r="R705" s="212"/>
      <c r="S705" s="212"/>
      <c r="T705" s="213"/>
      <c r="AT705" s="214" t="s">
        <v>158</v>
      </c>
      <c r="AU705" s="214" t="s">
        <v>85</v>
      </c>
      <c r="AV705" s="14" t="s">
        <v>85</v>
      </c>
      <c r="AW705" s="14" t="s">
        <v>36</v>
      </c>
      <c r="AX705" s="14" t="s">
        <v>75</v>
      </c>
      <c r="AY705" s="214" t="s">
        <v>147</v>
      </c>
    </row>
    <row r="706" spans="2:51" s="15" customFormat="1" ht="11.25">
      <c r="B706" s="215"/>
      <c r="C706" s="216"/>
      <c r="D706" s="195" t="s">
        <v>158</v>
      </c>
      <c r="E706" s="217" t="s">
        <v>21</v>
      </c>
      <c r="F706" s="218" t="s">
        <v>161</v>
      </c>
      <c r="G706" s="216"/>
      <c r="H706" s="219">
        <v>136.193</v>
      </c>
      <c r="I706" s="220"/>
      <c r="J706" s="216"/>
      <c r="K706" s="216"/>
      <c r="L706" s="221"/>
      <c r="M706" s="222"/>
      <c r="N706" s="223"/>
      <c r="O706" s="223"/>
      <c r="P706" s="223"/>
      <c r="Q706" s="223"/>
      <c r="R706" s="223"/>
      <c r="S706" s="223"/>
      <c r="T706" s="224"/>
      <c r="AT706" s="225" t="s">
        <v>158</v>
      </c>
      <c r="AU706" s="225" t="s">
        <v>85</v>
      </c>
      <c r="AV706" s="15" t="s">
        <v>154</v>
      </c>
      <c r="AW706" s="15" t="s">
        <v>36</v>
      </c>
      <c r="AX706" s="15" t="s">
        <v>83</v>
      </c>
      <c r="AY706" s="225" t="s">
        <v>147</v>
      </c>
    </row>
    <row r="707" spans="1:65" s="2" customFormat="1" ht="21.75" customHeight="1">
      <c r="A707" s="36"/>
      <c r="B707" s="37"/>
      <c r="C707" s="175" t="s">
        <v>826</v>
      </c>
      <c r="D707" s="175" t="s">
        <v>149</v>
      </c>
      <c r="E707" s="176" t="s">
        <v>827</v>
      </c>
      <c r="F707" s="177" t="s">
        <v>828</v>
      </c>
      <c r="G707" s="178" t="s">
        <v>164</v>
      </c>
      <c r="H707" s="179">
        <v>3.377</v>
      </c>
      <c r="I707" s="180"/>
      <c r="J707" s="181">
        <f>ROUND(I707*H707,2)</f>
        <v>0</v>
      </c>
      <c r="K707" s="177" t="s">
        <v>153</v>
      </c>
      <c r="L707" s="41"/>
      <c r="M707" s="182" t="s">
        <v>21</v>
      </c>
      <c r="N707" s="183" t="s">
        <v>46</v>
      </c>
      <c r="O707" s="66"/>
      <c r="P707" s="184">
        <f>O707*H707</f>
        <v>0</v>
      </c>
      <c r="Q707" s="184">
        <v>2.50187</v>
      </c>
      <c r="R707" s="184">
        <f>Q707*H707</f>
        <v>8.448814989999999</v>
      </c>
      <c r="S707" s="184">
        <v>0</v>
      </c>
      <c r="T707" s="185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186" t="s">
        <v>154</v>
      </c>
      <c r="AT707" s="186" t="s">
        <v>149</v>
      </c>
      <c r="AU707" s="186" t="s">
        <v>85</v>
      </c>
      <c r="AY707" s="19" t="s">
        <v>147</v>
      </c>
      <c r="BE707" s="187">
        <f>IF(N707="základní",J707,0)</f>
        <v>0</v>
      </c>
      <c r="BF707" s="187">
        <f>IF(N707="snížená",J707,0)</f>
        <v>0</v>
      </c>
      <c r="BG707" s="187">
        <f>IF(N707="zákl. přenesená",J707,0)</f>
        <v>0</v>
      </c>
      <c r="BH707" s="187">
        <f>IF(N707="sníž. přenesená",J707,0)</f>
        <v>0</v>
      </c>
      <c r="BI707" s="187">
        <f>IF(N707="nulová",J707,0)</f>
        <v>0</v>
      </c>
      <c r="BJ707" s="19" t="s">
        <v>83</v>
      </c>
      <c r="BK707" s="187">
        <f>ROUND(I707*H707,2)</f>
        <v>0</v>
      </c>
      <c r="BL707" s="19" t="s">
        <v>154</v>
      </c>
      <c r="BM707" s="186" t="s">
        <v>829</v>
      </c>
    </row>
    <row r="708" spans="1:47" s="2" customFormat="1" ht="11.25">
      <c r="A708" s="36"/>
      <c r="B708" s="37"/>
      <c r="C708" s="38"/>
      <c r="D708" s="188" t="s">
        <v>156</v>
      </c>
      <c r="E708" s="38"/>
      <c r="F708" s="189" t="s">
        <v>830</v>
      </c>
      <c r="G708" s="38"/>
      <c r="H708" s="38"/>
      <c r="I708" s="190"/>
      <c r="J708" s="38"/>
      <c r="K708" s="38"/>
      <c r="L708" s="41"/>
      <c r="M708" s="191"/>
      <c r="N708" s="192"/>
      <c r="O708" s="66"/>
      <c r="P708" s="66"/>
      <c r="Q708" s="66"/>
      <c r="R708" s="66"/>
      <c r="S708" s="66"/>
      <c r="T708" s="67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T708" s="19" t="s">
        <v>156</v>
      </c>
      <c r="AU708" s="19" t="s">
        <v>85</v>
      </c>
    </row>
    <row r="709" spans="2:51" s="14" customFormat="1" ht="11.25">
      <c r="B709" s="204"/>
      <c r="C709" s="205"/>
      <c r="D709" s="195" t="s">
        <v>158</v>
      </c>
      <c r="E709" s="206" t="s">
        <v>21</v>
      </c>
      <c r="F709" s="207" t="s">
        <v>831</v>
      </c>
      <c r="G709" s="205"/>
      <c r="H709" s="208">
        <v>3.377</v>
      </c>
      <c r="I709" s="209"/>
      <c r="J709" s="205"/>
      <c r="K709" s="205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158</v>
      </c>
      <c r="AU709" s="214" t="s">
        <v>85</v>
      </c>
      <c r="AV709" s="14" t="s">
        <v>85</v>
      </c>
      <c r="AW709" s="14" t="s">
        <v>36</v>
      </c>
      <c r="AX709" s="14" t="s">
        <v>75</v>
      </c>
      <c r="AY709" s="214" t="s">
        <v>147</v>
      </c>
    </row>
    <row r="710" spans="2:51" s="15" customFormat="1" ht="11.25">
      <c r="B710" s="215"/>
      <c r="C710" s="216"/>
      <c r="D710" s="195" t="s">
        <v>158</v>
      </c>
      <c r="E710" s="217" t="s">
        <v>21</v>
      </c>
      <c r="F710" s="218" t="s">
        <v>161</v>
      </c>
      <c r="G710" s="216"/>
      <c r="H710" s="219">
        <v>3.377</v>
      </c>
      <c r="I710" s="220"/>
      <c r="J710" s="216"/>
      <c r="K710" s="216"/>
      <c r="L710" s="221"/>
      <c r="M710" s="222"/>
      <c r="N710" s="223"/>
      <c r="O710" s="223"/>
      <c r="P710" s="223"/>
      <c r="Q710" s="223"/>
      <c r="R710" s="223"/>
      <c r="S710" s="223"/>
      <c r="T710" s="224"/>
      <c r="AT710" s="225" t="s">
        <v>158</v>
      </c>
      <c r="AU710" s="225" t="s">
        <v>85</v>
      </c>
      <c r="AV710" s="15" t="s">
        <v>154</v>
      </c>
      <c r="AW710" s="15" t="s">
        <v>36</v>
      </c>
      <c r="AX710" s="15" t="s">
        <v>83</v>
      </c>
      <c r="AY710" s="225" t="s">
        <v>147</v>
      </c>
    </row>
    <row r="711" spans="1:65" s="2" customFormat="1" ht="16.5" customHeight="1">
      <c r="A711" s="36"/>
      <c r="B711" s="37"/>
      <c r="C711" s="175" t="s">
        <v>832</v>
      </c>
      <c r="D711" s="175" t="s">
        <v>149</v>
      </c>
      <c r="E711" s="176" t="s">
        <v>833</v>
      </c>
      <c r="F711" s="177" t="s">
        <v>834</v>
      </c>
      <c r="G711" s="178" t="s">
        <v>222</v>
      </c>
      <c r="H711" s="179">
        <v>0.135</v>
      </c>
      <c r="I711" s="180"/>
      <c r="J711" s="181">
        <f>ROUND(I711*H711,2)</f>
        <v>0</v>
      </c>
      <c r="K711" s="177" t="s">
        <v>153</v>
      </c>
      <c r="L711" s="41"/>
      <c r="M711" s="182" t="s">
        <v>21</v>
      </c>
      <c r="N711" s="183" t="s">
        <v>46</v>
      </c>
      <c r="O711" s="66"/>
      <c r="P711" s="184">
        <f>O711*H711</f>
        <v>0</v>
      </c>
      <c r="Q711" s="184">
        <v>1.0627727797</v>
      </c>
      <c r="R711" s="184">
        <f>Q711*H711</f>
        <v>0.1434743252595</v>
      </c>
      <c r="S711" s="184">
        <v>0</v>
      </c>
      <c r="T711" s="185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86" t="s">
        <v>154</v>
      </c>
      <c r="AT711" s="186" t="s">
        <v>149</v>
      </c>
      <c r="AU711" s="186" t="s">
        <v>85</v>
      </c>
      <c r="AY711" s="19" t="s">
        <v>147</v>
      </c>
      <c r="BE711" s="187">
        <f>IF(N711="základní",J711,0)</f>
        <v>0</v>
      </c>
      <c r="BF711" s="187">
        <f>IF(N711="snížená",J711,0)</f>
        <v>0</v>
      </c>
      <c r="BG711" s="187">
        <f>IF(N711="zákl. přenesená",J711,0)</f>
        <v>0</v>
      </c>
      <c r="BH711" s="187">
        <f>IF(N711="sníž. přenesená",J711,0)</f>
        <v>0</v>
      </c>
      <c r="BI711" s="187">
        <f>IF(N711="nulová",J711,0)</f>
        <v>0</v>
      </c>
      <c r="BJ711" s="19" t="s">
        <v>83</v>
      </c>
      <c r="BK711" s="187">
        <f>ROUND(I711*H711,2)</f>
        <v>0</v>
      </c>
      <c r="BL711" s="19" t="s">
        <v>154</v>
      </c>
      <c r="BM711" s="186" t="s">
        <v>835</v>
      </c>
    </row>
    <row r="712" spans="1:47" s="2" customFormat="1" ht="11.25">
      <c r="A712" s="36"/>
      <c r="B712" s="37"/>
      <c r="C712" s="38"/>
      <c r="D712" s="188" t="s">
        <v>156</v>
      </c>
      <c r="E712" s="38"/>
      <c r="F712" s="189" t="s">
        <v>836</v>
      </c>
      <c r="G712" s="38"/>
      <c r="H712" s="38"/>
      <c r="I712" s="190"/>
      <c r="J712" s="38"/>
      <c r="K712" s="38"/>
      <c r="L712" s="41"/>
      <c r="M712" s="191"/>
      <c r="N712" s="192"/>
      <c r="O712" s="66"/>
      <c r="P712" s="66"/>
      <c r="Q712" s="66"/>
      <c r="R712" s="66"/>
      <c r="S712" s="66"/>
      <c r="T712" s="67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T712" s="19" t="s">
        <v>156</v>
      </c>
      <c r="AU712" s="19" t="s">
        <v>85</v>
      </c>
    </row>
    <row r="713" spans="2:51" s="14" customFormat="1" ht="11.25">
      <c r="B713" s="204"/>
      <c r="C713" s="205"/>
      <c r="D713" s="195" t="s">
        <v>158</v>
      </c>
      <c r="E713" s="206" t="s">
        <v>21</v>
      </c>
      <c r="F713" s="207" t="s">
        <v>837</v>
      </c>
      <c r="G713" s="205"/>
      <c r="H713" s="208">
        <v>56.283</v>
      </c>
      <c r="I713" s="209"/>
      <c r="J713" s="205"/>
      <c r="K713" s="205"/>
      <c r="L713" s="210"/>
      <c r="M713" s="211"/>
      <c r="N713" s="212"/>
      <c r="O713" s="212"/>
      <c r="P713" s="212"/>
      <c r="Q713" s="212"/>
      <c r="R713" s="212"/>
      <c r="S713" s="212"/>
      <c r="T713" s="213"/>
      <c r="AT713" s="214" t="s">
        <v>158</v>
      </c>
      <c r="AU713" s="214" t="s">
        <v>85</v>
      </c>
      <c r="AV713" s="14" t="s">
        <v>85</v>
      </c>
      <c r="AW713" s="14" t="s">
        <v>36</v>
      </c>
      <c r="AX713" s="14" t="s">
        <v>75</v>
      </c>
      <c r="AY713" s="214" t="s">
        <v>147</v>
      </c>
    </row>
    <row r="714" spans="2:51" s="15" customFormat="1" ht="11.25">
      <c r="B714" s="215"/>
      <c r="C714" s="216"/>
      <c r="D714" s="195" t="s">
        <v>158</v>
      </c>
      <c r="E714" s="217" t="s">
        <v>21</v>
      </c>
      <c r="F714" s="218" t="s">
        <v>161</v>
      </c>
      <c r="G714" s="216"/>
      <c r="H714" s="219">
        <v>56.283</v>
      </c>
      <c r="I714" s="220"/>
      <c r="J714" s="216"/>
      <c r="K714" s="216"/>
      <c r="L714" s="221"/>
      <c r="M714" s="222"/>
      <c r="N714" s="223"/>
      <c r="O714" s="223"/>
      <c r="P714" s="223"/>
      <c r="Q714" s="223"/>
      <c r="R714" s="223"/>
      <c r="S714" s="223"/>
      <c r="T714" s="224"/>
      <c r="AT714" s="225" t="s">
        <v>158</v>
      </c>
      <c r="AU714" s="225" t="s">
        <v>85</v>
      </c>
      <c r="AV714" s="15" t="s">
        <v>154</v>
      </c>
      <c r="AW714" s="15" t="s">
        <v>36</v>
      </c>
      <c r="AX714" s="15" t="s">
        <v>75</v>
      </c>
      <c r="AY714" s="225" t="s">
        <v>147</v>
      </c>
    </row>
    <row r="715" spans="2:51" s="13" customFormat="1" ht="11.25">
      <c r="B715" s="193"/>
      <c r="C715" s="194"/>
      <c r="D715" s="195" t="s">
        <v>158</v>
      </c>
      <c r="E715" s="196" t="s">
        <v>21</v>
      </c>
      <c r="F715" s="197" t="s">
        <v>838</v>
      </c>
      <c r="G715" s="194"/>
      <c r="H715" s="196" t="s">
        <v>21</v>
      </c>
      <c r="I715" s="198"/>
      <c r="J715" s="194"/>
      <c r="K715" s="194"/>
      <c r="L715" s="199"/>
      <c r="M715" s="200"/>
      <c r="N715" s="201"/>
      <c r="O715" s="201"/>
      <c r="P715" s="201"/>
      <c r="Q715" s="201"/>
      <c r="R715" s="201"/>
      <c r="S715" s="201"/>
      <c r="T715" s="202"/>
      <c r="AT715" s="203" t="s">
        <v>158</v>
      </c>
      <c r="AU715" s="203" t="s">
        <v>85</v>
      </c>
      <c r="AV715" s="13" t="s">
        <v>83</v>
      </c>
      <c r="AW715" s="13" t="s">
        <v>36</v>
      </c>
      <c r="AX715" s="13" t="s">
        <v>75</v>
      </c>
      <c r="AY715" s="203" t="s">
        <v>147</v>
      </c>
    </row>
    <row r="716" spans="2:51" s="14" customFormat="1" ht="11.25">
      <c r="B716" s="204"/>
      <c r="C716" s="205"/>
      <c r="D716" s="195" t="s">
        <v>158</v>
      </c>
      <c r="E716" s="206" t="s">
        <v>21</v>
      </c>
      <c r="F716" s="207" t="s">
        <v>839</v>
      </c>
      <c r="G716" s="205"/>
      <c r="H716" s="208">
        <v>0.135</v>
      </c>
      <c r="I716" s="209"/>
      <c r="J716" s="205"/>
      <c r="K716" s="205"/>
      <c r="L716" s="210"/>
      <c r="M716" s="211"/>
      <c r="N716" s="212"/>
      <c r="O716" s="212"/>
      <c r="P716" s="212"/>
      <c r="Q716" s="212"/>
      <c r="R716" s="212"/>
      <c r="S716" s="212"/>
      <c r="T716" s="213"/>
      <c r="AT716" s="214" t="s">
        <v>158</v>
      </c>
      <c r="AU716" s="214" t="s">
        <v>85</v>
      </c>
      <c r="AV716" s="14" t="s">
        <v>85</v>
      </c>
      <c r="AW716" s="14" t="s">
        <v>36</v>
      </c>
      <c r="AX716" s="14" t="s">
        <v>83</v>
      </c>
      <c r="AY716" s="214" t="s">
        <v>147</v>
      </c>
    </row>
    <row r="717" spans="1:65" s="2" customFormat="1" ht="16.5" customHeight="1">
      <c r="A717" s="36"/>
      <c r="B717" s="37"/>
      <c r="C717" s="175" t="s">
        <v>840</v>
      </c>
      <c r="D717" s="175" t="s">
        <v>149</v>
      </c>
      <c r="E717" s="176" t="s">
        <v>841</v>
      </c>
      <c r="F717" s="177" t="s">
        <v>842</v>
      </c>
      <c r="G717" s="178" t="s">
        <v>152</v>
      </c>
      <c r="H717" s="179">
        <v>56.283</v>
      </c>
      <c r="I717" s="180"/>
      <c r="J717" s="181">
        <f>ROUND(I717*H717,2)</f>
        <v>0</v>
      </c>
      <c r="K717" s="177" t="s">
        <v>153</v>
      </c>
      <c r="L717" s="41"/>
      <c r="M717" s="182" t="s">
        <v>21</v>
      </c>
      <c r="N717" s="183" t="s">
        <v>46</v>
      </c>
      <c r="O717" s="66"/>
      <c r="P717" s="184">
        <f>O717*H717</f>
        <v>0</v>
      </c>
      <c r="Q717" s="184">
        <v>0.000132</v>
      </c>
      <c r="R717" s="184">
        <f>Q717*H717</f>
        <v>0.007429356000000001</v>
      </c>
      <c r="S717" s="184">
        <v>0</v>
      </c>
      <c r="T717" s="185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186" t="s">
        <v>154</v>
      </c>
      <c r="AT717" s="186" t="s">
        <v>149</v>
      </c>
      <c r="AU717" s="186" t="s">
        <v>85</v>
      </c>
      <c r="AY717" s="19" t="s">
        <v>147</v>
      </c>
      <c r="BE717" s="187">
        <f>IF(N717="základní",J717,0)</f>
        <v>0</v>
      </c>
      <c r="BF717" s="187">
        <f>IF(N717="snížená",J717,0)</f>
        <v>0</v>
      </c>
      <c r="BG717" s="187">
        <f>IF(N717="zákl. přenesená",J717,0)</f>
        <v>0</v>
      </c>
      <c r="BH717" s="187">
        <f>IF(N717="sníž. přenesená",J717,0)</f>
        <v>0</v>
      </c>
      <c r="BI717" s="187">
        <f>IF(N717="nulová",J717,0)</f>
        <v>0</v>
      </c>
      <c r="BJ717" s="19" t="s">
        <v>83</v>
      </c>
      <c r="BK717" s="187">
        <f>ROUND(I717*H717,2)</f>
        <v>0</v>
      </c>
      <c r="BL717" s="19" t="s">
        <v>154</v>
      </c>
      <c r="BM717" s="186" t="s">
        <v>843</v>
      </c>
    </row>
    <row r="718" spans="1:47" s="2" customFormat="1" ht="11.25">
      <c r="A718" s="36"/>
      <c r="B718" s="37"/>
      <c r="C718" s="38"/>
      <c r="D718" s="188" t="s">
        <v>156</v>
      </c>
      <c r="E718" s="38"/>
      <c r="F718" s="189" t="s">
        <v>844</v>
      </c>
      <c r="G718" s="38"/>
      <c r="H718" s="38"/>
      <c r="I718" s="190"/>
      <c r="J718" s="38"/>
      <c r="K718" s="38"/>
      <c r="L718" s="41"/>
      <c r="M718" s="191"/>
      <c r="N718" s="192"/>
      <c r="O718" s="66"/>
      <c r="P718" s="66"/>
      <c r="Q718" s="66"/>
      <c r="R718" s="66"/>
      <c r="S718" s="66"/>
      <c r="T718" s="67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T718" s="19" t="s">
        <v>156</v>
      </c>
      <c r="AU718" s="19" t="s">
        <v>85</v>
      </c>
    </row>
    <row r="719" spans="2:51" s="13" customFormat="1" ht="11.25">
      <c r="B719" s="193"/>
      <c r="C719" s="194"/>
      <c r="D719" s="195" t="s">
        <v>158</v>
      </c>
      <c r="E719" s="196" t="s">
        <v>21</v>
      </c>
      <c r="F719" s="197" t="s">
        <v>582</v>
      </c>
      <c r="G719" s="194"/>
      <c r="H719" s="196" t="s">
        <v>21</v>
      </c>
      <c r="I719" s="198"/>
      <c r="J719" s="194"/>
      <c r="K719" s="194"/>
      <c r="L719" s="199"/>
      <c r="M719" s="200"/>
      <c r="N719" s="201"/>
      <c r="O719" s="201"/>
      <c r="P719" s="201"/>
      <c r="Q719" s="201"/>
      <c r="R719" s="201"/>
      <c r="S719" s="201"/>
      <c r="T719" s="202"/>
      <c r="AT719" s="203" t="s">
        <v>158</v>
      </c>
      <c r="AU719" s="203" t="s">
        <v>85</v>
      </c>
      <c r="AV719" s="13" t="s">
        <v>83</v>
      </c>
      <c r="AW719" s="13" t="s">
        <v>36</v>
      </c>
      <c r="AX719" s="13" t="s">
        <v>75</v>
      </c>
      <c r="AY719" s="203" t="s">
        <v>147</v>
      </c>
    </row>
    <row r="720" spans="2:51" s="13" customFormat="1" ht="11.25">
      <c r="B720" s="193"/>
      <c r="C720" s="194"/>
      <c r="D720" s="195" t="s">
        <v>158</v>
      </c>
      <c r="E720" s="196" t="s">
        <v>21</v>
      </c>
      <c r="F720" s="197" t="s">
        <v>845</v>
      </c>
      <c r="G720" s="194"/>
      <c r="H720" s="196" t="s">
        <v>21</v>
      </c>
      <c r="I720" s="198"/>
      <c r="J720" s="194"/>
      <c r="K720" s="194"/>
      <c r="L720" s="199"/>
      <c r="M720" s="200"/>
      <c r="N720" s="201"/>
      <c r="O720" s="201"/>
      <c r="P720" s="201"/>
      <c r="Q720" s="201"/>
      <c r="R720" s="201"/>
      <c r="S720" s="201"/>
      <c r="T720" s="202"/>
      <c r="AT720" s="203" t="s">
        <v>158</v>
      </c>
      <c r="AU720" s="203" t="s">
        <v>85</v>
      </c>
      <c r="AV720" s="13" t="s">
        <v>83</v>
      </c>
      <c r="AW720" s="13" t="s">
        <v>36</v>
      </c>
      <c r="AX720" s="13" t="s">
        <v>75</v>
      </c>
      <c r="AY720" s="203" t="s">
        <v>147</v>
      </c>
    </row>
    <row r="721" spans="2:51" s="14" customFormat="1" ht="11.25">
      <c r="B721" s="204"/>
      <c r="C721" s="205"/>
      <c r="D721" s="195" t="s">
        <v>158</v>
      </c>
      <c r="E721" s="206" t="s">
        <v>21</v>
      </c>
      <c r="F721" s="207" t="s">
        <v>846</v>
      </c>
      <c r="G721" s="205"/>
      <c r="H721" s="208">
        <v>15.435</v>
      </c>
      <c r="I721" s="209"/>
      <c r="J721" s="205"/>
      <c r="K721" s="205"/>
      <c r="L721" s="210"/>
      <c r="M721" s="211"/>
      <c r="N721" s="212"/>
      <c r="O721" s="212"/>
      <c r="P721" s="212"/>
      <c r="Q721" s="212"/>
      <c r="R721" s="212"/>
      <c r="S721" s="212"/>
      <c r="T721" s="213"/>
      <c r="AT721" s="214" t="s">
        <v>158</v>
      </c>
      <c r="AU721" s="214" t="s">
        <v>85</v>
      </c>
      <c r="AV721" s="14" t="s">
        <v>85</v>
      </c>
      <c r="AW721" s="14" t="s">
        <v>36</v>
      </c>
      <c r="AX721" s="14" t="s">
        <v>75</v>
      </c>
      <c r="AY721" s="214" t="s">
        <v>147</v>
      </c>
    </row>
    <row r="722" spans="2:51" s="16" customFormat="1" ht="11.25">
      <c r="B722" s="226"/>
      <c r="C722" s="227"/>
      <c r="D722" s="195" t="s">
        <v>158</v>
      </c>
      <c r="E722" s="228" t="s">
        <v>21</v>
      </c>
      <c r="F722" s="229" t="s">
        <v>196</v>
      </c>
      <c r="G722" s="227"/>
      <c r="H722" s="230">
        <v>15.435</v>
      </c>
      <c r="I722" s="231"/>
      <c r="J722" s="227"/>
      <c r="K722" s="227"/>
      <c r="L722" s="232"/>
      <c r="M722" s="233"/>
      <c r="N722" s="234"/>
      <c r="O722" s="234"/>
      <c r="P722" s="234"/>
      <c r="Q722" s="234"/>
      <c r="R722" s="234"/>
      <c r="S722" s="234"/>
      <c r="T722" s="235"/>
      <c r="AT722" s="236" t="s">
        <v>158</v>
      </c>
      <c r="AU722" s="236" t="s">
        <v>85</v>
      </c>
      <c r="AV722" s="16" t="s">
        <v>170</v>
      </c>
      <c r="AW722" s="16" t="s">
        <v>36</v>
      </c>
      <c r="AX722" s="16" t="s">
        <v>75</v>
      </c>
      <c r="AY722" s="236" t="s">
        <v>147</v>
      </c>
    </row>
    <row r="723" spans="2:51" s="13" customFormat="1" ht="11.25">
      <c r="B723" s="193"/>
      <c r="C723" s="194"/>
      <c r="D723" s="195" t="s">
        <v>158</v>
      </c>
      <c r="E723" s="196" t="s">
        <v>21</v>
      </c>
      <c r="F723" s="197" t="s">
        <v>847</v>
      </c>
      <c r="G723" s="194"/>
      <c r="H723" s="196" t="s">
        <v>21</v>
      </c>
      <c r="I723" s="198"/>
      <c r="J723" s="194"/>
      <c r="K723" s="194"/>
      <c r="L723" s="199"/>
      <c r="M723" s="200"/>
      <c r="N723" s="201"/>
      <c r="O723" s="201"/>
      <c r="P723" s="201"/>
      <c r="Q723" s="201"/>
      <c r="R723" s="201"/>
      <c r="S723" s="201"/>
      <c r="T723" s="202"/>
      <c r="AT723" s="203" t="s">
        <v>158</v>
      </c>
      <c r="AU723" s="203" t="s">
        <v>85</v>
      </c>
      <c r="AV723" s="13" t="s">
        <v>83</v>
      </c>
      <c r="AW723" s="13" t="s">
        <v>36</v>
      </c>
      <c r="AX723" s="13" t="s">
        <v>75</v>
      </c>
      <c r="AY723" s="203" t="s">
        <v>147</v>
      </c>
    </row>
    <row r="724" spans="2:51" s="14" customFormat="1" ht="11.25">
      <c r="B724" s="204"/>
      <c r="C724" s="205"/>
      <c r="D724" s="195" t="s">
        <v>158</v>
      </c>
      <c r="E724" s="206" t="s">
        <v>21</v>
      </c>
      <c r="F724" s="207" t="s">
        <v>848</v>
      </c>
      <c r="G724" s="205"/>
      <c r="H724" s="208">
        <v>5.67</v>
      </c>
      <c r="I724" s="209"/>
      <c r="J724" s="205"/>
      <c r="K724" s="205"/>
      <c r="L724" s="210"/>
      <c r="M724" s="211"/>
      <c r="N724" s="212"/>
      <c r="O724" s="212"/>
      <c r="P724" s="212"/>
      <c r="Q724" s="212"/>
      <c r="R724" s="212"/>
      <c r="S724" s="212"/>
      <c r="T724" s="213"/>
      <c r="AT724" s="214" t="s">
        <v>158</v>
      </c>
      <c r="AU724" s="214" t="s">
        <v>85</v>
      </c>
      <c r="AV724" s="14" t="s">
        <v>85</v>
      </c>
      <c r="AW724" s="14" t="s">
        <v>36</v>
      </c>
      <c r="AX724" s="14" t="s">
        <v>75</v>
      </c>
      <c r="AY724" s="214" t="s">
        <v>147</v>
      </c>
    </row>
    <row r="725" spans="2:51" s="14" customFormat="1" ht="11.25">
      <c r="B725" s="204"/>
      <c r="C725" s="205"/>
      <c r="D725" s="195" t="s">
        <v>158</v>
      </c>
      <c r="E725" s="206" t="s">
        <v>21</v>
      </c>
      <c r="F725" s="207" t="s">
        <v>849</v>
      </c>
      <c r="G725" s="205"/>
      <c r="H725" s="208">
        <v>0.23</v>
      </c>
      <c r="I725" s="209"/>
      <c r="J725" s="205"/>
      <c r="K725" s="205"/>
      <c r="L725" s="210"/>
      <c r="M725" s="211"/>
      <c r="N725" s="212"/>
      <c r="O725" s="212"/>
      <c r="P725" s="212"/>
      <c r="Q725" s="212"/>
      <c r="R725" s="212"/>
      <c r="S725" s="212"/>
      <c r="T725" s="213"/>
      <c r="AT725" s="214" t="s">
        <v>158</v>
      </c>
      <c r="AU725" s="214" t="s">
        <v>85</v>
      </c>
      <c r="AV725" s="14" t="s">
        <v>85</v>
      </c>
      <c r="AW725" s="14" t="s">
        <v>36</v>
      </c>
      <c r="AX725" s="14" t="s">
        <v>75</v>
      </c>
      <c r="AY725" s="214" t="s">
        <v>147</v>
      </c>
    </row>
    <row r="726" spans="2:51" s="16" customFormat="1" ht="11.25">
      <c r="B726" s="226"/>
      <c r="C726" s="227"/>
      <c r="D726" s="195" t="s">
        <v>158</v>
      </c>
      <c r="E726" s="228" t="s">
        <v>21</v>
      </c>
      <c r="F726" s="229" t="s">
        <v>196</v>
      </c>
      <c r="G726" s="227"/>
      <c r="H726" s="230">
        <v>5.9</v>
      </c>
      <c r="I726" s="231"/>
      <c r="J726" s="227"/>
      <c r="K726" s="227"/>
      <c r="L726" s="232"/>
      <c r="M726" s="233"/>
      <c r="N726" s="234"/>
      <c r="O726" s="234"/>
      <c r="P726" s="234"/>
      <c r="Q726" s="234"/>
      <c r="R726" s="234"/>
      <c r="S726" s="234"/>
      <c r="T726" s="235"/>
      <c r="AT726" s="236" t="s">
        <v>158</v>
      </c>
      <c r="AU726" s="236" t="s">
        <v>85</v>
      </c>
      <c r="AV726" s="16" t="s">
        <v>170</v>
      </c>
      <c r="AW726" s="16" t="s">
        <v>36</v>
      </c>
      <c r="AX726" s="16" t="s">
        <v>75</v>
      </c>
      <c r="AY726" s="236" t="s">
        <v>147</v>
      </c>
    </row>
    <row r="727" spans="2:51" s="13" customFormat="1" ht="11.25">
      <c r="B727" s="193"/>
      <c r="C727" s="194"/>
      <c r="D727" s="195" t="s">
        <v>158</v>
      </c>
      <c r="E727" s="196" t="s">
        <v>21</v>
      </c>
      <c r="F727" s="197" t="s">
        <v>850</v>
      </c>
      <c r="G727" s="194"/>
      <c r="H727" s="196" t="s">
        <v>21</v>
      </c>
      <c r="I727" s="198"/>
      <c r="J727" s="194"/>
      <c r="K727" s="194"/>
      <c r="L727" s="199"/>
      <c r="M727" s="200"/>
      <c r="N727" s="201"/>
      <c r="O727" s="201"/>
      <c r="P727" s="201"/>
      <c r="Q727" s="201"/>
      <c r="R727" s="201"/>
      <c r="S727" s="201"/>
      <c r="T727" s="202"/>
      <c r="AT727" s="203" t="s">
        <v>158</v>
      </c>
      <c r="AU727" s="203" t="s">
        <v>85</v>
      </c>
      <c r="AV727" s="13" t="s">
        <v>83</v>
      </c>
      <c r="AW727" s="13" t="s">
        <v>36</v>
      </c>
      <c r="AX727" s="13" t="s">
        <v>75</v>
      </c>
      <c r="AY727" s="203" t="s">
        <v>147</v>
      </c>
    </row>
    <row r="728" spans="2:51" s="14" customFormat="1" ht="11.25">
      <c r="B728" s="204"/>
      <c r="C728" s="205"/>
      <c r="D728" s="195" t="s">
        <v>158</v>
      </c>
      <c r="E728" s="206" t="s">
        <v>21</v>
      </c>
      <c r="F728" s="207" t="s">
        <v>851</v>
      </c>
      <c r="G728" s="205"/>
      <c r="H728" s="208">
        <v>5.016</v>
      </c>
      <c r="I728" s="209"/>
      <c r="J728" s="205"/>
      <c r="K728" s="205"/>
      <c r="L728" s="210"/>
      <c r="M728" s="211"/>
      <c r="N728" s="212"/>
      <c r="O728" s="212"/>
      <c r="P728" s="212"/>
      <c r="Q728" s="212"/>
      <c r="R728" s="212"/>
      <c r="S728" s="212"/>
      <c r="T728" s="213"/>
      <c r="AT728" s="214" t="s">
        <v>158</v>
      </c>
      <c r="AU728" s="214" t="s">
        <v>85</v>
      </c>
      <c r="AV728" s="14" t="s">
        <v>85</v>
      </c>
      <c r="AW728" s="14" t="s">
        <v>36</v>
      </c>
      <c r="AX728" s="14" t="s">
        <v>75</v>
      </c>
      <c r="AY728" s="214" t="s">
        <v>147</v>
      </c>
    </row>
    <row r="729" spans="2:51" s="14" customFormat="1" ht="11.25">
      <c r="B729" s="204"/>
      <c r="C729" s="205"/>
      <c r="D729" s="195" t="s">
        <v>158</v>
      </c>
      <c r="E729" s="206" t="s">
        <v>21</v>
      </c>
      <c r="F729" s="207" t="s">
        <v>852</v>
      </c>
      <c r="G729" s="205"/>
      <c r="H729" s="208">
        <v>0.3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158</v>
      </c>
      <c r="AU729" s="214" t="s">
        <v>85</v>
      </c>
      <c r="AV729" s="14" t="s">
        <v>85</v>
      </c>
      <c r="AW729" s="14" t="s">
        <v>36</v>
      </c>
      <c r="AX729" s="14" t="s">
        <v>75</v>
      </c>
      <c r="AY729" s="214" t="s">
        <v>147</v>
      </c>
    </row>
    <row r="730" spans="2:51" s="16" customFormat="1" ht="11.25">
      <c r="B730" s="226"/>
      <c r="C730" s="227"/>
      <c r="D730" s="195" t="s">
        <v>158</v>
      </c>
      <c r="E730" s="228" t="s">
        <v>21</v>
      </c>
      <c r="F730" s="229" t="s">
        <v>196</v>
      </c>
      <c r="G730" s="227"/>
      <c r="H730" s="230">
        <v>5.316</v>
      </c>
      <c r="I730" s="231"/>
      <c r="J730" s="227"/>
      <c r="K730" s="227"/>
      <c r="L730" s="232"/>
      <c r="M730" s="233"/>
      <c r="N730" s="234"/>
      <c r="O730" s="234"/>
      <c r="P730" s="234"/>
      <c r="Q730" s="234"/>
      <c r="R730" s="234"/>
      <c r="S730" s="234"/>
      <c r="T730" s="235"/>
      <c r="AT730" s="236" t="s">
        <v>158</v>
      </c>
      <c r="AU730" s="236" t="s">
        <v>85</v>
      </c>
      <c r="AV730" s="16" t="s">
        <v>170</v>
      </c>
      <c r="AW730" s="16" t="s">
        <v>36</v>
      </c>
      <c r="AX730" s="16" t="s">
        <v>75</v>
      </c>
      <c r="AY730" s="236" t="s">
        <v>147</v>
      </c>
    </row>
    <row r="731" spans="2:51" s="13" customFormat="1" ht="11.25">
      <c r="B731" s="193"/>
      <c r="C731" s="194"/>
      <c r="D731" s="195" t="s">
        <v>158</v>
      </c>
      <c r="E731" s="196" t="s">
        <v>21</v>
      </c>
      <c r="F731" s="197" t="s">
        <v>853</v>
      </c>
      <c r="G731" s="194"/>
      <c r="H731" s="196" t="s">
        <v>21</v>
      </c>
      <c r="I731" s="198"/>
      <c r="J731" s="194"/>
      <c r="K731" s="194"/>
      <c r="L731" s="199"/>
      <c r="M731" s="200"/>
      <c r="N731" s="201"/>
      <c r="O731" s="201"/>
      <c r="P731" s="201"/>
      <c r="Q731" s="201"/>
      <c r="R731" s="201"/>
      <c r="S731" s="201"/>
      <c r="T731" s="202"/>
      <c r="AT731" s="203" t="s">
        <v>158</v>
      </c>
      <c r="AU731" s="203" t="s">
        <v>85</v>
      </c>
      <c r="AV731" s="13" t="s">
        <v>83</v>
      </c>
      <c r="AW731" s="13" t="s">
        <v>36</v>
      </c>
      <c r="AX731" s="13" t="s">
        <v>75</v>
      </c>
      <c r="AY731" s="203" t="s">
        <v>147</v>
      </c>
    </row>
    <row r="732" spans="2:51" s="14" customFormat="1" ht="11.25">
      <c r="B732" s="204"/>
      <c r="C732" s="205"/>
      <c r="D732" s="195" t="s">
        <v>158</v>
      </c>
      <c r="E732" s="206" t="s">
        <v>21</v>
      </c>
      <c r="F732" s="207" t="s">
        <v>854</v>
      </c>
      <c r="G732" s="205"/>
      <c r="H732" s="208">
        <v>24.234</v>
      </c>
      <c r="I732" s="209"/>
      <c r="J732" s="205"/>
      <c r="K732" s="205"/>
      <c r="L732" s="210"/>
      <c r="M732" s="211"/>
      <c r="N732" s="212"/>
      <c r="O732" s="212"/>
      <c r="P732" s="212"/>
      <c r="Q732" s="212"/>
      <c r="R732" s="212"/>
      <c r="S732" s="212"/>
      <c r="T732" s="213"/>
      <c r="AT732" s="214" t="s">
        <v>158</v>
      </c>
      <c r="AU732" s="214" t="s">
        <v>85</v>
      </c>
      <c r="AV732" s="14" t="s">
        <v>85</v>
      </c>
      <c r="AW732" s="14" t="s">
        <v>36</v>
      </c>
      <c r="AX732" s="14" t="s">
        <v>75</v>
      </c>
      <c r="AY732" s="214" t="s">
        <v>147</v>
      </c>
    </row>
    <row r="733" spans="2:51" s="16" customFormat="1" ht="11.25">
      <c r="B733" s="226"/>
      <c r="C733" s="227"/>
      <c r="D733" s="195" t="s">
        <v>158</v>
      </c>
      <c r="E733" s="228" t="s">
        <v>21</v>
      </c>
      <c r="F733" s="229" t="s">
        <v>196</v>
      </c>
      <c r="G733" s="227"/>
      <c r="H733" s="230">
        <v>24.234</v>
      </c>
      <c r="I733" s="231"/>
      <c r="J733" s="227"/>
      <c r="K733" s="227"/>
      <c r="L733" s="232"/>
      <c r="M733" s="233"/>
      <c r="N733" s="234"/>
      <c r="O733" s="234"/>
      <c r="P733" s="234"/>
      <c r="Q733" s="234"/>
      <c r="R733" s="234"/>
      <c r="S733" s="234"/>
      <c r="T733" s="235"/>
      <c r="AT733" s="236" t="s">
        <v>158</v>
      </c>
      <c r="AU733" s="236" t="s">
        <v>85</v>
      </c>
      <c r="AV733" s="16" t="s">
        <v>170</v>
      </c>
      <c r="AW733" s="16" t="s">
        <v>36</v>
      </c>
      <c r="AX733" s="16" t="s">
        <v>75</v>
      </c>
      <c r="AY733" s="236" t="s">
        <v>147</v>
      </c>
    </row>
    <row r="734" spans="2:51" s="13" customFormat="1" ht="11.25">
      <c r="B734" s="193"/>
      <c r="C734" s="194"/>
      <c r="D734" s="195" t="s">
        <v>158</v>
      </c>
      <c r="E734" s="196" t="s">
        <v>21</v>
      </c>
      <c r="F734" s="197" t="s">
        <v>712</v>
      </c>
      <c r="G734" s="194"/>
      <c r="H734" s="196" t="s">
        <v>21</v>
      </c>
      <c r="I734" s="198"/>
      <c r="J734" s="194"/>
      <c r="K734" s="194"/>
      <c r="L734" s="199"/>
      <c r="M734" s="200"/>
      <c r="N734" s="201"/>
      <c r="O734" s="201"/>
      <c r="P734" s="201"/>
      <c r="Q734" s="201"/>
      <c r="R734" s="201"/>
      <c r="S734" s="201"/>
      <c r="T734" s="202"/>
      <c r="AT734" s="203" t="s">
        <v>158</v>
      </c>
      <c r="AU734" s="203" t="s">
        <v>85</v>
      </c>
      <c r="AV734" s="13" t="s">
        <v>83</v>
      </c>
      <c r="AW734" s="13" t="s">
        <v>36</v>
      </c>
      <c r="AX734" s="13" t="s">
        <v>75</v>
      </c>
      <c r="AY734" s="203" t="s">
        <v>147</v>
      </c>
    </row>
    <row r="735" spans="2:51" s="14" customFormat="1" ht="11.25">
      <c r="B735" s="204"/>
      <c r="C735" s="205"/>
      <c r="D735" s="195" t="s">
        <v>158</v>
      </c>
      <c r="E735" s="206" t="s">
        <v>21</v>
      </c>
      <c r="F735" s="207" t="s">
        <v>713</v>
      </c>
      <c r="G735" s="205"/>
      <c r="H735" s="208">
        <v>3.994</v>
      </c>
      <c r="I735" s="209"/>
      <c r="J735" s="205"/>
      <c r="K735" s="205"/>
      <c r="L735" s="210"/>
      <c r="M735" s="211"/>
      <c r="N735" s="212"/>
      <c r="O735" s="212"/>
      <c r="P735" s="212"/>
      <c r="Q735" s="212"/>
      <c r="R735" s="212"/>
      <c r="S735" s="212"/>
      <c r="T735" s="213"/>
      <c r="AT735" s="214" t="s">
        <v>158</v>
      </c>
      <c r="AU735" s="214" t="s">
        <v>85</v>
      </c>
      <c r="AV735" s="14" t="s">
        <v>85</v>
      </c>
      <c r="AW735" s="14" t="s">
        <v>36</v>
      </c>
      <c r="AX735" s="14" t="s">
        <v>75</v>
      </c>
      <c r="AY735" s="214" t="s">
        <v>147</v>
      </c>
    </row>
    <row r="736" spans="2:51" s="14" customFormat="1" ht="11.25">
      <c r="B736" s="204"/>
      <c r="C736" s="205"/>
      <c r="D736" s="195" t="s">
        <v>158</v>
      </c>
      <c r="E736" s="206" t="s">
        <v>21</v>
      </c>
      <c r="F736" s="207" t="s">
        <v>855</v>
      </c>
      <c r="G736" s="205"/>
      <c r="H736" s="208">
        <v>1.404</v>
      </c>
      <c r="I736" s="209"/>
      <c r="J736" s="205"/>
      <c r="K736" s="205"/>
      <c r="L736" s="210"/>
      <c r="M736" s="211"/>
      <c r="N736" s="212"/>
      <c r="O736" s="212"/>
      <c r="P736" s="212"/>
      <c r="Q736" s="212"/>
      <c r="R736" s="212"/>
      <c r="S736" s="212"/>
      <c r="T736" s="213"/>
      <c r="AT736" s="214" t="s">
        <v>158</v>
      </c>
      <c r="AU736" s="214" t="s">
        <v>85</v>
      </c>
      <c r="AV736" s="14" t="s">
        <v>85</v>
      </c>
      <c r="AW736" s="14" t="s">
        <v>36</v>
      </c>
      <c r="AX736" s="14" t="s">
        <v>75</v>
      </c>
      <c r="AY736" s="214" t="s">
        <v>147</v>
      </c>
    </row>
    <row r="737" spans="2:51" s="16" customFormat="1" ht="11.25">
      <c r="B737" s="226"/>
      <c r="C737" s="227"/>
      <c r="D737" s="195" t="s">
        <v>158</v>
      </c>
      <c r="E737" s="228" t="s">
        <v>21</v>
      </c>
      <c r="F737" s="229" t="s">
        <v>196</v>
      </c>
      <c r="G737" s="227"/>
      <c r="H737" s="230">
        <v>5.398</v>
      </c>
      <c r="I737" s="231"/>
      <c r="J737" s="227"/>
      <c r="K737" s="227"/>
      <c r="L737" s="232"/>
      <c r="M737" s="233"/>
      <c r="N737" s="234"/>
      <c r="O737" s="234"/>
      <c r="P737" s="234"/>
      <c r="Q737" s="234"/>
      <c r="R737" s="234"/>
      <c r="S737" s="234"/>
      <c r="T737" s="235"/>
      <c r="AT737" s="236" t="s">
        <v>158</v>
      </c>
      <c r="AU737" s="236" t="s">
        <v>85</v>
      </c>
      <c r="AV737" s="16" t="s">
        <v>170</v>
      </c>
      <c r="AW737" s="16" t="s">
        <v>36</v>
      </c>
      <c r="AX737" s="16" t="s">
        <v>75</v>
      </c>
      <c r="AY737" s="236" t="s">
        <v>147</v>
      </c>
    </row>
    <row r="738" spans="2:51" s="15" customFormat="1" ht="11.25">
      <c r="B738" s="215"/>
      <c r="C738" s="216"/>
      <c r="D738" s="195" t="s">
        <v>158</v>
      </c>
      <c r="E738" s="217" t="s">
        <v>21</v>
      </c>
      <c r="F738" s="218" t="s">
        <v>161</v>
      </c>
      <c r="G738" s="216"/>
      <c r="H738" s="219">
        <v>56.283</v>
      </c>
      <c r="I738" s="220"/>
      <c r="J738" s="216"/>
      <c r="K738" s="216"/>
      <c r="L738" s="221"/>
      <c r="M738" s="222"/>
      <c r="N738" s="223"/>
      <c r="O738" s="223"/>
      <c r="P738" s="223"/>
      <c r="Q738" s="223"/>
      <c r="R738" s="223"/>
      <c r="S738" s="223"/>
      <c r="T738" s="224"/>
      <c r="AT738" s="225" t="s">
        <v>158</v>
      </c>
      <c r="AU738" s="225" t="s">
        <v>85</v>
      </c>
      <c r="AV738" s="15" t="s">
        <v>154</v>
      </c>
      <c r="AW738" s="15" t="s">
        <v>36</v>
      </c>
      <c r="AX738" s="15" t="s">
        <v>83</v>
      </c>
      <c r="AY738" s="225" t="s">
        <v>147</v>
      </c>
    </row>
    <row r="739" spans="1:65" s="2" customFormat="1" ht="16.5" customHeight="1">
      <c r="A739" s="36"/>
      <c r="B739" s="37"/>
      <c r="C739" s="175" t="s">
        <v>856</v>
      </c>
      <c r="D739" s="175" t="s">
        <v>149</v>
      </c>
      <c r="E739" s="176" t="s">
        <v>857</v>
      </c>
      <c r="F739" s="177" t="s">
        <v>858</v>
      </c>
      <c r="G739" s="178" t="s">
        <v>152</v>
      </c>
      <c r="H739" s="179">
        <v>56.283</v>
      </c>
      <c r="I739" s="180"/>
      <c r="J739" s="181">
        <f>ROUND(I739*H739,2)</f>
        <v>0</v>
      </c>
      <c r="K739" s="177" t="s">
        <v>153</v>
      </c>
      <c r="L739" s="41"/>
      <c r="M739" s="182" t="s">
        <v>21</v>
      </c>
      <c r="N739" s="183" t="s">
        <v>46</v>
      </c>
      <c r="O739" s="66"/>
      <c r="P739" s="184">
        <f>O739*H739</f>
        <v>0</v>
      </c>
      <c r="Q739" s="184">
        <v>1.44E-06</v>
      </c>
      <c r="R739" s="184">
        <f>Q739*H739</f>
        <v>8.104752E-05</v>
      </c>
      <c r="S739" s="184">
        <v>0</v>
      </c>
      <c r="T739" s="185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154</v>
      </c>
      <c r="AT739" s="186" t="s">
        <v>149</v>
      </c>
      <c r="AU739" s="186" t="s">
        <v>85</v>
      </c>
      <c r="AY739" s="19" t="s">
        <v>147</v>
      </c>
      <c r="BE739" s="187">
        <f>IF(N739="základní",J739,0)</f>
        <v>0</v>
      </c>
      <c r="BF739" s="187">
        <f>IF(N739="snížená",J739,0)</f>
        <v>0</v>
      </c>
      <c r="BG739" s="187">
        <f>IF(N739="zákl. přenesená",J739,0)</f>
        <v>0</v>
      </c>
      <c r="BH739" s="187">
        <f>IF(N739="sníž. přenesená",J739,0)</f>
        <v>0</v>
      </c>
      <c r="BI739" s="187">
        <f>IF(N739="nulová",J739,0)</f>
        <v>0</v>
      </c>
      <c r="BJ739" s="19" t="s">
        <v>83</v>
      </c>
      <c r="BK739" s="187">
        <f>ROUND(I739*H739,2)</f>
        <v>0</v>
      </c>
      <c r="BL739" s="19" t="s">
        <v>154</v>
      </c>
      <c r="BM739" s="186" t="s">
        <v>859</v>
      </c>
    </row>
    <row r="740" spans="1:47" s="2" customFormat="1" ht="11.25">
      <c r="A740" s="36"/>
      <c r="B740" s="37"/>
      <c r="C740" s="38"/>
      <c r="D740" s="188" t="s">
        <v>156</v>
      </c>
      <c r="E740" s="38"/>
      <c r="F740" s="189" t="s">
        <v>860</v>
      </c>
      <c r="G740" s="38"/>
      <c r="H740" s="38"/>
      <c r="I740" s="190"/>
      <c r="J740" s="38"/>
      <c r="K740" s="38"/>
      <c r="L740" s="41"/>
      <c r="M740" s="191"/>
      <c r="N740" s="192"/>
      <c r="O740" s="66"/>
      <c r="P740" s="66"/>
      <c r="Q740" s="66"/>
      <c r="R740" s="66"/>
      <c r="S740" s="66"/>
      <c r="T740" s="67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T740" s="19" t="s">
        <v>156</v>
      </c>
      <c r="AU740" s="19" t="s">
        <v>85</v>
      </c>
    </row>
    <row r="741" spans="2:51" s="14" customFormat="1" ht="11.25">
      <c r="B741" s="204"/>
      <c r="C741" s="205"/>
      <c r="D741" s="195" t="s">
        <v>158</v>
      </c>
      <c r="E741" s="206" t="s">
        <v>21</v>
      </c>
      <c r="F741" s="207" t="s">
        <v>837</v>
      </c>
      <c r="G741" s="205"/>
      <c r="H741" s="208">
        <v>56.283</v>
      </c>
      <c r="I741" s="209"/>
      <c r="J741" s="205"/>
      <c r="K741" s="205"/>
      <c r="L741" s="210"/>
      <c r="M741" s="211"/>
      <c r="N741" s="212"/>
      <c r="O741" s="212"/>
      <c r="P741" s="212"/>
      <c r="Q741" s="212"/>
      <c r="R741" s="212"/>
      <c r="S741" s="212"/>
      <c r="T741" s="213"/>
      <c r="AT741" s="214" t="s">
        <v>158</v>
      </c>
      <c r="AU741" s="214" t="s">
        <v>85</v>
      </c>
      <c r="AV741" s="14" t="s">
        <v>85</v>
      </c>
      <c r="AW741" s="14" t="s">
        <v>36</v>
      </c>
      <c r="AX741" s="14" t="s">
        <v>75</v>
      </c>
      <c r="AY741" s="214" t="s">
        <v>147</v>
      </c>
    </row>
    <row r="742" spans="2:51" s="15" customFormat="1" ht="11.25">
      <c r="B742" s="215"/>
      <c r="C742" s="216"/>
      <c r="D742" s="195" t="s">
        <v>158</v>
      </c>
      <c r="E742" s="217" t="s">
        <v>21</v>
      </c>
      <c r="F742" s="218" t="s">
        <v>161</v>
      </c>
      <c r="G742" s="216"/>
      <c r="H742" s="219">
        <v>56.283</v>
      </c>
      <c r="I742" s="220"/>
      <c r="J742" s="216"/>
      <c r="K742" s="216"/>
      <c r="L742" s="221"/>
      <c r="M742" s="222"/>
      <c r="N742" s="223"/>
      <c r="O742" s="223"/>
      <c r="P742" s="223"/>
      <c r="Q742" s="223"/>
      <c r="R742" s="223"/>
      <c r="S742" s="223"/>
      <c r="T742" s="224"/>
      <c r="AT742" s="225" t="s">
        <v>158</v>
      </c>
      <c r="AU742" s="225" t="s">
        <v>85</v>
      </c>
      <c r="AV742" s="15" t="s">
        <v>154</v>
      </c>
      <c r="AW742" s="15" t="s">
        <v>36</v>
      </c>
      <c r="AX742" s="15" t="s">
        <v>83</v>
      </c>
      <c r="AY742" s="225" t="s">
        <v>147</v>
      </c>
    </row>
    <row r="743" spans="1:65" s="2" customFormat="1" ht="24.2" customHeight="1">
      <c r="A743" s="36"/>
      <c r="B743" s="37"/>
      <c r="C743" s="175" t="s">
        <v>861</v>
      </c>
      <c r="D743" s="175" t="s">
        <v>149</v>
      </c>
      <c r="E743" s="176" t="s">
        <v>862</v>
      </c>
      <c r="F743" s="177" t="s">
        <v>863</v>
      </c>
      <c r="G743" s="178" t="s">
        <v>346</v>
      </c>
      <c r="H743" s="179">
        <v>49.98</v>
      </c>
      <c r="I743" s="180"/>
      <c r="J743" s="181">
        <f>ROUND(I743*H743,2)</f>
        <v>0</v>
      </c>
      <c r="K743" s="177" t="s">
        <v>153</v>
      </c>
      <c r="L743" s="41"/>
      <c r="M743" s="182" t="s">
        <v>21</v>
      </c>
      <c r="N743" s="183" t="s">
        <v>46</v>
      </c>
      <c r="O743" s="66"/>
      <c r="P743" s="184">
        <f>O743*H743</f>
        <v>0</v>
      </c>
      <c r="Q743" s="184">
        <v>2.1E-05</v>
      </c>
      <c r="R743" s="184">
        <f>Q743*H743</f>
        <v>0.0010495799999999998</v>
      </c>
      <c r="S743" s="184">
        <v>0</v>
      </c>
      <c r="T743" s="185">
        <f>S743*H743</f>
        <v>0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186" t="s">
        <v>154</v>
      </c>
      <c r="AT743" s="186" t="s">
        <v>149</v>
      </c>
      <c r="AU743" s="186" t="s">
        <v>85</v>
      </c>
      <c r="AY743" s="19" t="s">
        <v>147</v>
      </c>
      <c r="BE743" s="187">
        <f>IF(N743="základní",J743,0)</f>
        <v>0</v>
      </c>
      <c r="BF743" s="187">
        <f>IF(N743="snížená",J743,0)</f>
        <v>0</v>
      </c>
      <c r="BG743" s="187">
        <f>IF(N743="zákl. přenesená",J743,0)</f>
        <v>0</v>
      </c>
      <c r="BH743" s="187">
        <f>IF(N743="sníž. přenesená",J743,0)</f>
        <v>0</v>
      </c>
      <c r="BI743" s="187">
        <f>IF(N743="nulová",J743,0)</f>
        <v>0</v>
      </c>
      <c r="BJ743" s="19" t="s">
        <v>83</v>
      </c>
      <c r="BK743" s="187">
        <f>ROUND(I743*H743,2)</f>
        <v>0</v>
      </c>
      <c r="BL743" s="19" t="s">
        <v>154</v>
      </c>
      <c r="BM743" s="186" t="s">
        <v>864</v>
      </c>
    </row>
    <row r="744" spans="1:47" s="2" customFormat="1" ht="11.25">
      <c r="A744" s="36"/>
      <c r="B744" s="37"/>
      <c r="C744" s="38"/>
      <c r="D744" s="188" t="s">
        <v>156</v>
      </c>
      <c r="E744" s="38"/>
      <c r="F744" s="189" t="s">
        <v>865</v>
      </c>
      <c r="G744" s="38"/>
      <c r="H744" s="38"/>
      <c r="I744" s="190"/>
      <c r="J744" s="38"/>
      <c r="K744" s="38"/>
      <c r="L744" s="41"/>
      <c r="M744" s="191"/>
      <c r="N744" s="192"/>
      <c r="O744" s="66"/>
      <c r="P744" s="66"/>
      <c r="Q744" s="66"/>
      <c r="R744" s="66"/>
      <c r="S744" s="66"/>
      <c r="T744" s="67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T744" s="19" t="s">
        <v>156</v>
      </c>
      <c r="AU744" s="19" t="s">
        <v>85</v>
      </c>
    </row>
    <row r="745" spans="2:51" s="13" customFormat="1" ht="11.25">
      <c r="B745" s="193"/>
      <c r="C745" s="194"/>
      <c r="D745" s="195" t="s">
        <v>158</v>
      </c>
      <c r="E745" s="196" t="s">
        <v>21</v>
      </c>
      <c r="F745" s="197" t="s">
        <v>582</v>
      </c>
      <c r="G745" s="194"/>
      <c r="H745" s="196" t="s">
        <v>21</v>
      </c>
      <c r="I745" s="198"/>
      <c r="J745" s="194"/>
      <c r="K745" s="194"/>
      <c r="L745" s="199"/>
      <c r="M745" s="200"/>
      <c r="N745" s="201"/>
      <c r="O745" s="201"/>
      <c r="P745" s="201"/>
      <c r="Q745" s="201"/>
      <c r="R745" s="201"/>
      <c r="S745" s="201"/>
      <c r="T745" s="202"/>
      <c r="AT745" s="203" t="s">
        <v>158</v>
      </c>
      <c r="AU745" s="203" t="s">
        <v>85</v>
      </c>
      <c r="AV745" s="13" t="s">
        <v>83</v>
      </c>
      <c r="AW745" s="13" t="s">
        <v>36</v>
      </c>
      <c r="AX745" s="13" t="s">
        <v>75</v>
      </c>
      <c r="AY745" s="203" t="s">
        <v>147</v>
      </c>
    </row>
    <row r="746" spans="2:51" s="13" customFormat="1" ht="11.25">
      <c r="B746" s="193"/>
      <c r="C746" s="194"/>
      <c r="D746" s="195" t="s">
        <v>158</v>
      </c>
      <c r="E746" s="196" t="s">
        <v>21</v>
      </c>
      <c r="F746" s="197" t="s">
        <v>866</v>
      </c>
      <c r="G746" s="194"/>
      <c r="H746" s="196" t="s">
        <v>21</v>
      </c>
      <c r="I746" s="198"/>
      <c r="J746" s="194"/>
      <c r="K746" s="194"/>
      <c r="L746" s="199"/>
      <c r="M746" s="200"/>
      <c r="N746" s="201"/>
      <c r="O746" s="201"/>
      <c r="P746" s="201"/>
      <c r="Q746" s="201"/>
      <c r="R746" s="201"/>
      <c r="S746" s="201"/>
      <c r="T746" s="202"/>
      <c r="AT746" s="203" t="s">
        <v>158</v>
      </c>
      <c r="AU746" s="203" t="s">
        <v>85</v>
      </c>
      <c r="AV746" s="13" t="s">
        <v>83</v>
      </c>
      <c r="AW746" s="13" t="s">
        <v>36</v>
      </c>
      <c r="AX746" s="13" t="s">
        <v>75</v>
      </c>
      <c r="AY746" s="203" t="s">
        <v>147</v>
      </c>
    </row>
    <row r="747" spans="2:51" s="14" customFormat="1" ht="11.25">
      <c r="B747" s="204"/>
      <c r="C747" s="205"/>
      <c r="D747" s="195" t="s">
        <v>158</v>
      </c>
      <c r="E747" s="206" t="s">
        <v>21</v>
      </c>
      <c r="F747" s="207" t="s">
        <v>867</v>
      </c>
      <c r="G747" s="205"/>
      <c r="H747" s="208">
        <v>13.01</v>
      </c>
      <c r="I747" s="209"/>
      <c r="J747" s="205"/>
      <c r="K747" s="205"/>
      <c r="L747" s="210"/>
      <c r="M747" s="211"/>
      <c r="N747" s="212"/>
      <c r="O747" s="212"/>
      <c r="P747" s="212"/>
      <c r="Q747" s="212"/>
      <c r="R747" s="212"/>
      <c r="S747" s="212"/>
      <c r="T747" s="213"/>
      <c r="AT747" s="214" t="s">
        <v>158</v>
      </c>
      <c r="AU747" s="214" t="s">
        <v>85</v>
      </c>
      <c r="AV747" s="14" t="s">
        <v>85</v>
      </c>
      <c r="AW747" s="14" t="s">
        <v>36</v>
      </c>
      <c r="AX747" s="14" t="s">
        <v>75</v>
      </c>
      <c r="AY747" s="214" t="s">
        <v>147</v>
      </c>
    </row>
    <row r="748" spans="2:51" s="14" customFormat="1" ht="11.25">
      <c r="B748" s="204"/>
      <c r="C748" s="205"/>
      <c r="D748" s="195" t="s">
        <v>158</v>
      </c>
      <c r="E748" s="206" t="s">
        <v>21</v>
      </c>
      <c r="F748" s="207" t="s">
        <v>868</v>
      </c>
      <c r="G748" s="205"/>
      <c r="H748" s="208">
        <v>-1</v>
      </c>
      <c r="I748" s="209"/>
      <c r="J748" s="205"/>
      <c r="K748" s="205"/>
      <c r="L748" s="210"/>
      <c r="M748" s="211"/>
      <c r="N748" s="212"/>
      <c r="O748" s="212"/>
      <c r="P748" s="212"/>
      <c r="Q748" s="212"/>
      <c r="R748" s="212"/>
      <c r="S748" s="212"/>
      <c r="T748" s="213"/>
      <c r="AT748" s="214" t="s">
        <v>158</v>
      </c>
      <c r="AU748" s="214" t="s">
        <v>85</v>
      </c>
      <c r="AV748" s="14" t="s">
        <v>85</v>
      </c>
      <c r="AW748" s="14" t="s">
        <v>36</v>
      </c>
      <c r="AX748" s="14" t="s">
        <v>75</v>
      </c>
      <c r="AY748" s="214" t="s">
        <v>147</v>
      </c>
    </row>
    <row r="749" spans="2:51" s="16" customFormat="1" ht="11.25">
      <c r="B749" s="226"/>
      <c r="C749" s="227"/>
      <c r="D749" s="195" t="s">
        <v>158</v>
      </c>
      <c r="E749" s="228" t="s">
        <v>21</v>
      </c>
      <c r="F749" s="229" t="s">
        <v>196</v>
      </c>
      <c r="G749" s="227"/>
      <c r="H749" s="230">
        <v>12.01</v>
      </c>
      <c r="I749" s="231"/>
      <c r="J749" s="227"/>
      <c r="K749" s="227"/>
      <c r="L749" s="232"/>
      <c r="M749" s="233"/>
      <c r="N749" s="234"/>
      <c r="O749" s="234"/>
      <c r="P749" s="234"/>
      <c r="Q749" s="234"/>
      <c r="R749" s="234"/>
      <c r="S749" s="234"/>
      <c r="T749" s="235"/>
      <c r="AT749" s="236" t="s">
        <v>158</v>
      </c>
      <c r="AU749" s="236" t="s">
        <v>85</v>
      </c>
      <c r="AV749" s="16" t="s">
        <v>170</v>
      </c>
      <c r="AW749" s="16" t="s">
        <v>36</v>
      </c>
      <c r="AX749" s="16" t="s">
        <v>75</v>
      </c>
      <c r="AY749" s="236" t="s">
        <v>147</v>
      </c>
    </row>
    <row r="750" spans="2:51" s="13" customFormat="1" ht="11.25">
      <c r="B750" s="193"/>
      <c r="C750" s="194"/>
      <c r="D750" s="195" t="s">
        <v>158</v>
      </c>
      <c r="E750" s="196" t="s">
        <v>21</v>
      </c>
      <c r="F750" s="197" t="s">
        <v>869</v>
      </c>
      <c r="G750" s="194"/>
      <c r="H750" s="196" t="s">
        <v>21</v>
      </c>
      <c r="I750" s="198"/>
      <c r="J750" s="194"/>
      <c r="K750" s="194"/>
      <c r="L750" s="199"/>
      <c r="M750" s="200"/>
      <c r="N750" s="201"/>
      <c r="O750" s="201"/>
      <c r="P750" s="201"/>
      <c r="Q750" s="201"/>
      <c r="R750" s="201"/>
      <c r="S750" s="201"/>
      <c r="T750" s="202"/>
      <c r="AT750" s="203" t="s">
        <v>158</v>
      </c>
      <c r="AU750" s="203" t="s">
        <v>85</v>
      </c>
      <c r="AV750" s="13" t="s">
        <v>83</v>
      </c>
      <c r="AW750" s="13" t="s">
        <v>36</v>
      </c>
      <c r="AX750" s="13" t="s">
        <v>75</v>
      </c>
      <c r="AY750" s="203" t="s">
        <v>147</v>
      </c>
    </row>
    <row r="751" spans="2:51" s="14" customFormat="1" ht="11.25">
      <c r="B751" s="204"/>
      <c r="C751" s="205"/>
      <c r="D751" s="195" t="s">
        <v>158</v>
      </c>
      <c r="E751" s="206" t="s">
        <v>21</v>
      </c>
      <c r="F751" s="207" t="s">
        <v>870</v>
      </c>
      <c r="G751" s="205"/>
      <c r="H751" s="208">
        <v>10.56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158</v>
      </c>
      <c r="AU751" s="214" t="s">
        <v>85</v>
      </c>
      <c r="AV751" s="14" t="s">
        <v>85</v>
      </c>
      <c r="AW751" s="14" t="s">
        <v>36</v>
      </c>
      <c r="AX751" s="14" t="s">
        <v>75</v>
      </c>
      <c r="AY751" s="214" t="s">
        <v>147</v>
      </c>
    </row>
    <row r="752" spans="2:51" s="14" customFormat="1" ht="11.25">
      <c r="B752" s="204"/>
      <c r="C752" s="205"/>
      <c r="D752" s="195" t="s">
        <v>158</v>
      </c>
      <c r="E752" s="206" t="s">
        <v>21</v>
      </c>
      <c r="F752" s="207" t="s">
        <v>871</v>
      </c>
      <c r="G752" s="205"/>
      <c r="H752" s="208">
        <v>0.46</v>
      </c>
      <c r="I752" s="209"/>
      <c r="J752" s="205"/>
      <c r="K752" s="205"/>
      <c r="L752" s="210"/>
      <c r="M752" s="211"/>
      <c r="N752" s="212"/>
      <c r="O752" s="212"/>
      <c r="P752" s="212"/>
      <c r="Q752" s="212"/>
      <c r="R752" s="212"/>
      <c r="S752" s="212"/>
      <c r="T752" s="213"/>
      <c r="AT752" s="214" t="s">
        <v>158</v>
      </c>
      <c r="AU752" s="214" t="s">
        <v>85</v>
      </c>
      <c r="AV752" s="14" t="s">
        <v>85</v>
      </c>
      <c r="AW752" s="14" t="s">
        <v>36</v>
      </c>
      <c r="AX752" s="14" t="s">
        <v>75</v>
      </c>
      <c r="AY752" s="214" t="s">
        <v>147</v>
      </c>
    </row>
    <row r="753" spans="2:51" s="14" customFormat="1" ht="11.25">
      <c r="B753" s="204"/>
      <c r="C753" s="205"/>
      <c r="D753" s="195" t="s">
        <v>158</v>
      </c>
      <c r="E753" s="206" t="s">
        <v>21</v>
      </c>
      <c r="F753" s="207" t="s">
        <v>872</v>
      </c>
      <c r="G753" s="205"/>
      <c r="H753" s="208">
        <v>-1</v>
      </c>
      <c r="I753" s="209"/>
      <c r="J753" s="205"/>
      <c r="K753" s="205"/>
      <c r="L753" s="210"/>
      <c r="M753" s="211"/>
      <c r="N753" s="212"/>
      <c r="O753" s="212"/>
      <c r="P753" s="212"/>
      <c r="Q753" s="212"/>
      <c r="R753" s="212"/>
      <c r="S753" s="212"/>
      <c r="T753" s="213"/>
      <c r="AT753" s="214" t="s">
        <v>158</v>
      </c>
      <c r="AU753" s="214" t="s">
        <v>85</v>
      </c>
      <c r="AV753" s="14" t="s">
        <v>85</v>
      </c>
      <c r="AW753" s="14" t="s">
        <v>36</v>
      </c>
      <c r="AX753" s="14" t="s">
        <v>75</v>
      </c>
      <c r="AY753" s="214" t="s">
        <v>147</v>
      </c>
    </row>
    <row r="754" spans="2:51" s="16" customFormat="1" ht="11.25">
      <c r="B754" s="226"/>
      <c r="C754" s="227"/>
      <c r="D754" s="195" t="s">
        <v>158</v>
      </c>
      <c r="E754" s="228" t="s">
        <v>21</v>
      </c>
      <c r="F754" s="229" t="s">
        <v>196</v>
      </c>
      <c r="G754" s="227"/>
      <c r="H754" s="230">
        <v>10.020000000000001</v>
      </c>
      <c r="I754" s="231"/>
      <c r="J754" s="227"/>
      <c r="K754" s="227"/>
      <c r="L754" s="232"/>
      <c r="M754" s="233"/>
      <c r="N754" s="234"/>
      <c r="O754" s="234"/>
      <c r="P754" s="234"/>
      <c r="Q754" s="234"/>
      <c r="R754" s="234"/>
      <c r="S754" s="234"/>
      <c r="T754" s="235"/>
      <c r="AT754" s="236" t="s">
        <v>158</v>
      </c>
      <c r="AU754" s="236" t="s">
        <v>85</v>
      </c>
      <c r="AV754" s="16" t="s">
        <v>170</v>
      </c>
      <c r="AW754" s="16" t="s">
        <v>36</v>
      </c>
      <c r="AX754" s="16" t="s">
        <v>75</v>
      </c>
      <c r="AY754" s="236" t="s">
        <v>147</v>
      </c>
    </row>
    <row r="755" spans="2:51" s="13" customFormat="1" ht="11.25">
      <c r="B755" s="193"/>
      <c r="C755" s="194"/>
      <c r="D755" s="195" t="s">
        <v>158</v>
      </c>
      <c r="E755" s="196" t="s">
        <v>21</v>
      </c>
      <c r="F755" s="197" t="s">
        <v>850</v>
      </c>
      <c r="G755" s="194"/>
      <c r="H755" s="196" t="s">
        <v>21</v>
      </c>
      <c r="I755" s="198"/>
      <c r="J755" s="194"/>
      <c r="K755" s="194"/>
      <c r="L755" s="199"/>
      <c r="M755" s="200"/>
      <c r="N755" s="201"/>
      <c r="O755" s="201"/>
      <c r="P755" s="201"/>
      <c r="Q755" s="201"/>
      <c r="R755" s="201"/>
      <c r="S755" s="201"/>
      <c r="T755" s="202"/>
      <c r="AT755" s="203" t="s">
        <v>158</v>
      </c>
      <c r="AU755" s="203" t="s">
        <v>85</v>
      </c>
      <c r="AV755" s="13" t="s">
        <v>83</v>
      </c>
      <c r="AW755" s="13" t="s">
        <v>36</v>
      </c>
      <c r="AX755" s="13" t="s">
        <v>75</v>
      </c>
      <c r="AY755" s="203" t="s">
        <v>147</v>
      </c>
    </row>
    <row r="756" spans="2:51" s="14" customFormat="1" ht="11.25">
      <c r="B756" s="204"/>
      <c r="C756" s="205"/>
      <c r="D756" s="195" t="s">
        <v>158</v>
      </c>
      <c r="E756" s="206" t="s">
        <v>21</v>
      </c>
      <c r="F756" s="207" t="s">
        <v>873</v>
      </c>
      <c r="G756" s="205"/>
      <c r="H756" s="208">
        <v>8.96</v>
      </c>
      <c r="I756" s="209"/>
      <c r="J756" s="205"/>
      <c r="K756" s="205"/>
      <c r="L756" s="210"/>
      <c r="M756" s="211"/>
      <c r="N756" s="212"/>
      <c r="O756" s="212"/>
      <c r="P756" s="212"/>
      <c r="Q756" s="212"/>
      <c r="R756" s="212"/>
      <c r="S756" s="212"/>
      <c r="T756" s="213"/>
      <c r="AT756" s="214" t="s">
        <v>158</v>
      </c>
      <c r="AU756" s="214" t="s">
        <v>85</v>
      </c>
      <c r="AV756" s="14" t="s">
        <v>85</v>
      </c>
      <c r="AW756" s="14" t="s">
        <v>36</v>
      </c>
      <c r="AX756" s="14" t="s">
        <v>75</v>
      </c>
      <c r="AY756" s="214" t="s">
        <v>147</v>
      </c>
    </row>
    <row r="757" spans="2:51" s="14" customFormat="1" ht="11.25">
      <c r="B757" s="204"/>
      <c r="C757" s="205"/>
      <c r="D757" s="195" t="s">
        <v>158</v>
      </c>
      <c r="E757" s="206" t="s">
        <v>21</v>
      </c>
      <c r="F757" s="207" t="s">
        <v>874</v>
      </c>
      <c r="G757" s="205"/>
      <c r="H757" s="208">
        <v>-2</v>
      </c>
      <c r="I757" s="209"/>
      <c r="J757" s="205"/>
      <c r="K757" s="205"/>
      <c r="L757" s="210"/>
      <c r="M757" s="211"/>
      <c r="N757" s="212"/>
      <c r="O757" s="212"/>
      <c r="P757" s="212"/>
      <c r="Q757" s="212"/>
      <c r="R757" s="212"/>
      <c r="S757" s="212"/>
      <c r="T757" s="213"/>
      <c r="AT757" s="214" t="s">
        <v>158</v>
      </c>
      <c r="AU757" s="214" t="s">
        <v>85</v>
      </c>
      <c r="AV757" s="14" t="s">
        <v>85</v>
      </c>
      <c r="AW757" s="14" t="s">
        <v>36</v>
      </c>
      <c r="AX757" s="14" t="s">
        <v>75</v>
      </c>
      <c r="AY757" s="214" t="s">
        <v>147</v>
      </c>
    </row>
    <row r="758" spans="2:51" s="16" customFormat="1" ht="11.25">
      <c r="B758" s="226"/>
      <c r="C758" s="227"/>
      <c r="D758" s="195" t="s">
        <v>158</v>
      </c>
      <c r="E758" s="228" t="s">
        <v>21</v>
      </c>
      <c r="F758" s="229" t="s">
        <v>196</v>
      </c>
      <c r="G758" s="227"/>
      <c r="H758" s="230">
        <v>6.960000000000001</v>
      </c>
      <c r="I758" s="231"/>
      <c r="J758" s="227"/>
      <c r="K758" s="227"/>
      <c r="L758" s="232"/>
      <c r="M758" s="233"/>
      <c r="N758" s="234"/>
      <c r="O758" s="234"/>
      <c r="P758" s="234"/>
      <c r="Q758" s="234"/>
      <c r="R758" s="234"/>
      <c r="S758" s="234"/>
      <c r="T758" s="235"/>
      <c r="AT758" s="236" t="s">
        <v>158</v>
      </c>
      <c r="AU758" s="236" t="s">
        <v>85</v>
      </c>
      <c r="AV758" s="16" t="s">
        <v>170</v>
      </c>
      <c r="AW758" s="16" t="s">
        <v>36</v>
      </c>
      <c r="AX758" s="16" t="s">
        <v>75</v>
      </c>
      <c r="AY758" s="236" t="s">
        <v>147</v>
      </c>
    </row>
    <row r="759" spans="2:51" s="13" customFormat="1" ht="11.25">
      <c r="B759" s="193"/>
      <c r="C759" s="194"/>
      <c r="D759" s="195" t="s">
        <v>158</v>
      </c>
      <c r="E759" s="196" t="s">
        <v>21</v>
      </c>
      <c r="F759" s="197" t="s">
        <v>875</v>
      </c>
      <c r="G759" s="194"/>
      <c r="H759" s="196" t="s">
        <v>21</v>
      </c>
      <c r="I759" s="198"/>
      <c r="J759" s="194"/>
      <c r="K759" s="194"/>
      <c r="L759" s="199"/>
      <c r="M759" s="200"/>
      <c r="N759" s="201"/>
      <c r="O759" s="201"/>
      <c r="P759" s="201"/>
      <c r="Q759" s="201"/>
      <c r="R759" s="201"/>
      <c r="S759" s="201"/>
      <c r="T759" s="202"/>
      <c r="AT759" s="203" t="s">
        <v>158</v>
      </c>
      <c r="AU759" s="203" t="s">
        <v>85</v>
      </c>
      <c r="AV759" s="13" t="s">
        <v>83</v>
      </c>
      <c r="AW759" s="13" t="s">
        <v>36</v>
      </c>
      <c r="AX759" s="13" t="s">
        <v>75</v>
      </c>
      <c r="AY759" s="203" t="s">
        <v>147</v>
      </c>
    </row>
    <row r="760" spans="2:51" s="14" customFormat="1" ht="11.25">
      <c r="B760" s="204"/>
      <c r="C760" s="205"/>
      <c r="D760" s="195" t="s">
        <v>158</v>
      </c>
      <c r="E760" s="206" t="s">
        <v>21</v>
      </c>
      <c r="F760" s="207" t="s">
        <v>876</v>
      </c>
      <c r="G760" s="205"/>
      <c r="H760" s="208">
        <v>15.78</v>
      </c>
      <c r="I760" s="209"/>
      <c r="J760" s="205"/>
      <c r="K760" s="205"/>
      <c r="L760" s="210"/>
      <c r="M760" s="211"/>
      <c r="N760" s="212"/>
      <c r="O760" s="212"/>
      <c r="P760" s="212"/>
      <c r="Q760" s="212"/>
      <c r="R760" s="212"/>
      <c r="S760" s="212"/>
      <c r="T760" s="213"/>
      <c r="AT760" s="214" t="s">
        <v>158</v>
      </c>
      <c r="AU760" s="214" t="s">
        <v>85</v>
      </c>
      <c r="AV760" s="14" t="s">
        <v>85</v>
      </c>
      <c r="AW760" s="14" t="s">
        <v>36</v>
      </c>
      <c r="AX760" s="14" t="s">
        <v>75</v>
      </c>
      <c r="AY760" s="214" t="s">
        <v>147</v>
      </c>
    </row>
    <row r="761" spans="2:51" s="14" customFormat="1" ht="11.25">
      <c r="B761" s="204"/>
      <c r="C761" s="205"/>
      <c r="D761" s="195" t="s">
        <v>158</v>
      </c>
      <c r="E761" s="206" t="s">
        <v>21</v>
      </c>
      <c r="F761" s="207" t="s">
        <v>868</v>
      </c>
      <c r="G761" s="205"/>
      <c r="H761" s="208">
        <v>-1</v>
      </c>
      <c r="I761" s="209"/>
      <c r="J761" s="205"/>
      <c r="K761" s="205"/>
      <c r="L761" s="210"/>
      <c r="M761" s="211"/>
      <c r="N761" s="212"/>
      <c r="O761" s="212"/>
      <c r="P761" s="212"/>
      <c r="Q761" s="212"/>
      <c r="R761" s="212"/>
      <c r="S761" s="212"/>
      <c r="T761" s="213"/>
      <c r="AT761" s="214" t="s">
        <v>158</v>
      </c>
      <c r="AU761" s="214" t="s">
        <v>85</v>
      </c>
      <c r="AV761" s="14" t="s">
        <v>85</v>
      </c>
      <c r="AW761" s="14" t="s">
        <v>36</v>
      </c>
      <c r="AX761" s="14" t="s">
        <v>75</v>
      </c>
      <c r="AY761" s="214" t="s">
        <v>147</v>
      </c>
    </row>
    <row r="762" spans="2:51" s="16" customFormat="1" ht="11.25">
      <c r="B762" s="226"/>
      <c r="C762" s="227"/>
      <c r="D762" s="195" t="s">
        <v>158</v>
      </c>
      <c r="E762" s="228" t="s">
        <v>21</v>
      </c>
      <c r="F762" s="229" t="s">
        <v>196</v>
      </c>
      <c r="G762" s="227"/>
      <c r="H762" s="230">
        <v>14.78</v>
      </c>
      <c r="I762" s="231"/>
      <c r="J762" s="227"/>
      <c r="K762" s="227"/>
      <c r="L762" s="232"/>
      <c r="M762" s="233"/>
      <c r="N762" s="234"/>
      <c r="O762" s="234"/>
      <c r="P762" s="234"/>
      <c r="Q762" s="234"/>
      <c r="R762" s="234"/>
      <c r="S762" s="234"/>
      <c r="T762" s="235"/>
      <c r="AT762" s="236" t="s">
        <v>158</v>
      </c>
      <c r="AU762" s="236" t="s">
        <v>85</v>
      </c>
      <c r="AV762" s="16" t="s">
        <v>170</v>
      </c>
      <c r="AW762" s="16" t="s">
        <v>36</v>
      </c>
      <c r="AX762" s="16" t="s">
        <v>75</v>
      </c>
      <c r="AY762" s="236" t="s">
        <v>147</v>
      </c>
    </row>
    <row r="763" spans="2:51" s="13" customFormat="1" ht="11.25">
      <c r="B763" s="193"/>
      <c r="C763" s="194"/>
      <c r="D763" s="195" t="s">
        <v>158</v>
      </c>
      <c r="E763" s="196" t="s">
        <v>21</v>
      </c>
      <c r="F763" s="197" t="s">
        <v>712</v>
      </c>
      <c r="G763" s="194"/>
      <c r="H763" s="196" t="s">
        <v>21</v>
      </c>
      <c r="I763" s="198"/>
      <c r="J763" s="194"/>
      <c r="K763" s="194"/>
      <c r="L763" s="199"/>
      <c r="M763" s="200"/>
      <c r="N763" s="201"/>
      <c r="O763" s="201"/>
      <c r="P763" s="201"/>
      <c r="Q763" s="201"/>
      <c r="R763" s="201"/>
      <c r="S763" s="201"/>
      <c r="T763" s="202"/>
      <c r="AT763" s="203" t="s">
        <v>158</v>
      </c>
      <c r="AU763" s="203" t="s">
        <v>85</v>
      </c>
      <c r="AV763" s="13" t="s">
        <v>83</v>
      </c>
      <c r="AW763" s="13" t="s">
        <v>36</v>
      </c>
      <c r="AX763" s="13" t="s">
        <v>75</v>
      </c>
      <c r="AY763" s="203" t="s">
        <v>147</v>
      </c>
    </row>
    <row r="764" spans="2:51" s="14" customFormat="1" ht="11.25">
      <c r="B764" s="204"/>
      <c r="C764" s="205"/>
      <c r="D764" s="195" t="s">
        <v>158</v>
      </c>
      <c r="E764" s="206" t="s">
        <v>21</v>
      </c>
      <c r="F764" s="207" t="s">
        <v>877</v>
      </c>
      <c r="G764" s="205"/>
      <c r="H764" s="208">
        <v>6.21</v>
      </c>
      <c r="I764" s="209"/>
      <c r="J764" s="205"/>
      <c r="K764" s="205"/>
      <c r="L764" s="210"/>
      <c r="M764" s="211"/>
      <c r="N764" s="212"/>
      <c r="O764" s="212"/>
      <c r="P764" s="212"/>
      <c r="Q764" s="212"/>
      <c r="R764" s="212"/>
      <c r="S764" s="212"/>
      <c r="T764" s="213"/>
      <c r="AT764" s="214" t="s">
        <v>158</v>
      </c>
      <c r="AU764" s="214" t="s">
        <v>85</v>
      </c>
      <c r="AV764" s="14" t="s">
        <v>85</v>
      </c>
      <c r="AW764" s="14" t="s">
        <v>36</v>
      </c>
      <c r="AX764" s="14" t="s">
        <v>75</v>
      </c>
      <c r="AY764" s="214" t="s">
        <v>147</v>
      </c>
    </row>
    <row r="765" spans="2:51" s="16" customFormat="1" ht="11.25">
      <c r="B765" s="226"/>
      <c r="C765" s="227"/>
      <c r="D765" s="195" t="s">
        <v>158</v>
      </c>
      <c r="E765" s="228" t="s">
        <v>21</v>
      </c>
      <c r="F765" s="229" t="s">
        <v>196</v>
      </c>
      <c r="G765" s="227"/>
      <c r="H765" s="230">
        <v>6.21</v>
      </c>
      <c r="I765" s="231"/>
      <c r="J765" s="227"/>
      <c r="K765" s="227"/>
      <c r="L765" s="232"/>
      <c r="M765" s="233"/>
      <c r="N765" s="234"/>
      <c r="O765" s="234"/>
      <c r="P765" s="234"/>
      <c r="Q765" s="234"/>
      <c r="R765" s="234"/>
      <c r="S765" s="234"/>
      <c r="T765" s="235"/>
      <c r="AT765" s="236" t="s">
        <v>158</v>
      </c>
      <c r="AU765" s="236" t="s">
        <v>85</v>
      </c>
      <c r="AV765" s="16" t="s">
        <v>170</v>
      </c>
      <c r="AW765" s="16" t="s">
        <v>36</v>
      </c>
      <c r="AX765" s="16" t="s">
        <v>75</v>
      </c>
      <c r="AY765" s="236" t="s">
        <v>147</v>
      </c>
    </row>
    <row r="766" spans="2:51" s="15" customFormat="1" ht="11.25">
      <c r="B766" s="215"/>
      <c r="C766" s="216"/>
      <c r="D766" s="195" t="s">
        <v>158</v>
      </c>
      <c r="E766" s="217" t="s">
        <v>21</v>
      </c>
      <c r="F766" s="218" t="s">
        <v>161</v>
      </c>
      <c r="G766" s="216"/>
      <c r="H766" s="219">
        <v>49.980000000000004</v>
      </c>
      <c r="I766" s="220"/>
      <c r="J766" s="216"/>
      <c r="K766" s="216"/>
      <c r="L766" s="221"/>
      <c r="M766" s="222"/>
      <c r="N766" s="223"/>
      <c r="O766" s="223"/>
      <c r="P766" s="223"/>
      <c r="Q766" s="223"/>
      <c r="R766" s="223"/>
      <c r="S766" s="223"/>
      <c r="T766" s="224"/>
      <c r="AT766" s="225" t="s">
        <v>158</v>
      </c>
      <c r="AU766" s="225" t="s">
        <v>85</v>
      </c>
      <c r="AV766" s="15" t="s">
        <v>154</v>
      </c>
      <c r="AW766" s="15" t="s">
        <v>36</v>
      </c>
      <c r="AX766" s="15" t="s">
        <v>83</v>
      </c>
      <c r="AY766" s="225" t="s">
        <v>147</v>
      </c>
    </row>
    <row r="767" spans="1:65" s="2" customFormat="1" ht="24.2" customHeight="1">
      <c r="A767" s="36"/>
      <c r="B767" s="37"/>
      <c r="C767" s="175" t="s">
        <v>878</v>
      </c>
      <c r="D767" s="175" t="s">
        <v>149</v>
      </c>
      <c r="E767" s="176" t="s">
        <v>879</v>
      </c>
      <c r="F767" s="177" t="s">
        <v>880</v>
      </c>
      <c r="G767" s="178" t="s">
        <v>304</v>
      </c>
      <c r="H767" s="179">
        <v>5</v>
      </c>
      <c r="I767" s="180"/>
      <c r="J767" s="181">
        <f>ROUND(I767*H767,2)</f>
        <v>0</v>
      </c>
      <c r="K767" s="177" t="s">
        <v>153</v>
      </c>
      <c r="L767" s="41"/>
      <c r="M767" s="182" t="s">
        <v>21</v>
      </c>
      <c r="N767" s="183" t="s">
        <v>46</v>
      </c>
      <c r="O767" s="66"/>
      <c r="P767" s="184">
        <f>O767*H767</f>
        <v>0</v>
      </c>
      <c r="Q767" s="184">
        <v>0.4417</v>
      </c>
      <c r="R767" s="184">
        <f>Q767*H767</f>
        <v>2.2085</v>
      </c>
      <c r="S767" s="184">
        <v>0</v>
      </c>
      <c r="T767" s="185">
        <f>S767*H767</f>
        <v>0</v>
      </c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R767" s="186" t="s">
        <v>154</v>
      </c>
      <c r="AT767" s="186" t="s">
        <v>149</v>
      </c>
      <c r="AU767" s="186" t="s">
        <v>85</v>
      </c>
      <c r="AY767" s="19" t="s">
        <v>147</v>
      </c>
      <c r="BE767" s="187">
        <f>IF(N767="základní",J767,0)</f>
        <v>0</v>
      </c>
      <c r="BF767" s="187">
        <f>IF(N767="snížená",J767,0)</f>
        <v>0</v>
      </c>
      <c r="BG767" s="187">
        <f>IF(N767="zákl. přenesená",J767,0)</f>
        <v>0</v>
      </c>
      <c r="BH767" s="187">
        <f>IF(N767="sníž. přenesená",J767,0)</f>
        <v>0</v>
      </c>
      <c r="BI767" s="187">
        <f>IF(N767="nulová",J767,0)</f>
        <v>0</v>
      </c>
      <c r="BJ767" s="19" t="s">
        <v>83</v>
      </c>
      <c r="BK767" s="187">
        <f>ROUND(I767*H767,2)</f>
        <v>0</v>
      </c>
      <c r="BL767" s="19" t="s">
        <v>154</v>
      </c>
      <c r="BM767" s="186" t="s">
        <v>881</v>
      </c>
    </row>
    <row r="768" spans="1:47" s="2" customFormat="1" ht="11.25">
      <c r="A768" s="36"/>
      <c r="B768" s="37"/>
      <c r="C768" s="38"/>
      <c r="D768" s="188" t="s">
        <v>156</v>
      </c>
      <c r="E768" s="38"/>
      <c r="F768" s="189" t="s">
        <v>882</v>
      </c>
      <c r="G768" s="38"/>
      <c r="H768" s="38"/>
      <c r="I768" s="190"/>
      <c r="J768" s="38"/>
      <c r="K768" s="38"/>
      <c r="L768" s="41"/>
      <c r="M768" s="191"/>
      <c r="N768" s="192"/>
      <c r="O768" s="66"/>
      <c r="P768" s="66"/>
      <c r="Q768" s="66"/>
      <c r="R768" s="66"/>
      <c r="S768" s="66"/>
      <c r="T768" s="67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T768" s="19" t="s">
        <v>156</v>
      </c>
      <c r="AU768" s="19" t="s">
        <v>85</v>
      </c>
    </row>
    <row r="769" spans="1:65" s="2" customFormat="1" ht="21.75" customHeight="1">
      <c r="A769" s="36"/>
      <c r="B769" s="37"/>
      <c r="C769" s="237" t="s">
        <v>883</v>
      </c>
      <c r="D769" s="237" t="s">
        <v>219</v>
      </c>
      <c r="E769" s="238" t="s">
        <v>884</v>
      </c>
      <c r="F769" s="239" t="s">
        <v>885</v>
      </c>
      <c r="G769" s="240" t="s">
        <v>304</v>
      </c>
      <c r="H769" s="241">
        <v>3</v>
      </c>
      <c r="I769" s="242"/>
      <c r="J769" s="243">
        <f>ROUND(I769*H769,2)</f>
        <v>0</v>
      </c>
      <c r="K769" s="239" t="s">
        <v>305</v>
      </c>
      <c r="L769" s="244"/>
      <c r="M769" s="245" t="s">
        <v>21</v>
      </c>
      <c r="N769" s="246" t="s">
        <v>46</v>
      </c>
      <c r="O769" s="66"/>
      <c r="P769" s="184">
        <f>O769*H769</f>
        <v>0</v>
      </c>
      <c r="Q769" s="184">
        <v>0.01272</v>
      </c>
      <c r="R769" s="184">
        <f>Q769*H769</f>
        <v>0.03816</v>
      </c>
      <c r="S769" s="184">
        <v>0</v>
      </c>
      <c r="T769" s="185">
        <f>S769*H769</f>
        <v>0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186" t="s">
        <v>218</v>
      </c>
      <c r="AT769" s="186" t="s">
        <v>219</v>
      </c>
      <c r="AU769" s="186" t="s">
        <v>85</v>
      </c>
      <c r="AY769" s="19" t="s">
        <v>147</v>
      </c>
      <c r="BE769" s="187">
        <f>IF(N769="základní",J769,0)</f>
        <v>0</v>
      </c>
      <c r="BF769" s="187">
        <f>IF(N769="snížená",J769,0)</f>
        <v>0</v>
      </c>
      <c r="BG769" s="187">
        <f>IF(N769="zákl. přenesená",J769,0)</f>
        <v>0</v>
      </c>
      <c r="BH769" s="187">
        <f>IF(N769="sníž. přenesená",J769,0)</f>
        <v>0</v>
      </c>
      <c r="BI769" s="187">
        <f>IF(N769="nulová",J769,0)</f>
        <v>0</v>
      </c>
      <c r="BJ769" s="19" t="s">
        <v>83</v>
      </c>
      <c r="BK769" s="187">
        <f>ROUND(I769*H769,2)</f>
        <v>0</v>
      </c>
      <c r="BL769" s="19" t="s">
        <v>154</v>
      </c>
      <c r="BM769" s="186" t="s">
        <v>886</v>
      </c>
    </row>
    <row r="770" spans="2:51" s="13" customFormat="1" ht="11.25">
      <c r="B770" s="193"/>
      <c r="C770" s="194"/>
      <c r="D770" s="195" t="s">
        <v>158</v>
      </c>
      <c r="E770" s="196" t="s">
        <v>21</v>
      </c>
      <c r="F770" s="197" t="s">
        <v>582</v>
      </c>
      <c r="G770" s="194"/>
      <c r="H770" s="196" t="s">
        <v>21</v>
      </c>
      <c r="I770" s="198"/>
      <c r="J770" s="194"/>
      <c r="K770" s="194"/>
      <c r="L770" s="199"/>
      <c r="M770" s="200"/>
      <c r="N770" s="201"/>
      <c r="O770" s="201"/>
      <c r="P770" s="201"/>
      <c r="Q770" s="201"/>
      <c r="R770" s="201"/>
      <c r="S770" s="201"/>
      <c r="T770" s="202"/>
      <c r="AT770" s="203" t="s">
        <v>158</v>
      </c>
      <c r="AU770" s="203" t="s">
        <v>85</v>
      </c>
      <c r="AV770" s="13" t="s">
        <v>83</v>
      </c>
      <c r="AW770" s="13" t="s">
        <v>36</v>
      </c>
      <c r="AX770" s="13" t="s">
        <v>75</v>
      </c>
      <c r="AY770" s="203" t="s">
        <v>147</v>
      </c>
    </row>
    <row r="771" spans="2:51" s="14" customFormat="1" ht="11.25">
      <c r="B771" s="204"/>
      <c r="C771" s="205"/>
      <c r="D771" s="195" t="s">
        <v>158</v>
      </c>
      <c r="E771" s="206" t="s">
        <v>21</v>
      </c>
      <c r="F771" s="207" t="s">
        <v>887</v>
      </c>
      <c r="G771" s="205"/>
      <c r="H771" s="208">
        <v>3</v>
      </c>
      <c r="I771" s="209"/>
      <c r="J771" s="205"/>
      <c r="K771" s="205"/>
      <c r="L771" s="210"/>
      <c r="M771" s="211"/>
      <c r="N771" s="212"/>
      <c r="O771" s="212"/>
      <c r="P771" s="212"/>
      <c r="Q771" s="212"/>
      <c r="R771" s="212"/>
      <c r="S771" s="212"/>
      <c r="T771" s="213"/>
      <c r="AT771" s="214" t="s">
        <v>158</v>
      </c>
      <c r="AU771" s="214" t="s">
        <v>85</v>
      </c>
      <c r="AV771" s="14" t="s">
        <v>85</v>
      </c>
      <c r="AW771" s="14" t="s">
        <v>36</v>
      </c>
      <c r="AX771" s="14" t="s">
        <v>75</v>
      </c>
      <c r="AY771" s="214" t="s">
        <v>147</v>
      </c>
    </row>
    <row r="772" spans="2:51" s="15" customFormat="1" ht="11.25">
      <c r="B772" s="215"/>
      <c r="C772" s="216"/>
      <c r="D772" s="195" t="s">
        <v>158</v>
      </c>
      <c r="E772" s="217" t="s">
        <v>21</v>
      </c>
      <c r="F772" s="218" t="s">
        <v>161</v>
      </c>
      <c r="G772" s="216"/>
      <c r="H772" s="219">
        <v>3</v>
      </c>
      <c r="I772" s="220"/>
      <c r="J772" s="216"/>
      <c r="K772" s="216"/>
      <c r="L772" s="221"/>
      <c r="M772" s="222"/>
      <c r="N772" s="223"/>
      <c r="O772" s="223"/>
      <c r="P772" s="223"/>
      <c r="Q772" s="223"/>
      <c r="R772" s="223"/>
      <c r="S772" s="223"/>
      <c r="T772" s="224"/>
      <c r="AT772" s="225" t="s">
        <v>158</v>
      </c>
      <c r="AU772" s="225" t="s">
        <v>85</v>
      </c>
      <c r="AV772" s="15" t="s">
        <v>154</v>
      </c>
      <c r="AW772" s="15" t="s">
        <v>36</v>
      </c>
      <c r="AX772" s="15" t="s">
        <v>83</v>
      </c>
      <c r="AY772" s="225" t="s">
        <v>147</v>
      </c>
    </row>
    <row r="773" spans="1:65" s="2" customFormat="1" ht="21.75" customHeight="1">
      <c r="A773" s="36"/>
      <c r="B773" s="37"/>
      <c r="C773" s="237" t="s">
        <v>888</v>
      </c>
      <c r="D773" s="237" t="s">
        <v>219</v>
      </c>
      <c r="E773" s="238" t="s">
        <v>889</v>
      </c>
      <c r="F773" s="239" t="s">
        <v>890</v>
      </c>
      <c r="G773" s="240" t="s">
        <v>304</v>
      </c>
      <c r="H773" s="241">
        <v>2</v>
      </c>
      <c r="I773" s="242"/>
      <c r="J773" s="243">
        <f>ROUND(I773*H773,2)</f>
        <v>0</v>
      </c>
      <c r="K773" s="239" t="s">
        <v>153</v>
      </c>
      <c r="L773" s="244"/>
      <c r="M773" s="245" t="s">
        <v>21</v>
      </c>
      <c r="N773" s="246" t="s">
        <v>46</v>
      </c>
      <c r="O773" s="66"/>
      <c r="P773" s="184">
        <f>O773*H773</f>
        <v>0</v>
      </c>
      <c r="Q773" s="184">
        <v>0.01553</v>
      </c>
      <c r="R773" s="184">
        <f>Q773*H773</f>
        <v>0.03106</v>
      </c>
      <c r="S773" s="184">
        <v>0</v>
      </c>
      <c r="T773" s="185">
        <f>S773*H773</f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186" t="s">
        <v>218</v>
      </c>
      <c r="AT773" s="186" t="s">
        <v>219</v>
      </c>
      <c r="AU773" s="186" t="s">
        <v>85</v>
      </c>
      <c r="AY773" s="19" t="s">
        <v>147</v>
      </c>
      <c r="BE773" s="187">
        <f>IF(N773="základní",J773,0)</f>
        <v>0</v>
      </c>
      <c r="BF773" s="187">
        <f>IF(N773="snížená",J773,0)</f>
        <v>0</v>
      </c>
      <c r="BG773" s="187">
        <f>IF(N773="zákl. přenesená",J773,0)</f>
        <v>0</v>
      </c>
      <c r="BH773" s="187">
        <f>IF(N773="sníž. přenesená",J773,0)</f>
        <v>0</v>
      </c>
      <c r="BI773" s="187">
        <f>IF(N773="nulová",J773,0)</f>
        <v>0</v>
      </c>
      <c r="BJ773" s="19" t="s">
        <v>83</v>
      </c>
      <c r="BK773" s="187">
        <f>ROUND(I773*H773,2)</f>
        <v>0</v>
      </c>
      <c r="BL773" s="19" t="s">
        <v>154</v>
      </c>
      <c r="BM773" s="186" t="s">
        <v>891</v>
      </c>
    </row>
    <row r="774" spans="2:51" s="13" customFormat="1" ht="11.25">
      <c r="B774" s="193"/>
      <c r="C774" s="194"/>
      <c r="D774" s="195" t="s">
        <v>158</v>
      </c>
      <c r="E774" s="196" t="s">
        <v>21</v>
      </c>
      <c r="F774" s="197" t="s">
        <v>582</v>
      </c>
      <c r="G774" s="194"/>
      <c r="H774" s="196" t="s">
        <v>21</v>
      </c>
      <c r="I774" s="198"/>
      <c r="J774" s="194"/>
      <c r="K774" s="194"/>
      <c r="L774" s="199"/>
      <c r="M774" s="200"/>
      <c r="N774" s="201"/>
      <c r="O774" s="201"/>
      <c r="P774" s="201"/>
      <c r="Q774" s="201"/>
      <c r="R774" s="201"/>
      <c r="S774" s="201"/>
      <c r="T774" s="202"/>
      <c r="AT774" s="203" t="s">
        <v>158</v>
      </c>
      <c r="AU774" s="203" t="s">
        <v>85</v>
      </c>
      <c r="AV774" s="13" t="s">
        <v>83</v>
      </c>
      <c r="AW774" s="13" t="s">
        <v>36</v>
      </c>
      <c r="AX774" s="13" t="s">
        <v>75</v>
      </c>
      <c r="AY774" s="203" t="s">
        <v>147</v>
      </c>
    </row>
    <row r="775" spans="2:51" s="14" customFormat="1" ht="11.25">
      <c r="B775" s="204"/>
      <c r="C775" s="205"/>
      <c r="D775" s="195" t="s">
        <v>158</v>
      </c>
      <c r="E775" s="206" t="s">
        <v>21</v>
      </c>
      <c r="F775" s="207" t="s">
        <v>892</v>
      </c>
      <c r="G775" s="205"/>
      <c r="H775" s="208">
        <v>2</v>
      </c>
      <c r="I775" s="209"/>
      <c r="J775" s="205"/>
      <c r="K775" s="205"/>
      <c r="L775" s="210"/>
      <c r="M775" s="211"/>
      <c r="N775" s="212"/>
      <c r="O775" s="212"/>
      <c r="P775" s="212"/>
      <c r="Q775" s="212"/>
      <c r="R775" s="212"/>
      <c r="S775" s="212"/>
      <c r="T775" s="213"/>
      <c r="AT775" s="214" t="s">
        <v>158</v>
      </c>
      <c r="AU775" s="214" t="s">
        <v>85</v>
      </c>
      <c r="AV775" s="14" t="s">
        <v>85</v>
      </c>
      <c r="AW775" s="14" t="s">
        <v>36</v>
      </c>
      <c r="AX775" s="14" t="s">
        <v>75</v>
      </c>
      <c r="AY775" s="214" t="s">
        <v>147</v>
      </c>
    </row>
    <row r="776" spans="2:51" s="15" customFormat="1" ht="11.25">
      <c r="B776" s="215"/>
      <c r="C776" s="216"/>
      <c r="D776" s="195" t="s">
        <v>158</v>
      </c>
      <c r="E776" s="217" t="s">
        <v>21</v>
      </c>
      <c r="F776" s="218" t="s">
        <v>161</v>
      </c>
      <c r="G776" s="216"/>
      <c r="H776" s="219">
        <v>2</v>
      </c>
      <c r="I776" s="220"/>
      <c r="J776" s="216"/>
      <c r="K776" s="216"/>
      <c r="L776" s="221"/>
      <c r="M776" s="222"/>
      <c r="N776" s="223"/>
      <c r="O776" s="223"/>
      <c r="P776" s="223"/>
      <c r="Q776" s="223"/>
      <c r="R776" s="223"/>
      <c r="S776" s="223"/>
      <c r="T776" s="224"/>
      <c r="AT776" s="225" t="s">
        <v>158</v>
      </c>
      <c r="AU776" s="225" t="s">
        <v>85</v>
      </c>
      <c r="AV776" s="15" t="s">
        <v>154</v>
      </c>
      <c r="AW776" s="15" t="s">
        <v>36</v>
      </c>
      <c r="AX776" s="15" t="s">
        <v>83</v>
      </c>
      <c r="AY776" s="225" t="s">
        <v>147</v>
      </c>
    </row>
    <row r="777" spans="2:63" s="12" customFormat="1" ht="22.9" customHeight="1">
      <c r="B777" s="159"/>
      <c r="C777" s="160"/>
      <c r="D777" s="161" t="s">
        <v>74</v>
      </c>
      <c r="E777" s="173" t="s">
        <v>225</v>
      </c>
      <c r="F777" s="173" t="s">
        <v>893</v>
      </c>
      <c r="G777" s="160"/>
      <c r="H777" s="160"/>
      <c r="I777" s="163"/>
      <c r="J777" s="174">
        <f>BK777</f>
        <v>0</v>
      </c>
      <c r="K777" s="160"/>
      <c r="L777" s="165"/>
      <c r="M777" s="166"/>
      <c r="N777" s="167"/>
      <c r="O777" s="167"/>
      <c r="P777" s="168">
        <f>SUM(P778:P934)</f>
        <v>0</v>
      </c>
      <c r="Q777" s="167"/>
      <c r="R777" s="168">
        <f>SUM(R778:R934)</f>
        <v>0.16856075</v>
      </c>
      <c r="S777" s="167"/>
      <c r="T777" s="169">
        <f>SUM(T778:T934)</f>
        <v>88.03443200000001</v>
      </c>
      <c r="AR777" s="170" t="s">
        <v>83</v>
      </c>
      <c r="AT777" s="171" t="s">
        <v>74</v>
      </c>
      <c r="AU777" s="171" t="s">
        <v>83</v>
      </c>
      <c r="AY777" s="170" t="s">
        <v>147</v>
      </c>
      <c r="BK777" s="172">
        <f>SUM(BK778:BK934)</f>
        <v>0</v>
      </c>
    </row>
    <row r="778" spans="1:65" s="2" customFormat="1" ht="16.5" customHeight="1">
      <c r="A778" s="36"/>
      <c r="B778" s="37"/>
      <c r="C778" s="175" t="s">
        <v>894</v>
      </c>
      <c r="D778" s="175" t="s">
        <v>149</v>
      </c>
      <c r="E778" s="176" t="s">
        <v>895</v>
      </c>
      <c r="F778" s="177" t="s">
        <v>896</v>
      </c>
      <c r="G778" s="178" t="s">
        <v>346</v>
      </c>
      <c r="H778" s="179">
        <v>30.5</v>
      </c>
      <c r="I778" s="180"/>
      <c r="J778" s="181">
        <f>ROUND(I778*H778,2)</f>
        <v>0</v>
      </c>
      <c r="K778" s="177" t="s">
        <v>153</v>
      </c>
      <c r="L778" s="41"/>
      <c r="M778" s="182" t="s">
        <v>21</v>
      </c>
      <c r="N778" s="183" t="s">
        <v>46</v>
      </c>
      <c r="O778" s="66"/>
      <c r="P778" s="184">
        <f>O778*H778</f>
        <v>0</v>
      </c>
      <c r="Q778" s="184">
        <v>0</v>
      </c>
      <c r="R778" s="184">
        <f>Q778*H778</f>
        <v>0</v>
      </c>
      <c r="S778" s="184">
        <v>0</v>
      </c>
      <c r="T778" s="185">
        <f>S778*H778</f>
        <v>0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186" t="s">
        <v>154</v>
      </c>
      <c r="AT778" s="186" t="s">
        <v>149</v>
      </c>
      <c r="AU778" s="186" t="s">
        <v>85</v>
      </c>
      <c r="AY778" s="19" t="s">
        <v>147</v>
      </c>
      <c r="BE778" s="187">
        <f>IF(N778="základní",J778,0)</f>
        <v>0</v>
      </c>
      <c r="BF778" s="187">
        <f>IF(N778="snížená",J778,0)</f>
        <v>0</v>
      </c>
      <c r="BG778" s="187">
        <f>IF(N778="zákl. přenesená",J778,0)</f>
        <v>0</v>
      </c>
      <c r="BH778" s="187">
        <f>IF(N778="sníž. přenesená",J778,0)</f>
        <v>0</v>
      </c>
      <c r="BI778" s="187">
        <f>IF(N778="nulová",J778,0)</f>
        <v>0</v>
      </c>
      <c r="BJ778" s="19" t="s">
        <v>83</v>
      </c>
      <c r="BK778" s="187">
        <f>ROUND(I778*H778,2)</f>
        <v>0</v>
      </c>
      <c r="BL778" s="19" t="s">
        <v>154</v>
      </c>
      <c r="BM778" s="186" t="s">
        <v>897</v>
      </c>
    </row>
    <row r="779" spans="1:47" s="2" customFormat="1" ht="11.25">
      <c r="A779" s="36"/>
      <c r="B779" s="37"/>
      <c r="C779" s="38"/>
      <c r="D779" s="188" t="s">
        <v>156</v>
      </c>
      <c r="E779" s="38"/>
      <c r="F779" s="189" t="s">
        <v>898</v>
      </c>
      <c r="G779" s="38"/>
      <c r="H779" s="38"/>
      <c r="I779" s="190"/>
      <c r="J779" s="38"/>
      <c r="K779" s="38"/>
      <c r="L779" s="41"/>
      <c r="M779" s="191"/>
      <c r="N779" s="192"/>
      <c r="O779" s="66"/>
      <c r="P779" s="66"/>
      <c r="Q779" s="66"/>
      <c r="R779" s="66"/>
      <c r="S779" s="66"/>
      <c r="T779" s="67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T779" s="19" t="s">
        <v>156</v>
      </c>
      <c r="AU779" s="19" t="s">
        <v>85</v>
      </c>
    </row>
    <row r="780" spans="2:51" s="13" customFormat="1" ht="11.25">
      <c r="B780" s="193"/>
      <c r="C780" s="194"/>
      <c r="D780" s="195" t="s">
        <v>158</v>
      </c>
      <c r="E780" s="196" t="s">
        <v>21</v>
      </c>
      <c r="F780" s="197" t="s">
        <v>159</v>
      </c>
      <c r="G780" s="194"/>
      <c r="H780" s="196" t="s">
        <v>21</v>
      </c>
      <c r="I780" s="198"/>
      <c r="J780" s="194"/>
      <c r="K780" s="194"/>
      <c r="L780" s="199"/>
      <c r="M780" s="200"/>
      <c r="N780" s="201"/>
      <c r="O780" s="201"/>
      <c r="P780" s="201"/>
      <c r="Q780" s="201"/>
      <c r="R780" s="201"/>
      <c r="S780" s="201"/>
      <c r="T780" s="202"/>
      <c r="AT780" s="203" t="s">
        <v>158</v>
      </c>
      <c r="AU780" s="203" t="s">
        <v>85</v>
      </c>
      <c r="AV780" s="13" t="s">
        <v>83</v>
      </c>
      <c r="AW780" s="13" t="s">
        <v>36</v>
      </c>
      <c r="AX780" s="13" t="s">
        <v>75</v>
      </c>
      <c r="AY780" s="203" t="s">
        <v>147</v>
      </c>
    </row>
    <row r="781" spans="2:51" s="14" customFormat="1" ht="11.25">
      <c r="B781" s="204"/>
      <c r="C781" s="205"/>
      <c r="D781" s="195" t="s">
        <v>158</v>
      </c>
      <c r="E781" s="206" t="s">
        <v>21</v>
      </c>
      <c r="F781" s="207" t="s">
        <v>899</v>
      </c>
      <c r="G781" s="205"/>
      <c r="H781" s="208">
        <v>30.5</v>
      </c>
      <c r="I781" s="209"/>
      <c r="J781" s="205"/>
      <c r="K781" s="205"/>
      <c r="L781" s="210"/>
      <c r="M781" s="211"/>
      <c r="N781" s="212"/>
      <c r="O781" s="212"/>
      <c r="P781" s="212"/>
      <c r="Q781" s="212"/>
      <c r="R781" s="212"/>
      <c r="S781" s="212"/>
      <c r="T781" s="213"/>
      <c r="AT781" s="214" t="s">
        <v>158</v>
      </c>
      <c r="AU781" s="214" t="s">
        <v>85</v>
      </c>
      <c r="AV781" s="14" t="s">
        <v>85</v>
      </c>
      <c r="AW781" s="14" t="s">
        <v>36</v>
      </c>
      <c r="AX781" s="14" t="s">
        <v>75</v>
      </c>
      <c r="AY781" s="214" t="s">
        <v>147</v>
      </c>
    </row>
    <row r="782" spans="2:51" s="15" customFormat="1" ht="11.25">
      <c r="B782" s="215"/>
      <c r="C782" s="216"/>
      <c r="D782" s="195" t="s">
        <v>158</v>
      </c>
      <c r="E782" s="217" t="s">
        <v>21</v>
      </c>
      <c r="F782" s="218" t="s">
        <v>161</v>
      </c>
      <c r="G782" s="216"/>
      <c r="H782" s="219">
        <v>30.5</v>
      </c>
      <c r="I782" s="220"/>
      <c r="J782" s="216"/>
      <c r="K782" s="216"/>
      <c r="L782" s="221"/>
      <c r="M782" s="222"/>
      <c r="N782" s="223"/>
      <c r="O782" s="223"/>
      <c r="P782" s="223"/>
      <c r="Q782" s="223"/>
      <c r="R782" s="223"/>
      <c r="S782" s="223"/>
      <c r="T782" s="224"/>
      <c r="AT782" s="225" t="s">
        <v>158</v>
      </c>
      <c r="AU782" s="225" t="s">
        <v>85</v>
      </c>
      <c r="AV782" s="15" t="s">
        <v>154</v>
      </c>
      <c r="AW782" s="15" t="s">
        <v>36</v>
      </c>
      <c r="AX782" s="15" t="s">
        <v>83</v>
      </c>
      <c r="AY782" s="225" t="s">
        <v>147</v>
      </c>
    </row>
    <row r="783" spans="1:65" s="2" customFormat="1" ht="24.2" customHeight="1">
      <c r="A783" s="36"/>
      <c r="B783" s="37"/>
      <c r="C783" s="175" t="s">
        <v>900</v>
      </c>
      <c r="D783" s="175" t="s">
        <v>149</v>
      </c>
      <c r="E783" s="176" t="s">
        <v>901</v>
      </c>
      <c r="F783" s="177" t="s">
        <v>902</v>
      </c>
      <c r="G783" s="178" t="s">
        <v>152</v>
      </c>
      <c r="H783" s="179">
        <v>158.28</v>
      </c>
      <c r="I783" s="180"/>
      <c r="J783" s="181">
        <f>ROUND(I783*H783,2)</f>
        <v>0</v>
      </c>
      <c r="K783" s="177" t="s">
        <v>153</v>
      </c>
      <c r="L783" s="41"/>
      <c r="M783" s="182" t="s">
        <v>21</v>
      </c>
      <c r="N783" s="183" t="s">
        <v>46</v>
      </c>
      <c r="O783" s="66"/>
      <c r="P783" s="184">
        <f>O783*H783</f>
        <v>0</v>
      </c>
      <c r="Q783" s="184">
        <v>0</v>
      </c>
      <c r="R783" s="184">
        <f>Q783*H783</f>
        <v>0</v>
      </c>
      <c r="S783" s="184">
        <v>0</v>
      </c>
      <c r="T783" s="185">
        <f>S783*H783</f>
        <v>0</v>
      </c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R783" s="186" t="s">
        <v>154</v>
      </c>
      <c r="AT783" s="186" t="s">
        <v>149</v>
      </c>
      <c r="AU783" s="186" t="s">
        <v>85</v>
      </c>
      <c r="AY783" s="19" t="s">
        <v>147</v>
      </c>
      <c r="BE783" s="187">
        <f>IF(N783="základní",J783,0)</f>
        <v>0</v>
      </c>
      <c r="BF783" s="187">
        <f>IF(N783="snížená",J783,0)</f>
        <v>0</v>
      </c>
      <c r="BG783" s="187">
        <f>IF(N783="zákl. přenesená",J783,0)</f>
        <v>0</v>
      </c>
      <c r="BH783" s="187">
        <f>IF(N783="sníž. přenesená",J783,0)</f>
        <v>0</v>
      </c>
      <c r="BI783" s="187">
        <f>IF(N783="nulová",J783,0)</f>
        <v>0</v>
      </c>
      <c r="BJ783" s="19" t="s">
        <v>83</v>
      </c>
      <c r="BK783" s="187">
        <f>ROUND(I783*H783,2)</f>
        <v>0</v>
      </c>
      <c r="BL783" s="19" t="s">
        <v>154</v>
      </c>
      <c r="BM783" s="186" t="s">
        <v>903</v>
      </c>
    </row>
    <row r="784" spans="1:47" s="2" customFormat="1" ht="11.25">
      <c r="A784" s="36"/>
      <c r="B784" s="37"/>
      <c r="C784" s="38"/>
      <c r="D784" s="188" t="s">
        <v>156</v>
      </c>
      <c r="E784" s="38"/>
      <c r="F784" s="189" t="s">
        <v>904</v>
      </c>
      <c r="G784" s="38"/>
      <c r="H784" s="38"/>
      <c r="I784" s="190"/>
      <c r="J784" s="38"/>
      <c r="K784" s="38"/>
      <c r="L784" s="41"/>
      <c r="M784" s="191"/>
      <c r="N784" s="192"/>
      <c r="O784" s="66"/>
      <c r="P784" s="66"/>
      <c r="Q784" s="66"/>
      <c r="R784" s="66"/>
      <c r="S784" s="66"/>
      <c r="T784" s="67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T784" s="19" t="s">
        <v>156</v>
      </c>
      <c r="AU784" s="19" t="s">
        <v>85</v>
      </c>
    </row>
    <row r="785" spans="2:51" s="13" customFormat="1" ht="11.25">
      <c r="B785" s="193"/>
      <c r="C785" s="194"/>
      <c r="D785" s="195" t="s">
        <v>158</v>
      </c>
      <c r="E785" s="196" t="s">
        <v>21</v>
      </c>
      <c r="F785" s="197" t="s">
        <v>905</v>
      </c>
      <c r="G785" s="194"/>
      <c r="H785" s="196" t="s">
        <v>21</v>
      </c>
      <c r="I785" s="198"/>
      <c r="J785" s="194"/>
      <c r="K785" s="194"/>
      <c r="L785" s="199"/>
      <c r="M785" s="200"/>
      <c r="N785" s="201"/>
      <c r="O785" s="201"/>
      <c r="P785" s="201"/>
      <c r="Q785" s="201"/>
      <c r="R785" s="201"/>
      <c r="S785" s="201"/>
      <c r="T785" s="202"/>
      <c r="AT785" s="203" t="s">
        <v>158</v>
      </c>
      <c r="AU785" s="203" t="s">
        <v>85</v>
      </c>
      <c r="AV785" s="13" t="s">
        <v>83</v>
      </c>
      <c r="AW785" s="13" t="s">
        <v>36</v>
      </c>
      <c r="AX785" s="13" t="s">
        <v>75</v>
      </c>
      <c r="AY785" s="203" t="s">
        <v>147</v>
      </c>
    </row>
    <row r="786" spans="2:51" s="14" customFormat="1" ht="11.25">
      <c r="B786" s="204"/>
      <c r="C786" s="205"/>
      <c r="D786" s="195" t="s">
        <v>158</v>
      </c>
      <c r="E786" s="206" t="s">
        <v>21</v>
      </c>
      <c r="F786" s="207" t="s">
        <v>906</v>
      </c>
      <c r="G786" s="205"/>
      <c r="H786" s="208">
        <v>46.06</v>
      </c>
      <c r="I786" s="209"/>
      <c r="J786" s="205"/>
      <c r="K786" s="205"/>
      <c r="L786" s="210"/>
      <c r="M786" s="211"/>
      <c r="N786" s="212"/>
      <c r="O786" s="212"/>
      <c r="P786" s="212"/>
      <c r="Q786" s="212"/>
      <c r="R786" s="212"/>
      <c r="S786" s="212"/>
      <c r="T786" s="213"/>
      <c r="AT786" s="214" t="s">
        <v>158</v>
      </c>
      <c r="AU786" s="214" t="s">
        <v>85</v>
      </c>
      <c r="AV786" s="14" t="s">
        <v>85</v>
      </c>
      <c r="AW786" s="14" t="s">
        <v>36</v>
      </c>
      <c r="AX786" s="14" t="s">
        <v>75</v>
      </c>
      <c r="AY786" s="214" t="s">
        <v>147</v>
      </c>
    </row>
    <row r="787" spans="2:51" s="14" customFormat="1" ht="11.25">
      <c r="B787" s="204"/>
      <c r="C787" s="205"/>
      <c r="D787" s="195" t="s">
        <v>158</v>
      </c>
      <c r="E787" s="206" t="s">
        <v>21</v>
      </c>
      <c r="F787" s="207" t="s">
        <v>907</v>
      </c>
      <c r="G787" s="205"/>
      <c r="H787" s="208">
        <v>28.62</v>
      </c>
      <c r="I787" s="209"/>
      <c r="J787" s="205"/>
      <c r="K787" s="205"/>
      <c r="L787" s="210"/>
      <c r="M787" s="211"/>
      <c r="N787" s="212"/>
      <c r="O787" s="212"/>
      <c r="P787" s="212"/>
      <c r="Q787" s="212"/>
      <c r="R787" s="212"/>
      <c r="S787" s="212"/>
      <c r="T787" s="213"/>
      <c r="AT787" s="214" t="s">
        <v>158</v>
      </c>
      <c r="AU787" s="214" t="s">
        <v>85</v>
      </c>
      <c r="AV787" s="14" t="s">
        <v>85</v>
      </c>
      <c r="AW787" s="14" t="s">
        <v>36</v>
      </c>
      <c r="AX787" s="14" t="s">
        <v>75</v>
      </c>
      <c r="AY787" s="214" t="s">
        <v>147</v>
      </c>
    </row>
    <row r="788" spans="2:51" s="14" customFormat="1" ht="11.25">
      <c r="B788" s="204"/>
      <c r="C788" s="205"/>
      <c r="D788" s="195" t="s">
        <v>158</v>
      </c>
      <c r="E788" s="206" t="s">
        <v>21</v>
      </c>
      <c r="F788" s="207" t="s">
        <v>908</v>
      </c>
      <c r="G788" s="205"/>
      <c r="H788" s="208">
        <v>83.6</v>
      </c>
      <c r="I788" s="209"/>
      <c r="J788" s="205"/>
      <c r="K788" s="205"/>
      <c r="L788" s="210"/>
      <c r="M788" s="211"/>
      <c r="N788" s="212"/>
      <c r="O788" s="212"/>
      <c r="P788" s="212"/>
      <c r="Q788" s="212"/>
      <c r="R788" s="212"/>
      <c r="S788" s="212"/>
      <c r="T788" s="213"/>
      <c r="AT788" s="214" t="s">
        <v>158</v>
      </c>
      <c r="AU788" s="214" t="s">
        <v>85</v>
      </c>
      <c r="AV788" s="14" t="s">
        <v>85</v>
      </c>
      <c r="AW788" s="14" t="s">
        <v>36</v>
      </c>
      <c r="AX788" s="14" t="s">
        <v>75</v>
      </c>
      <c r="AY788" s="214" t="s">
        <v>147</v>
      </c>
    </row>
    <row r="789" spans="2:51" s="15" customFormat="1" ht="11.25">
      <c r="B789" s="215"/>
      <c r="C789" s="216"/>
      <c r="D789" s="195" t="s">
        <v>158</v>
      </c>
      <c r="E789" s="217" t="s">
        <v>21</v>
      </c>
      <c r="F789" s="218" t="s">
        <v>161</v>
      </c>
      <c r="G789" s="216"/>
      <c r="H789" s="219">
        <v>158.28</v>
      </c>
      <c r="I789" s="220"/>
      <c r="J789" s="216"/>
      <c r="K789" s="216"/>
      <c r="L789" s="221"/>
      <c r="M789" s="222"/>
      <c r="N789" s="223"/>
      <c r="O789" s="223"/>
      <c r="P789" s="223"/>
      <c r="Q789" s="223"/>
      <c r="R789" s="223"/>
      <c r="S789" s="223"/>
      <c r="T789" s="224"/>
      <c r="AT789" s="225" t="s">
        <v>158</v>
      </c>
      <c r="AU789" s="225" t="s">
        <v>85</v>
      </c>
      <c r="AV789" s="15" t="s">
        <v>154</v>
      </c>
      <c r="AW789" s="15" t="s">
        <v>36</v>
      </c>
      <c r="AX789" s="15" t="s">
        <v>83</v>
      </c>
      <c r="AY789" s="225" t="s">
        <v>147</v>
      </c>
    </row>
    <row r="790" spans="1:65" s="2" customFormat="1" ht="24.2" customHeight="1">
      <c r="A790" s="36"/>
      <c r="B790" s="37"/>
      <c r="C790" s="175" t="s">
        <v>909</v>
      </c>
      <c r="D790" s="175" t="s">
        <v>149</v>
      </c>
      <c r="E790" s="176" t="s">
        <v>910</v>
      </c>
      <c r="F790" s="177" t="s">
        <v>911</v>
      </c>
      <c r="G790" s="178" t="s">
        <v>152</v>
      </c>
      <c r="H790" s="179">
        <v>28490.4</v>
      </c>
      <c r="I790" s="180"/>
      <c r="J790" s="181">
        <f>ROUND(I790*H790,2)</f>
        <v>0</v>
      </c>
      <c r="K790" s="177" t="s">
        <v>153</v>
      </c>
      <c r="L790" s="41"/>
      <c r="M790" s="182" t="s">
        <v>21</v>
      </c>
      <c r="N790" s="183" t="s">
        <v>46</v>
      </c>
      <c r="O790" s="66"/>
      <c r="P790" s="184">
        <f>O790*H790</f>
        <v>0</v>
      </c>
      <c r="Q790" s="184">
        <v>0</v>
      </c>
      <c r="R790" s="184">
        <f>Q790*H790</f>
        <v>0</v>
      </c>
      <c r="S790" s="184">
        <v>0</v>
      </c>
      <c r="T790" s="185">
        <f>S790*H790</f>
        <v>0</v>
      </c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R790" s="186" t="s">
        <v>154</v>
      </c>
      <c r="AT790" s="186" t="s">
        <v>149</v>
      </c>
      <c r="AU790" s="186" t="s">
        <v>85</v>
      </c>
      <c r="AY790" s="19" t="s">
        <v>147</v>
      </c>
      <c r="BE790" s="187">
        <f>IF(N790="základní",J790,0)</f>
        <v>0</v>
      </c>
      <c r="BF790" s="187">
        <f>IF(N790="snížená",J790,0)</f>
        <v>0</v>
      </c>
      <c r="BG790" s="187">
        <f>IF(N790="zákl. přenesená",J790,0)</f>
        <v>0</v>
      </c>
      <c r="BH790" s="187">
        <f>IF(N790="sníž. přenesená",J790,0)</f>
        <v>0</v>
      </c>
      <c r="BI790" s="187">
        <f>IF(N790="nulová",J790,0)</f>
        <v>0</v>
      </c>
      <c r="BJ790" s="19" t="s">
        <v>83</v>
      </c>
      <c r="BK790" s="187">
        <f>ROUND(I790*H790,2)</f>
        <v>0</v>
      </c>
      <c r="BL790" s="19" t="s">
        <v>154</v>
      </c>
      <c r="BM790" s="186" t="s">
        <v>912</v>
      </c>
    </row>
    <row r="791" spans="1:47" s="2" customFormat="1" ht="11.25">
      <c r="A791" s="36"/>
      <c r="B791" s="37"/>
      <c r="C791" s="38"/>
      <c r="D791" s="188" t="s">
        <v>156</v>
      </c>
      <c r="E791" s="38"/>
      <c r="F791" s="189" t="s">
        <v>913</v>
      </c>
      <c r="G791" s="38"/>
      <c r="H791" s="38"/>
      <c r="I791" s="190"/>
      <c r="J791" s="38"/>
      <c r="K791" s="38"/>
      <c r="L791" s="41"/>
      <c r="M791" s="191"/>
      <c r="N791" s="192"/>
      <c r="O791" s="66"/>
      <c r="P791" s="66"/>
      <c r="Q791" s="66"/>
      <c r="R791" s="66"/>
      <c r="S791" s="66"/>
      <c r="T791" s="67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T791" s="19" t="s">
        <v>156</v>
      </c>
      <c r="AU791" s="19" t="s">
        <v>85</v>
      </c>
    </row>
    <row r="792" spans="2:51" s="14" customFormat="1" ht="11.25">
      <c r="B792" s="204"/>
      <c r="C792" s="205"/>
      <c r="D792" s="195" t="s">
        <v>158</v>
      </c>
      <c r="E792" s="206" t="s">
        <v>21</v>
      </c>
      <c r="F792" s="207" t="s">
        <v>914</v>
      </c>
      <c r="G792" s="205"/>
      <c r="H792" s="208">
        <v>28490.4</v>
      </c>
      <c r="I792" s="209"/>
      <c r="J792" s="205"/>
      <c r="K792" s="205"/>
      <c r="L792" s="210"/>
      <c r="M792" s="211"/>
      <c r="N792" s="212"/>
      <c r="O792" s="212"/>
      <c r="P792" s="212"/>
      <c r="Q792" s="212"/>
      <c r="R792" s="212"/>
      <c r="S792" s="212"/>
      <c r="T792" s="213"/>
      <c r="AT792" s="214" t="s">
        <v>158</v>
      </c>
      <c r="AU792" s="214" t="s">
        <v>85</v>
      </c>
      <c r="AV792" s="14" t="s">
        <v>85</v>
      </c>
      <c r="AW792" s="14" t="s">
        <v>36</v>
      </c>
      <c r="AX792" s="14" t="s">
        <v>75</v>
      </c>
      <c r="AY792" s="214" t="s">
        <v>147</v>
      </c>
    </row>
    <row r="793" spans="2:51" s="15" customFormat="1" ht="11.25">
      <c r="B793" s="215"/>
      <c r="C793" s="216"/>
      <c r="D793" s="195" t="s">
        <v>158</v>
      </c>
      <c r="E793" s="217" t="s">
        <v>21</v>
      </c>
      <c r="F793" s="218" t="s">
        <v>161</v>
      </c>
      <c r="G793" s="216"/>
      <c r="H793" s="219">
        <v>28490.4</v>
      </c>
      <c r="I793" s="220"/>
      <c r="J793" s="216"/>
      <c r="K793" s="216"/>
      <c r="L793" s="221"/>
      <c r="M793" s="222"/>
      <c r="N793" s="223"/>
      <c r="O793" s="223"/>
      <c r="P793" s="223"/>
      <c r="Q793" s="223"/>
      <c r="R793" s="223"/>
      <c r="S793" s="223"/>
      <c r="T793" s="224"/>
      <c r="AT793" s="225" t="s">
        <v>158</v>
      </c>
      <c r="AU793" s="225" t="s">
        <v>85</v>
      </c>
      <c r="AV793" s="15" t="s">
        <v>154</v>
      </c>
      <c r="AW793" s="15" t="s">
        <v>36</v>
      </c>
      <c r="AX793" s="15" t="s">
        <v>83</v>
      </c>
      <c r="AY793" s="225" t="s">
        <v>147</v>
      </c>
    </row>
    <row r="794" spans="1:65" s="2" customFormat="1" ht="24.2" customHeight="1">
      <c r="A794" s="36"/>
      <c r="B794" s="37"/>
      <c r="C794" s="175" t="s">
        <v>915</v>
      </c>
      <c r="D794" s="175" t="s">
        <v>149</v>
      </c>
      <c r="E794" s="176" t="s">
        <v>916</v>
      </c>
      <c r="F794" s="177" t="s">
        <v>917</v>
      </c>
      <c r="G794" s="178" t="s">
        <v>152</v>
      </c>
      <c r="H794" s="179">
        <v>158.28</v>
      </c>
      <c r="I794" s="180"/>
      <c r="J794" s="181">
        <f>ROUND(I794*H794,2)</f>
        <v>0</v>
      </c>
      <c r="K794" s="177" t="s">
        <v>153</v>
      </c>
      <c r="L794" s="41"/>
      <c r="M794" s="182" t="s">
        <v>21</v>
      </c>
      <c r="N794" s="183" t="s">
        <v>46</v>
      </c>
      <c r="O794" s="66"/>
      <c r="P794" s="184">
        <f>O794*H794</f>
        <v>0</v>
      </c>
      <c r="Q794" s="184">
        <v>0</v>
      </c>
      <c r="R794" s="184">
        <f>Q794*H794</f>
        <v>0</v>
      </c>
      <c r="S794" s="184">
        <v>0</v>
      </c>
      <c r="T794" s="185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86" t="s">
        <v>154</v>
      </c>
      <c r="AT794" s="186" t="s">
        <v>149</v>
      </c>
      <c r="AU794" s="186" t="s">
        <v>85</v>
      </c>
      <c r="AY794" s="19" t="s">
        <v>147</v>
      </c>
      <c r="BE794" s="187">
        <f>IF(N794="základní",J794,0)</f>
        <v>0</v>
      </c>
      <c r="BF794" s="187">
        <f>IF(N794="snížená",J794,0)</f>
        <v>0</v>
      </c>
      <c r="BG794" s="187">
        <f>IF(N794="zákl. přenesená",J794,0)</f>
        <v>0</v>
      </c>
      <c r="BH794" s="187">
        <f>IF(N794="sníž. přenesená",J794,0)</f>
        <v>0</v>
      </c>
      <c r="BI794" s="187">
        <f>IF(N794="nulová",J794,0)</f>
        <v>0</v>
      </c>
      <c r="BJ794" s="19" t="s">
        <v>83</v>
      </c>
      <c r="BK794" s="187">
        <f>ROUND(I794*H794,2)</f>
        <v>0</v>
      </c>
      <c r="BL794" s="19" t="s">
        <v>154</v>
      </c>
      <c r="BM794" s="186" t="s">
        <v>918</v>
      </c>
    </row>
    <row r="795" spans="1:47" s="2" customFormat="1" ht="11.25">
      <c r="A795" s="36"/>
      <c r="B795" s="37"/>
      <c r="C795" s="38"/>
      <c r="D795" s="188" t="s">
        <v>156</v>
      </c>
      <c r="E795" s="38"/>
      <c r="F795" s="189" t="s">
        <v>919</v>
      </c>
      <c r="G795" s="38"/>
      <c r="H795" s="38"/>
      <c r="I795" s="190"/>
      <c r="J795" s="38"/>
      <c r="K795" s="38"/>
      <c r="L795" s="41"/>
      <c r="M795" s="191"/>
      <c r="N795" s="192"/>
      <c r="O795" s="66"/>
      <c r="P795" s="66"/>
      <c r="Q795" s="66"/>
      <c r="R795" s="66"/>
      <c r="S795" s="66"/>
      <c r="T795" s="67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156</v>
      </c>
      <c r="AU795" s="19" t="s">
        <v>85</v>
      </c>
    </row>
    <row r="796" spans="1:65" s="2" customFormat="1" ht="24.2" customHeight="1">
      <c r="A796" s="36"/>
      <c r="B796" s="37"/>
      <c r="C796" s="175" t="s">
        <v>920</v>
      </c>
      <c r="D796" s="175" t="s">
        <v>149</v>
      </c>
      <c r="E796" s="176" t="s">
        <v>921</v>
      </c>
      <c r="F796" s="177" t="s">
        <v>922</v>
      </c>
      <c r="G796" s="178" t="s">
        <v>152</v>
      </c>
      <c r="H796" s="179">
        <v>218.55</v>
      </c>
      <c r="I796" s="180"/>
      <c r="J796" s="181">
        <f>ROUND(I796*H796,2)</f>
        <v>0</v>
      </c>
      <c r="K796" s="177" t="s">
        <v>153</v>
      </c>
      <c r="L796" s="41"/>
      <c r="M796" s="182" t="s">
        <v>21</v>
      </c>
      <c r="N796" s="183" t="s">
        <v>46</v>
      </c>
      <c r="O796" s="66"/>
      <c r="P796" s="184">
        <f>O796*H796</f>
        <v>0</v>
      </c>
      <c r="Q796" s="184">
        <v>0.00013</v>
      </c>
      <c r="R796" s="184">
        <f>Q796*H796</f>
        <v>0.0284115</v>
      </c>
      <c r="S796" s="184">
        <v>0</v>
      </c>
      <c r="T796" s="185">
        <f>S796*H796</f>
        <v>0</v>
      </c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R796" s="186" t="s">
        <v>154</v>
      </c>
      <c r="AT796" s="186" t="s">
        <v>149</v>
      </c>
      <c r="AU796" s="186" t="s">
        <v>85</v>
      </c>
      <c r="AY796" s="19" t="s">
        <v>147</v>
      </c>
      <c r="BE796" s="187">
        <f>IF(N796="základní",J796,0)</f>
        <v>0</v>
      </c>
      <c r="BF796" s="187">
        <f>IF(N796="snížená",J796,0)</f>
        <v>0</v>
      </c>
      <c r="BG796" s="187">
        <f>IF(N796="zákl. přenesená",J796,0)</f>
        <v>0</v>
      </c>
      <c r="BH796" s="187">
        <f>IF(N796="sníž. přenesená",J796,0)</f>
        <v>0</v>
      </c>
      <c r="BI796" s="187">
        <f>IF(N796="nulová",J796,0)</f>
        <v>0</v>
      </c>
      <c r="BJ796" s="19" t="s">
        <v>83</v>
      </c>
      <c r="BK796" s="187">
        <f>ROUND(I796*H796,2)</f>
        <v>0</v>
      </c>
      <c r="BL796" s="19" t="s">
        <v>154</v>
      </c>
      <c r="BM796" s="186" t="s">
        <v>923</v>
      </c>
    </row>
    <row r="797" spans="1:47" s="2" customFormat="1" ht="11.25">
      <c r="A797" s="36"/>
      <c r="B797" s="37"/>
      <c r="C797" s="38"/>
      <c r="D797" s="188" t="s">
        <v>156</v>
      </c>
      <c r="E797" s="38"/>
      <c r="F797" s="189" t="s">
        <v>924</v>
      </c>
      <c r="G797" s="38"/>
      <c r="H797" s="38"/>
      <c r="I797" s="190"/>
      <c r="J797" s="38"/>
      <c r="K797" s="38"/>
      <c r="L797" s="41"/>
      <c r="M797" s="191"/>
      <c r="N797" s="192"/>
      <c r="O797" s="66"/>
      <c r="P797" s="66"/>
      <c r="Q797" s="66"/>
      <c r="R797" s="66"/>
      <c r="S797" s="66"/>
      <c r="T797" s="67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T797" s="19" t="s">
        <v>156</v>
      </c>
      <c r="AU797" s="19" t="s">
        <v>85</v>
      </c>
    </row>
    <row r="798" spans="2:51" s="13" customFormat="1" ht="11.25">
      <c r="B798" s="193"/>
      <c r="C798" s="194"/>
      <c r="D798" s="195" t="s">
        <v>158</v>
      </c>
      <c r="E798" s="196" t="s">
        <v>21</v>
      </c>
      <c r="F798" s="197" t="s">
        <v>582</v>
      </c>
      <c r="G798" s="194"/>
      <c r="H798" s="196" t="s">
        <v>21</v>
      </c>
      <c r="I798" s="198"/>
      <c r="J798" s="194"/>
      <c r="K798" s="194"/>
      <c r="L798" s="199"/>
      <c r="M798" s="200"/>
      <c r="N798" s="201"/>
      <c r="O798" s="201"/>
      <c r="P798" s="201"/>
      <c r="Q798" s="201"/>
      <c r="R798" s="201"/>
      <c r="S798" s="201"/>
      <c r="T798" s="202"/>
      <c r="AT798" s="203" t="s">
        <v>158</v>
      </c>
      <c r="AU798" s="203" t="s">
        <v>85</v>
      </c>
      <c r="AV798" s="13" t="s">
        <v>83</v>
      </c>
      <c r="AW798" s="13" t="s">
        <v>36</v>
      </c>
      <c r="AX798" s="13" t="s">
        <v>75</v>
      </c>
      <c r="AY798" s="203" t="s">
        <v>147</v>
      </c>
    </row>
    <row r="799" spans="2:51" s="13" customFormat="1" ht="11.25">
      <c r="B799" s="193"/>
      <c r="C799" s="194"/>
      <c r="D799" s="195" t="s">
        <v>158</v>
      </c>
      <c r="E799" s="196" t="s">
        <v>21</v>
      </c>
      <c r="F799" s="197" t="s">
        <v>925</v>
      </c>
      <c r="G799" s="194"/>
      <c r="H799" s="196" t="s">
        <v>21</v>
      </c>
      <c r="I799" s="198"/>
      <c r="J799" s="194"/>
      <c r="K799" s="194"/>
      <c r="L799" s="199"/>
      <c r="M799" s="200"/>
      <c r="N799" s="201"/>
      <c r="O799" s="201"/>
      <c r="P799" s="201"/>
      <c r="Q799" s="201"/>
      <c r="R799" s="201"/>
      <c r="S799" s="201"/>
      <c r="T799" s="202"/>
      <c r="AT799" s="203" t="s">
        <v>158</v>
      </c>
      <c r="AU799" s="203" t="s">
        <v>85</v>
      </c>
      <c r="AV799" s="13" t="s">
        <v>83</v>
      </c>
      <c r="AW799" s="13" t="s">
        <v>36</v>
      </c>
      <c r="AX799" s="13" t="s">
        <v>75</v>
      </c>
      <c r="AY799" s="203" t="s">
        <v>147</v>
      </c>
    </row>
    <row r="800" spans="2:51" s="14" customFormat="1" ht="11.25">
      <c r="B800" s="204"/>
      <c r="C800" s="205"/>
      <c r="D800" s="195" t="s">
        <v>158</v>
      </c>
      <c r="E800" s="206" t="s">
        <v>21</v>
      </c>
      <c r="F800" s="207" t="s">
        <v>926</v>
      </c>
      <c r="G800" s="205"/>
      <c r="H800" s="208">
        <v>218.55</v>
      </c>
      <c r="I800" s="209"/>
      <c r="J800" s="205"/>
      <c r="K800" s="205"/>
      <c r="L800" s="210"/>
      <c r="M800" s="211"/>
      <c r="N800" s="212"/>
      <c r="O800" s="212"/>
      <c r="P800" s="212"/>
      <c r="Q800" s="212"/>
      <c r="R800" s="212"/>
      <c r="S800" s="212"/>
      <c r="T800" s="213"/>
      <c r="AT800" s="214" t="s">
        <v>158</v>
      </c>
      <c r="AU800" s="214" t="s">
        <v>85</v>
      </c>
      <c r="AV800" s="14" t="s">
        <v>85</v>
      </c>
      <c r="AW800" s="14" t="s">
        <v>36</v>
      </c>
      <c r="AX800" s="14" t="s">
        <v>75</v>
      </c>
      <c r="AY800" s="214" t="s">
        <v>147</v>
      </c>
    </row>
    <row r="801" spans="2:51" s="15" customFormat="1" ht="11.25">
      <c r="B801" s="215"/>
      <c r="C801" s="216"/>
      <c r="D801" s="195" t="s">
        <v>158</v>
      </c>
      <c r="E801" s="217" t="s">
        <v>21</v>
      </c>
      <c r="F801" s="218" t="s">
        <v>161</v>
      </c>
      <c r="G801" s="216"/>
      <c r="H801" s="219">
        <v>218.55</v>
      </c>
      <c r="I801" s="220"/>
      <c r="J801" s="216"/>
      <c r="K801" s="216"/>
      <c r="L801" s="221"/>
      <c r="M801" s="222"/>
      <c r="N801" s="223"/>
      <c r="O801" s="223"/>
      <c r="P801" s="223"/>
      <c r="Q801" s="223"/>
      <c r="R801" s="223"/>
      <c r="S801" s="223"/>
      <c r="T801" s="224"/>
      <c r="AT801" s="225" t="s">
        <v>158</v>
      </c>
      <c r="AU801" s="225" t="s">
        <v>85</v>
      </c>
      <c r="AV801" s="15" t="s">
        <v>154</v>
      </c>
      <c r="AW801" s="15" t="s">
        <v>36</v>
      </c>
      <c r="AX801" s="15" t="s">
        <v>83</v>
      </c>
      <c r="AY801" s="225" t="s">
        <v>147</v>
      </c>
    </row>
    <row r="802" spans="1:65" s="2" customFormat="1" ht="24.2" customHeight="1">
      <c r="A802" s="36"/>
      <c r="B802" s="37"/>
      <c r="C802" s="175" t="s">
        <v>927</v>
      </c>
      <c r="D802" s="175" t="s">
        <v>149</v>
      </c>
      <c r="E802" s="176" t="s">
        <v>928</v>
      </c>
      <c r="F802" s="177" t="s">
        <v>929</v>
      </c>
      <c r="G802" s="178" t="s">
        <v>152</v>
      </c>
      <c r="H802" s="179">
        <v>218.55</v>
      </c>
      <c r="I802" s="180"/>
      <c r="J802" s="181">
        <f>ROUND(I802*H802,2)</f>
        <v>0</v>
      </c>
      <c r="K802" s="177" t="s">
        <v>153</v>
      </c>
      <c r="L802" s="41"/>
      <c r="M802" s="182" t="s">
        <v>21</v>
      </c>
      <c r="N802" s="183" t="s">
        <v>46</v>
      </c>
      <c r="O802" s="66"/>
      <c r="P802" s="184">
        <f>O802*H802</f>
        <v>0</v>
      </c>
      <c r="Q802" s="184">
        <v>3.5E-05</v>
      </c>
      <c r="R802" s="184">
        <f>Q802*H802</f>
        <v>0.00764925</v>
      </c>
      <c r="S802" s="184">
        <v>0</v>
      </c>
      <c r="T802" s="185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186" t="s">
        <v>154</v>
      </c>
      <c r="AT802" s="186" t="s">
        <v>149</v>
      </c>
      <c r="AU802" s="186" t="s">
        <v>85</v>
      </c>
      <c r="AY802" s="19" t="s">
        <v>147</v>
      </c>
      <c r="BE802" s="187">
        <f>IF(N802="základní",J802,0)</f>
        <v>0</v>
      </c>
      <c r="BF802" s="187">
        <f>IF(N802="snížená",J802,0)</f>
        <v>0</v>
      </c>
      <c r="BG802" s="187">
        <f>IF(N802="zákl. přenesená",J802,0)</f>
        <v>0</v>
      </c>
      <c r="BH802" s="187">
        <f>IF(N802="sníž. přenesená",J802,0)</f>
        <v>0</v>
      </c>
      <c r="BI802" s="187">
        <f>IF(N802="nulová",J802,0)</f>
        <v>0</v>
      </c>
      <c r="BJ802" s="19" t="s">
        <v>83</v>
      </c>
      <c r="BK802" s="187">
        <f>ROUND(I802*H802,2)</f>
        <v>0</v>
      </c>
      <c r="BL802" s="19" t="s">
        <v>154</v>
      </c>
      <c r="BM802" s="186" t="s">
        <v>930</v>
      </c>
    </row>
    <row r="803" spans="1:47" s="2" customFormat="1" ht="11.25">
      <c r="A803" s="36"/>
      <c r="B803" s="37"/>
      <c r="C803" s="38"/>
      <c r="D803" s="188" t="s">
        <v>156</v>
      </c>
      <c r="E803" s="38"/>
      <c r="F803" s="189" t="s">
        <v>931</v>
      </c>
      <c r="G803" s="38"/>
      <c r="H803" s="38"/>
      <c r="I803" s="190"/>
      <c r="J803" s="38"/>
      <c r="K803" s="38"/>
      <c r="L803" s="41"/>
      <c r="M803" s="191"/>
      <c r="N803" s="192"/>
      <c r="O803" s="66"/>
      <c r="P803" s="66"/>
      <c r="Q803" s="66"/>
      <c r="R803" s="66"/>
      <c r="S803" s="66"/>
      <c r="T803" s="67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9" t="s">
        <v>156</v>
      </c>
      <c r="AU803" s="19" t="s">
        <v>85</v>
      </c>
    </row>
    <row r="804" spans="2:51" s="13" customFormat="1" ht="11.25">
      <c r="B804" s="193"/>
      <c r="C804" s="194"/>
      <c r="D804" s="195" t="s">
        <v>158</v>
      </c>
      <c r="E804" s="196" t="s">
        <v>21</v>
      </c>
      <c r="F804" s="197" t="s">
        <v>582</v>
      </c>
      <c r="G804" s="194"/>
      <c r="H804" s="196" t="s">
        <v>21</v>
      </c>
      <c r="I804" s="198"/>
      <c r="J804" s="194"/>
      <c r="K804" s="194"/>
      <c r="L804" s="199"/>
      <c r="M804" s="200"/>
      <c r="N804" s="201"/>
      <c r="O804" s="201"/>
      <c r="P804" s="201"/>
      <c r="Q804" s="201"/>
      <c r="R804" s="201"/>
      <c r="S804" s="201"/>
      <c r="T804" s="202"/>
      <c r="AT804" s="203" t="s">
        <v>158</v>
      </c>
      <c r="AU804" s="203" t="s">
        <v>85</v>
      </c>
      <c r="AV804" s="13" t="s">
        <v>83</v>
      </c>
      <c r="AW804" s="13" t="s">
        <v>36</v>
      </c>
      <c r="AX804" s="13" t="s">
        <v>75</v>
      </c>
      <c r="AY804" s="203" t="s">
        <v>147</v>
      </c>
    </row>
    <row r="805" spans="2:51" s="13" customFormat="1" ht="11.25">
      <c r="B805" s="193"/>
      <c r="C805" s="194"/>
      <c r="D805" s="195" t="s">
        <v>158</v>
      </c>
      <c r="E805" s="196" t="s">
        <v>21</v>
      </c>
      <c r="F805" s="197" t="s">
        <v>925</v>
      </c>
      <c r="G805" s="194"/>
      <c r="H805" s="196" t="s">
        <v>21</v>
      </c>
      <c r="I805" s="198"/>
      <c r="J805" s="194"/>
      <c r="K805" s="194"/>
      <c r="L805" s="199"/>
      <c r="M805" s="200"/>
      <c r="N805" s="201"/>
      <c r="O805" s="201"/>
      <c r="P805" s="201"/>
      <c r="Q805" s="201"/>
      <c r="R805" s="201"/>
      <c r="S805" s="201"/>
      <c r="T805" s="202"/>
      <c r="AT805" s="203" t="s">
        <v>158</v>
      </c>
      <c r="AU805" s="203" t="s">
        <v>85</v>
      </c>
      <c r="AV805" s="13" t="s">
        <v>83</v>
      </c>
      <c r="AW805" s="13" t="s">
        <v>36</v>
      </c>
      <c r="AX805" s="13" t="s">
        <v>75</v>
      </c>
      <c r="AY805" s="203" t="s">
        <v>147</v>
      </c>
    </row>
    <row r="806" spans="2:51" s="14" customFormat="1" ht="11.25">
      <c r="B806" s="204"/>
      <c r="C806" s="205"/>
      <c r="D806" s="195" t="s">
        <v>158</v>
      </c>
      <c r="E806" s="206" t="s">
        <v>21</v>
      </c>
      <c r="F806" s="207" t="s">
        <v>926</v>
      </c>
      <c r="G806" s="205"/>
      <c r="H806" s="208">
        <v>218.55</v>
      </c>
      <c r="I806" s="209"/>
      <c r="J806" s="205"/>
      <c r="K806" s="205"/>
      <c r="L806" s="210"/>
      <c r="M806" s="211"/>
      <c r="N806" s="212"/>
      <c r="O806" s="212"/>
      <c r="P806" s="212"/>
      <c r="Q806" s="212"/>
      <c r="R806" s="212"/>
      <c r="S806" s="212"/>
      <c r="T806" s="213"/>
      <c r="AT806" s="214" t="s">
        <v>158</v>
      </c>
      <c r="AU806" s="214" t="s">
        <v>85</v>
      </c>
      <c r="AV806" s="14" t="s">
        <v>85</v>
      </c>
      <c r="AW806" s="14" t="s">
        <v>36</v>
      </c>
      <c r="AX806" s="14" t="s">
        <v>75</v>
      </c>
      <c r="AY806" s="214" t="s">
        <v>147</v>
      </c>
    </row>
    <row r="807" spans="2:51" s="15" customFormat="1" ht="11.25">
      <c r="B807" s="215"/>
      <c r="C807" s="216"/>
      <c r="D807" s="195" t="s">
        <v>158</v>
      </c>
      <c r="E807" s="217" t="s">
        <v>21</v>
      </c>
      <c r="F807" s="218" t="s">
        <v>161</v>
      </c>
      <c r="G807" s="216"/>
      <c r="H807" s="219">
        <v>218.55</v>
      </c>
      <c r="I807" s="220"/>
      <c r="J807" s="216"/>
      <c r="K807" s="216"/>
      <c r="L807" s="221"/>
      <c r="M807" s="222"/>
      <c r="N807" s="223"/>
      <c r="O807" s="223"/>
      <c r="P807" s="223"/>
      <c r="Q807" s="223"/>
      <c r="R807" s="223"/>
      <c r="S807" s="223"/>
      <c r="T807" s="224"/>
      <c r="AT807" s="225" t="s">
        <v>158</v>
      </c>
      <c r="AU807" s="225" t="s">
        <v>85</v>
      </c>
      <c r="AV807" s="15" t="s">
        <v>154</v>
      </c>
      <c r="AW807" s="15" t="s">
        <v>36</v>
      </c>
      <c r="AX807" s="15" t="s">
        <v>83</v>
      </c>
      <c r="AY807" s="225" t="s">
        <v>147</v>
      </c>
    </row>
    <row r="808" spans="1:65" s="2" customFormat="1" ht="16.5" customHeight="1">
      <c r="A808" s="36"/>
      <c r="B808" s="37"/>
      <c r="C808" s="175" t="s">
        <v>932</v>
      </c>
      <c r="D808" s="175" t="s">
        <v>149</v>
      </c>
      <c r="E808" s="176" t="s">
        <v>933</v>
      </c>
      <c r="F808" s="177" t="s">
        <v>934</v>
      </c>
      <c r="G808" s="178" t="s">
        <v>304</v>
      </c>
      <c r="H808" s="179">
        <v>7</v>
      </c>
      <c r="I808" s="180"/>
      <c r="J808" s="181">
        <f>ROUND(I808*H808,2)</f>
        <v>0</v>
      </c>
      <c r="K808" s="177" t="s">
        <v>153</v>
      </c>
      <c r="L808" s="41"/>
      <c r="M808" s="182" t="s">
        <v>21</v>
      </c>
      <c r="N808" s="183" t="s">
        <v>46</v>
      </c>
      <c r="O808" s="66"/>
      <c r="P808" s="184">
        <f>O808*H808</f>
        <v>0</v>
      </c>
      <c r="Q808" s="184">
        <v>0.00018</v>
      </c>
      <c r="R808" s="184">
        <f>Q808*H808</f>
        <v>0.00126</v>
      </c>
      <c r="S808" s="184">
        <v>0</v>
      </c>
      <c r="T808" s="185">
        <f>S808*H808</f>
        <v>0</v>
      </c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R808" s="186" t="s">
        <v>154</v>
      </c>
      <c r="AT808" s="186" t="s">
        <v>149</v>
      </c>
      <c r="AU808" s="186" t="s">
        <v>85</v>
      </c>
      <c r="AY808" s="19" t="s">
        <v>147</v>
      </c>
      <c r="BE808" s="187">
        <f>IF(N808="základní",J808,0)</f>
        <v>0</v>
      </c>
      <c r="BF808" s="187">
        <f>IF(N808="snížená",J808,0)</f>
        <v>0</v>
      </c>
      <c r="BG808" s="187">
        <f>IF(N808="zákl. přenesená",J808,0)</f>
        <v>0</v>
      </c>
      <c r="BH808" s="187">
        <f>IF(N808="sníž. přenesená",J808,0)</f>
        <v>0</v>
      </c>
      <c r="BI808" s="187">
        <f>IF(N808="nulová",J808,0)</f>
        <v>0</v>
      </c>
      <c r="BJ808" s="19" t="s">
        <v>83</v>
      </c>
      <c r="BK808" s="187">
        <f>ROUND(I808*H808,2)</f>
        <v>0</v>
      </c>
      <c r="BL808" s="19" t="s">
        <v>154</v>
      </c>
      <c r="BM808" s="186" t="s">
        <v>935</v>
      </c>
    </row>
    <row r="809" spans="1:47" s="2" customFormat="1" ht="11.25">
      <c r="A809" s="36"/>
      <c r="B809" s="37"/>
      <c r="C809" s="38"/>
      <c r="D809" s="188" t="s">
        <v>156</v>
      </c>
      <c r="E809" s="38"/>
      <c r="F809" s="189" t="s">
        <v>936</v>
      </c>
      <c r="G809" s="38"/>
      <c r="H809" s="38"/>
      <c r="I809" s="190"/>
      <c r="J809" s="38"/>
      <c r="K809" s="38"/>
      <c r="L809" s="41"/>
      <c r="M809" s="191"/>
      <c r="N809" s="192"/>
      <c r="O809" s="66"/>
      <c r="P809" s="66"/>
      <c r="Q809" s="66"/>
      <c r="R809" s="66"/>
      <c r="S809" s="66"/>
      <c r="T809" s="67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T809" s="19" t="s">
        <v>156</v>
      </c>
      <c r="AU809" s="19" t="s">
        <v>85</v>
      </c>
    </row>
    <row r="810" spans="2:51" s="13" customFormat="1" ht="11.25">
      <c r="B810" s="193"/>
      <c r="C810" s="194"/>
      <c r="D810" s="195" t="s">
        <v>158</v>
      </c>
      <c r="E810" s="196" t="s">
        <v>21</v>
      </c>
      <c r="F810" s="197" t="s">
        <v>937</v>
      </c>
      <c r="G810" s="194"/>
      <c r="H810" s="196" t="s">
        <v>21</v>
      </c>
      <c r="I810" s="198"/>
      <c r="J810" s="194"/>
      <c r="K810" s="194"/>
      <c r="L810" s="199"/>
      <c r="M810" s="200"/>
      <c r="N810" s="201"/>
      <c r="O810" s="201"/>
      <c r="P810" s="201"/>
      <c r="Q810" s="201"/>
      <c r="R810" s="201"/>
      <c r="S810" s="201"/>
      <c r="T810" s="202"/>
      <c r="AT810" s="203" t="s">
        <v>158</v>
      </c>
      <c r="AU810" s="203" t="s">
        <v>85</v>
      </c>
      <c r="AV810" s="13" t="s">
        <v>83</v>
      </c>
      <c r="AW810" s="13" t="s">
        <v>36</v>
      </c>
      <c r="AX810" s="13" t="s">
        <v>75</v>
      </c>
      <c r="AY810" s="203" t="s">
        <v>147</v>
      </c>
    </row>
    <row r="811" spans="2:51" s="14" customFormat="1" ht="11.25">
      <c r="B811" s="204"/>
      <c r="C811" s="205"/>
      <c r="D811" s="195" t="s">
        <v>158</v>
      </c>
      <c r="E811" s="206" t="s">
        <v>21</v>
      </c>
      <c r="F811" s="207" t="s">
        <v>938</v>
      </c>
      <c r="G811" s="205"/>
      <c r="H811" s="208">
        <v>7</v>
      </c>
      <c r="I811" s="209"/>
      <c r="J811" s="205"/>
      <c r="K811" s="205"/>
      <c r="L811" s="210"/>
      <c r="M811" s="211"/>
      <c r="N811" s="212"/>
      <c r="O811" s="212"/>
      <c r="P811" s="212"/>
      <c r="Q811" s="212"/>
      <c r="R811" s="212"/>
      <c r="S811" s="212"/>
      <c r="T811" s="213"/>
      <c r="AT811" s="214" t="s">
        <v>158</v>
      </c>
      <c r="AU811" s="214" t="s">
        <v>85</v>
      </c>
      <c r="AV811" s="14" t="s">
        <v>85</v>
      </c>
      <c r="AW811" s="14" t="s">
        <v>36</v>
      </c>
      <c r="AX811" s="14" t="s">
        <v>75</v>
      </c>
      <c r="AY811" s="214" t="s">
        <v>147</v>
      </c>
    </row>
    <row r="812" spans="2:51" s="15" customFormat="1" ht="11.25">
      <c r="B812" s="215"/>
      <c r="C812" s="216"/>
      <c r="D812" s="195" t="s">
        <v>158</v>
      </c>
      <c r="E812" s="217" t="s">
        <v>21</v>
      </c>
      <c r="F812" s="218" t="s">
        <v>161</v>
      </c>
      <c r="G812" s="216"/>
      <c r="H812" s="219">
        <v>7</v>
      </c>
      <c r="I812" s="220"/>
      <c r="J812" s="216"/>
      <c r="K812" s="216"/>
      <c r="L812" s="221"/>
      <c r="M812" s="222"/>
      <c r="N812" s="223"/>
      <c r="O812" s="223"/>
      <c r="P812" s="223"/>
      <c r="Q812" s="223"/>
      <c r="R812" s="223"/>
      <c r="S812" s="223"/>
      <c r="T812" s="224"/>
      <c r="AT812" s="225" t="s">
        <v>158</v>
      </c>
      <c r="AU812" s="225" t="s">
        <v>85</v>
      </c>
      <c r="AV812" s="15" t="s">
        <v>154</v>
      </c>
      <c r="AW812" s="15" t="s">
        <v>36</v>
      </c>
      <c r="AX812" s="15" t="s">
        <v>83</v>
      </c>
      <c r="AY812" s="225" t="s">
        <v>147</v>
      </c>
    </row>
    <row r="813" spans="1:65" s="2" customFormat="1" ht="16.5" customHeight="1">
      <c r="A813" s="36"/>
      <c r="B813" s="37"/>
      <c r="C813" s="237" t="s">
        <v>939</v>
      </c>
      <c r="D813" s="237" t="s">
        <v>219</v>
      </c>
      <c r="E813" s="238" t="s">
        <v>940</v>
      </c>
      <c r="F813" s="239" t="s">
        <v>941</v>
      </c>
      <c r="G813" s="240" t="s">
        <v>304</v>
      </c>
      <c r="H813" s="241">
        <v>7</v>
      </c>
      <c r="I813" s="242"/>
      <c r="J813" s="243">
        <f>ROUND(I813*H813,2)</f>
        <v>0</v>
      </c>
      <c r="K813" s="239" t="s">
        <v>153</v>
      </c>
      <c r="L813" s="244"/>
      <c r="M813" s="245" t="s">
        <v>21</v>
      </c>
      <c r="N813" s="246" t="s">
        <v>46</v>
      </c>
      <c r="O813" s="66"/>
      <c r="P813" s="184">
        <f>O813*H813</f>
        <v>0</v>
      </c>
      <c r="Q813" s="184">
        <v>0.012</v>
      </c>
      <c r="R813" s="184">
        <f>Q813*H813</f>
        <v>0.084</v>
      </c>
      <c r="S813" s="184">
        <v>0</v>
      </c>
      <c r="T813" s="185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6" t="s">
        <v>218</v>
      </c>
      <c r="AT813" s="186" t="s">
        <v>219</v>
      </c>
      <c r="AU813" s="186" t="s">
        <v>85</v>
      </c>
      <c r="AY813" s="19" t="s">
        <v>147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19" t="s">
        <v>83</v>
      </c>
      <c r="BK813" s="187">
        <f>ROUND(I813*H813,2)</f>
        <v>0</v>
      </c>
      <c r="BL813" s="19" t="s">
        <v>154</v>
      </c>
      <c r="BM813" s="186" t="s">
        <v>942</v>
      </c>
    </row>
    <row r="814" spans="1:65" s="2" customFormat="1" ht="21.75" customHeight="1">
      <c r="A814" s="36"/>
      <c r="B814" s="37"/>
      <c r="C814" s="175" t="s">
        <v>943</v>
      </c>
      <c r="D814" s="175" t="s">
        <v>149</v>
      </c>
      <c r="E814" s="176" t="s">
        <v>944</v>
      </c>
      <c r="F814" s="177" t="s">
        <v>945</v>
      </c>
      <c r="G814" s="178" t="s">
        <v>164</v>
      </c>
      <c r="H814" s="179">
        <v>2.778</v>
      </c>
      <c r="I814" s="180"/>
      <c r="J814" s="181">
        <f>ROUND(I814*H814,2)</f>
        <v>0</v>
      </c>
      <c r="K814" s="177" t="s">
        <v>153</v>
      </c>
      <c r="L814" s="41"/>
      <c r="M814" s="182" t="s">
        <v>21</v>
      </c>
      <c r="N814" s="183" t="s">
        <v>46</v>
      </c>
      <c r="O814" s="66"/>
      <c r="P814" s="184">
        <f>O814*H814</f>
        <v>0</v>
      </c>
      <c r="Q814" s="184">
        <v>0</v>
      </c>
      <c r="R814" s="184">
        <f>Q814*H814</f>
        <v>0</v>
      </c>
      <c r="S814" s="184">
        <v>2.5</v>
      </c>
      <c r="T814" s="185">
        <f>S814*H814</f>
        <v>6.945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186" t="s">
        <v>154</v>
      </c>
      <c r="AT814" s="186" t="s">
        <v>149</v>
      </c>
      <c r="AU814" s="186" t="s">
        <v>85</v>
      </c>
      <c r="AY814" s="19" t="s">
        <v>147</v>
      </c>
      <c r="BE814" s="187">
        <f>IF(N814="základní",J814,0)</f>
        <v>0</v>
      </c>
      <c r="BF814" s="187">
        <f>IF(N814="snížená",J814,0)</f>
        <v>0</v>
      </c>
      <c r="BG814" s="187">
        <f>IF(N814="zákl. přenesená",J814,0)</f>
        <v>0</v>
      </c>
      <c r="BH814" s="187">
        <f>IF(N814="sníž. přenesená",J814,0)</f>
        <v>0</v>
      </c>
      <c r="BI814" s="187">
        <f>IF(N814="nulová",J814,0)</f>
        <v>0</v>
      </c>
      <c r="BJ814" s="19" t="s">
        <v>83</v>
      </c>
      <c r="BK814" s="187">
        <f>ROUND(I814*H814,2)</f>
        <v>0</v>
      </c>
      <c r="BL814" s="19" t="s">
        <v>154</v>
      </c>
      <c r="BM814" s="186" t="s">
        <v>946</v>
      </c>
    </row>
    <row r="815" spans="1:47" s="2" customFormat="1" ht="11.25">
      <c r="A815" s="36"/>
      <c r="B815" s="37"/>
      <c r="C815" s="38"/>
      <c r="D815" s="188" t="s">
        <v>156</v>
      </c>
      <c r="E815" s="38"/>
      <c r="F815" s="189" t="s">
        <v>947</v>
      </c>
      <c r="G815" s="38"/>
      <c r="H815" s="38"/>
      <c r="I815" s="190"/>
      <c r="J815" s="38"/>
      <c r="K815" s="38"/>
      <c r="L815" s="41"/>
      <c r="M815" s="191"/>
      <c r="N815" s="192"/>
      <c r="O815" s="66"/>
      <c r="P815" s="66"/>
      <c r="Q815" s="66"/>
      <c r="R815" s="66"/>
      <c r="S815" s="66"/>
      <c r="T815" s="67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T815" s="19" t="s">
        <v>156</v>
      </c>
      <c r="AU815" s="19" t="s">
        <v>85</v>
      </c>
    </row>
    <row r="816" spans="2:51" s="13" customFormat="1" ht="11.25">
      <c r="B816" s="193"/>
      <c r="C816" s="194"/>
      <c r="D816" s="195" t="s">
        <v>158</v>
      </c>
      <c r="E816" s="196" t="s">
        <v>21</v>
      </c>
      <c r="F816" s="197" t="s">
        <v>948</v>
      </c>
      <c r="G816" s="194"/>
      <c r="H816" s="196" t="s">
        <v>21</v>
      </c>
      <c r="I816" s="198"/>
      <c r="J816" s="194"/>
      <c r="K816" s="194"/>
      <c r="L816" s="199"/>
      <c r="M816" s="200"/>
      <c r="N816" s="201"/>
      <c r="O816" s="201"/>
      <c r="P816" s="201"/>
      <c r="Q816" s="201"/>
      <c r="R816" s="201"/>
      <c r="S816" s="201"/>
      <c r="T816" s="202"/>
      <c r="AT816" s="203" t="s">
        <v>158</v>
      </c>
      <c r="AU816" s="203" t="s">
        <v>85</v>
      </c>
      <c r="AV816" s="13" t="s">
        <v>83</v>
      </c>
      <c r="AW816" s="13" t="s">
        <v>36</v>
      </c>
      <c r="AX816" s="13" t="s">
        <v>75</v>
      </c>
      <c r="AY816" s="203" t="s">
        <v>147</v>
      </c>
    </row>
    <row r="817" spans="2:51" s="14" customFormat="1" ht="11.25">
      <c r="B817" s="204"/>
      <c r="C817" s="205"/>
      <c r="D817" s="195" t="s">
        <v>158</v>
      </c>
      <c r="E817" s="206" t="s">
        <v>21</v>
      </c>
      <c r="F817" s="207" t="s">
        <v>949</v>
      </c>
      <c r="G817" s="205"/>
      <c r="H817" s="208">
        <v>2.778</v>
      </c>
      <c r="I817" s="209"/>
      <c r="J817" s="205"/>
      <c r="K817" s="205"/>
      <c r="L817" s="210"/>
      <c r="M817" s="211"/>
      <c r="N817" s="212"/>
      <c r="O817" s="212"/>
      <c r="P817" s="212"/>
      <c r="Q817" s="212"/>
      <c r="R817" s="212"/>
      <c r="S817" s="212"/>
      <c r="T817" s="213"/>
      <c r="AT817" s="214" t="s">
        <v>158</v>
      </c>
      <c r="AU817" s="214" t="s">
        <v>85</v>
      </c>
      <c r="AV817" s="14" t="s">
        <v>85</v>
      </c>
      <c r="AW817" s="14" t="s">
        <v>36</v>
      </c>
      <c r="AX817" s="14" t="s">
        <v>75</v>
      </c>
      <c r="AY817" s="214" t="s">
        <v>147</v>
      </c>
    </row>
    <row r="818" spans="2:51" s="15" customFormat="1" ht="11.25">
      <c r="B818" s="215"/>
      <c r="C818" s="216"/>
      <c r="D818" s="195" t="s">
        <v>158</v>
      </c>
      <c r="E818" s="217" t="s">
        <v>21</v>
      </c>
      <c r="F818" s="218" t="s">
        <v>161</v>
      </c>
      <c r="G818" s="216"/>
      <c r="H818" s="219">
        <v>2.778</v>
      </c>
      <c r="I818" s="220"/>
      <c r="J818" s="216"/>
      <c r="K818" s="216"/>
      <c r="L818" s="221"/>
      <c r="M818" s="222"/>
      <c r="N818" s="223"/>
      <c r="O818" s="223"/>
      <c r="P818" s="223"/>
      <c r="Q818" s="223"/>
      <c r="R818" s="223"/>
      <c r="S818" s="223"/>
      <c r="T818" s="224"/>
      <c r="AT818" s="225" t="s">
        <v>158</v>
      </c>
      <c r="AU818" s="225" t="s">
        <v>85</v>
      </c>
      <c r="AV818" s="15" t="s">
        <v>154</v>
      </c>
      <c r="AW818" s="15" t="s">
        <v>36</v>
      </c>
      <c r="AX818" s="15" t="s">
        <v>83</v>
      </c>
      <c r="AY818" s="225" t="s">
        <v>147</v>
      </c>
    </row>
    <row r="819" spans="1:65" s="2" customFormat="1" ht="21.75" customHeight="1">
      <c r="A819" s="36"/>
      <c r="B819" s="37"/>
      <c r="C819" s="175" t="s">
        <v>950</v>
      </c>
      <c r="D819" s="175" t="s">
        <v>149</v>
      </c>
      <c r="E819" s="176" t="s">
        <v>951</v>
      </c>
      <c r="F819" s="177" t="s">
        <v>952</v>
      </c>
      <c r="G819" s="178" t="s">
        <v>164</v>
      </c>
      <c r="H819" s="179">
        <v>15.054</v>
      </c>
      <c r="I819" s="180"/>
      <c r="J819" s="181">
        <f>ROUND(I819*H819,2)</f>
        <v>0</v>
      </c>
      <c r="K819" s="177" t="s">
        <v>153</v>
      </c>
      <c r="L819" s="41"/>
      <c r="M819" s="182" t="s">
        <v>21</v>
      </c>
      <c r="N819" s="183" t="s">
        <v>46</v>
      </c>
      <c r="O819" s="66"/>
      <c r="P819" s="184">
        <f>O819*H819</f>
        <v>0</v>
      </c>
      <c r="Q819" s="184">
        <v>0</v>
      </c>
      <c r="R819" s="184">
        <f>Q819*H819</f>
        <v>0</v>
      </c>
      <c r="S819" s="184">
        <v>2.27</v>
      </c>
      <c r="T819" s="185">
        <f>S819*H819</f>
        <v>34.17258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6" t="s">
        <v>154</v>
      </c>
      <c r="AT819" s="186" t="s">
        <v>149</v>
      </c>
      <c r="AU819" s="186" t="s">
        <v>85</v>
      </c>
      <c r="AY819" s="19" t="s">
        <v>147</v>
      </c>
      <c r="BE819" s="187">
        <f>IF(N819="základní",J819,0)</f>
        <v>0</v>
      </c>
      <c r="BF819" s="187">
        <f>IF(N819="snížená",J819,0)</f>
        <v>0</v>
      </c>
      <c r="BG819" s="187">
        <f>IF(N819="zákl. přenesená",J819,0)</f>
        <v>0</v>
      </c>
      <c r="BH819" s="187">
        <f>IF(N819="sníž. přenesená",J819,0)</f>
        <v>0</v>
      </c>
      <c r="BI819" s="187">
        <f>IF(N819="nulová",J819,0)</f>
        <v>0</v>
      </c>
      <c r="BJ819" s="19" t="s">
        <v>83</v>
      </c>
      <c r="BK819" s="187">
        <f>ROUND(I819*H819,2)</f>
        <v>0</v>
      </c>
      <c r="BL819" s="19" t="s">
        <v>154</v>
      </c>
      <c r="BM819" s="186" t="s">
        <v>953</v>
      </c>
    </row>
    <row r="820" spans="1:47" s="2" customFormat="1" ht="11.25">
      <c r="A820" s="36"/>
      <c r="B820" s="37"/>
      <c r="C820" s="38"/>
      <c r="D820" s="188" t="s">
        <v>156</v>
      </c>
      <c r="E820" s="38"/>
      <c r="F820" s="189" t="s">
        <v>954</v>
      </c>
      <c r="G820" s="38"/>
      <c r="H820" s="38"/>
      <c r="I820" s="190"/>
      <c r="J820" s="38"/>
      <c r="K820" s="38"/>
      <c r="L820" s="41"/>
      <c r="M820" s="191"/>
      <c r="N820" s="192"/>
      <c r="O820" s="66"/>
      <c r="P820" s="66"/>
      <c r="Q820" s="66"/>
      <c r="R820" s="66"/>
      <c r="S820" s="66"/>
      <c r="T820" s="67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T820" s="19" t="s">
        <v>156</v>
      </c>
      <c r="AU820" s="19" t="s">
        <v>85</v>
      </c>
    </row>
    <row r="821" spans="2:51" s="13" customFormat="1" ht="11.25">
      <c r="B821" s="193"/>
      <c r="C821" s="194"/>
      <c r="D821" s="195" t="s">
        <v>158</v>
      </c>
      <c r="E821" s="196" t="s">
        <v>21</v>
      </c>
      <c r="F821" s="197" t="s">
        <v>955</v>
      </c>
      <c r="G821" s="194"/>
      <c r="H821" s="196" t="s">
        <v>21</v>
      </c>
      <c r="I821" s="198"/>
      <c r="J821" s="194"/>
      <c r="K821" s="194"/>
      <c r="L821" s="199"/>
      <c r="M821" s="200"/>
      <c r="N821" s="201"/>
      <c r="O821" s="201"/>
      <c r="P821" s="201"/>
      <c r="Q821" s="201"/>
      <c r="R821" s="201"/>
      <c r="S821" s="201"/>
      <c r="T821" s="202"/>
      <c r="AT821" s="203" t="s">
        <v>158</v>
      </c>
      <c r="AU821" s="203" t="s">
        <v>85</v>
      </c>
      <c r="AV821" s="13" t="s">
        <v>83</v>
      </c>
      <c r="AW821" s="13" t="s">
        <v>36</v>
      </c>
      <c r="AX821" s="13" t="s">
        <v>75</v>
      </c>
      <c r="AY821" s="203" t="s">
        <v>147</v>
      </c>
    </row>
    <row r="822" spans="2:51" s="13" customFormat="1" ht="11.25">
      <c r="B822" s="193"/>
      <c r="C822" s="194"/>
      <c r="D822" s="195" t="s">
        <v>158</v>
      </c>
      <c r="E822" s="196" t="s">
        <v>21</v>
      </c>
      <c r="F822" s="197" t="s">
        <v>956</v>
      </c>
      <c r="G822" s="194"/>
      <c r="H822" s="196" t="s">
        <v>21</v>
      </c>
      <c r="I822" s="198"/>
      <c r="J822" s="194"/>
      <c r="K822" s="194"/>
      <c r="L822" s="199"/>
      <c r="M822" s="200"/>
      <c r="N822" s="201"/>
      <c r="O822" s="201"/>
      <c r="P822" s="201"/>
      <c r="Q822" s="201"/>
      <c r="R822" s="201"/>
      <c r="S822" s="201"/>
      <c r="T822" s="202"/>
      <c r="AT822" s="203" t="s">
        <v>158</v>
      </c>
      <c r="AU822" s="203" t="s">
        <v>85</v>
      </c>
      <c r="AV822" s="13" t="s">
        <v>83</v>
      </c>
      <c r="AW822" s="13" t="s">
        <v>36</v>
      </c>
      <c r="AX822" s="13" t="s">
        <v>75</v>
      </c>
      <c r="AY822" s="203" t="s">
        <v>147</v>
      </c>
    </row>
    <row r="823" spans="2:51" s="14" customFormat="1" ht="11.25">
      <c r="B823" s="204"/>
      <c r="C823" s="205"/>
      <c r="D823" s="195" t="s">
        <v>158</v>
      </c>
      <c r="E823" s="206" t="s">
        <v>21</v>
      </c>
      <c r="F823" s="207" t="s">
        <v>957</v>
      </c>
      <c r="G823" s="205"/>
      <c r="H823" s="208">
        <v>22.218</v>
      </c>
      <c r="I823" s="209"/>
      <c r="J823" s="205"/>
      <c r="K823" s="205"/>
      <c r="L823" s="210"/>
      <c r="M823" s="211"/>
      <c r="N823" s="212"/>
      <c r="O823" s="212"/>
      <c r="P823" s="212"/>
      <c r="Q823" s="212"/>
      <c r="R823" s="212"/>
      <c r="S823" s="212"/>
      <c r="T823" s="213"/>
      <c r="AT823" s="214" t="s">
        <v>158</v>
      </c>
      <c r="AU823" s="214" t="s">
        <v>85</v>
      </c>
      <c r="AV823" s="14" t="s">
        <v>85</v>
      </c>
      <c r="AW823" s="14" t="s">
        <v>36</v>
      </c>
      <c r="AX823" s="14" t="s">
        <v>75</v>
      </c>
      <c r="AY823" s="214" t="s">
        <v>147</v>
      </c>
    </row>
    <row r="824" spans="2:51" s="14" customFormat="1" ht="11.25">
      <c r="B824" s="204"/>
      <c r="C824" s="205"/>
      <c r="D824" s="195" t="s">
        <v>158</v>
      </c>
      <c r="E824" s="206" t="s">
        <v>21</v>
      </c>
      <c r="F824" s="207" t="s">
        <v>958</v>
      </c>
      <c r="G824" s="205"/>
      <c r="H824" s="208">
        <v>-7.164</v>
      </c>
      <c r="I824" s="209"/>
      <c r="J824" s="205"/>
      <c r="K824" s="205"/>
      <c r="L824" s="210"/>
      <c r="M824" s="211"/>
      <c r="N824" s="212"/>
      <c r="O824" s="212"/>
      <c r="P824" s="212"/>
      <c r="Q824" s="212"/>
      <c r="R824" s="212"/>
      <c r="S824" s="212"/>
      <c r="T824" s="213"/>
      <c r="AT824" s="214" t="s">
        <v>158</v>
      </c>
      <c r="AU824" s="214" t="s">
        <v>85</v>
      </c>
      <c r="AV824" s="14" t="s">
        <v>85</v>
      </c>
      <c r="AW824" s="14" t="s">
        <v>36</v>
      </c>
      <c r="AX824" s="14" t="s">
        <v>75</v>
      </c>
      <c r="AY824" s="214" t="s">
        <v>147</v>
      </c>
    </row>
    <row r="825" spans="2:51" s="15" customFormat="1" ht="11.25">
      <c r="B825" s="215"/>
      <c r="C825" s="216"/>
      <c r="D825" s="195" t="s">
        <v>158</v>
      </c>
      <c r="E825" s="217" t="s">
        <v>21</v>
      </c>
      <c r="F825" s="218" t="s">
        <v>161</v>
      </c>
      <c r="G825" s="216"/>
      <c r="H825" s="219">
        <v>15.054</v>
      </c>
      <c r="I825" s="220"/>
      <c r="J825" s="216"/>
      <c r="K825" s="216"/>
      <c r="L825" s="221"/>
      <c r="M825" s="222"/>
      <c r="N825" s="223"/>
      <c r="O825" s="223"/>
      <c r="P825" s="223"/>
      <c r="Q825" s="223"/>
      <c r="R825" s="223"/>
      <c r="S825" s="223"/>
      <c r="T825" s="224"/>
      <c r="AT825" s="225" t="s">
        <v>158</v>
      </c>
      <c r="AU825" s="225" t="s">
        <v>85</v>
      </c>
      <c r="AV825" s="15" t="s">
        <v>154</v>
      </c>
      <c r="AW825" s="15" t="s">
        <v>36</v>
      </c>
      <c r="AX825" s="15" t="s">
        <v>83</v>
      </c>
      <c r="AY825" s="225" t="s">
        <v>147</v>
      </c>
    </row>
    <row r="826" spans="1:65" s="2" customFormat="1" ht="24.2" customHeight="1">
      <c r="A826" s="36"/>
      <c r="B826" s="37"/>
      <c r="C826" s="175" t="s">
        <v>959</v>
      </c>
      <c r="D826" s="175" t="s">
        <v>149</v>
      </c>
      <c r="E826" s="176" t="s">
        <v>960</v>
      </c>
      <c r="F826" s="177" t="s">
        <v>961</v>
      </c>
      <c r="G826" s="178" t="s">
        <v>152</v>
      </c>
      <c r="H826" s="179">
        <v>8.302</v>
      </c>
      <c r="I826" s="180"/>
      <c r="J826" s="181">
        <f>ROUND(I826*H826,2)</f>
        <v>0</v>
      </c>
      <c r="K826" s="177" t="s">
        <v>153</v>
      </c>
      <c r="L826" s="41"/>
      <c r="M826" s="182" t="s">
        <v>21</v>
      </c>
      <c r="N826" s="183" t="s">
        <v>46</v>
      </c>
      <c r="O826" s="66"/>
      <c r="P826" s="184">
        <f>O826*H826</f>
        <v>0</v>
      </c>
      <c r="Q826" s="184">
        <v>0</v>
      </c>
      <c r="R826" s="184">
        <f>Q826*H826</f>
        <v>0</v>
      </c>
      <c r="S826" s="184">
        <v>0.261</v>
      </c>
      <c r="T826" s="185">
        <f>S826*H826</f>
        <v>2.166822</v>
      </c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R826" s="186" t="s">
        <v>154</v>
      </c>
      <c r="AT826" s="186" t="s">
        <v>149</v>
      </c>
      <c r="AU826" s="186" t="s">
        <v>85</v>
      </c>
      <c r="AY826" s="19" t="s">
        <v>147</v>
      </c>
      <c r="BE826" s="187">
        <f>IF(N826="základní",J826,0)</f>
        <v>0</v>
      </c>
      <c r="BF826" s="187">
        <f>IF(N826="snížená",J826,0)</f>
        <v>0</v>
      </c>
      <c r="BG826" s="187">
        <f>IF(N826="zákl. přenesená",J826,0)</f>
        <v>0</v>
      </c>
      <c r="BH826" s="187">
        <f>IF(N826="sníž. přenesená",J826,0)</f>
        <v>0</v>
      </c>
      <c r="BI826" s="187">
        <f>IF(N826="nulová",J826,0)</f>
        <v>0</v>
      </c>
      <c r="BJ826" s="19" t="s">
        <v>83</v>
      </c>
      <c r="BK826" s="187">
        <f>ROUND(I826*H826,2)</f>
        <v>0</v>
      </c>
      <c r="BL826" s="19" t="s">
        <v>154</v>
      </c>
      <c r="BM826" s="186" t="s">
        <v>962</v>
      </c>
    </row>
    <row r="827" spans="1:47" s="2" customFormat="1" ht="11.25">
      <c r="A827" s="36"/>
      <c r="B827" s="37"/>
      <c r="C827" s="38"/>
      <c r="D827" s="188" t="s">
        <v>156</v>
      </c>
      <c r="E827" s="38"/>
      <c r="F827" s="189" t="s">
        <v>963</v>
      </c>
      <c r="G827" s="38"/>
      <c r="H827" s="38"/>
      <c r="I827" s="190"/>
      <c r="J827" s="38"/>
      <c r="K827" s="38"/>
      <c r="L827" s="41"/>
      <c r="M827" s="191"/>
      <c r="N827" s="192"/>
      <c r="O827" s="66"/>
      <c r="P827" s="66"/>
      <c r="Q827" s="66"/>
      <c r="R827" s="66"/>
      <c r="S827" s="66"/>
      <c r="T827" s="67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T827" s="19" t="s">
        <v>156</v>
      </c>
      <c r="AU827" s="19" t="s">
        <v>85</v>
      </c>
    </row>
    <row r="828" spans="2:51" s="13" customFormat="1" ht="11.25">
      <c r="B828" s="193"/>
      <c r="C828" s="194"/>
      <c r="D828" s="195" t="s">
        <v>158</v>
      </c>
      <c r="E828" s="196" t="s">
        <v>21</v>
      </c>
      <c r="F828" s="197" t="s">
        <v>955</v>
      </c>
      <c r="G828" s="194"/>
      <c r="H828" s="196" t="s">
        <v>21</v>
      </c>
      <c r="I828" s="198"/>
      <c r="J828" s="194"/>
      <c r="K828" s="194"/>
      <c r="L828" s="199"/>
      <c r="M828" s="200"/>
      <c r="N828" s="201"/>
      <c r="O828" s="201"/>
      <c r="P828" s="201"/>
      <c r="Q828" s="201"/>
      <c r="R828" s="201"/>
      <c r="S828" s="201"/>
      <c r="T828" s="202"/>
      <c r="AT828" s="203" t="s">
        <v>158</v>
      </c>
      <c r="AU828" s="203" t="s">
        <v>85</v>
      </c>
      <c r="AV828" s="13" t="s">
        <v>83</v>
      </c>
      <c r="AW828" s="13" t="s">
        <v>36</v>
      </c>
      <c r="AX828" s="13" t="s">
        <v>75</v>
      </c>
      <c r="AY828" s="203" t="s">
        <v>147</v>
      </c>
    </row>
    <row r="829" spans="2:51" s="14" customFormat="1" ht="11.25">
      <c r="B829" s="204"/>
      <c r="C829" s="205"/>
      <c r="D829" s="195" t="s">
        <v>158</v>
      </c>
      <c r="E829" s="206" t="s">
        <v>21</v>
      </c>
      <c r="F829" s="207" t="s">
        <v>964</v>
      </c>
      <c r="G829" s="205"/>
      <c r="H829" s="208">
        <v>10.075</v>
      </c>
      <c r="I829" s="209"/>
      <c r="J829" s="205"/>
      <c r="K829" s="205"/>
      <c r="L829" s="210"/>
      <c r="M829" s="211"/>
      <c r="N829" s="212"/>
      <c r="O829" s="212"/>
      <c r="P829" s="212"/>
      <c r="Q829" s="212"/>
      <c r="R829" s="212"/>
      <c r="S829" s="212"/>
      <c r="T829" s="213"/>
      <c r="AT829" s="214" t="s">
        <v>158</v>
      </c>
      <c r="AU829" s="214" t="s">
        <v>85</v>
      </c>
      <c r="AV829" s="14" t="s">
        <v>85</v>
      </c>
      <c r="AW829" s="14" t="s">
        <v>36</v>
      </c>
      <c r="AX829" s="14" t="s">
        <v>75</v>
      </c>
      <c r="AY829" s="214" t="s">
        <v>147</v>
      </c>
    </row>
    <row r="830" spans="2:51" s="14" customFormat="1" ht="11.25">
      <c r="B830" s="204"/>
      <c r="C830" s="205"/>
      <c r="D830" s="195" t="s">
        <v>158</v>
      </c>
      <c r="E830" s="206" t="s">
        <v>21</v>
      </c>
      <c r="F830" s="207" t="s">
        <v>965</v>
      </c>
      <c r="G830" s="205"/>
      <c r="H830" s="208">
        <v>-1.773</v>
      </c>
      <c r="I830" s="209"/>
      <c r="J830" s="205"/>
      <c r="K830" s="205"/>
      <c r="L830" s="210"/>
      <c r="M830" s="211"/>
      <c r="N830" s="212"/>
      <c r="O830" s="212"/>
      <c r="P830" s="212"/>
      <c r="Q830" s="212"/>
      <c r="R830" s="212"/>
      <c r="S830" s="212"/>
      <c r="T830" s="213"/>
      <c r="AT830" s="214" t="s">
        <v>158</v>
      </c>
      <c r="AU830" s="214" t="s">
        <v>85</v>
      </c>
      <c r="AV830" s="14" t="s">
        <v>85</v>
      </c>
      <c r="AW830" s="14" t="s">
        <v>36</v>
      </c>
      <c r="AX830" s="14" t="s">
        <v>75</v>
      </c>
      <c r="AY830" s="214" t="s">
        <v>147</v>
      </c>
    </row>
    <row r="831" spans="2:51" s="15" customFormat="1" ht="11.25">
      <c r="B831" s="215"/>
      <c r="C831" s="216"/>
      <c r="D831" s="195" t="s">
        <v>158</v>
      </c>
      <c r="E831" s="217" t="s">
        <v>21</v>
      </c>
      <c r="F831" s="218" t="s">
        <v>161</v>
      </c>
      <c r="G831" s="216"/>
      <c r="H831" s="219">
        <v>8.302</v>
      </c>
      <c r="I831" s="220"/>
      <c r="J831" s="216"/>
      <c r="K831" s="216"/>
      <c r="L831" s="221"/>
      <c r="M831" s="222"/>
      <c r="N831" s="223"/>
      <c r="O831" s="223"/>
      <c r="P831" s="223"/>
      <c r="Q831" s="223"/>
      <c r="R831" s="223"/>
      <c r="S831" s="223"/>
      <c r="T831" s="224"/>
      <c r="AT831" s="225" t="s">
        <v>158</v>
      </c>
      <c r="AU831" s="225" t="s">
        <v>85</v>
      </c>
      <c r="AV831" s="15" t="s">
        <v>154</v>
      </c>
      <c r="AW831" s="15" t="s">
        <v>36</v>
      </c>
      <c r="AX831" s="15" t="s">
        <v>83</v>
      </c>
      <c r="AY831" s="225" t="s">
        <v>147</v>
      </c>
    </row>
    <row r="832" spans="1:65" s="2" customFormat="1" ht="16.5" customHeight="1">
      <c r="A832" s="36"/>
      <c r="B832" s="37"/>
      <c r="C832" s="175" t="s">
        <v>966</v>
      </c>
      <c r="D832" s="175" t="s">
        <v>149</v>
      </c>
      <c r="E832" s="176" t="s">
        <v>967</v>
      </c>
      <c r="F832" s="177" t="s">
        <v>968</v>
      </c>
      <c r="G832" s="178" t="s">
        <v>152</v>
      </c>
      <c r="H832" s="179">
        <v>9.274</v>
      </c>
      <c r="I832" s="180"/>
      <c r="J832" s="181">
        <f>ROUND(I832*H832,2)</f>
        <v>0</v>
      </c>
      <c r="K832" s="177" t="s">
        <v>153</v>
      </c>
      <c r="L832" s="41"/>
      <c r="M832" s="182" t="s">
        <v>21</v>
      </c>
      <c r="N832" s="183" t="s">
        <v>46</v>
      </c>
      <c r="O832" s="66"/>
      <c r="P832" s="184">
        <f>O832*H832</f>
        <v>0</v>
      </c>
      <c r="Q832" s="184">
        <v>0</v>
      </c>
      <c r="R832" s="184">
        <f>Q832*H832</f>
        <v>0</v>
      </c>
      <c r="S832" s="184">
        <v>0.082</v>
      </c>
      <c r="T832" s="185">
        <f>S832*H832</f>
        <v>0.7604679999999999</v>
      </c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R832" s="186" t="s">
        <v>154</v>
      </c>
      <c r="AT832" s="186" t="s">
        <v>149</v>
      </c>
      <c r="AU832" s="186" t="s">
        <v>85</v>
      </c>
      <c r="AY832" s="19" t="s">
        <v>147</v>
      </c>
      <c r="BE832" s="187">
        <f>IF(N832="základní",J832,0)</f>
        <v>0</v>
      </c>
      <c r="BF832" s="187">
        <f>IF(N832="snížená",J832,0)</f>
        <v>0</v>
      </c>
      <c r="BG832" s="187">
        <f>IF(N832="zákl. přenesená",J832,0)</f>
        <v>0</v>
      </c>
      <c r="BH832" s="187">
        <f>IF(N832="sníž. přenesená",J832,0)</f>
        <v>0</v>
      </c>
      <c r="BI832" s="187">
        <f>IF(N832="nulová",J832,0)</f>
        <v>0</v>
      </c>
      <c r="BJ832" s="19" t="s">
        <v>83</v>
      </c>
      <c r="BK832" s="187">
        <f>ROUND(I832*H832,2)</f>
        <v>0</v>
      </c>
      <c r="BL832" s="19" t="s">
        <v>154</v>
      </c>
      <c r="BM832" s="186" t="s">
        <v>969</v>
      </c>
    </row>
    <row r="833" spans="1:47" s="2" customFormat="1" ht="11.25">
      <c r="A833" s="36"/>
      <c r="B833" s="37"/>
      <c r="C833" s="38"/>
      <c r="D833" s="188" t="s">
        <v>156</v>
      </c>
      <c r="E833" s="38"/>
      <c r="F833" s="189" t="s">
        <v>970</v>
      </c>
      <c r="G833" s="38"/>
      <c r="H833" s="38"/>
      <c r="I833" s="190"/>
      <c r="J833" s="38"/>
      <c r="K833" s="38"/>
      <c r="L833" s="41"/>
      <c r="M833" s="191"/>
      <c r="N833" s="192"/>
      <c r="O833" s="66"/>
      <c r="P833" s="66"/>
      <c r="Q833" s="66"/>
      <c r="R833" s="66"/>
      <c r="S833" s="66"/>
      <c r="T833" s="67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T833" s="19" t="s">
        <v>156</v>
      </c>
      <c r="AU833" s="19" t="s">
        <v>85</v>
      </c>
    </row>
    <row r="834" spans="2:51" s="13" customFormat="1" ht="11.25">
      <c r="B834" s="193"/>
      <c r="C834" s="194"/>
      <c r="D834" s="195" t="s">
        <v>158</v>
      </c>
      <c r="E834" s="196" t="s">
        <v>21</v>
      </c>
      <c r="F834" s="197" t="s">
        <v>955</v>
      </c>
      <c r="G834" s="194"/>
      <c r="H834" s="196" t="s">
        <v>21</v>
      </c>
      <c r="I834" s="198"/>
      <c r="J834" s="194"/>
      <c r="K834" s="194"/>
      <c r="L834" s="199"/>
      <c r="M834" s="200"/>
      <c r="N834" s="201"/>
      <c r="O834" s="201"/>
      <c r="P834" s="201"/>
      <c r="Q834" s="201"/>
      <c r="R834" s="201"/>
      <c r="S834" s="201"/>
      <c r="T834" s="202"/>
      <c r="AT834" s="203" t="s">
        <v>158</v>
      </c>
      <c r="AU834" s="203" t="s">
        <v>85</v>
      </c>
      <c r="AV834" s="13" t="s">
        <v>83</v>
      </c>
      <c r="AW834" s="13" t="s">
        <v>36</v>
      </c>
      <c r="AX834" s="13" t="s">
        <v>75</v>
      </c>
      <c r="AY834" s="203" t="s">
        <v>147</v>
      </c>
    </row>
    <row r="835" spans="2:51" s="13" customFormat="1" ht="11.25">
      <c r="B835" s="193"/>
      <c r="C835" s="194"/>
      <c r="D835" s="195" t="s">
        <v>158</v>
      </c>
      <c r="E835" s="196" t="s">
        <v>21</v>
      </c>
      <c r="F835" s="197" t="s">
        <v>971</v>
      </c>
      <c r="G835" s="194"/>
      <c r="H835" s="196" t="s">
        <v>21</v>
      </c>
      <c r="I835" s="198"/>
      <c r="J835" s="194"/>
      <c r="K835" s="194"/>
      <c r="L835" s="199"/>
      <c r="M835" s="200"/>
      <c r="N835" s="201"/>
      <c r="O835" s="201"/>
      <c r="P835" s="201"/>
      <c r="Q835" s="201"/>
      <c r="R835" s="201"/>
      <c r="S835" s="201"/>
      <c r="T835" s="202"/>
      <c r="AT835" s="203" t="s">
        <v>158</v>
      </c>
      <c r="AU835" s="203" t="s">
        <v>85</v>
      </c>
      <c r="AV835" s="13" t="s">
        <v>83</v>
      </c>
      <c r="AW835" s="13" t="s">
        <v>36</v>
      </c>
      <c r="AX835" s="13" t="s">
        <v>75</v>
      </c>
      <c r="AY835" s="203" t="s">
        <v>147</v>
      </c>
    </row>
    <row r="836" spans="2:51" s="14" customFormat="1" ht="11.25">
      <c r="B836" s="204"/>
      <c r="C836" s="205"/>
      <c r="D836" s="195" t="s">
        <v>158</v>
      </c>
      <c r="E836" s="206" t="s">
        <v>21</v>
      </c>
      <c r="F836" s="207" t="s">
        <v>972</v>
      </c>
      <c r="G836" s="205"/>
      <c r="H836" s="208">
        <v>10.234</v>
      </c>
      <c r="I836" s="209"/>
      <c r="J836" s="205"/>
      <c r="K836" s="205"/>
      <c r="L836" s="210"/>
      <c r="M836" s="211"/>
      <c r="N836" s="212"/>
      <c r="O836" s="212"/>
      <c r="P836" s="212"/>
      <c r="Q836" s="212"/>
      <c r="R836" s="212"/>
      <c r="S836" s="212"/>
      <c r="T836" s="213"/>
      <c r="AT836" s="214" t="s">
        <v>158</v>
      </c>
      <c r="AU836" s="214" t="s">
        <v>85</v>
      </c>
      <c r="AV836" s="14" t="s">
        <v>85</v>
      </c>
      <c r="AW836" s="14" t="s">
        <v>36</v>
      </c>
      <c r="AX836" s="14" t="s">
        <v>75</v>
      </c>
      <c r="AY836" s="214" t="s">
        <v>147</v>
      </c>
    </row>
    <row r="837" spans="2:51" s="14" customFormat="1" ht="11.25">
      <c r="B837" s="204"/>
      <c r="C837" s="205"/>
      <c r="D837" s="195" t="s">
        <v>158</v>
      </c>
      <c r="E837" s="206" t="s">
        <v>21</v>
      </c>
      <c r="F837" s="207" t="s">
        <v>973</v>
      </c>
      <c r="G837" s="205"/>
      <c r="H837" s="208">
        <v>-0.48</v>
      </c>
      <c r="I837" s="209"/>
      <c r="J837" s="205"/>
      <c r="K837" s="205"/>
      <c r="L837" s="210"/>
      <c r="M837" s="211"/>
      <c r="N837" s="212"/>
      <c r="O837" s="212"/>
      <c r="P837" s="212"/>
      <c r="Q837" s="212"/>
      <c r="R837" s="212"/>
      <c r="S837" s="212"/>
      <c r="T837" s="213"/>
      <c r="AT837" s="214" t="s">
        <v>158</v>
      </c>
      <c r="AU837" s="214" t="s">
        <v>85</v>
      </c>
      <c r="AV837" s="14" t="s">
        <v>85</v>
      </c>
      <c r="AW837" s="14" t="s">
        <v>36</v>
      </c>
      <c r="AX837" s="14" t="s">
        <v>75</v>
      </c>
      <c r="AY837" s="214" t="s">
        <v>147</v>
      </c>
    </row>
    <row r="838" spans="2:51" s="14" customFormat="1" ht="11.25">
      <c r="B838" s="204"/>
      <c r="C838" s="205"/>
      <c r="D838" s="195" t="s">
        <v>158</v>
      </c>
      <c r="E838" s="206" t="s">
        <v>21</v>
      </c>
      <c r="F838" s="207" t="s">
        <v>974</v>
      </c>
      <c r="G838" s="205"/>
      <c r="H838" s="208">
        <v>-0.48</v>
      </c>
      <c r="I838" s="209"/>
      <c r="J838" s="205"/>
      <c r="K838" s="205"/>
      <c r="L838" s="210"/>
      <c r="M838" s="211"/>
      <c r="N838" s="212"/>
      <c r="O838" s="212"/>
      <c r="P838" s="212"/>
      <c r="Q838" s="212"/>
      <c r="R838" s="212"/>
      <c r="S838" s="212"/>
      <c r="T838" s="213"/>
      <c r="AT838" s="214" t="s">
        <v>158</v>
      </c>
      <c r="AU838" s="214" t="s">
        <v>85</v>
      </c>
      <c r="AV838" s="14" t="s">
        <v>85</v>
      </c>
      <c r="AW838" s="14" t="s">
        <v>36</v>
      </c>
      <c r="AX838" s="14" t="s">
        <v>75</v>
      </c>
      <c r="AY838" s="214" t="s">
        <v>147</v>
      </c>
    </row>
    <row r="839" spans="2:51" s="15" customFormat="1" ht="11.25">
      <c r="B839" s="215"/>
      <c r="C839" s="216"/>
      <c r="D839" s="195" t="s">
        <v>158</v>
      </c>
      <c r="E839" s="217" t="s">
        <v>21</v>
      </c>
      <c r="F839" s="218" t="s">
        <v>161</v>
      </c>
      <c r="G839" s="216"/>
      <c r="H839" s="219">
        <v>9.274</v>
      </c>
      <c r="I839" s="220"/>
      <c r="J839" s="216"/>
      <c r="K839" s="216"/>
      <c r="L839" s="221"/>
      <c r="M839" s="222"/>
      <c r="N839" s="223"/>
      <c r="O839" s="223"/>
      <c r="P839" s="223"/>
      <c r="Q839" s="223"/>
      <c r="R839" s="223"/>
      <c r="S839" s="223"/>
      <c r="T839" s="224"/>
      <c r="AT839" s="225" t="s">
        <v>158</v>
      </c>
      <c r="AU839" s="225" t="s">
        <v>85</v>
      </c>
      <c r="AV839" s="15" t="s">
        <v>154</v>
      </c>
      <c r="AW839" s="15" t="s">
        <v>36</v>
      </c>
      <c r="AX839" s="15" t="s">
        <v>83</v>
      </c>
      <c r="AY839" s="225" t="s">
        <v>147</v>
      </c>
    </row>
    <row r="840" spans="1:65" s="2" customFormat="1" ht="16.5" customHeight="1">
      <c r="A840" s="36"/>
      <c r="B840" s="37"/>
      <c r="C840" s="175" t="s">
        <v>975</v>
      </c>
      <c r="D840" s="175" t="s">
        <v>149</v>
      </c>
      <c r="E840" s="176" t="s">
        <v>976</v>
      </c>
      <c r="F840" s="177" t="s">
        <v>977</v>
      </c>
      <c r="G840" s="178" t="s">
        <v>346</v>
      </c>
      <c r="H840" s="179">
        <v>3.362</v>
      </c>
      <c r="I840" s="180"/>
      <c r="J840" s="181">
        <f>ROUND(I840*H840,2)</f>
        <v>0</v>
      </c>
      <c r="K840" s="177" t="s">
        <v>153</v>
      </c>
      <c r="L840" s="41"/>
      <c r="M840" s="182" t="s">
        <v>21</v>
      </c>
      <c r="N840" s="183" t="s">
        <v>46</v>
      </c>
      <c r="O840" s="66"/>
      <c r="P840" s="184">
        <f>O840*H840</f>
        <v>0</v>
      </c>
      <c r="Q840" s="184">
        <v>0</v>
      </c>
      <c r="R840" s="184">
        <f>Q840*H840</f>
        <v>0</v>
      </c>
      <c r="S840" s="184">
        <v>0.07</v>
      </c>
      <c r="T840" s="185">
        <f>S840*H840</f>
        <v>0.23534000000000002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6" t="s">
        <v>154</v>
      </c>
      <c r="AT840" s="186" t="s">
        <v>149</v>
      </c>
      <c r="AU840" s="186" t="s">
        <v>85</v>
      </c>
      <c r="AY840" s="19" t="s">
        <v>147</v>
      </c>
      <c r="BE840" s="187">
        <f>IF(N840="základní",J840,0)</f>
        <v>0</v>
      </c>
      <c r="BF840" s="187">
        <f>IF(N840="snížená",J840,0)</f>
        <v>0</v>
      </c>
      <c r="BG840" s="187">
        <f>IF(N840="zákl. přenesená",J840,0)</f>
        <v>0</v>
      </c>
      <c r="BH840" s="187">
        <f>IF(N840="sníž. přenesená",J840,0)</f>
        <v>0</v>
      </c>
      <c r="BI840" s="187">
        <f>IF(N840="nulová",J840,0)</f>
        <v>0</v>
      </c>
      <c r="BJ840" s="19" t="s">
        <v>83</v>
      </c>
      <c r="BK840" s="187">
        <f>ROUND(I840*H840,2)</f>
        <v>0</v>
      </c>
      <c r="BL840" s="19" t="s">
        <v>154</v>
      </c>
      <c r="BM840" s="186" t="s">
        <v>978</v>
      </c>
    </row>
    <row r="841" spans="1:47" s="2" customFormat="1" ht="11.25">
      <c r="A841" s="36"/>
      <c r="B841" s="37"/>
      <c r="C841" s="38"/>
      <c r="D841" s="188" t="s">
        <v>156</v>
      </c>
      <c r="E841" s="38"/>
      <c r="F841" s="189" t="s">
        <v>979</v>
      </c>
      <c r="G841" s="38"/>
      <c r="H841" s="38"/>
      <c r="I841" s="190"/>
      <c r="J841" s="38"/>
      <c r="K841" s="38"/>
      <c r="L841" s="41"/>
      <c r="M841" s="191"/>
      <c r="N841" s="192"/>
      <c r="O841" s="66"/>
      <c r="P841" s="66"/>
      <c r="Q841" s="66"/>
      <c r="R841" s="66"/>
      <c r="S841" s="66"/>
      <c r="T841" s="67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T841" s="19" t="s">
        <v>156</v>
      </c>
      <c r="AU841" s="19" t="s">
        <v>85</v>
      </c>
    </row>
    <row r="842" spans="2:51" s="13" customFormat="1" ht="11.25">
      <c r="B842" s="193"/>
      <c r="C842" s="194"/>
      <c r="D842" s="195" t="s">
        <v>158</v>
      </c>
      <c r="E842" s="196" t="s">
        <v>21</v>
      </c>
      <c r="F842" s="197" t="s">
        <v>955</v>
      </c>
      <c r="G842" s="194"/>
      <c r="H842" s="196" t="s">
        <v>21</v>
      </c>
      <c r="I842" s="198"/>
      <c r="J842" s="194"/>
      <c r="K842" s="194"/>
      <c r="L842" s="199"/>
      <c r="M842" s="200"/>
      <c r="N842" s="201"/>
      <c r="O842" s="201"/>
      <c r="P842" s="201"/>
      <c r="Q842" s="201"/>
      <c r="R842" s="201"/>
      <c r="S842" s="201"/>
      <c r="T842" s="202"/>
      <c r="AT842" s="203" t="s">
        <v>158</v>
      </c>
      <c r="AU842" s="203" t="s">
        <v>85</v>
      </c>
      <c r="AV842" s="13" t="s">
        <v>83</v>
      </c>
      <c r="AW842" s="13" t="s">
        <v>36</v>
      </c>
      <c r="AX842" s="13" t="s">
        <v>75</v>
      </c>
      <c r="AY842" s="203" t="s">
        <v>147</v>
      </c>
    </row>
    <row r="843" spans="2:51" s="14" customFormat="1" ht="11.25">
      <c r="B843" s="204"/>
      <c r="C843" s="205"/>
      <c r="D843" s="195" t="s">
        <v>158</v>
      </c>
      <c r="E843" s="206" t="s">
        <v>21</v>
      </c>
      <c r="F843" s="207" t="s">
        <v>980</v>
      </c>
      <c r="G843" s="205"/>
      <c r="H843" s="208">
        <v>3.362</v>
      </c>
      <c r="I843" s="209"/>
      <c r="J843" s="205"/>
      <c r="K843" s="205"/>
      <c r="L843" s="210"/>
      <c r="M843" s="211"/>
      <c r="N843" s="212"/>
      <c r="O843" s="212"/>
      <c r="P843" s="212"/>
      <c r="Q843" s="212"/>
      <c r="R843" s="212"/>
      <c r="S843" s="212"/>
      <c r="T843" s="213"/>
      <c r="AT843" s="214" t="s">
        <v>158</v>
      </c>
      <c r="AU843" s="214" t="s">
        <v>85</v>
      </c>
      <c r="AV843" s="14" t="s">
        <v>85</v>
      </c>
      <c r="AW843" s="14" t="s">
        <v>36</v>
      </c>
      <c r="AX843" s="14" t="s">
        <v>75</v>
      </c>
      <c r="AY843" s="214" t="s">
        <v>147</v>
      </c>
    </row>
    <row r="844" spans="2:51" s="15" customFormat="1" ht="11.25">
      <c r="B844" s="215"/>
      <c r="C844" s="216"/>
      <c r="D844" s="195" t="s">
        <v>158</v>
      </c>
      <c r="E844" s="217" t="s">
        <v>21</v>
      </c>
      <c r="F844" s="218" t="s">
        <v>161</v>
      </c>
      <c r="G844" s="216"/>
      <c r="H844" s="219">
        <v>3.362</v>
      </c>
      <c r="I844" s="220"/>
      <c r="J844" s="216"/>
      <c r="K844" s="216"/>
      <c r="L844" s="221"/>
      <c r="M844" s="222"/>
      <c r="N844" s="223"/>
      <c r="O844" s="223"/>
      <c r="P844" s="223"/>
      <c r="Q844" s="223"/>
      <c r="R844" s="223"/>
      <c r="S844" s="223"/>
      <c r="T844" s="224"/>
      <c r="AT844" s="225" t="s">
        <v>158</v>
      </c>
      <c r="AU844" s="225" t="s">
        <v>85</v>
      </c>
      <c r="AV844" s="15" t="s">
        <v>154</v>
      </c>
      <c r="AW844" s="15" t="s">
        <v>36</v>
      </c>
      <c r="AX844" s="15" t="s">
        <v>83</v>
      </c>
      <c r="AY844" s="225" t="s">
        <v>147</v>
      </c>
    </row>
    <row r="845" spans="1:65" s="2" customFormat="1" ht="24.2" customHeight="1">
      <c r="A845" s="36"/>
      <c r="B845" s="37"/>
      <c r="C845" s="175" t="s">
        <v>981</v>
      </c>
      <c r="D845" s="175" t="s">
        <v>149</v>
      </c>
      <c r="E845" s="176" t="s">
        <v>982</v>
      </c>
      <c r="F845" s="177" t="s">
        <v>983</v>
      </c>
      <c r="G845" s="178" t="s">
        <v>152</v>
      </c>
      <c r="H845" s="179">
        <v>16.528</v>
      </c>
      <c r="I845" s="180"/>
      <c r="J845" s="181">
        <f>ROUND(I845*H845,2)</f>
        <v>0</v>
      </c>
      <c r="K845" s="177" t="s">
        <v>153</v>
      </c>
      <c r="L845" s="41"/>
      <c r="M845" s="182" t="s">
        <v>21</v>
      </c>
      <c r="N845" s="183" t="s">
        <v>46</v>
      </c>
      <c r="O845" s="66"/>
      <c r="P845" s="184">
        <f>O845*H845</f>
        <v>0</v>
      </c>
      <c r="Q845" s="184">
        <v>0</v>
      </c>
      <c r="R845" s="184">
        <f>Q845*H845</f>
        <v>0</v>
      </c>
      <c r="S845" s="184">
        <v>0.075</v>
      </c>
      <c r="T845" s="185">
        <f>S845*H845</f>
        <v>1.2395999999999998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6" t="s">
        <v>154</v>
      </c>
      <c r="AT845" s="186" t="s">
        <v>149</v>
      </c>
      <c r="AU845" s="186" t="s">
        <v>85</v>
      </c>
      <c r="AY845" s="19" t="s">
        <v>147</v>
      </c>
      <c r="BE845" s="187">
        <f>IF(N845="základní",J845,0)</f>
        <v>0</v>
      </c>
      <c r="BF845" s="187">
        <f>IF(N845="snížená",J845,0)</f>
        <v>0</v>
      </c>
      <c r="BG845" s="187">
        <f>IF(N845="zákl. přenesená",J845,0)</f>
        <v>0</v>
      </c>
      <c r="BH845" s="187">
        <f>IF(N845="sníž. přenesená",J845,0)</f>
        <v>0</v>
      </c>
      <c r="BI845" s="187">
        <f>IF(N845="nulová",J845,0)</f>
        <v>0</v>
      </c>
      <c r="BJ845" s="19" t="s">
        <v>83</v>
      </c>
      <c r="BK845" s="187">
        <f>ROUND(I845*H845,2)</f>
        <v>0</v>
      </c>
      <c r="BL845" s="19" t="s">
        <v>154</v>
      </c>
      <c r="BM845" s="186" t="s">
        <v>984</v>
      </c>
    </row>
    <row r="846" spans="1:47" s="2" customFormat="1" ht="11.25">
      <c r="A846" s="36"/>
      <c r="B846" s="37"/>
      <c r="C846" s="38"/>
      <c r="D846" s="188" t="s">
        <v>156</v>
      </c>
      <c r="E846" s="38"/>
      <c r="F846" s="189" t="s">
        <v>985</v>
      </c>
      <c r="G846" s="38"/>
      <c r="H846" s="38"/>
      <c r="I846" s="190"/>
      <c r="J846" s="38"/>
      <c r="K846" s="38"/>
      <c r="L846" s="41"/>
      <c r="M846" s="191"/>
      <c r="N846" s="192"/>
      <c r="O846" s="66"/>
      <c r="P846" s="66"/>
      <c r="Q846" s="66"/>
      <c r="R846" s="66"/>
      <c r="S846" s="66"/>
      <c r="T846" s="67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9" t="s">
        <v>156</v>
      </c>
      <c r="AU846" s="19" t="s">
        <v>85</v>
      </c>
    </row>
    <row r="847" spans="2:51" s="13" customFormat="1" ht="11.25">
      <c r="B847" s="193"/>
      <c r="C847" s="194"/>
      <c r="D847" s="195" t="s">
        <v>158</v>
      </c>
      <c r="E847" s="196" t="s">
        <v>21</v>
      </c>
      <c r="F847" s="197" t="s">
        <v>955</v>
      </c>
      <c r="G847" s="194"/>
      <c r="H847" s="196" t="s">
        <v>21</v>
      </c>
      <c r="I847" s="198"/>
      <c r="J847" s="194"/>
      <c r="K847" s="194"/>
      <c r="L847" s="199"/>
      <c r="M847" s="200"/>
      <c r="N847" s="201"/>
      <c r="O847" s="201"/>
      <c r="P847" s="201"/>
      <c r="Q847" s="201"/>
      <c r="R847" s="201"/>
      <c r="S847" s="201"/>
      <c r="T847" s="202"/>
      <c r="AT847" s="203" t="s">
        <v>158</v>
      </c>
      <c r="AU847" s="203" t="s">
        <v>85</v>
      </c>
      <c r="AV847" s="13" t="s">
        <v>83</v>
      </c>
      <c r="AW847" s="13" t="s">
        <v>36</v>
      </c>
      <c r="AX847" s="13" t="s">
        <v>75</v>
      </c>
      <c r="AY847" s="203" t="s">
        <v>147</v>
      </c>
    </row>
    <row r="848" spans="2:51" s="13" customFormat="1" ht="11.25">
      <c r="B848" s="193"/>
      <c r="C848" s="194"/>
      <c r="D848" s="195" t="s">
        <v>158</v>
      </c>
      <c r="E848" s="196" t="s">
        <v>21</v>
      </c>
      <c r="F848" s="197" t="s">
        <v>956</v>
      </c>
      <c r="G848" s="194"/>
      <c r="H848" s="196" t="s">
        <v>21</v>
      </c>
      <c r="I848" s="198"/>
      <c r="J848" s="194"/>
      <c r="K848" s="194"/>
      <c r="L848" s="199"/>
      <c r="M848" s="200"/>
      <c r="N848" s="201"/>
      <c r="O848" s="201"/>
      <c r="P848" s="201"/>
      <c r="Q848" s="201"/>
      <c r="R848" s="201"/>
      <c r="S848" s="201"/>
      <c r="T848" s="202"/>
      <c r="AT848" s="203" t="s">
        <v>158</v>
      </c>
      <c r="AU848" s="203" t="s">
        <v>85</v>
      </c>
      <c r="AV848" s="13" t="s">
        <v>83</v>
      </c>
      <c r="AW848" s="13" t="s">
        <v>36</v>
      </c>
      <c r="AX848" s="13" t="s">
        <v>75</v>
      </c>
      <c r="AY848" s="203" t="s">
        <v>147</v>
      </c>
    </row>
    <row r="849" spans="2:51" s="14" customFormat="1" ht="11.25">
      <c r="B849" s="204"/>
      <c r="C849" s="205"/>
      <c r="D849" s="195" t="s">
        <v>158</v>
      </c>
      <c r="E849" s="206" t="s">
        <v>21</v>
      </c>
      <c r="F849" s="207" t="s">
        <v>986</v>
      </c>
      <c r="G849" s="205"/>
      <c r="H849" s="208">
        <v>16.03</v>
      </c>
      <c r="I849" s="209"/>
      <c r="J849" s="205"/>
      <c r="K849" s="205"/>
      <c r="L849" s="210"/>
      <c r="M849" s="211"/>
      <c r="N849" s="212"/>
      <c r="O849" s="212"/>
      <c r="P849" s="212"/>
      <c r="Q849" s="212"/>
      <c r="R849" s="212"/>
      <c r="S849" s="212"/>
      <c r="T849" s="213"/>
      <c r="AT849" s="214" t="s">
        <v>158</v>
      </c>
      <c r="AU849" s="214" t="s">
        <v>85</v>
      </c>
      <c r="AV849" s="14" t="s">
        <v>85</v>
      </c>
      <c r="AW849" s="14" t="s">
        <v>36</v>
      </c>
      <c r="AX849" s="14" t="s">
        <v>75</v>
      </c>
      <c r="AY849" s="214" t="s">
        <v>147</v>
      </c>
    </row>
    <row r="850" spans="2:51" s="16" customFormat="1" ht="11.25">
      <c r="B850" s="226"/>
      <c r="C850" s="227"/>
      <c r="D850" s="195" t="s">
        <v>158</v>
      </c>
      <c r="E850" s="228" t="s">
        <v>21</v>
      </c>
      <c r="F850" s="229" t="s">
        <v>196</v>
      </c>
      <c r="G850" s="227"/>
      <c r="H850" s="230">
        <v>16.03</v>
      </c>
      <c r="I850" s="231"/>
      <c r="J850" s="227"/>
      <c r="K850" s="227"/>
      <c r="L850" s="232"/>
      <c r="M850" s="233"/>
      <c r="N850" s="234"/>
      <c r="O850" s="234"/>
      <c r="P850" s="234"/>
      <c r="Q850" s="234"/>
      <c r="R850" s="234"/>
      <c r="S850" s="234"/>
      <c r="T850" s="235"/>
      <c r="AT850" s="236" t="s">
        <v>158</v>
      </c>
      <c r="AU850" s="236" t="s">
        <v>85</v>
      </c>
      <c r="AV850" s="16" t="s">
        <v>170</v>
      </c>
      <c r="AW850" s="16" t="s">
        <v>36</v>
      </c>
      <c r="AX850" s="16" t="s">
        <v>75</v>
      </c>
      <c r="AY850" s="236" t="s">
        <v>147</v>
      </c>
    </row>
    <row r="851" spans="2:51" s="13" customFormat="1" ht="11.25">
      <c r="B851" s="193"/>
      <c r="C851" s="194"/>
      <c r="D851" s="195" t="s">
        <v>158</v>
      </c>
      <c r="E851" s="196" t="s">
        <v>21</v>
      </c>
      <c r="F851" s="197" t="s">
        <v>987</v>
      </c>
      <c r="G851" s="194"/>
      <c r="H851" s="196" t="s">
        <v>21</v>
      </c>
      <c r="I851" s="198"/>
      <c r="J851" s="194"/>
      <c r="K851" s="194"/>
      <c r="L851" s="199"/>
      <c r="M851" s="200"/>
      <c r="N851" s="201"/>
      <c r="O851" s="201"/>
      <c r="P851" s="201"/>
      <c r="Q851" s="201"/>
      <c r="R851" s="201"/>
      <c r="S851" s="201"/>
      <c r="T851" s="202"/>
      <c r="AT851" s="203" t="s">
        <v>158</v>
      </c>
      <c r="AU851" s="203" t="s">
        <v>85</v>
      </c>
      <c r="AV851" s="13" t="s">
        <v>83</v>
      </c>
      <c r="AW851" s="13" t="s">
        <v>36</v>
      </c>
      <c r="AX851" s="13" t="s">
        <v>75</v>
      </c>
      <c r="AY851" s="203" t="s">
        <v>147</v>
      </c>
    </row>
    <row r="852" spans="2:51" s="14" customFormat="1" ht="11.25">
      <c r="B852" s="204"/>
      <c r="C852" s="205"/>
      <c r="D852" s="195" t="s">
        <v>158</v>
      </c>
      <c r="E852" s="206" t="s">
        <v>21</v>
      </c>
      <c r="F852" s="207" t="s">
        <v>988</v>
      </c>
      <c r="G852" s="205"/>
      <c r="H852" s="208">
        <v>0.498</v>
      </c>
      <c r="I852" s="209"/>
      <c r="J852" s="205"/>
      <c r="K852" s="205"/>
      <c r="L852" s="210"/>
      <c r="M852" s="211"/>
      <c r="N852" s="212"/>
      <c r="O852" s="212"/>
      <c r="P852" s="212"/>
      <c r="Q852" s="212"/>
      <c r="R852" s="212"/>
      <c r="S852" s="212"/>
      <c r="T852" s="213"/>
      <c r="AT852" s="214" t="s">
        <v>158</v>
      </c>
      <c r="AU852" s="214" t="s">
        <v>85</v>
      </c>
      <c r="AV852" s="14" t="s">
        <v>85</v>
      </c>
      <c r="AW852" s="14" t="s">
        <v>36</v>
      </c>
      <c r="AX852" s="14" t="s">
        <v>75</v>
      </c>
      <c r="AY852" s="214" t="s">
        <v>147</v>
      </c>
    </row>
    <row r="853" spans="2:51" s="16" customFormat="1" ht="11.25">
      <c r="B853" s="226"/>
      <c r="C853" s="227"/>
      <c r="D853" s="195" t="s">
        <v>158</v>
      </c>
      <c r="E853" s="228" t="s">
        <v>21</v>
      </c>
      <c r="F853" s="229" t="s">
        <v>196</v>
      </c>
      <c r="G853" s="227"/>
      <c r="H853" s="230">
        <v>0.498</v>
      </c>
      <c r="I853" s="231"/>
      <c r="J853" s="227"/>
      <c r="K853" s="227"/>
      <c r="L853" s="232"/>
      <c r="M853" s="233"/>
      <c r="N853" s="234"/>
      <c r="O853" s="234"/>
      <c r="P853" s="234"/>
      <c r="Q853" s="234"/>
      <c r="R853" s="234"/>
      <c r="S853" s="234"/>
      <c r="T853" s="235"/>
      <c r="AT853" s="236" t="s">
        <v>158</v>
      </c>
      <c r="AU853" s="236" t="s">
        <v>85</v>
      </c>
      <c r="AV853" s="16" t="s">
        <v>170</v>
      </c>
      <c r="AW853" s="16" t="s">
        <v>36</v>
      </c>
      <c r="AX853" s="16" t="s">
        <v>75</v>
      </c>
      <c r="AY853" s="236" t="s">
        <v>147</v>
      </c>
    </row>
    <row r="854" spans="2:51" s="15" customFormat="1" ht="11.25">
      <c r="B854" s="215"/>
      <c r="C854" s="216"/>
      <c r="D854" s="195" t="s">
        <v>158</v>
      </c>
      <c r="E854" s="217" t="s">
        <v>21</v>
      </c>
      <c r="F854" s="218" t="s">
        <v>161</v>
      </c>
      <c r="G854" s="216"/>
      <c r="H854" s="219">
        <v>16.528000000000002</v>
      </c>
      <c r="I854" s="220"/>
      <c r="J854" s="216"/>
      <c r="K854" s="216"/>
      <c r="L854" s="221"/>
      <c r="M854" s="222"/>
      <c r="N854" s="223"/>
      <c r="O854" s="223"/>
      <c r="P854" s="223"/>
      <c r="Q854" s="223"/>
      <c r="R854" s="223"/>
      <c r="S854" s="223"/>
      <c r="T854" s="224"/>
      <c r="AT854" s="225" t="s">
        <v>158</v>
      </c>
      <c r="AU854" s="225" t="s">
        <v>85</v>
      </c>
      <c r="AV854" s="15" t="s">
        <v>154</v>
      </c>
      <c r="AW854" s="15" t="s">
        <v>36</v>
      </c>
      <c r="AX854" s="15" t="s">
        <v>83</v>
      </c>
      <c r="AY854" s="225" t="s">
        <v>147</v>
      </c>
    </row>
    <row r="855" spans="1:65" s="2" customFormat="1" ht="24.2" customHeight="1">
      <c r="A855" s="36"/>
      <c r="B855" s="37"/>
      <c r="C855" s="175" t="s">
        <v>989</v>
      </c>
      <c r="D855" s="175" t="s">
        <v>149</v>
      </c>
      <c r="E855" s="176" t="s">
        <v>990</v>
      </c>
      <c r="F855" s="177" t="s">
        <v>991</v>
      </c>
      <c r="G855" s="178" t="s">
        <v>152</v>
      </c>
      <c r="H855" s="179">
        <v>5.7</v>
      </c>
      <c r="I855" s="180"/>
      <c r="J855" s="181">
        <f>ROUND(I855*H855,2)</f>
        <v>0</v>
      </c>
      <c r="K855" s="177" t="s">
        <v>153</v>
      </c>
      <c r="L855" s="41"/>
      <c r="M855" s="182" t="s">
        <v>21</v>
      </c>
      <c r="N855" s="183" t="s">
        <v>46</v>
      </c>
      <c r="O855" s="66"/>
      <c r="P855" s="184">
        <f>O855*H855</f>
        <v>0</v>
      </c>
      <c r="Q855" s="184">
        <v>0</v>
      </c>
      <c r="R855" s="184">
        <f>Q855*H855</f>
        <v>0</v>
      </c>
      <c r="S855" s="184">
        <v>0.032</v>
      </c>
      <c r="T855" s="185">
        <f>S855*H855</f>
        <v>0.1824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186" t="s">
        <v>154</v>
      </c>
      <c r="AT855" s="186" t="s">
        <v>149</v>
      </c>
      <c r="AU855" s="186" t="s">
        <v>85</v>
      </c>
      <c r="AY855" s="19" t="s">
        <v>147</v>
      </c>
      <c r="BE855" s="187">
        <f>IF(N855="základní",J855,0)</f>
        <v>0</v>
      </c>
      <c r="BF855" s="187">
        <f>IF(N855="snížená",J855,0)</f>
        <v>0</v>
      </c>
      <c r="BG855" s="187">
        <f>IF(N855="zákl. přenesená",J855,0)</f>
        <v>0</v>
      </c>
      <c r="BH855" s="187">
        <f>IF(N855="sníž. přenesená",J855,0)</f>
        <v>0</v>
      </c>
      <c r="BI855" s="187">
        <f>IF(N855="nulová",J855,0)</f>
        <v>0</v>
      </c>
      <c r="BJ855" s="19" t="s">
        <v>83</v>
      </c>
      <c r="BK855" s="187">
        <f>ROUND(I855*H855,2)</f>
        <v>0</v>
      </c>
      <c r="BL855" s="19" t="s">
        <v>154</v>
      </c>
      <c r="BM855" s="186" t="s">
        <v>992</v>
      </c>
    </row>
    <row r="856" spans="1:47" s="2" customFormat="1" ht="11.25">
      <c r="A856" s="36"/>
      <c r="B856" s="37"/>
      <c r="C856" s="38"/>
      <c r="D856" s="188" t="s">
        <v>156</v>
      </c>
      <c r="E856" s="38"/>
      <c r="F856" s="189" t="s">
        <v>993</v>
      </c>
      <c r="G856" s="38"/>
      <c r="H856" s="38"/>
      <c r="I856" s="190"/>
      <c r="J856" s="38"/>
      <c r="K856" s="38"/>
      <c r="L856" s="41"/>
      <c r="M856" s="191"/>
      <c r="N856" s="192"/>
      <c r="O856" s="66"/>
      <c r="P856" s="66"/>
      <c r="Q856" s="66"/>
      <c r="R856" s="66"/>
      <c r="S856" s="66"/>
      <c r="T856" s="67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T856" s="19" t="s">
        <v>156</v>
      </c>
      <c r="AU856" s="19" t="s">
        <v>85</v>
      </c>
    </row>
    <row r="857" spans="2:51" s="13" customFormat="1" ht="11.25">
      <c r="B857" s="193"/>
      <c r="C857" s="194"/>
      <c r="D857" s="195" t="s">
        <v>158</v>
      </c>
      <c r="E857" s="196" t="s">
        <v>21</v>
      </c>
      <c r="F857" s="197" t="s">
        <v>955</v>
      </c>
      <c r="G857" s="194"/>
      <c r="H857" s="196" t="s">
        <v>21</v>
      </c>
      <c r="I857" s="198"/>
      <c r="J857" s="194"/>
      <c r="K857" s="194"/>
      <c r="L857" s="199"/>
      <c r="M857" s="200"/>
      <c r="N857" s="201"/>
      <c r="O857" s="201"/>
      <c r="P857" s="201"/>
      <c r="Q857" s="201"/>
      <c r="R857" s="201"/>
      <c r="S857" s="201"/>
      <c r="T857" s="202"/>
      <c r="AT857" s="203" t="s">
        <v>158</v>
      </c>
      <c r="AU857" s="203" t="s">
        <v>85</v>
      </c>
      <c r="AV857" s="13" t="s">
        <v>83</v>
      </c>
      <c r="AW857" s="13" t="s">
        <v>36</v>
      </c>
      <c r="AX857" s="13" t="s">
        <v>75</v>
      </c>
      <c r="AY857" s="203" t="s">
        <v>147</v>
      </c>
    </row>
    <row r="858" spans="2:51" s="14" customFormat="1" ht="11.25">
      <c r="B858" s="204"/>
      <c r="C858" s="205"/>
      <c r="D858" s="195" t="s">
        <v>158</v>
      </c>
      <c r="E858" s="206" t="s">
        <v>21</v>
      </c>
      <c r="F858" s="207" t="s">
        <v>994</v>
      </c>
      <c r="G858" s="205"/>
      <c r="H858" s="208">
        <v>5.7</v>
      </c>
      <c r="I858" s="209"/>
      <c r="J858" s="205"/>
      <c r="K858" s="205"/>
      <c r="L858" s="210"/>
      <c r="M858" s="211"/>
      <c r="N858" s="212"/>
      <c r="O858" s="212"/>
      <c r="P858" s="212"/>
      <c r="Q858" s="212"/>
      <c r="R858" s="212"/>
      <c r="S858" s="212"/>
      <c r="T858" s="213"/>
      <c r="AT858" s="214" t="s">
        <v>158</v>
      </c>
      <c r="AU858" s="214" t="s">
        <v>85</v>
      </c>
      <c r="AV858" s="14" t="s">
        <v>85</v>
      </c>
      <c r="AW858" s="14" t="s">
        <v>36</v>
      </c>
      <c r="AX858" s="14" t="s">
        <v>75</v>
      </c>
      <c r="AY858" s="214" t="s">
        <v>147</v>
      </c>
    </row>
    <row r="859" spans="2:51" s="15" customFormat="1" ht="11.25">
      <c r="B859" s="215"/>
      <c r="C859" s="216"/>
      <c r="D859" s="195" t="s">
        <v>158</v>
      </c>
      <c r="E859" s="217" t="s">
        <v>21</v>
      </c>
      <c r="F859" s="218" t="s">
        <v>161</v>
      </c>
      <c r="G859" s="216"/>
      <c r="H859" s="219">
        <v>5.7</v>
      </c>
      <c r="I859" s="220"/>
      <c r="J859" s="216"/>
      <c r="K859" s="216"/>
      <c r="L859" s="221"/>
      <c r="M859" s="222"/>
      <c r="N859" s="223"/>
      <c r="O859" s="223"/>
      <c r="P859" s="223"/>
      <c r="Q859" s="223"/>
      <c r="R859" s="223"/>
      <c r="S859" s="223"/>
      <c r="T859" s="224"/>
      <c r="AT859" s="225" t="s">
        <v>158</v>
      </c>
      <c r="AU859" s="225" t="s">
        <v>85</v>
      </c>
      <c r="AV859" s="15" t="s">
        <v>154</v>
      </c>
      <c r="AW859" s="15" t="s">
        <v>36</v>
      </c>
      <c r="AX859" s="15" t="s">
        <v>83</v>
      </c>
      <c r="AY859" s="225" t="s">
        <v>147</v>
      </c>
    </row>
    <row r="860" spans="1:65" s="2" customFormat="1" ht="24.2" customHeight="1">
      <c r="A860" s="36"/>
      <c r="B860" s="37"/>
      <c r="C860" s="175" t="s">
        <v>995</v>
      </c>
      <c r="D860" s="175" t="s">
        <v>149</v>
      </c>
      <c r="E860" s="176" t="s">
        <v>996</v>
      </c>
      <c r="F860" s="177" t="s">
        <v>997</v>
      </c>
      <c r="G860" s="178" t="s">
        <v>152</v>
      </c>
      <c r="H860" s="179">
        <v>0.48</v>
      </c>
      <c r="I860" s="180"/>
      <c r="J860" s="181">
        <f>ROUND(I860*H860,2)</f>
        <v>0</v>
      </c>
      <c r="K860" s="177" t="s">
        <v>153</v>
      </c>
      <c r="L860" s="41"/>
      <c r="M860" s="182" t="s">
        <v>21</v>
      </c>
      <c r="N860" s="183" t="s">
        <v>46</v>
      </c>
      <c r="O860" s="66"/>
      <c r="P860" s="184">
        <f>O860*H860</f>
        <v>0</v>
      </c>
      <c r="Q860" s="184">
        <v>0</v>
      </c>
      <c r="R860" s="184">
        <f>Q860*H860</f>
        <v>0</v>
      </c>
      <c r="S860" s="184">
        <v>0.065</v>
      </c>
      <c r="T860" s="185">
        <f>S860*H860</f>
        <v>0.0312</v>
      </c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R860" s="186" t="s">
        <v>154</v>
      </c>
      <c r="AT860" s="186" t="s">
        <v>149</v>
      </c>
      <c r="AU860" s="186" t="s">
        <v>85</v>
      </c>
      <c r="AY860" s="19" t="s">
        <v>147</v>
      </c>
      <c r="BE860" s="187">
        <f>IF(N860="základní",J860,0)</f>
        <v>0</v>
      </c>
      <c r="BF860" s="187">
        <f>IF(N860="snížená",J860,0)</f>
        <v>0</v>
      </c>
      <c r="BG860" s="187">
        <f>IF(N860="zákl. přenesená",J860,0)</f>
        <v>0</v>
      </c>
      <c r="BH860" s="187">
        <f>IF(N860="sníž. přenesená",J860,0)</f>
        <v>0</v>
      </c>
      <c r="BI860" s="187">
        <f>IF(N860="nulová",J860,0)</f>
        <v>0</v>
      </c>
      <c r="BJ860" s="19" t="s">
        <v>83</v>
      </c>
      <c r="BK860" s="187">
        <f>ROUND(I860*H860,2)</f>
        <v>0</v>
      </c>
      <c r="BL860" s="19" t="s">
        <v>154</v>
      </c>
      <c r="BM860" s="186" t="s">
        <v>998</v>
      </c>
    </row>
    <row r="861" spans="1:47" s="2" customFormat="1" ht="11.25">
      <c r="A861" s="36"/>
      <c r="B861" s="37"/>
      <c r="C861" s="38"/>
      <c r="D861" s="188" t="s">
        <v>156</v>
      </c>
      <c r="E861" s="38"/>
      <c r="F861" s="189" t="s">
        <v>999</v>
      </c>
      <c r="G861" s="38"/>
      <c r="H861" s="38"/>
      <c r="I861" s="190"/>
      <c r="J861" s="38"/>
      <c r="K861" s="38"/>
      <c r="L861" s="41"/>
      <c r="M861" s="191"/>
      <c r="N861" s="192"/>
      <c r="O861" s="66"/>
      <c r="P861" s="66"/>
      <c r="Q861" s="66"/>
      <c r="R861" s="66"/>
      <c r="S861" s="66"/>
      <c r="T861" s="67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T861" s="19" t="s">
        <v>156</v>
      </c>
      <c r="AU861" s="19" t="s">
        <v>85</v>
      </c>
    </row>
    <row r="862" spans="2:51" s="13" customFormat="1" ht="11.25">
      <c r="B862" s="193"/>
      <c r="C862" s="194"/>
      <c r="D862" s="195" t="s">
        <v>158</v>
      </c>
      <c r="E862" s="196" t="s">
        <v>21</v>
      </c>
      <c r="F862" s="197" t="s">
        <v>955</v>
      </c>
      <c r="G862" s="194"/>
      <c r="H862" s="196" t="s">
        <v>21</v>
      </c>
      <c r="I862" s="198"/>
      <c r="J862" s="194"/>
      <c r="K862" s="194"/>
      <c r="L862" s="199"/>
      <c r="M862" s="200"/>
      <c r="N862" s="201"/>
      <c r="O862" s="201"/>
      <c r="P862" s="201"/>
      <c r="Q862" s="201"/>
      <c r="R862" s="201"/>
      <c r="S862" s="201"/>
      <c r="T862" s="202"/>
      <c r="AT862" s="203" t="s">
        <v>158</v>
      </c>
      <c r="AU862" s="203" t="s">
        <v>85</v>
      </c>
      <c r="AV862" s="13" t="s">
        <v>83</v>
      </c>
      <c r="AW862" s="13" t="s">
        <v>36</v>
      </c>
      <c r="AX862" s="13" t="s">
        <v>75</v>
      </c>
      <c r="AY862" s="203" t="s">
        <v>147</v>
      </c>
    </row>
    <row r="863" spans="2:51" s="14" customFormat="1" ht="11.25">
      <c r="B863" s="204"/>
      <c r="C863" s="205"/>
      <c r="D863" s="195" t="s">
        <v>158</v>
      </c>
      <c r="E863" s="206" t="s">
        <v>21</v>
      </c>
      <c r="F863" s="207" t="s">
        <v>1000</v>
      </c>
      <c r="G863" s="205"/>
      <c r="H863" s="208">
        <v>0.48</v>
      </c>
      <c r="I863" s="209"/>
      <c r="J863" s="205"/>
      <c r="K863" s="205"/>
      <c r="L863" s="210"/>
      <c r="M863" s="211"/>
      <c r="N863" s="212"/>
      <c r="O863" s="212"/>
      <c r="P863" s="212"/>
      <c r="Q863" s="212"/>
      <c r="R863" s="212"/>
      <c r="S863" s="212"/>
      <c r="T863" s="213"/>
      <c r="AT863" s="214" t="s">
        <v>158</v>
      </c>
      <c r="AU863" s="214" t="s">
        <v>85</v>
      </c>
      <c r="AV863" s="14" t="s">
        <v>85</v>
      </c>
      <c r="AW863" s="14" t="s">
        <v>36</v>
      </c>
      <c r="AX863" s="14" t="s">
        <v>75</v>
      </c>
      <c r="AY863" s="214" t="s">
        <v>147</v>
      </c>
    </row>
    <row r="864" spans="2:51" s="15" customFormat="1" ht="11.25">
      <c r="B864" s="215"/>
      <c r="C864" s="216"/>
      <c r="D864" s="195" t="s">
        <v>158</v>
      </c>
      <c r="E864" s="217" t="s">
        <v>21</v>
      </c>
      <c r="F864" s="218" t="s">
        <v>161</v>
      </c>
      <c r="G864" s="216"/>
      <c r="H864" s="219">
        <v>0.48</v>
      </c>
      <c r="I864" s="220"/>
      <c r="J864" s="216"/>
      <c r="K864" s="216"/>
      <c r="L864" s="221"/>
      <c r="M864" s="222"/>
      <c r="N864" s="223"/>
      <c r="O864" s="223"/>
      <c r="P864" s="223"/>
      <c r="Q864" s="223"/>
      <c r="R864" s="223"/>
      <c r="S864" s="223"/>
      <c r="T864" s="224"/>
      <c r="AT864" s="225" t="s">
        <v>158</v>
      </c>
      <c r="AU864" s="225" t="s">
        <v>85</v>
      </c>
      <c r="AV864" s="15" t="s">
        <v>154</v>
      </c>
      <c r="AW864" s="15" t="s">
        <v>36</v>
      </c>
      <c r="AX864" s="15" t="s">
        <v>83</v>
      </c>
      <c r="AY864" s="225" t="s">
        <v>147</v>
      </c>
    </row>
    <row r="865" spans="1:65" s="2" customFormat="1" ht="24.2" customHeight="1">
      <c r="A865" s="36"/>
      <c r="B865" s="37"/>
      <c r="C865" s="175" t="s">
        <v>1001</v>
      </c>
      <c r="D865" s="175" t="s">
        <v>149</v>
      </c>
      <c r="E865" s="176" t="s">
        <v>1002</v>
      </c>
      <c r="F865" s="177" t="s">
        <v>1003</v>
      </c>
      <c r="G865" s="178" t="s">
        <v>152</v>
      </c>
      <c r="H865" s="179">
        <v>10.638</v>
      </c>
      <c r="I865" s="180"/>
      <c r="J865" s="181">
        <f>ROUND(I865*H865,2)</f>
        <v>0</v>
      </c>
      <c r="K865" s="177" t="s">
        <v>153</v>
      </c>
      <c r="L865" s="41"/>
      <c r="M865" s="182" t="s">
        <v>21</v>
      </c>
      <c r="N865" s="183" t="s">
        <v>46</v>
      </c>
      <c r="O865" s="66"/>
      <c r="P865" s="184">
        <f>O865*H865</f>
        <v>0</v>
      </c>
      <c r="Q865" s="184">
        <v>0</v>
      </c>
      <c r="R865" s="184">
        <f>Q865*H865</f>
        <v>0</v>
      </c>
      <c r="S865" s="184">
        <v>0.076</v>
      </c>
      <c r="T865" s="185">
        <f>S865*H865</f>
        <v>0.808488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186" t="s">
        <v>154</v>
      </c>
      <c r="AT865" s="186" t="s">
        <v>149</v>
      </c>
      <c r="AU865" s="186" t="s">
        <v>85</v>
      </c>
      <c r="AY865" s="19" t="s">
        <v>147</v>
      </c>
      <c r="BE865" s="187">
        <f>IF(N865="základní",J865,0)</f>
        <v>0</v>
      </c>
      <c r="BF865" s="187">
        <f>IF(N865="snížená",J865,0)</f>
        <v>0</v>
      </c>
      <c r="BG865" s="187">
        <f>IF(N865="zákl. přenesená",J865,0)</f>
        <v>0</v>
      </c>
      <c r="BH865" s="187">
        <f>IF(N865="sníž. přenesená",J865,0)</f>
        <v>0</v>
      </c>
      <c r="BI865" s="187">
        <f>IF(N865="nulová",J865,0)</f>
        <v>0</v>
      </c>
      <c r="BJ865" s="19" t="s">
        <v>83</v>
      </c>
      <c r="BK865" s="187">
        <f>ROUND(I865*H865,2)</f>
        <v>0</v>
      </c>
      <c r="BL865" s="19" t="s">
        <v>154</v>
      </c>
      <c r="BM865" s="186" t="s">
        <v>1004</v>
      </c>
    </row>
    <row r="866" spans="1:47" s="2" customFormat="1" ht="11.25">
      <c r="A866" s="36"/>
      <c r="B866" s="37"/>
      <c r="C866" s="38"/>
      <c r="D866" s="188" t="s">
        <v>156</v>
      </c>
      <c r="E866" s="38"/>
      <c r="F866" s="189" t="s">
        <v>1005</v>
      </c>
      <c r="G866" s="38"/>
      <c r="H866" s="38"/>
      <c r="I866" s="190"/>
      <c r="J866" s="38"/>
      <c r="K866" s="38"/>
      <c r="L866" s="41"/>
      <c r="M866" s="191"/>
      <c r="N866" s="192"/>
      <c r="O866" s="66"/>
      <c r="P866" s="66"/>
      <c r="Q866" s="66"/>
      <c r="R866" s="66"/>
      <c r="S866" s="66"/>
      <c r="T866" s="67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156</v>
      </c>
      <c r="AU866" s="19" t="s">
        <v>85</v>
      </c>
    </row>
    <row r="867" spans="2:51" s="13" customFormat="1" ht="11.25">
      <c r="B867" s="193"/>
      <c r="C867" s="194"/>
      <c r="D867" s="195" t="s">
        <v>158</v>
      </c>
      <c r="E867" s="196" t="s">
        <v>21</v>
      </c>
      <c r="F867" s="197" t="s">
        <v>955</v>
      </c>
      <c r="G867" s="194"/>
      <c r="H867" s="196" t="s">
        <v>21</v>
      </c>
      <c r="I867" s="198"/>
      <c r="J867" s="194"/>
      <c r="K867" s="194"/>
      <c r="L867" s="199"/>
      <c r="M867" s="200"/>
      <c r="N867" s="201"/>
      <c r="O867" s="201"/>
      <c r="P867" s="201"/>
      <c r="Q867" s="201"/>
      <c r="R867" s="201"/>
      <c r="S867" s="201"/>
      <c r="T867" s="202"/>
      <c r="AT867" s="203" t="s">
        <v>158</v>
      </c>
      <c r="AU867" s="203" t="s">
        <v>85</v>
      </c>
      <c r="AV867" s="13" t="s">
        <v>83</v>
      </c>
      <c r="AW867" s="13" t="s">
        <v>36</v>
      </c>
      <c r="AX867" s="13" t="s">
        <v>75</v>
      </c>
      <c r="AY867" s="203" t="s">
        <v>147</v>
      </c>
    </row>
    <row r="868" spans="2:51" s="14" customFormat="1" ht="11.25">
      <c r="B868" s="204"/>
      <c r="C868" s="205"/>
      <c r="D868" s="195" t="s">
        <v>158</v>
      </c>
      <c r="E868" s="206" t="s">
        <v>21</v>
      </c>
      <c r="F868" s="207" t="s">
        <v>1006</v>
      </c>
      <c r="G868" s="205"/>
      <c r="H868" s="208">
        <v>10.638</v>
      </c>
      <c r="I868" s="209"/>
      <c r="J868" s="205"/>
      <c r="K868" s="205"/>
      <c r="L868" s="210"/>
      <c r="M868" s="211"/>
      <c r="N868" s="212"/>
      <c r="O868" s="212"/>
      <c r="P868" s="212"/>
      <c r="Q868" s="212"/>
      <c r="R868" s="212"/>
      <c r="S868" s="212"/>
      <c r="T868" s="213"/>
      <c r="AT868" s="214" t="s">
        <v>158</v>
      </c>
      <c r="AU868" s="214" t="s">
        <v>85</v>
      </c>
      <c r="AV868" s="14" t="s">
        <v>85</v>
      </c>
      <c r="AW868" s="14" t="s">
        <v>36</v>
      </c>
      <c r="AX868" s="14" t="s">
        <v>75</v>
      </c>
      <c r="AY868" s="214" t="s">
        <v>147</v>
      </c>
    </row>
    <row r="869" spans="2:51" s="15" customFormat="1" ht="11.25">
      <c r="B869" s="215"/>
      <c r="C869" s="216"/>
      <c r="D869" s="195" t="s">
        <v>158</v>
      </c>
      <c r="E869" s="217" t="s">
        <v>21</v>
      </c>
      <c r="F869" s="218" t="s">
        <v>161</v>
      </c>
      <c r="G869" s="216"/>
      <c r="H869" s="219">
        <v>10.638</v>
      </c>
      <c r="I869" s="220"/>
      <c r="J869" s="216"/>
      <c r="K869" s="216"/>
      <c r="L869" s="221"/>
      <c r="M869" s="222"/>
      <c r="N869" s="223"/>
      <c r="O869" s="223"/>
      <c r="P869" s="223"/>
      <c r="Q869" s="223"/>
      <c r="R869" s="223"/>
      <c r="S869" s="223"/>
      <c r="T869" s="224"/>
      <c r="AT869" s="225" t="s">
        <v>158</v>
      </c>
      <c r="AU869" s="225" t="s">
        <v>85</v>
      </c>
      <c r="AV869" s="15" t="s">
        <v>154</v>
      </c>
      <c r="AW869" s="15" t="s">
        <v>36</v>
      </c>
      <c r="AX869" s="15" t="s">
        <v>83</v>
      </c>
      <c r="AY869" s="225" t="s">
        <v>147</v>
      </c>
    </row>
    <row r="870" spans="1:65" s="2" customFormat="1" ht="24.2" customHeight="1">
      <c r="A870" s="36"/>
      <c r="B870" s="37"/>
      <c r="C870" s="175" t="s">
        <v>1007</v>
      </c>
      <c r="D870" s="175" t="s">
        <v>149</v>
      </c>
      <c r="E870" s="176" t="s">
        <v>1008</v>
      </c>
      <c r="F870" s="177" t="s">
        <v>1009</v>
      </c>
      <c r="G870" s="178" t="s">
        <v>164</v>
      </c>
      <c r="H870" s="179">
        <v>0.288</v>
      </c>
      <c r="I870" s="180"/>
      <c r="J870" s="181">
        <f>ROUND(I870*H870,2)</f>
        <v>0</v>
      </c>
      <c r="K870" s="177" t="s">
        <v>153</v>
      </c>
      <c r="L870" s="41"/>
      <c r="M870" s="182" t="s">
        <v>21</v>
      </c>
      <c r="N870" s="183" t="s">
        <v>46</v>
      </c>
      <c r="O870" s="66"/>
      <c r="P870" s="184">
        <f>O870*H870</f>
        <v>0</v>
      </c>
      <c r="Q870" s="184">
        <v>0</v>
      </c>
      <c r="R870" s="184">
        <f>Q870*H870</f>
        <v>0</v>
      </c>
      <c r="S870" s="184">
        <v>2.5</v>
      </c>
      <c r="T870" s="185">
        <f>S870*H870</f>
        <v>0.72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186" t="s">
        <v>154</v>
      </c>
      <c r="AT870" s="186" t="s">
        <v>149</v>
      </c>
      <c r="AU870" s="186" t="s">
        <v>85</v>
      </c>
      <c r="AY870" s="19" t="s">
        <v>147</v>
      </c>
      <c r="BE870" s="187">
        <f>IF(N870="základní",J870,0)</f>
        <v>0</v>
      </c>
      <c r="BF870" s="187">
        <f>IF(N870="snížená",J870,0)</f>
        <v>0</v>
      </c>
      <c r="BG870" s="187">
        <f>IF(N870="zákl. přenesená",J870,0)</f>
        <v>0</v>
      </c>
      <c r="BH870" s="187">
        <f>IF(N870="sníž. přenesená",J870,0)</f>
        <v>0</v>
      </c>
      <c r="BI870" s="187">
        <f>IF(N870="nulová",J870,0)</f>
        <v>0</v>
      </c>
      <c r="BJ870" s="19" t="s">
        <v>83</v>
      </c>
      <c r="BK870" s="187">
        <f>ROUND(I870*H870,2)</f>
        <v>0</v>
      </c>
      <c r="BL870" s="19" t="s">
        <v>154</v>
      </c>
      <c r="BM870" s="186" t="s">
        <v>1010</v>
      </c>
    </row>
    <row r="871" spans="1:47" s="2" customFormat="1" ht="11.25">
      <c r="A871" s="36"/>
      <c r="B871" s="37"/>
      <c r="C871" s="38"/>
      <c r="D871" s="188" t="s">
        <v>156</v>
      </c>
      <c r="E871" s="38"/>
      <c r="F871" s="189" t="s">
        <v>1011</v>
      </c>
      <c r="G871" s="38"/>
      <c r="H871" s="38"/>
      <c r="I871" s="190"/>
      <c r="J871" s="38"/>
      <c r="K871" s="38"/>
      <c r="L871" s="41"/>
      <c r="M871" s="191"/>
      <c r="N871" s="192"/>
      <c r="O871" s="66"/>
      <c r="P871" s="66"/>
      <c r="Q871" s="66"/>
      <c r="R871" s="66"/>
      <c r="S871" s="66"/>
      <c r="T871" s="67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T871" s="19" t="s">
        <v>156</v>
      </c>
      <c r="AU871" s="19" t="s">
        <v>85</v>
      </c>
    </row>
    <row r="872" spans="2:51" s="13" customFormat="1" ht="11.25">
      <c r="B872" s="193"/>
      <c r="C872" s="194"/>
      <c r="D872" s="195" t="s">
        <v>158</v>
      </c>
      <c r="E872" s="196" t="s">
        <v>21</v>
      </c>
      <c r="F872" s="197" t="s">
        <v>316</v>
      </c>
      <c r="G872" s="194"/>
      <c r="H872" s="196" t="s">
        <v>21</v>
      </c>
      <c r="I872" s="198"/>
      <c r="J872" s="194"/>
      <c r="K872" s="194"/>
      <c r="L872" s="199"/>
      <c r="M872" s="200"/>
      <c r="N872" s="201"/>
      <c r="O872" s="201"/>
      <c r="P872" s="201"/>
      <c r="Q872" s="201"/>
      <c r="R872" s="201"/>
      <c r="S872" s="201"/>
      <c r="T872" s="202"/>
      <c r="AT872" s="203" t="s">
        <v>158</v>
      </c>
      <c r="AU872" s="203" t="s">
        <v>85</v>
      </c>
      <c r="AV872" s="13" t="s">
        <v>83</v>
      </c>
      <c r="AW872" s="13" t="s">
        <v>36</v>
      </c>
      <c r="AX872" s="13" t="s">
        <v>75</v>
      </c>
      <c r="AY872" s="203" t="s">
        <v>147</v>
      </c>
    </row>
    <row r="873" spans="2:51" s="14" customFormat="1" ht="11.25">
      <c r="B873" s="204"/>
      <c r="C873" s="205"/>
      <c r="D873" s="195" t="s">
        <v>158</v>
      </c>
      <c r="E873" s="206" t="s">
        <v>21</v>
      </c>
      <c r="F873" s="207" t="s">
        <v>1012</v>
      </c>
      <c r="G873" s="205"/>
      <c r="H873" s="208">
        <v>0.288</v>
      </c>
      <c r="I873" s="209"/>
      <c r="J873" s="205"/>
      <c r="K873" s="205"/>
      <c r="L873" s="210"/>
      <c r="M873" s="211"/>
      <c r="N873" s="212"/>
      <c r="O873" s="212"/>
      <c r="P873" s="212"/>
      <c r="Q873" s="212"/>
      <c r="R873" s="212"/>
      <c r="S873" s="212"/>
      <c r="T873" s="213"/>
      <c r="AT873" s="214" t="s">
        <v>158</v>
      </c>
      <c r="AU873" s="214" t="s">
        <v>85</v>
      </c>
      <c r="AV873" s="14" t="s">
        <v>85</v>
      </c>
      <c r="AW873" s="14" t="s">
        <v>36</v>
      </c>
      <c r="AX873" s="14" t="s">
        <v>75</v>
      </c>
      <c r="AY873" s="214" t="s">
        <v>147</v>
      </c>
    </row>
    <row r="874" spans="2:51" s="15" customFormat="1" ht="11.25">
      <c r="B874" s="215"/>
      <c r="C874" s="216"/>
      <c r="D874" s="195" t="s">
        <v>158</v>
      </c>
      <c r="E874" s="217" t="s">
        <v>21</v>
      </c>
      <c r="F874" s="218" t="s">
        <v>161</v>
      </c>
      <c r="G874" s="216"/>
      <c r="H874" s="219">
        <v>0.288</v>
      </c>
      <c r="I874" s="220"/>
      <c r="J874" s="216"/>
      <c r="K874" s="216"/>
      <c r="L874" s="221"/>
      <c r="M874" s="222"/>
      <c r="N874" s="223"/>
      <c r="O874" s="223"/>
      <c r="P874" s="223"/>
      <c r="Q874" s="223"/>
      <c r="R874" s="223"/>
      <c r="S874" s="223"/>
      <c r="T874" s="224"/>
      <c r="AT874" s="225" t="s">
        <v>158</v>
      </c>
      <c r="AU874" s="225" t="s">
        <v>85</v>
      </c>
      <c r="AV874" s="15" t="s">
        <v>154</v>
      </c>
      <c r="AW874" s="15" t="s">
        <v>36</v>
      </c>
      <c r="AX874" s="15" t="s">
        <v>83</v>
      </c>
      <c r="AY874" s="225" t="s">
        <v>147</v>
      </c>
    </row>
    <row r="875" spans="1:65" s="2" customFormat="1" ht="24.2" customHeight="1">
      <c r="A875" s="36"/>
      <c r="B875" s="37"/>
      <c r="C875" s="175" t="s">
        <v>1013</v>
      </c>
      <c r="D875" s="175" t="s">
        <v>149</v>
      </c>
      <c r="E875" s="176" t="s">
        <v>1014</v>
      </c>
      <c r="F875" s="177" t="s">
        <v>1015</v>
      </c>
      <c r="G875" s="178" t="s">
        <v>164</v>
      </c>
      <c r="H875" s="179">
        <v>1.295</v>
      </c>
      <c r="I875" s="180"/>
      <c r="J875" s="181">
        <f>ROUND(I875*H875,2)</f>
        <v>0</v>
      </c>
      <c r="K875" s="177" t="s">
        <v>153</v>
      </c>
      <c r="L875" s="41"/>
      <c r="M875" s="182" t="s">
        <v>21</v>
      </c>
      <c r="N875" s="183" t="s">
        <v>46</v>
      </c>
      <c r="O875" s="66"/>
      <c r="P875" s="184">
        <f>O875*H875</f>
        <v>0</v>
      </c>
      <c r="Q875" s="184">
        <v>0</v>
      </c>
      <c r="R875" s="184">
        <f>Q875*H875</f>
        <v>0</v>
      </c>
      <c r="S875" s="184">
        <v>2.5</v>
      </c>
      <c r="T875" s="185">
        <f>S875*H875</f>
        <v>3.2375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186" t="s">
        <v>154</v>
      </c>
      <c r="AT875" s="186" t="s">
        <v>149</v>
      </c>
      <c r="AU875" s="186" t="s">
        <v>85</v>
      </c>
      <c r="AY875" s="19" t="s">
        <v>147</v>
      </c>
      <c r="BE875" s="187">
        <f>IF(N875="základní",J875,0)</f>
        <v>0</v>
      </c>
      <c r="BF875" s="187">
        <f>IF(N875="snížená",J875,0)</f>
        <v>0</v>
      </c>
      <c r="BG875" s="187">
        <f>IF(N875="zákl. přenesená",J875,0)</f>
        <v>0</v>
      </c>
      <c r="BH875" s="187">
        <f>IF(N875="sníž. přenesená",J875,0)</f>
        <v>0</v>
      </c>
      <c r="BI875" s="187">
        <f>IF(N875="nulová",J875,0)</f>
        <v>0</v>
      </c>
      <c r="BJ875" s="19" t="s">
        <v>83</v>
      </c>
      <c r="BK875" s="187">
        <f>ROUND(I875*H875,2)</f>
        <v>0</v>
      </c>
      <c r="BL875" s="19" t="s">
        <v>154</v>
      </c>
      <c r="BM875" s="186" t="s">
        <v>1016</v>
      </c>
    </row>
    <row r="876" spans="1:47" s="2" customFormat="1" ht="11.25">
      <c r="A876" s="36"/>
      <c r="B876" s="37"/>
      <c r="C876" s="38"/>
      <c r="D876" s="188" t="s">
        <v>156</v>
      </c>
      <c r="E876" s="38"/>
      <c r="F876" s="189" t="s">
        <v>1017</v>
      </c>
      <c r="G876" s="38"/>
      <c r="H876" s="38"/>
      <c r="I876" s="190"/>
      <c r="J876" s="38"/>
      <c r="K876" s="38"/>
      <c r="L876" s="41"/>
      <c r="M876" s="191"/>
      <c r="N876" s="192"/>
      <c r="O876" s="66"/>
      <c r="P876" s="66"/>
      <c r="Q876" s="66"/>
      <c r="R876" s="66"/>
      <c r="S876" s="66"/>
      <c r="T876" s="67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T876" s="19" t="s">
        <v>156</v>
      </c>
      <c r="AU876" s="19" t="s">
        <v>85</v>
      </c>
    </row>
    <row r="877" spans="2:51" s="13" customFormat="1" ht="11.25">
      <c r="B877" s="193"/>
      <c r="C877" s="194"/>
      <c r="D877" s="195" t="s">
        <v>158</v>
      </c>
      <c r="E877" s="196" t="s">
        <v>21</v>
      </c>
      <c r="F877" s="197" t="s">
        <v>955</v>
      </c>
      <c r="G877" s="194"/>
      <c r="H877" s="196" t="s">
        <v>21</v>
      </c>
      <c r="I877" s="198"/>
      <c r="J877" s="194"/>
      <c r="K877" s="194"/>
      <c r="L877" s="199"/>
      <c r="M877" s="200"/>
      <c r="N877" s="201"/>
      <c r="O877" s="201"/>
      <c r="P877" s="201"/>
      <c r="Q877" s="201"/>
      <c r="R877" s="201"/>
      <c r="S877" s="201"/>
      <c r="T877" s="202"/>
      <c r="AT877" s="203" t="s">
        <v>158</v>
      </c>
      <c r="AU877" s="203" t="s">
        <v>85</v>
      </c>
      <c r="AV877" s="13" t="s">
        <v>83</v>
      </c>
      <c r="AW877" s="13" t="s">
        <v>36</v>
      </c>
      <c r="AX877" s="13" t="s">
        <v>75</v>
      </c>
      <c r="AY877" s="203" t="s">
        <v>147</v>
      </c>
    </row>
    <row r="878" spans="2:51" s="13" customFormat="1" ht="11.25">
      <c r="B878" s="193"/>
      <c r="C878" s="194"/>
      <c r="D878" s="195" t="s">
        <v>158</v>
      </c>
      <c r="E878" s="196" t="s">
        <v>21</v>
      </c>
      <c r="F878" s="197" t="s">
        <v>1018</v>
      </c>
      <c r="G878" s="194"/>
      <c r="H878" s="196" t="s">
        <v>21</v>
      </c>
      <c r="I878" s="198"/>
      <c r="J878" s="194"/>
      <c r="K878" s="194"/>
      <c r="L878" s="199"/>
      <c r="M878" s="200"/>
      <c r="N878" s="201"/>
      <c r="O878" s="201"/>
      <c r="P878" s="201"/>
      <c r="Q878" s="201"/>
      <c r="R878" s="201"/>
      <c r="S878" s="201"/>
      <c r="T878" s="202"/>
      <c r="AT878" s="203" t="s">
        <v>158</v>
      </c>
      <c r="AU878" s="203" t="s">
        <v>85</v>
      </c>
      <c r="AV878" s="13" t="s">
        <v>83</v>
      </c>
      <c r="AW878" s="13" t="s">
        <v>36</v>
      </c>
      <c r="AX878" s="13" t="s">
        <v>75</v>
      </c>
      <c r="AY878" s="203" t="s">
        <v>147</v>
      </c>
    </row>
    <row r="879" spans="2:51" s="14" customFormat="1" ht="11.25">
      <c r="B879" s="204"/>
      <c r="C879" s="205"/>
      <c r="D879" s="195" t="s">
        <v>158</v>
      </c>
      <c r="E879" s="206" t="s">
        <v>21</v>
      </c>
      <c r="F879" s="207" t="s">
        <v>1019</v>
      </c>
      <c r="G879" s="205"/>
      <c r="H879" s="208">
        <v>1.295</v>
      </c>
      <c r="I879" s="209"/>
      <c r="J879" s="205"/>
      <c r="K879" s="205"/>
      <c r="L879" s="210"/>
      <c r="M879" s="211"/>
      <c r="N879" s="212"/>
      <c r="O879" s="212"/>
      <c r="P879" s="212"/>
      <c r="Q879" s="212"/>
      <c r="R879" s="212"/>
      <c r="S879" s="212"/>
      <c r="T879" s="213"/>
      <c r="AT879" s="214" t="s">
        <v>158</v>
      </c>
      <c r="AU879" s="214" t="s">
        <v>85</v>
      </c>
      <c r="AV879" s="14" t="s">
        <v>85</v>
      </c>
      <c r="AW879" s="14" t="s">
        <v>36</v>
      </c>
      <c r="AX879" s="14" t="s">
        <v>75</v>
      </c>
      <c r="AY879" s="214" t="s">
        <v>147</v>
      </c>
    </row>
    <row r="880" spans="2:51" s="15" customFormat="1" ht="11.25">
      <c r="B880" s="215"/>
      <c r="C880" s="216"/>
      <c r="D880" s="195" t="s">
        <v>158</v>
      </c>
      <c r="E880" s="217" t="s">
        <v>21</v>
      </c>
      <c r="F880" s="218" t="s">
        <v>161</v>
      </c>
      <c r="G880" s="216"/>
      <c r="H880" s="219">
        <v>1.295</v>
      </c>
      <c r="I880" s="220"/>
      <c r="J880" s="216"/>
      <c r="K880" s="216"/>
      <c r="L880" s="221"/>
      <c r="M880" s="222"/>
      <c r="N880" s="223"/>
      <c r="O880" s="223"/>
      <c r="P880" s="223"/>
      <c r="Q880" s="223"/>
      <c r="R880" s="223"/>
      <c r="S880" s="223"/>
      <c r="T880" s="224"/>
      <c r="AT880" s="225" t="s">
        <v>158</v>
      </c>
      <c r="AU880" s="225" t="s">
        <v>85</v>
      </c>
      <c r="AV880" s="15" t="s">
        <v>154</v>
      </c>
      <c r="AW880" s="15" t="s">
        <v>36</v>
      </c>
      <c r="AX880" s="15" t="s">
        <v>83</v>
      </c>
      <c r="AY880" s="225" t="s">
        <v>147</v>
      </c>
    </row>
    <row r="881" spans="1:65" s="2" customFormat="1" ht="21.75" customHeight="1">
      <c r="A881" s="36"/>
      <c r="B881" s="37"/>
      <c r="C881" s="175" t="s">
        <v>1020</v>
      </c>
      <c r="D881" s="175" t="s">
        <v>149</v>
      </c>
      <c r="E881" s="176" t="s">
        <v>1021</v>
      </c>
      <c r="F881" s="177" t="s">
        <v>1022</v>
      </c>
      <c r="G881" s="178" t="s">
        <v>346</v>
      </c>
      <c r="H881" s="179">
        <v>7.516</v>
      </c>
      <c r="I881" s="180"/>
      <c r="J881" s="181">
        <f>ROUND(I881*H881,2)</f>
        <v>0</v>
      </c>
      <c r="K881" s="177" t="s">
        <v>153</v>
      </c>
      <c r="L881" s="41"/>
      <c r="M881" s="182" t="s">
        <v>21</v>
      </c>
      <c r="N881" s="183" t="s">
        <v>46</v>
      </c>
      <c r="O881" s="66"/>
      <c r="P881" s="184">
        <f>O881*H881</f>
        <v>0</v>
      </c>
      <c r="Q881" s="184">
        <v>0</v>
      </c>
      <c r="R881" s="184">
        <f>Q881*H881</f>
        <v>0</v>
      </c>
      <c r="S881" s="184">
        <v>0.011</v>
      </c>
      <c r="T881" s="185">
        <f>S881*H881</f>
        <v>0.082676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186" t="s">
        <v>154</v>
      </c>
      <c r="AT881" s="186" t="s">
        <v>149</v>
      </c>
      <c r="AU881" s="186" t="s">
        <v>85</v>
      </c>
      <c r="AY881" s="19" t="s">
        <v>147</v>
      </c>
      <c r="BE881" s="187">
        <f>IF(N881="základní",J881,0)</f>
        <v>0</v>
      </c>
      <c r="BF881" s="187">
        <f>IF(N881="snížená",J881,0)</f>
        <v>0</v>
      </c>
      <c r="BG881" s="187">
        <f>IF(N881="zákl. přenesená",J881,0)</f>
        <v>0</v>
      </c>
      <c r="BH881" s="187">
        <f>IF(N881="sníž. přenesená",J881,0)</f>
        <v>0</v>
      </c>
      <c r="BI881" s="187">
        <f>IF(N881="nulová",J881,0)</f>
        <v>0</v>
      </c>
      <c r="BJ881" s="19" t="s">
        <v>83</v>
      </c>
      <c r="BK881" s="187">
        <f>ROUND(I881*H881,2)</f>
        <v>0</v>
      </c>
      <c r="BL881" s="19" t="s">
        <v>154</v>
      </c>
      <c r="BM881" s="186" t="s">
        <v>1023</v>
      </c>
    </row>
    <row r="882" spans="1:47" s="2" customFormat="1" ht="11.25">
      <c r="A882" s="36"/>
      <c r="B882" s="37"/>
      <c r="C882" s="38"/>
      <c r="D882" s="188" t="s">
        <v>156</v>
      </c>
      <c r="E882" s="38"/>
      <c r="F882" s="189" t="s">
        <v>1024</v>
      </c>
      <c r="G882" s="38"/>
      <c r="H882" s="38"/>
      <c r="I882" s="190"/>
      <c r="J882" s="38"/>
      <c r="K882" s="38"/>
      <c r="L882" s="41"/>
      <c r="M882" s="191"/>
      <c r="N882" s="192"/>
      <c r="O882" s="66"/>
      <c r="P882" s="66"/>
      <c r="Q882" s="66"/>
      <c r="R882" s="66"/>
      <c r="S882" s="66"/>
      <c r="T882" s="67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9" t="s">
        <v>156</v>
      </c>
      <c r="AU882" s="19" t="s">
        <v>85</v>
      </c>
    </row>
    <row r="883" spans="2:51" s="13" customFormat="1" ht="11.25">
      <c r="B883" s="193"/>
      <c r="C883" s="194"/>
      <c r="D883" s="195" t="s">
        <v>158</v>
      </c>
      <c r="E883" s="196" t="s">
        <v>21</v>
      </c>
      <c r="F883" s="197" t="s">
        <v>1025</v>
      </c>
      <c r="G883" s="194"/>
      <c r="H883" s="196" t="s">
        <v>21</v>
      </c>
      <c r="I883" s="198"/>
      <c r="J883" s="194"/>
      <c r="K883" s="194"/>
      <c r="L883" s="199"/>
      <c r="M883" s="200"/>
      <c r="N883" s="201"/>
      <c r="O883" s="201"/>
      <c r="P883" s="201"/>
      <c r="Q883" s="201"/>
      <c r="R883" s="201"/>
      <c r="S883" s="201"/>
      <c r="T883" s="202"/>
      <c r="AT883" s="203" t="s">
        <v>158</v>
      </c>
      <c r="AU883" s="203" t="s">
        <v>85</v>
      </c>
      <c r="AV883" s="13" t="s">
        <v>83</v>
      </c>
      <c r="AW883" s="13" t="s">
        <v>36</v>
      </c>
      <c r="AX883" s="13" t="s">
        <v>75</v>
      </c>
      <c r="AY883" s="203" t="s">
        <v>147</v>
      </c>
    </row>
    <row r="884" spans="2:51" s="14" customFormat="1" ht="11.25">
      <c r="B884" s="204"/>
      <c r="C884" s="205"/>
      <c r="D884" s="195" t="s">
        <v>158</v>
      </c>
      <c r="E884" s="206" t="s">
        <v>21</v>
      </c>
      <c r="F884" s="207" t="s">
        <v>1026</v>
      </c>
      <c r="G884" s="205"/>
      <c r="H884" s="208">
        <v>7.516</v>
      </c>
      <c r="I884" s="209"/>
      <c r="J884" s="205"/>
      <c r="K884" s="205"/>
      <c r="L884" s="210"/>
      <c r="M884" s="211"/>
      <c r="N884" s="212"/>
      <c r="O884" s="212"/>
      <c r="P884" s="212"/>
      <c r="Q884" s="212"/>
      <c r="R884" s="212"/>
      <c r="S884" s="212"/>
      <c r="T884" s="213"/>
      <c r="AT884" s="214" t="s">
        <v>158</v>
      </c>
      <c r="AU884" s="214" t="s">
        <v>85</v>
      </c>
      <c r="AV884" s="14" t="s">
        <v>85</v>
      </c>
      <c r="AW884" s="14" t="s">
        <v>36</v>
      </c>
      <c r="AX884" s="14" t="s">
        <v>75</v>
      </c>
      <c r="AY884" s="214" t="s">
        <v>147</v>
      </c>
    </row>
    <row r="885" spans="2:51" s="15" customFormat="1" ht="11.25">
      <c r="B885" s="215"/>
      <c r="C885" s="216"/>
      <c r="D885" s="195" t="s">
        <v>158</v>
      </c>
      <c r="E885" s="217" t="s">
        <v>21</v>
      </c>
      <c r="F885" s="218" t="s">
        <v>161</v>
      </c>
      <c r="G885" s="216"/>
      <c r="H885" s="219">
        <v>7.516</v>
      </c>
      <c r="I885" s="220"/>
      <c r="J885" s="216"/>
      <c r="K885" s="216"/>
      <c r="L885" s="221"/>
      <c r="M885" s="222"/>
      <c r="N885" s="223"/>
      <c r="O885" s="223"/>
      <c r="P885" s="223"/>
      <c r="Q885" s="223"/>
      <c r="R885" s="223"/>
      <c r="S885" s="223"/>
      <c r="T885" s="224"/>
      <c r="AT885" s="225" t="s">
        <v>158</v>
      </c>
      <c r="AU885" s="225" t="s">
        <v>85</v>
      </c>
      <c r="AV885" s="15" t="s">
        <v>154</v>
      </c>
      <c r="AW885" s="15" t="s">
        <v>36</v>
      </c>
      <c r="AX885" s="15" t="s">
        <v>83</v>
      </c>
      <c r="AY885" s="225" t="s">
        <v>147</v>
      </c>
    </row>
    <row r="886" spans="1:65" s="2" customFormat="1" ht="21.75" customHeight="1">
      <c r="A886" s="36"/>
      <c r="B886" s="37"/>
      <c r="C886" s="175" t="s">
        <v>1027</v>
      </c>
      <c r="D886" s="175" t="s">
        <v>149</v>
      </c>
      <c r="E886" s="176" t="s">
        <v>1028</v>
      </c>
      <c r="F886" s="177" t="s">
        <v>1029</v>
      </c>
      <c r="G886" s="178" t="s">
        <v>346</v>
      </c>
      <c r="H886" s="179">
        <v>15.032</v>
      </c>
      <c r="I886" s="180"/>
      <c r="J886" s="181">
        <f>ROUND(I886*H886,2)</f>
        <v>0</v>
      </c>
      <c r="K886" s="177" t="s">
        <v>153</v>
      </c>
      <c r="L886" s="41"/>
      <c r="M886" s="182" t="s">
        <v>21</v>
      </c>
      <c r="N886" s="183" t="s">
        <v>46</v>
      </c>
      <c r="O886" s="66"/>
      <c r="P886" s="184">
        <f>O886*H886</f>
        <v>0</v>
      </c>
      <c r="Q886" s="184">
        <v>0</v>
      </c>
      <c r="R886" s="184">
        <f>Q886*H886</f>
        <v>0</v>
      </c>
      <c r="S886" s="184">
        <v>0.019</v>
      </c>
      <c r="T886" s="185">
        <f>S886*H886</f>
        <v>0.285608</v>
      </c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R886" s="186" t="s">
        <v>154</v>
      </c>
      <c r="AT886" s="186" t="s">
        <v>149</v>
      </c>
      <c r="AU886" s="186" t="s">
        <v>85</v>
      </c>
      <c r="AY886" s="19" t="s">
        <v>147</v>
      </c>
      <c r="BE886" s="187">
        <f>IF(N886="základní",J886,0)</f>
        <v>0</v>
      </c>
      <c r="BF886" s="187">
        <f>IF(N886="snížená",J886,0)</f>
        <v>0</v>
      </c>
      <c r="BG886" s="187">
        <f>IF(N886="zákl. přenesená",J886,0)</f>
        <v>0</v>
      </c>
      <c r="BH886" s="187">
        <f>IF(N886="sníž. přenesená",J886,0)</f>
        <v>0</v>
      </c>
      <c r="BI886" s="187">
        <f>IF(N886="nulová",J886,0)</f>
        <v>0</v>
      </c>
      <c r="BJ886" s="19" t="s">
        <v>83</v>
      </c>
      <c r="BK886" s="187">
        <f>ROUND(I886*H886,2)</f>
        <v>0</v>
      </c>
      <c r="BL886" s="19" t="s">
        <v>154</v>
      </c>
      <c r="BM886" s="186" t="s">
        <v>1030</v>
      </c>
    </row>
    <row r="887" spans="1:47" s="2" customFormat="1" ht="11.25">
      <c r="A887" s="36"/>
      <c r="B887" s="37"/>
      <c r="C887" s="38"/>
      <c r="D887" s="188" t="s">
        <v>156</v>
      </c>
      <c r="E887" s="38"/>
      <c r="F887" s="189" t="s">
        <v>1031</v>
      </c>
      <c r="G887" s="38"/>
      <c r="H887" s="38"/>
      <c r="I887" s="190"/>
      <c r="J887" s="38"/>
      <c r="K887" s="38"/>
      <c r="L887" s="41"/>
      <c r="M887" s="191"/>
      <c r="N887" s="192"/>
      <c r="O887" s="66"/>
      <c r="P887" s="66"/>
      <c r="Q887" s="66"/>
      <c r="R887" s="66"/>
      <c r="S887" s="66"/>
      <c r="T887" s="67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T887" s="19" t="s">
        <v>156</v>
      </c>
      <c r="AU887" s="19" t="s">
        <v>85</v>
      </c>
    </row>
    <row r="888" spans="2:51" s="13" customFormat="1" ht="11.25">
      <c r="B888" s="193"/>
      <c r="C888" s="194"/>
      <c r="D888" s="195" t="s">
        <v>158</v>
      </c>
      <c r="E888" s="196" t="s">
        <v>21</v>
      </c>
      <c r="F888" s="197" t="s">
        <v>1025</v>
      </c>
      <c r="G888" s="194"/>
      <c r="H888" s="196" t="s">
        <v>21</v>
      </c>
      <c r="I888" s="198"/>
      <c r="J888" s="194"/>
      <c r="K888" s="194"/>
      <c r="L888" s="199"/>
      <c r="M888" s="200"/>
      <c r="N888" s="201"/>
      <c r="O888" s="201"/>
      <c r="P888" s="201"/>
      <c r="Q888" s="201"/>
      <c r="R888" s="201"/>
      <c r="S888" s="201"/>
      <c r="T888" s="202"/>
      <c r="AT888" s="203" t="s">
        <v>158</v>
      </c>
      <c r="AU888" s="203" t="s">
        <v>85</v>
      </c>
      <c r="AV888" s="13" t="s">
        <v>83</v>
      </c>
      <c r="AW888" s="13" t="s">
        <v>36</v>
      </c>
      <c r="AX888" s="13" t="s">
        <v>75</v>
      </c>
      <c r="AY888" s="203" t="s">
        <v>147</v>
      </c>
    </row>
    <row r="889" spans="2:51" s="14" customFormat="1" ht="11.25">
      <c r="B889" s="204"/>
      <c r="C889" s="205"/>
      <c r="D889" s="195" t="s">
        <v>158</v>
      </c>
      <c r="E889" s="206" t="s">
        <v>21</v>
      </c>
      <c r="F889" s="207" t="s">
        <v>465</v>
      </c>
      <c r="G889" s="205"/>
      <c r="H889" s="208">
        <v>15.032</v>
      </c>
      <c r="I889" s="209"/>
      <c r="J889" s="205"/>
      <c r="K889" s="205"/>
      <c r="L889" s="210"/>
      <c r="M889" s="211"/>
      <c r="N889" s="212"/>
      <c r="O889" s="212"/>
      <c r="P889" s="212"/>
      <c r="Q889" s="212"/>
      <c r="R889" s="212"/>
      <c r="S889" s="212"/>
      <c r="T889" s="213"/>
      <c r="AT889" s="214" t="s">
        <v>158</v>
      </c>
      <c r="AU889" s="214" t="s">
        <v>85</v>
      </c>
      <c r="AV889" s="14" t="s">
        <v>85</v>
      </c>
      <c r="AW889" s="14" t="s">
        <v>36</v>
      </c>
      <c r="AX889" s="14" t="s">
        <v>75</v>
      </c>
      <c r="AY889" s="214" t="s">
        <v>147</v>
      </c>
    </row>
    <row r="890" spans="2:51" s="15" customFormat="1" ht="11.25">
      <c r="B890" s="215"/>
      <c r="C890" s="216"/>
      <c r="D890" s="195" t="s">
        <v>158</v>
      </c>
      <c r="E890" s="217" t="s">
        <v>21</v>
      </c>
      <c r="F890" s="218" t="s">
        <v>161</v>
      </c>
      <c r="G890" s="216"/>
      <c r="H890" s="219">
        <v>15.032</v>
      </c>
      <c r="I890" s="220"/>
      <c r="J890" s="216"/>
      <c r="K890" s="216"/>
      <c r="L890" s="221"/>
      <c r="M890" s="222"/>
      <c r="N890" s="223"/>
      <c r="O890" s="223"/>
      <c r="P890" s="223"/>
      <c r="Q890" s="223"/>
      <c r="R890" s="223"/>
      <c r="S890" s="223"/>
      <c r="T890" s="224"/>
      <c r="AT890" s="225" t="s">
        <v>158</v>
      </c>
      <c r="AU890" s="225" t="s">
        <v>85</v>
      </c>
      <c r="AV890" s="15" t="s">
        <v>154</v>
      </c>
      <c r="AW890" s="15" t="s">
        <v>36</v>
      </c>
      <c r="AX890" s="15" t="s">
        <v>83</v>
      </c>
      <c r="AY890" s="225" t="s">
        <v>147</v>
      </c>
    </row>
    <row r="891" spans="1:65" s="2" customFormat="1" ht="24.2" customHeight="1">
      <c r="A891" s="36"/>
      <c r="B891" s="37"/>
      <c r="C891" s="175" t="s">
        <v>1032</v>
      </c>
      <c r="D891" s="175" t="s">
        <v>149</v>
      </c>
      <c r="E891" s="176" t="s">
        <v>1033</v>
      </c>
      <c r="F891" s="177" t="s">
        <v>1034</v>
      </c>
      <c r="G891" s="178" t="s">
        <v>346</v>
      </c>
      <c r="H891" s="179">
        <v>18.6</v>
      </c>
      <c r="I891" s="180"/>
      <c r="J891" s="181">
        <f>ROUND(I891*H891,2)</f>
        <v>0</v>
      </c>
      <c r="K891" s="177" t="s">
        <v>153</v>
      </c>
      <c r="L891" s="41"/>
      <c r="M891" s="182" t="s">
        <v>21</v>
      </c>
      <c r="N891" s="183" t="s">
        <v>46</v>
      </c>
      <c r="O891" s="66"/>
      <c r="P891" s="184">
        <f>O891*H891</f>
        <v>0</v>
      </c>
      <c r="Q891" s="184">
        <v>0</v>
      </c>
      <c r="R891" s="184">
        <f>Q891*H891</f>
        <v>0</v>
      </c>
      <c r="S891" s="184">
        <v>0.047</v>
      </c>
      <c r="T891" s="185">
        <f>S891*H891</f>
        <v>0.8742000000000001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186" t="s">
        <v>154</v>
      </c>
      <c r="AT891" s="186" t="s">
        <v>149</v>
      </c>
      <c r="AU891" s="186" t="s">
        <v>85</v>
      </c>
      <c r="AY891" s="19" t="s">
        <v>147</v>
      </c>
      <c r="BE891" s="187">
        <f>IF(N891="základní",J891,0)</f>
        <v>0</v>
      </c>
      <c r="BF891" s="187">
        <f>IF(N891="snížená",J891,0)</f>
        <v>0</v>
      </c>
      <c r="BG891" s="187">
        <f>IF(N891="zákl. přenesená",J891,0)</f>
        <v>0</v>
      </c>
      <c r="BH891" s="187">
        <f>IF(N891="sníž. přenesená",J891,0)</f>
        <v>0</v>
      </c>
      <c r="BI891" s="187">
        <f>IF(N891="nulová",J891,0)</f>
        <v>0</v>
      </c>
      <c r="BJ891" s="19" t="s">
        <v>83</v>
      </c>
      <c r="BK891" s="187">
        <f>ROUND(I891*H891,2)</f>
        <v>0</v>
      </c>
      <c r="BL891" s="19" t="s">
        <v>154</v>
      </c>
      <c r="BM891" s="186" t="s">
        <v>1035</v>
      </c>
    </row>
    <row r="892" spans="1:47" s="2" customFormat="1" ht="11.25">
      <c r="A892" s="36"/>
      <c r="B892" s="37"/>
      <c r="C892" s="38"/>
      <c r="D892" s="188" t="s">
        <v>156</v>
      </c>
      <c r="E892" s="38"/>
      <c r="F892" s="189" t="s">
        <v>1036</v>
      </c>
      <c r="G892" s="38"/>
      <c r="H892" s="38"/>
      <c r="I892" s="190"/>
      <c r="J892" s="38"/>
      <c r="K892" s="38"/>
      <c r="L892" s="41"/>
      <c r="M892" s="191"/>
      <c r="N892" s="192"/>
      <c r="O892" s="66"/>
      <c r="P892" s="66"/>
      <c r="Q892" s="66"/>
      <c r="R892" s="66"/>
      <c r="S892" s="66"/>
      <c r="T892" s="67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T892" s="19" t="s">
        <v>156</v>
      </c>
      <c r="AU892" s="19" t="s">
        <v>85</v>
      </c>
    </row>
    <row r="893" spans="2:51" s="13" customFormat="1" ht="11.25">
      <c r="B893" s="193"/>
      <c r="C893" s="194"/>
      <c r="D893" s="195" t="s">
        <v>158</v>
      </c>
      <c r="E893" s="196" t="s">
        <v>21</v>
      </c>
      <c r="F893" s="197" t="s">
        <v>249</v>
      </c>
      <c r="G893" s="194"/>
      <c r="H893" s="196" t="s">
        <v>21</v>
      </c>
      <c r="I893" s="198"/>
      <c r="J893" s="194"/>
      <c r="K893" s="194"/>
      <c r="L893" s="199"/>
      <c r="M893" s="200"/>
      <c r="N893" s="201"/>
      <c r="O893" s="201"/>
      <c r="P893" s="201"/>
      <c r="Q893" s="201"/>
      <c r="R893" s="201"/>
      <c r="S893" s="201"/>
      <c r="T893" s="202"/>
      <c r="AT893" s="203" t="s">
        <v>158</v>
      </c>
      <c r="AU893" s="203" t="s">
        <v>85</v>
      </c>
      <c r="AV893" s="13" t="s">
        <v>83</v>
      </c>
      <c r="AW893" s="13" t="s">
        <v>36</v>
      </c>
      <c r="AX893" s="13" t="s">
        <v>75</v>
      </c>
      <c r="AY893" s="203" t="s">
        <v>147</v>
      </c>
    </row>
    <row r="894" spans="2:51" s="13" customFormat="1" ht="11.25">
      <c r="B894" s="193"/>
      <c r="C894" s="194"/>
      <c r="D894" s="195" t="s">
        <v>158</v>
      </c>
      <c r="E894" s="196" t="s">
        <v>21</v>
      </c>
      <c r="F894" s="197" t="s">
        <v>1037</v>
      </c>
      <c r="G894" s="194"/>
      <c r="H894" s="196" t="s">
        <v>21</v>
      </c>
      <c r="I894" s="198"/>
      <c r="J894" s="194"/>
      <c r="K894" s="194"/>
      <c r="L894" s="199"/>
      <c r="M894" s="200"/>
      <c r="N894" s="201"/>
      <c r="O894" s="201"/>
      <c r="P894" s="201"/>
      <c r="Q894" s="201"/>
      <c r="R894" s="201"/>
      <c r="S894" s="201"/>
      <c r="T894" s="202"/>
      <c r="AT894" s="203" t="s">
        <v>158</v>
      </c>
      <c r="AU894" s="203" t="s">
        <v>85</v>
      </c>
      <c r="AV894" s="13" t="s">
        <v>83</v>
      </c>
      <c r="AW894" s="13" t="s">
        <v>36</v>
      </c>
      <c r="AX894" s="13" t="s">
        <v>75</v>
      </c>
      <c r="AY894" s="203" t="s">
        <v>147</v>
      </c>
    </row>
    <row r="895" spans="2:51" s="14" customFormat="1" ht="11.25">
      <c r="B895" s="204"/>
      <c r="C895" s="205"/>
      <c r="D895" s="195" t="s">
        <v>158</v>
      </c>
      <c r="E895" s="206" t="s">
        <v>21</v>
      </c>
      <c r="F895" s="207" t="s">
        <v>1038</v>
      </c>
      <c r="G895" s="205"/>
      <c r="H895" s="208">
        <v>4.8</v>
      </c>
      <c r="I895" s="209"/>
      <c r="J895" s="205"/>
      <c r="K895" s="205"/>
      <c r="L895" s="210"/>
      <c r="M895" s="211"/>
      <c r="N895" s="212"/>
      <c r="O895" s="212"/>
      <c r="P895" s="212"/>
      <c r="Q895" s="212"/>
      <c r="R895" s="212"/>
      <c r="S895" s="212"/>
      <c r="T895" s="213"/>
      <c r="AT895" s="214" t="s">
        <v>158</v>
      </c>
      <c r="AU895" s="214" t="s">
        <v>85</v>
      </c>
      <c r="AV895" s="14" t="s">
        <v>85</v>
      </c>
      <c r="AW895" s="14" t="s">
        <v>36</v>
      </c>
      <c r="AX895" s="14" t="s">
        <v>75</v>
      </c>
      <c r="AY895" s="214" t="s">
        <v>147</v>
      </c>
    </row>
    <row r="896" spans="2:51" s="13" customFormat="1" ht="11.25">
      <c r="B896" s="193"/>
      <c r="C896" s="194"/>
      <c r="D896" s="195" t="s">
        <v>158</v>
      </c>
      <c r="E896" s="196" t="s">
        <v>21</v>
      </c>
      <c r="F896" s="197" t="s">
        <v>417</v>
      </c>
      <c r="G896" s="194"/>
      <c r="H896" s="196" t="s">
        <v>21</v>
      </c>
      <c r="I896" s="198"/>
      <c r="J896" s="194"/>
      <c r="K896" s="194"/>
      <c r="L896" s="199"/>
      <c r="M896" s="200"/>
      <c r="N896" s="201"/>
      <c r="O896" s="201"/>
      <c r="P896" s="201"/>
      <c r="Q896" s="201"/>
      <c r="R896" s="201"/>
      <c r="S896" s="201"/>
      <c r="T896" s="202"/>
      <c r="AT896" s="203" t="s">
        <v>158</v>
      </c>
      <c r="AU896" s="203" t="s">
        <v>85</v>
      </c>
      <c r="AV896" s="13" t="s">
        <v>83</v>
      </c>
      <c r="AW896" s="13" t="s">
        <v>36</v>
      </c>
      <c r="AX896" s="13" t="s">
        <v>75</v>
      </c>
      <c r="AY896" s="203" t="s">
        <v>147</v>
      </c>
    </row>
    <row r="897" spans="2:51" s="14" customFormat="1" ht="11.25">
      <c r="B897" s="204"/>
      <c r="C897" s="205"/>
      <c r="D897" s="195" t="s">
        <v>158</v>
      </c>
      <c r="E897" s="206" t="s">
        <v>21</v>
      </c>
      <c r="F897" s="207" t="s">
        <v>1039</v>
      </c>
      <c r="G897" s="205"/>
      <c r="H897" s="208">
        <v>9.2</v>
      </c>
      <c r="I897" s="209"/>
      <c r="J897" s="205"/>
      <c r="K897" s="205"/>
      <c r="L897" s="210"/>
      <c r="M897" s="211"/>
      <c r="N897" s="212"/>
      <c r="O897" s="212"/>
      <c r="P897" s="212"/>
      <c r="Q897" s="212"/>
      <c r="R897" s="212"/>
      <c r="S897" s="212"/>
      <c r="T897" s="213"/>
      <c r="AT897" s="214" t="s">
        <v>158</v>
      </c>
      <c r="AU897" s="214" t="s">
        <v>85</v>
      </c>
      <c r="AV897" s="14" t="s">
        <v>85</v>
      </c>
      <c r="AW897" s="14" t="s">
        <v>36</v>
      </c>
      <c r="AX897" s="14" t="s">
        <v>75</v>
      </c>
      <c r="AY897" s="214" t="s">
        <v>147</v>
      </c>
    </row>
    <row r="898" spans="2:51" s="14" customFormat="1" ht="11.25">
      <c r="B898" s="204"/>
      <c r="C898" s="205"/>
      <c r="D898" s="195" t="s">
        <v>158</v>
      </c>
      <c r="E898" s="206" t="s">
        <v>21</v>
      </c>
      <c r="F898" s="207" t="s">
        <v>1040</v>
      </c>
      <c r="G898" s="205"/>
      <c r="H898" s="208">
        <v>4.6</v>
      </c>
      <c r="I898" s="209"/>
      <c r="J898" s="205"/>
      <c r="K898" s="205"/>
      <c r="L898" s="210"/>
      <c r="M898" s="211"/>
      <c r="N898" s="212"/>
      <c r="O898" s="212"/>
      <c r="P898" s="212"/>
      <c r="Q898" s="212"/>
      <c r="R898" s="212"/>
      <c r="S898" s="212"/>
      <c r="T898" s="213"/>
      <c r="AT898" s="214" t="s">
        <v>158</v>
      </c>
      <c r="AU898" s="214" t="s">
        <v>85</v>
      </c>
      <c r="AV898" s="14" t="s">
        <v>85</v>
      </c>
      <c r="AW898" s="14" t="s">
        <v>36</v>
      </c>
      <c r="AX898" s="14" t="s">
        <v>75</v>
      </c>
      <c r="AY898" s="214" t="s">
        <v>147</v>
      </c>
    </row>
    <row r="899" spans="2:51" s="15" customFormat="1" ht="11.25">
      <c r="B899" s="215"/>
      <c r="C899" s="216"/>
      <c r="D899" s="195" t="s">
        <v>158</v>
      </c>
      <c r="E899" s="217" t="s">
        <v>21</v>
      </c>
      <c r="F899" s="218" t="s">
        <v>161</v>
      </c>
      <c r="G899" s="216"/>
      <c r="H899" s="219">
        <v>18.6</v>
      </c>
      <c r="I899" s="220"/>
      <c r="J899" s="216"/>
      <c r="K899" s="216"/>
      <c r="L899" s="221"/>
      <c r="M899" s="222"/>
      <c r="N899" s="223"/>
      <c r="O899" s="223"/>
      <c r="P899" s="223"/>
      <c r="Q899" s="223"/>
      <c r="R899" s="223"/>
      <c r="S899" s="223"/>
      <c r="T899" s="224"/>
      <c r="AT899" s="225" t="s">
        <v>158</v>
      </c>
      <c r="AU899" s="225" t="s">
        <v>85</v>
      </c>
      <c r="AV899" s="15" t="s">
        <v>154</v>
      </c>
      <c r="AW899" s="15" t="s">
        <v>36</v>
      </c>
      <c r="AX899" s="15" t="s">
        <v>83</v>
      </c>
      <c r="AY899" s="225" t="s">
        <v>147</v>
      </c>
    </row>
    <row r="900" spans="1:65" s="2" customFormat="1" ht="24.2" customHeight="1">
      <c r="A900" s="36"/>
      <c r="B900" s="37"/>
      <c r="C900" s="175" t="s">
        <v>1041</v>
      </c>
      <c r="D900" s="175" t="s">
        <v>149</v>
      </c>
      <c r="E900" s="176" t="s">
        <v>1042</v>
      </c>
      <c r="F900" s="177" t="s">
        <v>1043</v>
      </c>
      <c r="G900" s="178" t="s">
        <v>164</v>
      </c>
      <c r="H900" s="179">
        <v>45.977</v>
      </c>
      <c r="I900" s="180"/>
      <c r="J900" s="181">
        <f>ROUND(I900*H900,2)</f>
        <v>0</v>
      </c>
      <c r="K900" s="177" t="s">
        <v>153</v>
      </c>
      <c r="L900" s="41"/>
      <c r="M900" s="182" t="s">
        <v>21</v>
      </c>
      <c r="N900" s="183" t="s">
        <v>46</v>
      </c>
      <c r="O900" s="66"/>
      <c r="P900" s="184">
        <f>O900*H900</f>
        <v>0</v>
      </c>
      <c r="Q900" s="184">
        <v>0</v>
      </c>
      <c r="R900" s="184">
        <f>Q900*H900</f>
        <v>0</v>
      </c>
      <c r="S900" s="184">
        <v>0.55</v>
      </c>
      <c r="T900" s="185">
        <f>S900*H900</f>
        <v>25.28735</v>
      </c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R900" s="186" t="s">
        <v>154</v>
      </c>
      <c r="AT900" s="186" t="s">
        <v>149</v>
      </c>
      <c r="AU900" s="186" t="s">
        <v>85</v>
      </c>
      <c r="AY900" s="19" t="s">
        <v>147</v>
      </c>
      <c r="BE900" s="187">
        <f>IF(N900="základní",J900,0)</f>
        <v>0</v>
      </c>
      <c r="BF900" s="187">
        <f>IF(N900="snížená",J900,0)</f>
        <v>0</v>
      </c>
      <c r="BG900" s="187">
        <f>IF(N900="zákl. přenesená",J900,0)</f>
        <v>0</v>
      </c>
      <c r="BH900" s="187">
        <f>IF(N900="sníž. přenesená",J900,0)</f>
        <v>0</v>
      </c>
      <c r="BI900" s="187">
        <f>IF(N900="nulová",J900,0)</f>
        <v>0</v>
      </c>
      <c r="BJ900" s="19" t="s">
        <v>83</v>
      </c>
      <c r="BK900" s="187">
        <f>ROUND(I900*H900,2)</f>
        <v>0</v>
      </c>
      <c r="BL900" s="19" t="s">
        <v>154</v>
      </c>
      <c r="BM900" s="186" t="s">
        <v>1044</v>
      </c>
    </row>
    <row r="901" spans="1:47" s="2" customFormat="1" ht="11.25">
      <c r="A901" s="36"/>
      <c r="B901" s="37"/>
      <c r="C901" s="38"/>
      <c r="D901" s="188" t="s">
        <v>156</v>
      </c>
      <c r="E901" s="38"/>
      <c r="F901" s="189" t="s">
        <v>1045</v>
      </c>
      <c r="G901" s="38"/>
      <c r="H901" s="38"/>
      <c r="I901" s="190"/>
      <c r="J901" s="38"/>
      <c r="K901" s="38"/>
      <c r="L901" s="41"/>
      <c r="M901" s="191"/>
      <c r="N901" s="192"/>
      <c r="O901" s="66"/>
      <c r="P901" s="66"/>
      <c r="Q901" s="66"/>
      <c r="R901" s="66"/>
      <c r="S901" s="66"/>
      <c r="T901" s="67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T901" s="19" t="s">
        <v>156</v>
      </c>
      <c r="AU901" s="19" t="s">
        <v>85</v>
      </c>
    </row>
    <row r="902" spans="2:51" s="13" customFormat="1" ht="11.25">
      <c r="B902" s="193"/>
      <c r="C902" s="194"/>
      <c r="D902" s="195" t="s">
        <v>158</v>
      </c>
      <c r="E902" s="196" t="s">
        <v>21</v>
      </c>
      <c r="F902" s="197" t="s">
        <v>1046</v>
      </c>
      <c r="G902" s="194"/>
      <c r="H902" s="196" t="s">
        <v>21</v>
      </c>
      <c r="I902" s="198"/>
      <c r="J902" s="194"/>
      <c r="K902" s="194"/>
      <c r="L902" s="199"/>
      <c r="M902" s="200"/>
      <c r="N902" s="201"/>
      <c r="O902" s="201"/>
      <c r="P902" s="201"/>
      <c r="Q902" s="201"/>
      <c r="R902" s="201"/>
      <c r="S902" s="201"/>
      <c r="T902" s="202"/>
      <c r="AT902" s="203" t="s">
        <v>158</v>
      </c>
      <c r="AU902" s="203" t="s">
        <v>85</v>
      </c>
      <c r="AV902" s="13" t="s">
        <v>83</v>
      </c>
      <c r="AW902" s="13" t="s">
        <v>36</v>
      </c>
      <c r="AX902" s="13" t="s">
        <v>75</v>
      </c>
      <c r="AY902" s="203" t="s">
        <v>147</v>
      </c>
    </row>
    <row r="903" spans="2:51" s="13" customFormat="1" ht="22.5">
      <c r="B903" s="193"/>
      <c r="C903" s="194"/>
      <c r="D903" s="195" t="s">
        <v>158</v>
      </c>
      <c r="E903" s="196" t="s">
        <v>21</v>
      </c>
      <c r="F903" s="197" t="s">
        <v>1047</v>
      </c>
      <c r="G903" s="194"/>
      <c r="H903" s="196" t="s">
        <v>21</v>
      </c>
      <c r="I903" s="198"/>
      <c r="J903" s="194"/>
      <c r="K903" s="194"/>
      <c r="L903" s="199"/>
      <c r="M903" s="200"/>
      <c r="N903" s="201"/>
      <c r="O903" s="201"/>
      <c r="P903" s="201"/>
      <c r="Q903" s="201"/>
      <c r="R903" s="201"/>
      <c r="S903" s="201"/>
      <c r="T903" s="202"/>
      <c r="AT903" s="203" t="s">
        <v>158</v>
      </c>
      <c r="AU903" s="203" t="s">
        <v>85</v>
      </c>
      <c r="AV903" s="13" t="s">
        <v>83</v>
      </c>
      <c r="AW903" s="13" t="s">
        <v>36</v>
      </c>
      <c r="AX903" s="13" t="s">
        <v>75</v>
      </c>
      <c r="AY903" s="203" t="s">
        <v>147</v>
      </c>
    </row>
    <row r="904" spans="2:51" s="13" customFormat="1" ht="11.25">
      <c r="B904" s="193"/>
      <c r="C904" s="194"/>
      <c r="D904" s="195" t="s">
        <v>158</v>
      </c>
      <c r="E904" s="196" t="s">
        <v>21</v>
      </c>
      <c r="F904" s="197" t="s">
        <v>1048</v>
      </c>
      <c r="G904" s="194"/>
      <c r="H904" s="196" t="s">
        <v>21</v>
      </c>
      <c r="I904" s="198"/>
      <c r="J904" s="194"/>
      <c r="K904" s="194"/>
      <c r="L904" s="199"/>
      <c r="M904" s="200"/>
      <c r="N904" s="201"/>
      <c r="O904" s="201"/>
      <c r="P904" s="201"/>
      <c r="Q904" s="201"/>
      <c r="R904" s="201"/>
      <c r="S904" s="201"/>
      <c r="T904" s="202"/>
      <c r="AT904" s="203" t="s">
        <v>158</v>
      </c>
      <c r="AU904" s="203" t="s">
        <v>85</v>
      </c>
      <c r="AV904" s="13" t="s">
        <v>83</v>
      </c>
      <c r="AW904" s="13" t="s">
        <v>36</v>
      </c>
      <c r="AX904" s="13" t="s">
        <v>75</v>
      </c>
      <c r="AY904" s="203" t="s">
        <v>147</v>
      </c>
    </row>
    <row r="905" spans="2:51" s="13" customFormat="1" ht="11.25">
      <c r="B905" s="193"/>
      <c r="C905" s="194"/>
      <c r="D905" s="195" t="s">
        <v>158</v>
      </c>
      <c r="E905" s="196" t="s">
        <v>21</v>
      </c>
      <c r="F905" s="197" t="s">
        <v>1049</v>
      </c>
      <c r="G905" s="194"/>
      <c r="H905" s="196" t="s">
        <v>21</v>
      </c>
      <c r="I905" s="198"/>
      <c r="J905" s="194"/>
      <c r="K905" s="194"/>
      <c r="L905" s="199"/>
      <c r="M905" s="200"/>
      <c r="N905" s="201"/>
      <c r="O905" s="201"/>
      <c r="P905" s="201"/>
      <c r="Q905" s="201"/>
      <c r="R905" s="201"/>
      <c r="S905" s="201"/>
      <c r="T905" s="202"/>
      <c r="AT905" s="203" t="s">
        <v>158</v>
      </c>
      <c r="AU905" s="203" t="s">
        <v>85</v>
      </c>
      <c r="AV905" s="13" t="s">
        <v>83</v>
      </c>
      <c r="AW905" s="13" t="s">
        <v>36</v>
      </c>
      <c r="AX905" s="13" t="s">
        <v>75</v>
      </c>
      <c r="AY905" s="203" t="s">
        <v>147</v>
      </c>
    </row>
    <row r="906" spans="2:51" s="14" customFormat="1" ht="11.25">
      <c r="B906" s="204"/>
      <c r="C906" s="205"/>
      <c r="D906" s="195" t="s">
        <v>158</v>
      </c>
      <c r="E906" s="206" t="s">
        <v>21</v>
      </c>
      <c r="F906" s="207" t="s">
        <v>1050</v>
      </c>
      <c r="G906" s="205"/>
      <c r="H906" s="208">
        <v>40.641</v>
      </c>
      <c r="I906" s="209"/>
      <c r="J906" s="205"/>
      <c r="K906" s="205"/>
      <c r="L906" s="210"/>
      <c r="M906" s="211"/>
      <c r="N906" s="212"/>
      <c r="O906" s="212"/>
      <c r="P906" s="212"/>
      <c r="Q906" s="212"/>
      <c r="R906" s="212"/>
      <c r="S906" s="212"/>
      <c r="T906" s="213"/>
      <c r="AT906" s="214" t="s">
        <v>158</v>
      </c>
      <c r="AU906" s="214" t="s">
        <v>85</v>
      </c>
      <c r="AV906" s="14" t="s">
        <v>85</v>
      </c>
      <c r="AW906" s="14" t="s">
        <v>36</v>
      </c>
      <c r="AX906" s="14" t="s">
        <v>75</v>
      </c>
      <c r="AY906" s="214" t="s">
        <v>147</v>
      </c>
    </row>
    <row r="907" spans="2:51" s="16" customFormat="1" ht="11.25">
      <c r="B907" s="226"/>
      <c r="C907" s="227"/>
      <c r="D907" s="195" t="s">
        <v>158</v>
      </c>
      <c r="E907" s="228" t="s">
        <v>21</v>
      </c>
      <c r="F907" s="229" t="s">
        <v>196</v>
      </c>
      <c r="G907" s="227"/>
      <c r="H907" s="230">
        <v>40.641</v>
      </c>
      <c r="I907" s="231"/>
      <c r="J907" s="227"/>
      <c r="K907" s="227"/>
      <c r="L907" s="232"/>
      <c r="M907" s="233"/>
      <c r="N907" s="234"/>
      <c r="O907" s="234"/>
      <c r="P907" s="234"/>
      <c r="Q907" s="234"/>
      <c r="R907" s="234"/>
      <c r="S907" s="234"/>
      <c r="T907" s="235"/>
      <c r="AT907" s="236" t="s">
        <v>158</v>
      </c>
      <c r="AU907" s="236" t="s">
        <v>85</v>
      </c>
      <c r="AV907" s="16" t="s">
        <v>170</v>
      </c>
      <c r="AW907" s="16" t="s">
        <v>36</v>
      </c>
      <c r="AX907" s="16" t="s">
        <v>75</v>
      </c>
      <c r="AY907" s="236" t="s">
        <v>147</v>
      </c>
    </row>
    <row r="908" spans="2:51" s="13" customFormat="1" ht="11.25">
      <c r="B908" s="193"/>
      <c r="C908" s="194"/>
      <c r="D908" s="195" t="s">
        <v>158</v>
      </c>
      <c r="E908" s="196" t="s">
        <v>21</v>
      </c>
      <c r="F908" s="197" t="s">
        <v>1051</v>
      </c>
      <c r="G908" s="194"/>
      <c r="H908" s="196" t="s">
        <v>21</v>
      </c>
      <c r="I908" s="198"/>
      <c r="J908" s="194"/>
      <c r="K908" s="194"/>
      <c r="L908" s="199"/>
      <c r="M908" s="200"/>
      <c r="N908" s="201"/>
      <c r="O908" s="201"/>
      <c r="P908" s="201"/>
      <c r="Q908" s="201"/>
      <c r="R908" s="201"/>
      <c r="S908" s="201"/>
      <c r="T908" s="202"/>
      <c r="AT908" s="203" t="s">
        <v>158</v>
      </c>
      <c r="AU908" s="203" t="s">
        <v>85</v>
      </c>
      <c r="AV908" s="13" t="s">
        <v>83</v>
      </c>
      <c r="AW908" s="13" t="s">
        <v>36</v>
      </c>
      <c r="AX908" s="13" t="s">
        <v>75</v>
      </c>
      <c r="AY908" s="203" t="s">
        <v>147</v>
      </c>
    </row>
    <row r="909" spans="2:51" s="14" customFormat="1" ht="11.25">
      <c r="B909" s="204"/>
      <c r="C909" s="205"/>
      <c r="D909" s="195" t="s">
        <v>158</v>
      </c>
      <c r="E909" s="206" t="s">
        <v>21</v>
      </c>
      <c r="F909" s="207" t="s">
        <v>1052</v>
      </c>
      <c r="G909" s="205"/>
      <c r="H909" s="208">
        <v>5.336</v>
      </c>
      <c r="I909" s="209"/>
      <c r="J909" s="205"/>
      <c r="K909" s="205"/>
      <c r="L909" s="210"/>
      <c r="M909" s="211"/>
      <c r="N909" s="212"/>
      <c r="O909" s="212"/>
      <c r="P909" s="212"/>
      <c r="Q909" s="212"/>
      <c r="R909" s="212"/>
      <c r="S909" s="212"/>
      <c r="T909" s="213"/>
      <c r="AT909" s="214" t="s">
        <v>158</v>
      </c>
      <c r="AU909" s="214" t="s">
        <v>85</v>
      </c>
      <c r="AV909" s="14" t="s">
        <v>85</v>
      </c>
      <c r="AW909" s="14" t="s">
        <v>36</v>
      </c>
      <c r="AX909" s="14" t="s">
        <v>75</v>
      </c>
      <c r="AY909" s="214" t="s">
        <v>147</v>
      </c>
    </row>
    <row r="910" spans="2:51" s="16" customFormat="1" ht="11.25">
      <c r="B910" s="226"/>
      <c r="C910" s="227"/>
      <c r="D910" s="195" t="s">
        <v>158</v>
      </c>
      <c r="E910" s="228" t="s">
        <v>21</v>
      </c>
      <c r="F910" s="229" t="s">
        <v>196</v>
      </c>
      <c r="G910" s="227"/>
      <c r="H910" s="230">
        <v>5.336</v>
      </c>
      <c r="I910" s="231"/>
      <c r="J910" s="227"/>
      <c r="K910" s="227"/>
      <c r="L910" s="232"/>
      <c r="M910" s="233"/>
      <c r="N910" s="234"/>
      <c r="O910" s="234"/>
      <c r="P910" s="234"/>
      <c r="Q910" s="234"/>
      <c r="R910" s="234"/>
      <c r="S910" s="234"/>
      <c r="T910" s="235"/>
      <c r="AT910" s="236" t="s">
        <v>158</v>
      </c>
      <c r="AU910" s="236" t="s">
        <v>85</v>
      </c>
      <c r="AV910" s="16" t="s">
        <v>170</v>
      </c>
      <c r="AW910" s="16" t="s">
        <v>36</v>
      </c>
      <c r="AX910" s="16" t="s">
        <v>75</v>
      </c>
      <c r="AY910" s="236" t="s">
        <v>147</v>
      </c>
    </row>
    <row r="911" spans="2:51" s="15" customFormat="1" ht="11.25">
      <c r="B911" s="215"/>
      <c r="C911" s="216"/>
      <c r="D911" s="195" t="s">
        <v>158</v>
      </c>
      <c r="E911" s="217" t="s">
        <v>21</v>
      </c>
      <c r="F911" s="218" t="s">
        <v>161</v>
      </c>
      <c r="G911" s="216"/>
      <c r="H911" s="219">
        <v>45.977</v>
      </c>
      <c r="I911" s="220"/>
      <c r="J911" s="216"/>
      <c r="K911" s="216"/>
      <c r="L911" s="221"/>
      <c r="M911" s="222"/>
      <c r="N911" s="223"/>
      <c r="O911" s="223"/>
      <c r="P911" s="223"/>
      <c r="Q911" s="223"/>
      <c r="R911" s="223"/>
      <c r="S911" s="223"/>
      <c r="T911" s="224"/>
      <c r="AT911" s="225" t="s">
        <v>158</v>
      </c>
      <c r="AU911" s="225" t="s">
        <v>85</v>
      </c>
      <c r="AV911" s="15" t="s">
        <v>154</v>
      </c>
      <c r="AW911" s="15" t="s">
        <v>36</v>
      </c>
      <c r="AX911" s="15" t="s">
        <v>83</v>
      </c>
      <c r="AY911" s="225" t="s">
        <v>147</v>
      </c>
    </row>
    <row r="912" spans="2:51" s="13" customFormat="1" ht="11.25">
      <c r="B912" s="193"/>
      <c r="C912" s="194"/>
      <c r="D912" s="195" t="s">
        <v>158</v>
      </c>
      <c r="E912" s="196" t="s">
        <v>21</v>
      </c>
      <c r="F912" s="197" t="s">
        <v>1053</v>
      </c>
      <c r="G912" s="194"/>
      <c r="H912" s="196" t="s">
        <v>21</v>
      </c>
      <c r="I912" s="198"/>
      <c r="J912" s="194"/>
      <c r="K912" s="194"/>
      <c r="L912" s="199"/>
      <c r="M912" s="200"/>
      <c r="N912" s="201"/>
      <c r="O912" s="201"/>
      <c r="P912" s="201"/>
      <c r="Q912" s="201"/>
      <c r="R912" s="201"/>
      <c r="S912" s="201"/>
      <c r="T912" s="202"/>
      <c r="AT912" s="203" t="s">
        <v>158</v>
      </c>
      <c r="AU912" s="203" t="s">
        <v>85</v>
      </c>
      <c r="AV912" s="13" t="s">
        <v>83</v>
      </c>
      <c r="AW912" s="13" t="s">
        <v>36</v>
      </c>
      <c r="AX912" s="13" t="s">
        <v>75</v>
      </c>
      <c r="AY912" s="203" t="s">
        <v>147</v>
      </c>
    </row>
    <row r="913" spans="2:51" s="13" customFormat="1" ht="11.25">
      <c r="B913" s="193"/>
      <c r="C913" s="194"/>
      <c r="D913" s="195" t="s">
        <v>158</v>
      </c>
      <c r="E913" s="196" t="s">
        <v>21</v>
      </c>
      <c r="F913" s="197" t="s">
        <v>1054</v>
      </c>
      <c r="G913" s="194"/>
      <c r="H913" s="196" t="s">
        <v>21</v>
      </c>
      <c r="I913" s="198"/>
      <c r="J913" s="194"/>
      <c r="K913" s="194"/>
      <c r="L913" s="199"/>
      <c r="M913" s="200"/>
      <c r="N913" s="201"/>
      <c r="O913" s="201"/>
      <c r="P913" s="201"/>
      <c r="Q913" s="201"/>
      <c r="R913" s="201"/>
      <c r="S913" s="201"/>
      <c r="T913" s="202"/>
      <c r="AT913" s="203" t="s">
        <v>158</v>
      </c>
      <c r="AU913" s="203" t="s">
        <v>85</v>
      </c>
      <c r="AV913" s="13" t="s">
        <v>83</v>
      </c>
      <c r="AW913" s="13" t="s">
        <v>36</v>
      </c>
      <c r="AX913" s="13" t="s">
        <v>75</v>
      </c>
      <c r="AY913" s="203" t="s">
        <v>147</v>
      </c>
    </row>
    <row r="914" spans="2:51" s="13" customFormat="1" ht="11.25">
      <c r="B914" s="193"/>
      <c r="C914" s="194"/>
      <c r="D914" s="195" t="s">
        <v>158</v>
      </c>
      <c r="E914" s="196" t="s">
        <v>21</v>
      </c>
      <c r="F914" s="197" t="s">
        <v>1055</v>
      </c>
      <c r="G914" s="194"/>
      <c r="H914" s="196" t="s">
        <v>21</v>
      </c>
      <c r="I914" s="198"/>
      <c r="J914" s="194"/>
      <c r="K914" s="194"/>
      <c r="L914" s="199"/>
      <c r="M914" s="200"/>
      <c r="N914" s="201"/>
      <c r="O914" s="201"/>
      <c r="P914" s="201"/>
      <c r="Q914" s="201"/>
      <c r="R914" s="201"/>
      <c r="S914" s="201"/>
      <c r="T914" s="202"/>
      <c r="AT914" s="203" t="s">
        <v>158</v>
      </c>
      <c r="AU914" s="203" t="s">
        <v>85</v>
      </c>
      <c r="AV914" s="13" t="s">
        <v>83</v>
      </c>
      <c r="AW914" s="13" t="s">
        <v>36</v>
      </c>
      <c r="AX914" s="13" t="s">
        <v>75</v>
      </c>
      <c r="AY914" s="203" t="s">
        <v>147</v>
      </c>
    </row>
    <row r="915" spans="2:51" s="13" customFormat="1" ht="11.25">
      <c r="B915" s="193"/>
      <c r="C915" s="194"/>
      <c r="D915" s="195" t="s">
        <v>158</v>
      </c>
      <c r="E915" s="196" t="s">
        <v>21</v>
      </c>
      <c r="F915" s="197" t="s">
        <v>1056</v>
      </c>
      <c r="G915" s="194"/>
      <c r="H915" s="196" t="s">
        <v>21</v>
      </c>
      <c r="I915" s="198"/>
      <c r="J915" s="194"/>
      <c r="K915" s="194"/>
      <c r="L915" s="199"/>
      <c r="M915" s="200"/>
      <c r="N915" s="201"/>
      <c r="O915" s="201"/>
      <c r="P915" s="201"/>
      <c r="Q915" s="201"/>
      <c r="R915" s="201"/>
      <c r="S915" s="201"/>
      <c r="T915" s="202"/>
      <c r="AT915" s="203" t="s">
        <v>158</v>
      </c>
      <c r="AU915" s="203" t="s">
        <v>85</v>
      </c>
      <c r="AV915" s="13" t="s">
        <v>83</v>
      </c>
      <c r="AW915" s="13" t="s">
        <v>36</v>
      </c>
      <c r="AX915" s="13" t="s">
        <v>75</v>
      </c>
      <c r="AY915" s="203" t="s">
        <v>147</v>
      </c>
    </row>
    <row r="916" spans="1:65" s="2" customFormat="1" ht="16.5" customHeight="1">
      <c r="A916" s="36"/>
      <c r="B916" s="37"/>
      <c r="C916" s="175" t="s">
        <v>1057</v>
      </c>
      <c r="D916" s="175" t="s">
        <v>149</v>
      </c>
      <c r="E916" s="176" t="s">
        <v>1058</v>
      </c>
      <c r="F916" s="177" t="s">
        <v>1059</v>
      </c>
      <c r="G916" s="178" t="s">
        <v>164</v>
      </c>
      <c r="H916" s="179">
        <v>4.998</v>
      </c>
      <c r="I916" s="180"/>
      <c r="J916" s="181">
        <f>ROUND(I916*H916,2)</f>
        <v>0</v>
      </c>
      <c r="K916" s="177" t="s">
        <v>153</v>
      </c>
      <c r="L916" s="41"/>
      <c r="M916" s="182" t="s">
        <v>21</v>
      </c>
      <c r="N916" s="183" t="s">
        <v>46</v>
      </c>
      <c r="O916" s="66"/>
      <c r="P916" s="184">
        <f>O916*H916</f>
        <v>0</v>
      </c>
      <c r="Q916" s="184">
        <v>0</v>
      </c>
      <c r="R916" s="184">
        <f>Q916*H916</f>
        <v>0</v>
      </c>
      <c r="S916" s="184">
        <v>2.2</v>
      </c>
      <c r="T916" s="185">
        <f>S916*H916</f>
        <v>10.995600000000001</v>
      </c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R916" s="186" t="s">
        <v>154</v>
      </c>
      <c r="AT916" s="186" t="s">
        <v>149</v>
      </c>
      <c r="AU916" s="186" t="s">
        <v>85</v>
      </c>
      <c r="AY916" s="19" t="s">
        <v>147</v>
      </c>
      <c r="BE916" s="187">
        <f>IF(N916="základní",J916,0)</f>
        <v>0</v>
      </c>
      <c r="BF916" s="187">
        <f>IF(N916="snížená",J916,0)</f>
        <v>0</v>
      </c>
      <c r="BG916" s="187">
        <f>IF(N916="zákl. přenesená",J916,0)</f>
        <v>0</v>
      </c>
      <c r="BH916" s="187">
        <f>IF(N916="sníž. přenesená",J916,0)</f>
        <v>0</v>
      </c>
      <c r="BI916" s="187">
        <f>IF(N916="nulová",J916,0)</f>
        <v>0</v>
      </c>
      <c r="BJ916" s="19" t="s">
        <v>83</v>
      </c>
      <c r="BK916" s="187">
        <f>ROUND(I916*H916,2)</f>
        <v>0</v>
      </c>
      <c r="BL916" s="19" t="s">
        <v>154</v>
      </c>
      <c r="BM916" s="186" t="s">
        <v>1060</v>
      </c>
    </row>
    <row r="917" spans="1:47" s="2" customFormat="1" ht="11.25">
      <c r="A917" s="36"/>
      <c r="B917" s="37"/>
      <c r="C917" s="38"/>
      <c r="D917" s="188" t="s">
        <v>156</v>
      </c>
      <c r="E917" s="38"/>
      <c r="F917" s="189" t="s">
        <v>1061</v>
      </c>
      <c r="G917" s="38"/>
      <c r="H917" s="38"/>
      <c r="I917" s="190"/>
      <c r="J917" s="38"/>
      <c r="K917" s="38"/>
      <c r="L917" s="41"/>
      <c r="M917" s="191"/>
      <c r="N917" s="192"/>
      <c r="O917" s="66"/>
      <c r="P917" s="66"/>
      <c r="Q917" s="66"/>
      <c r="R917" s="66"/>
      <c r="S917" s="66"/>
      <c r="T917" s="67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T917" s="19" t="s">
        <v>156</v>
      </c>
      <c r="AU917" s="19" t="s">
        <v>85</v>
      </c>
    </row>
    <row r="918" spans="2:51" s="13" customFormat="1" ht="11.25">
      <c r="B918" s="193"/>
      <c r="C918" s="194"/>
      <c r="D918" s="195" t="s">
        <v>158</v>
      </c>
      <c r="E918" s="196" t="s">
        <v>21</v>
      </c>
      <c r="F918" s="197" t="s">
        <v>159</v>
      </c>
      <c r="G918" s="194"/>
      <c r="H918" s="196" t="s">
        <v>21</v>
      </c>
      <c r="I918" s="198"/>
      <c r="J918" s="194"/>
      <c r="K918" s="194"/>
      <c r="L918" s="199"/>
      <c r="M918" s="200"/>
      <c r="N918" s="201"/>
      <c r="O918" s="201"/>
      <c r="P918" s="201"/>
      <c r="Q918" s="201"/>
      <c r="R918" s="201"/>
      <c r="S918" s="201"/>
      <c r="T918" s="202"/>
      <c r="AT918" s="203" t="s">
        <v>158</v>
      </c>
      <c r="AU918" s="203" t="s">
        <v>85</v>
      </c>
      <c r="AV918" s="13" t="s">
        <v>83</v>
      </c>
      <c r="AW918" s="13" t="s">
        <v>36</v>
      </c>
      <c r="AX918" s="13" t="s">
        <v>75</v>
      </c>
      <c r="AY918" s="203" t="s">
        <v>147</v>
      </c>
    </row>
    <row r="919" spans="2:51" s="13" customFormat="1" ht="11.25">
      <c r="B919" s="193"/>
      <c r="C919" s="194"/>
      <c r="D919" s="195" t="s">
        <v>158</v>
      </c>
      <c r="E919" s="196" t="s">
        <v>21</v>
      </c>
      <c r="F919" s="197" t="s">
        <v>1062</v>
      </c>
      <c r="G919" s="194"/>
      <c r="H919" s="196" t="s">
        <v>21</v>
      </c>
      <c r="I919" s="198"/>
      <c r="J919" s="194"/>
      <c r="K919" s="194"/>
      <c r="L919" s="199"/>
      <c r="M919" s="200"/>
      <c r="N919" s="201"/>
      <c r="O919" s="201"/>
      <c r="P919" s="201"/>
      <c r="Q919" s="201"/>
      <c r="R919" s="201"/>
      <c r="S919" s="201"/>
      <c r="T919" s="202"/>
      <c r="AT919" s="203" t="s">
        <v>158</v>
      </c>
      <c r="AU919" s="203" t="s">
        <v>85</v>
      </c>
      <c r="AV919" s="13" t="s">
        <v>83</v>
      </c>
      <c r="AW919" s="13" t="s">
        <v>36</v>
      </c>
      <c r="AX919" s="13" t="s">
        <v>75</v>
      </c>
      <c r="AY919" s="203" t="s">
        <v>147</v>
      </c>
    </row>
    <row r="920" spans="2:51" s="14" customFormat="1" ht="11.25">
      <c r="B920" s="204"/>
      <c r="C920" s="205"/>
      <c r="D920" s="195" t="s">
        <v>158</v>
      </c>
      <c r="E920" s="206" t="s">
        <v>21</v>
      </c>
      <c r="F920" s="207" t="s">
        <v>1063</v>
      </c>
      <c r="G920" s="205"/>
      <c r="H920" s="208">
        <v>4.998</v>
      </c>
      <c r="I920" s="209"/>
      <c r="J920" s="205"/>
      <c r="K920" s="205"/>
      <c r="L920" s="210"/>
      <c r="M920" s="211"/>
      <c r="N920" s="212"/>
      <c r="O920" s="212"/>
      <c r="P920" s="212"/>
      <c r="Q920" s="212"/>
      <c r="R920" s="212"/>
      <c r="S920" s="212"/>
      <c r="T920" s="213"/>
      <c r="AT920" s="214" t="s">
        <v>158</v>
      </c>
      <c r="AU920" s="214" t="s">
        <v>85</v>
      </c>
      <c r="AV920" s="14" t="s">
        <v>85</v>
      </c>
      <c r="AW920" s="14" t="s">
        <v>36</v>
      </c>
      <c r="AX920" s="14" t="s">
        <v>75</v>
      </c>
      <c r="AY920" s="214" t="s">
        <v>147</v>
      </c>
    </row>
    <row r="921" spans="2:51" s="15" customFormat="1" ht="11.25">
      <c r="B921" s="215"/>
      <c r="C921" s="216"/>
      <c r="D921" s="195" t="s">
        <v>158</v>
      </c>
      <c r="E921" s="217" t="s">
        <v>21</v>
      </c>
      <c r="F921" s="218" t="s">
        <v>161</v>
      </c>
      <c r="G921" s="216"/>
      <c r="H921" s="219">
        <v>4.998</v>
      </c>
      <c r="I921" s="220"/>
      <c r="J921" s="216"/>
      <c r="K921" s="216"/>
      <c r="L921" s="221"/>
      <c r="M921" s="222"/>
      <c r="N921" s="223"/>
      <c r="O921" s="223"/>
      <c r="P921" s="223"/>
      <c r="Q921" s="223"/>
      <c r="R921" s="223"/>
      <c r="S921" s="223"/>
      <c r="T921" s="224"/>
      <c r="AT921" s="225" t="s">
        <v>158</v>
      </c>
      <c r="AU921" s="225" t="s">
        <v>85</v>
      </c>
      <c r="AV921" s="15" t="s">
        <v>154</v>
      </c>
      <c r="AW921" s="15" t="s">
        <v>36</v>
      </c>
      <c r="AX921" s="15" t="s">
        <v>83</v>
      </c>
      <c r="AY921" s="225" t="s">
        <v>147</v>
      </c>
    </row>
    <row r="922" spans="1:65" s="2" customFormat="1" ht="16.5" customHeight="1">
      <c r="A922" s="36"/>
      <c r="B922" s="37"/>
      <c r="C922" s="175" t="s">
        <v>1064</v>
      </c>
      <c r="D922" s="175" t="s">
        <v>149</v>
      </c>
      <c r="E922" s="176" t="s">
        <v>1065</v>
      </c>
      <c r="F922" s="177" t="s">
        <v>1066</v>
      </c>
      <c r="G922" s="178" t="s">
        <v>513</v>
      </c>
      <c r="H922" s="179">
        <v>1</v>
      </c>
      <c r="I922" s="180"/>
      <c r="J922" s="181">
        <f>ROUND(I922*H922,2)</f>
        <v>0</v>
      </c>
      <c r="K922" s="177" t="s">
        <v>305</v>
      </c>
      <c r="L922" s="41"/>
      <c r="M922" s="182" t="s">
        <v>21</v>
      </c>
      <c r="N922" s="183" t="s">
        <v>46</v>
      </c>
      <c r="O922" s="66"/>
      <c r="P922" s="184">
        <f>O922*H922</f>
        <v>0</v>
      </c>
      <c r="Q922" s="184">
        <v>0</v>
      </c>
      <c r="R922" s="184">
        <f>Q922*H922</f>
        <v>0</v>
      </c>
      <c r="S922" s="184">
        <v>0</v>
      </c>
      <c r="T922" s="185">
        <f>S922*H922</f>
        <v>0</v>
      </c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R922" s="186" t="s">
        <v>154</v>
      </c>
      <c r="AT922" s="186" t="s">
        <v>149</v>
      </c>
      <c r="AU922" s="186" t="s">
        <v>85</v>
      </c>
      <c r="AY922" s="19" t="s">
        <v>147</v>
      </c>
      <c r="BE922" s="187">
        <f>IF(N922="základní",J922,0)</f>
        <v>0</v>
      </c>
      <c r="BF922" s="187">
        <f>IF(N922="snížená",J922,0)</f>
        <v>0</v>
      </c>
      <c r="BG922" s="187">
        <f>IF(N922="zákl. přenesená",J922,0)</f>
        <v>0</v>
      </c>
      <c r="BH922" s="187">
        <f>IF(N922="sníž. přenesená",J922,0)</f>
        <v>0</v>
      </c>
      <c r="BI922" s="187">
        <f>IF(N922="nulová",J922,0)</f>
        <v>0</v>
      </c>
      <c r="BJ922" s="19" t="s">
        <v>83</v>
      </c>
      <c r="BK922" s="187">
        <f>ROUND(I922*H922,2)</f>
        <v>0</v>
      </c>
      <c r="BL922" s="19" t="s">
        <v>154</v>
      </c>
      <c r="BM922" s="186" t="s">
        <v>1067</v>
      </c>
    </row>
    <row r="923" spans="1:65" s="2" customFormat="1" ht="24.2" customHeight="1">
      <c r="A923" s="36"/>
      <c r="B923" s="37"/>
      <c r="C923" s="175" t="s">
        <v>1068</v>
      </c>
      <c r="D923" s="175" t="s">
        <v>149</v>
      </c>
      <c r="E923" s="176" t="s">
        <v>1069</v>
      </c>
      <c r="F923" s="177" t="s">
        <v>1070</v>
      </c>
      <c r="G923" s="178" t="s">
        <v>346</v>
      </c>
      <c r="H923" s="179">
        <v>9.6</v>
      </c>
      <c r="I923" s="180"/>
      <c r="J923" s="181">
        <f>ROUND(I923*H923,2)</f>
        <v>0</v>
      </c>
      <c r="K923" s="177" t="s">
        <v>153</v>
      </c>
      <c r="L923" s="41"/>
      <c r="M923" s="182" t="s">
        <v>21</v>
      </c>
      <c r="N923" s="183" t="s">
        <v>46</v>
      </c>
      <c r="O923" s="66"/>
      <c r="P923" s="184">
        <f>O923*H923</f>
        <v>0</v>
      </c>
      <c r="Q923" s="184">
        <v>0.00065</v>
      </c>
      <c r="R923" s="184">
        <f>Q923*H923</f>
        <v>0.00624</v>
      </c>
      <c r="S923" s="184">
        <v>0.001</v>
      </c>
      <c r="T923" s="185">
        <f>S923*H923</f>
        <v>0.0096</v>
      </c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R923" s="186" t="s">
        <v>154</v>
      </c>
      <c r="AT923" s="186" t="s">
        <v>149</v>
      </c>
      <c r="AU923" s="186" t="s">
        <v>85</v>
      </c>
      <c r="AY923" s="19" t="s">
        <v>147</v>
      </c>
      <c r="BE923" s="187">
        <f>IF(N923="základní",J923,0)</f>
        <v>0</v>
      </c>
      <c r="BF923" s="187">
        <f>IF(N923="snížená",J923,0)</f>
        <v>0</v>
      </c>
      <c r="BG923" s="187">
        <f>IF(N923="zákl. přenesená",J923,0)</f>
        <v>0</v>
      </c>
      <c r="BH923" s="187">
        <f>IF(N923="sníž. přenesená",J923,0)</f>
        <v>0</v>
      </c>
      <c r="BI923" s="187">
        <f>IF(N923="nulová",J923,0)</f>
        <v>0</v>
      </c>
      <c r="BJ923" s="19" t="s">
        <v>83</v>
      </c>
      <c r="BK923" s="187">
        <f>ROUND(I923*H923,2)</f>
        <v>0</v>
      </c>
      <c r="BL923" s="19" t="s">
        <v>154</v>
      </c>
      <c r="BM923" s="186" t="s">
        <v>1071</v>
      </c>
    </row>
    <row r="924" spans="1:47" s="2" customFormat="1" ht="11.25">
      <c r="A924" s="36"/>
      <c r="B924" s="37"/>
      <c r="C924" s="38"/>
      <c r="D924" s="188" t="s">
        <v>156</v>
      </c>
      <c r="E924" s="38"/>
      <c r="F924" s="189" t="s">
        <v>1072</v>
      </c>
      <c r="G924" s="38"/>
      <c r="H924" s="38"/>
      <c r="I924" s="190"/>
      <c r="J924" s="38"/>
      <c r="K924" s="38"/>
      <c r="L924" s="41"/>
      <c r="M924" s="191"/>
      <c r="N924" s="192"/>
      <c r="O924" s="66"/>
      <c r="P924" s="66"/>
      <c r="Q924" s="66"/>
      <c r="R924" s="66"/>
      <c r="S924" s="66"/>
      <c r="T924" s="67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T924" s="19" t="s">
        <v>156</v>
      </c>
      <c r="AU924" s="19" t="s">
        <v>85</v>
      </c>
    </row>
    <row r="925" spans="2:51" s="13" customFormat="1" ht="11.25">
      <c r="B925" s="193"/>
      <c r="C925" s="194"/>
      <c r="D925" s="195" t="s">
        <v>158</v>
      </c>
      <c r="E925" s="196" t="s">
        <v>21</v>
      </c>
      <c r="F925" s="197" t="s">
        <v>249</v>
      </c>
      <c r="G925" s="194"/>
      <c r="H925" s="196" t="s">
        <v>21</v>
      </c>
      <c r="I925" s="198"/>
      <c r="J925" s="194"/>
      <c r="K925" s="194"/>
      <c r="L925" s="199"/>
      <c r="M925" s="200"/>
      <c r="N925" s="201"/>
      <c r="O925" s="201"/>
      <c r="P925" s="201"/>
      <c r="Q925" s="201"/>
      <c r="R925" s="201"/>
      <c r="S925" s="201"/>
      <c r="T925" s="202"/>
      <c r="AT925" s="203" t="s">
        <v>158</v>
      </c>
      <c r="AU925" s="203" t="s">
        <v>85</v>
      </c>
      <c r="AV925" s="13" t="s">
        <v>83</v>
      </c>
      <c r="AW925" s="13" t="s">
        <v>36</v>
      </c>
      <c r="AX925" s="13" t="s">
        <v>75</v>
      </c>
      <c r="AY925" s="203" t="s">
        <v>147</v>
      </c>
    </row>
    <row r="926" spans="2:51" s="13" customFormat="1" ht="11.25">
      <c r="B926" s="193"/>
      <c r="C926" s="194"/>
      <c r="D926" s="195" t="s">
        <v>158</v>
      </c>
      <c r="E926" s="196" t="s">
        <v>21</v>
      </c>
      <c r="F926" s="197" t="s">
        <v>1073</v>
      </c>
      <c r="G926" s="194"/>
      <c r="H926" s="196" t="s">
        <v>21</v>
      </c>
      <c r="I926" s="198"/>
      <c r="J926" s="194"/>
      <c r="K926" s="194"/>
      <c r="L926" s="199"/>
      <c r="M926" s="200"/>
      <c r="N926" s="201"/>
      <c r="O926" s="201"/>
      <c r="P926" s="201"/>
      <c r="Q926" s="201"/>
      <c r="R926" s="201"/>
      <c r="S926" s="201"/>
      <c r="T926" s="202"/>
      <c r="AT926" s="203" t="s">
        <v>158</v>
      </c>
      <c r="AU926" s="203" t="s">
        <v>85</v>
      </c>
      <c r="AV926" s="13" t="s">
        <v>83</v>
      </c>
      <c r="AW926" s="13" t="s">
        <v>36</v>
      </c>
      <c r="AX926" s="13" t="s">
        <v>75</v>
      </c>
      <c r="AY926" s="203" t="s">
        <v>147</v>
      </c>
    </row>
    <row r="927" spans="2:51" s="14" customFormat="1" ht="11.25">
      <c r="B927" s="204"/>
      <c r="C927" s="205"/>
      <c r="D927" s="195" t="s">
        <v>158</v>
      </c>
      <c r="E927" s="206" t="s">
        <v>21</v>
      </c>
      <c r="F927" s="207" t="s">
        <v>1074</v>
      </c>
      <c r="G927" s="205"/>
      <c r="H927" s="208">
        <v>9.6</v>
      </c>
      <c r="I927" s="209"/>
      <c r="J927" s="205"/>
      <c r="K927" s="205"/>
      <c r="L927" s="210"/>
      <c r="M927" s="211"/>
      <c r="N927" s="212"/>
      <c r="O927" s="212"/>
      <c r="P927" s="212"/>
      <c r="Q927" s="212"/>
      <c r="R927" s="212"/>
      <c r="S927" s="212"/>
      <c r="T927" s="213"/>
      <c r="AT927" s="214" t="s">
        <v>158</v>
      </c>
      <c r="AU927" s="214" t="s">
        <v>85</v>
      </c>
      <c r="AV927" s="14" t="s">
        <v>85</v>
      </c>
      <c r="AW927" s="14" t="s">
        <v>36</v>
      </c>
      <c r="AX927" s="14" t="s">
        <v>75</v>
      </c>
      <c r="AY927" s="214" t="s">
        <v>147</v>
      </c>
    </row>
    <row r="928" spans="2:51" s="15" customFormat="1" ht="11.25">
      <c r="B928" s="215"/>
      <c r="C928" s="216"/>
      <c r="D928" s="195" t="s">
        <v>158</v>
      </c>
      <c r="E928" s="217" t="s">
        <v>21</v>
      </c>
      <c r="F928" s="218" t="s">
        <v>161</v>
      </c>
      <c r="G928" s="216"/>
      <c r="H928" s="219">
        <v>9.6</v>
      </c>
      <c r="I928" s="220"/>
      <c r="J928" s="216"/>
      <c r="K928" s="216"/>
      <c r="L928" s="221"/>
      <c r="M928" s="222"/>
      <c r="N928" s="223"/>
      <c r="O928" s="223"/>
      <c r="P928" s="223"/>
      <c r="Q928" s="223"/>
      <c r="R928" s="223"/>
      <c r="S928" s="223"/>
      <c r="T928" s="224"/>
      <c r="AT928" s="225" t="s">
        <v>158</v>
      </c>
      <c r="AU928" s="225" t="s">
        <v>85</v>
      </c>
      <c r="AV928" s="15" t="s">
        <v>154</v>
      </c>
      <c r="AW928" s="15" t="s">
        <v>36</v>
      </c>
      <c r="AX928" s="15" t="s">
        <v>83</v>
      </c>
      <c r="AY928" s="225" t="s">
        <v>147</v>
      </c>
    </row>
    <row r="929" spans="1:65" s="2" customFormat="1" ht="16.5" customHeight="1">
      <c r="A929" s="36"/>
      <c r="B929" s="37"/>
      <c r="C929" s="237" t="s">
        <v>1075</v>
      </c>
      <c r="D929" s="237" t="s">
        <v>219</v>
      </c>
      <c r="E929" s="238" t="s">
        <v>1076</v>
      </c>
      <c r="F929" s="239" t="s">
        <v>1077</v>
      </c>
      <c r="G929" s="240" t="s">
        <v>222</v>
      </c>
      <c r="H929" s="241">
        <v>0.041</v>
      </c>
      <c r="I929" s="242"/>
      <c r="J929" s="243">
        <f>ROUND(I929*H929,2)</f>
        <v>0</v>
      </c>
      <c r="K929" s="239" t="s">
        <v>153</v>
      </c>
      <c r="L929" s="244"/>
      <c r="M929" s="245" t="s">
        <v>21</v>
      </c>
      <c r="N929" s="246" t="s">
        <v>46</v>
      </c>
      <c r="O929" s="66"/>
      <c r="P929" s="184">
        <f>O929*H929</f>
        <v>0</v>
      </c>
      <c r="Q929" s="184">
        <v>1</v>
      </c>
      <c r="R929" s="184">
        <f>Q929*H929</f>
        <v>0.041</v>
      </c>
      <c r="S929" s="184">
        <v>0</v>
      </c>
      <c r="T929" s="185">
        <f>S929*H929</f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186" t="s">
        <v>218</v>
      </c>
      <c r="AT929" s="186" t="s">
        <v>219</v>
      </c>
      <c r="AU929" s="186" t="s">
        <v>85</v>
      </c>
      <c r="AY929" s="19" t="s">
        <v>147</v>
      </c>
      <c r="BE929" s="187">
        <f>IF(N929="základní",J929,0)</f>
        <v>0</v>
      </c>
      <c r="BF929" s="187">
        <f>IF(N929="snížená",J929,0)</f>
        <v>0</v>
      </c>
      <c r="BG929" s="187">
        <f>IF(N929="zákl. přenesená",J929,0)</f>
        <v>0</v>
      </c>
      <c r="BH929" s="187">
        <f>IF(N929="sníž. přenesená",J929,0)</f>
        <v>0</v>
      </c>
      <c r="BI929" s="187">
        <f>IF(N929="nulová",J929,0)</f>
        <v>0</v>
      </c>
      <c r="BJ929" s="19" t="s">
        <v>83</v>
      </c>
      <c r="BK929" s="187">
        <f>ROUND(I929*H929,2)</f>
        <v>0</v>
      </c>
      <c r="BL929" s="19" t="s">
        <v>154</v>
      </c>
      <c r="BM929" s="186" t="s">
        <v>1078</v>
      </c>
    </row>
    <row r="930" spans="2:51" s="13" customFormat="1" ht="11.25">
      <c r="B930" s="193"/>
      <c r="C930" s="194"/>
      <c r="D930" s="195" t="s">
        <v>158</v>
      </c>
      <c r="E930" s="196" t="s">
        <v>21</v>
      </c>
      <c r="F930" s="197" t="s">
        <v>249</v>
      </c>
      <c r="G930" s="194"/>
      <c r="H930" s="196" t="s">
        <v>21</v>
      </c>
      <c r="I930" s="198"/>
      <c r="J930" s="194"/>
      <c r="K930" s="194"/>
      <c r="L930" s="199"/>
      <c r="M930" s="200"/>
      <c r="N930" s="201"/>
      <c r="O930" s="201"/>
      <c r="P930" s="201"/>
      <c r="Q930" s="201"/>
      <c r="R930" s="201"/>
      <c r="S930" s="201"/>
      <c r="T930" s="202"/>
      <c r="AT930" s="203" t="s">
        <v>158</v>
      </c>
      <c r="AU930" s="203" t="s">
        <v>85</v>
      </c>
      <c r="AV930" s="13" t="s">
        <v>83</v>
      </c>
      <c r="AW930" s="13" t="s">
        <v>36</v>
      </c>
      <c r="AX930" s="13" t="s">
        <v>75</v>
      </c>
      <c r="AY930" s="203" t="s">
        <v>147</v>
      </c>
    </row>
    <row r="931" spans="2:51" s="13" customFormat="1" ht="11.25">
      <c r="B931" s="193"/>
      <c r="C931" s="194"/>
      <c r="D931" s="195" t="s">
        <v>158</v>
      </c>
      <c r="E931" s="196" t="s">
        <v>21</v>
      </c>
      <c r="F931" s="197" t="s">
        <v>1073</v>
      </c>
      <c r="G931" s="194"/>
      <c r="H931" s="196" t="s">
        <v>21</v>
      </c>
      <c r="I931" s="198"/>
      <c r="J931" s="194"/>
      <c r="K931" s="194"/>
      <c r="L931" s="199"/>
      <c r="M931" s="200"/>
      <c r="N931" s="201"/>
      <c r="O931" s="201"/>
      <c r="P931" s="201"/>
      <c r="Q931" s="201"/>
      <c r="R931" s="201"/>
      <c r="S931" s="201"/>
      <c r="T931" s="202"/>
      <c r="AT931" s="203" t="s">
        <v>158</v>
      </c>
      <c r="AU931" s="203" t="s">
        <v>85</v>
      </c>
      <c r="AV931" s="13" t="s">
        <v>83</v>
      </c>
      <c r="AW931" s="13" t="s">
        <v>36</v>
      </c>
      <c r="AX931" s="13" t="s">
        <v>75</v>
      </c>
      <c r="AY931" s="203" t="s">
        <v>147</v>
      </c>
    </row>
    <row r="932" spans="2:51" s="14" customFormat="1" ht="11.25">
      <c r="B932" s="204"/>
      <c r="C932" s="205"/>
      <c r="D932" s="195" t="s">
        <v>158</v>
      </c>
      <c r="E932" s="206" t="s">
        <v>21</v>
      </c>
      <c r="F932" s="207" t="s">
        <v>1079</v>
      </c>
      <c r="G932" s="205"/>
      <c r="H932" s="208">
        <v>0.038</v>
      </c>
      <c r="I932" s="209"/>
      <c r="J932" s="205"/>
      <c r="K932" s="205"/>
      <c r="L932" s="210"/>
      <c r="M932" s="211"/>
      <c r="N932" s="212"/>
      <c r="O932" s="212"/>
      <c r="P932" s="212"/>
      <c r="Q932" s="212"/>
      <c r="R932" s="212"/>
      <c r="S932" s="212"/>
      <c r="T932" s="213"/>
      <c r="AT932" s="214" t="s">
        <v>158</v>
      </c>
      <c r="AU932" s="214" t="s">
        <v>85</v>
      </c>
      <c r="AV932" s="14" t="s">
        <v>85</v>
      </c>
      <c r="AW932" s="14" t="s">
        <v>36</v>
      </c>
      <c r="AX932" s="14" t="s">
        <v>75</v>
      </c>
      <c r="AY932" s="214" t="s">
        <v>147</v>
      </c>
    </row>
    <row r="933" spans="2:51" s="15" customFormat="1" ht="11.25">
      <c r="B933" s="215"/>
      <c r="C933" s="216"/>
      <c r="D933" s="195" t="s">
        <v>158</v>
      </c>
      <c r="E933" s="217" t="s">
        <v>21</v>
      </c>
      <c r="F933" s="218" t="s">
        <v>161</v>
      </c>
      <c r="G933" s="216"/>
      <c r="H933" s="219">
        <v>0.038</v>
      </c>
      <c r="I933" s="220"/>
      <c r="J933" s="216"/>
      <c r="K933" s="216"/>
      <c r="L933" s="221"/>
      <c r="M933" s="222"/>
      <c r="N933" s="223"/>
      <c r="O933" s="223"/>
      <c r="P933" s="223"/>
      <c r="Q933" s="223"/>
      <c r="R933" s="223"/>
      <c r="S933" s="223"/>
      <c r="T933" s="224"/>
      <c r="AT933" s="225" t="s">
        <v>158</v>
      </c>
      <c r="AU933" s="225" t="s">
        <v>85</v>
      </c>
      <c r="AV933" s="15" t="s">
        <v>154</v>
      </c>
      <c r="AW933" s="15" t="s">
        <v>36</v>
      </c>
      <c r="AX933" s="15" t="s">
        <v>83</v>
      </c>
      <c r="AY933" s="225" t="s">
        <v>147</v>
      </c>
    </row>
    <row r="934" spans="2:51" s="14" customFormat="1" ht="11.25">
      <c r="B934" s="204"/>
      <c r="C934" s="205"/>
      <c r="D934" s="195" t="s">
        <v>158</v>
      </c>
      <c r="E934" s="205"/>
      <c r="F934" s="207" t="s">
        <v>1080</v>
      </c>
      <c r="G934" s="205"/>
      <c r="H934" s="208">
        <v>0.041</v>
      </c>
      <c r="I934" s="209"/>
      <c r="J934" s="205"/>
      <c r="K934" s="205"/>
      <c r="L934" s="210"/>
      <c r="M934" s="211"/>
      <c r="N934" s="212"/>
      <c r="O934" s="212"/>
      <c r="P934" s="212"/>
      <c r="Q934" s="212"/>
      <c r="R934" s="212"/>
      <c r="S934" s="212"/>
      <c r="T934" s="213"/>
      <c r="AT934" s="214" t="s">
        <v>158</v>
      </c>
      <c r="AU934" s="214" t="s">
        <v>85</v>
      </c>
      <c r="AV934" s="14" t="s">
        <v>85</v>
      </c>
      <c r="AW934" s="14" t="s">
        <v>4</v>
      </c>
      <c r="AX934" s="14" t="s">
        <v>83</v>
      </c>
      <c r="AY934" s="214" t="s">
        <v>147</v>
      </c>
    </row>
    <row r="935" spans="2:63" s="12" customFormat="1" ht="22.9" customHeight="1">
      <c r="B935" s="159"/>
      <c r="C935" s="160"/>
      <c r="D935" s="161" t="s">
        <v>74</v>
      </c>
      <c r="E935" s="173" t="s">
        <v>1081</v>
      </c>
      <c r="F935" s="173" t="s">
        <v>1082</v>
      </c>
      <c r="G935" s="160"/>
      <c r="H935" s="160"/>
      <c r="I935" s="163"/>
      <c r="J935" s="174">
        <f>BK935</f>
        <v>0</v>
      </c>
      <c r="K935" s="160"/>
      <c r="L935" s="165"/>
      <c r="M935" s="166"/>
      <c r="N935" s="167"/>
      <c r="O935" s="167"/>
      <c r="P935" s="168">
        <f>SUM(P936:P975)</f>
        <v>0</v>
      </c>
      <c r="Q935" s="167"/>
      <c r="R935" s="168">
        <f>SUM(R936:R975)</f>
        <v>0</v>
      </c>
      <c r="S935" s="167"/>
      <c r="T935" s="169">
        <f>SUM(T936:T975)</f>
        <v>0</v>
      </c>
      <c r="AR935" s="170" t="s">
        <v>83</v>
      </c>
      <c r="AT935" s="171" t="s">
        <v>74</v>
      </c>
      <c r="AU935" s="171" t="s">
        <v>83</v>
      </c>
      <c r="AY935" s="170" t="s">
        <v>147</v>
      </c>
      <c r="BK935" s="172">
        <f>SUM(BK936:BK975)</f>
        <v>0</v>
      </c>
    </row>
    <row r="936" spans="1:65" s="2" customFormat="1" ht="21.75" customHeight="1">
      <c r="A936" s="36"/>
      <c r="B936" s="37"/>
      <c r="C936" s="175" t="s">
        <v>1083</v>
      </c>
      <c r="D936" s="175" t="s">
        <v>149</v>
      </c>
      <c r="E936" s="176" t="s">
        <v>1084</v>
      </c>
      <c r="F936" s="177" t="s">
        <v>1085</v>
      </c>
      <c r="G936" s="178" t="s">
        <v>222</v>
      </c>
      <c r="H936" s="179">
        <v>36.283</v>
      </c>
      <c r="I936" s="180"/>
      <c r="J936" s="181">
        <f>ROUND(I936*H936,2)</f>
        <v>0</v>
      </c>
      <c r="K936" s="177" t="s">
        <v>153</v>
      </c>
      <c r="L936" s="41"/>
      <c r="M936" s="182" t="s">
        <v>21</v>
      </c>
      <c r="N936" s="183" t="s">
        <v>46</v>
      </c>
      <c r="O936" s="66"/>
      <c r="P936" s="184">
        <f>O936*H936</f>
        <v>0</v>
      </c>
      <c r="Q936" s="184">
        <v>0</v>
      </c>
      <c r="R936" s="184">
        <f>Q936*H936</f>
        <v>0</v>
      </c>
      <c r="S936" s="184">
        <v>0</v>
      </c>
      <c r="T936" s="185">
        <f>S936*H936</f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186" t="s">
        <v>154</v>
      </c>
      <c r="AT936" s="186" t="s">
        <v>149</v>
      </c>
      <c r="AU936" s="186" t="s">
        <v>85</v>
      </c>
      <c r="AY936" s="19" t="s">
        <v>147</v>
      </c>
      <c r="BE936" s="187">
        <f>IF(N936="základní",J936,0)</f>
        <v>0</v>
      </c>
      <c r="BF936" s="187">
        <f>IF(N936="snížená",J936,0)</f>
        <v>0</v>
      </c>
      <c r="BG936" s="187">
        <f>IF(N936="zákl. přenesená",J936,0)</f>
        <v>0</v>
      </c>
      <c r="BH936" s="187">
        <f>IF(N936="sníž. přenesená",J936,0)</f>
        <v>0</v>
      </c>
      <c r="BI936" s="187">
        <f>IF(N936="nulová",J936,0)</f>
        <v>0</v>
      </c>
      <c r="BJ936" s="19" t="s">
        <v>83</v>
      </c>
      <c r="BK936" s="187">
        <f>ROUND(I936*H936,2)</f>
        <v>0</v>
      </c>
      <c r="BL936" s="19" t="s">
        <v>154</v>
      </c>
      <c r="BM936" s="186" t="s">
        <v>1086</v>
      </c>
    </row>
    <row r="937" spans="1:47" s="2" customFormat="1" ht="11.25">
      <c r="A937" s="36"/>
      <c r="B937" s="37"/>
      <c r="C937" s="38"/>
      <c r="D937" s="188" t="s">
        <v>156</v>
      </c>
      <c r="E937" s="38"/>
      <c r="F937" s="189" t="s">
        <v>1087</v>
      </c>
      <c r="G937" s="38"/>
      <c r="H937" s="38"/>
      <c r="I937" s="190"/>
      <c r="J937" s="38"/>
      <c r="K937" s="38"/>
      <c r="L937" s="41"/>
      <c r="M937" s="191"/>
      <c r="N937" s="192"/>
      <c r="O937" s="66"/>
      <c r="P937" s="66"/>
      <c r="Q937" s="66"/>
      <c r="R937" s="66"/>
      <c r="S937" s="66"/>
      <c r="T937" s="67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T937" s="19" t="s">
        <v>156</v>
      </c>
      <c r="AU937" s="19" t="s">
        <v>85</v>
      </c>
    </row>
    <row r="938" spans="2:51" s="13" customFormat="1" ht="11.25">
      <c r="B938" s="193"/>
      <c r="C938" s="194"/>
      <c r="D938" s="195" t="s">
        <v>158</v>
      </c>
      <c r="E938" s="196" t="s">
        <v>21</v>
      </c>
      <c r="F938" s="197" t="s">
        <v>1088</v>
      </c>
      <c r="G938" s="194"/>
      <c r="H938" s="196" t="s">
        <v>21</v>
      </c>
      <c r="I938" s="198"/>
      <c r="J938" s="194"/>
      <c r="K938" s="194"/>
      <c r="L938" s="199"/>
      <c r="M938" s="200"/>
      <c r="N938" s="201"/>
      <c r="O938" s="201"/>
      <c r="P938" s="201"/>
      <c r="Q938" s="201"/>
      <c r="R938" s="201"/>
      <c r="S938" s="201"/>
      <c r="T938" s="202"/>
      <c r="AT938" s="203" t="s">
        <v>158</v>
      </c>
      <c r="AU938" s="203" t="s">
        <v>85</v>
      </c>
      <c r="AV938" s="13" t="s">
        <v>83</v>
      </c>
      <c r="AW938" s="13" t="s">
        <v>36</v>
      </c>
      <c r="AX938" s="13" t="s">
        <v>75</v>
      </c>
      <c r="AY938" s="203" t="s">
        <v>147</v>
      </c>
    </row>
    <row r="939" spans="2:51" s="14" customFormat="1" ht="11.25">
      <c r="B939" s="204"/>
      <c r="C939" s="205"/>
      <c r="D939" s="195" t="s">
        <v>158</v>
      </c>
      <c r="E939" s="206" t="s">
        <v>21</v>
      </c>
      <c r="F939" s="207" t="s">
        <v>1089</v>
      </c>
      <c r="G939" s="205"/>
      <c r="H939" s="208">
        <v>25.287</v>
      </c>
      <c r="I939" s="209"/>
      <c r="J939" s="205"/>
      <c r="K939" s="205"/>
      <c r="L939" s="210"/>
      <c r="M939" s="211"/>
      <c r="N939" s="212"/>
      <c r="O939" s="212"/>
      <c r="P939" s="212"/>
      <c r="Q939" s="212"/>
      <c r="R939" s="212"/>
      <c r="S939" s="212"/>
      <c r="T939" s="213"/>
      <c r="AT939" s="214" t="s">
        <v>158</v>
      </c>
      <c r="AU939" s="214" t="s">
        <v>85</v>
      </c>
      <c r="AV939" s="14" t="s">
        <v>85</v>
      </c>
      <c r="AW939" s="14" t="s">
        <v>36</v>
      </c>
      <c r="AX939" s="14" t="s">
        <v>75</v>
      </c>
      <c r="AY939" s="214" t="s">
        <v>147</v>
      </c>
    </row>
    <row r="940" spans="2:51" s="14" customFormat="1" ht="11.25">
      <c r="B940" s="204"/>
      <c r="C940" s="205"/>
      <c r="D940" s="195" t="s">
        <v>158</v>
      </c>
      <c r="E940" s="206" t="s">
        <v>21</v>
      </c>
      <c r="F940" s="207" t="s">
        <v>1090</v>
      </c>
      <c r="G940" s="205"/>
      <c r="H940" s="208">
        <v>10.996</v>
      </c>
      <c r="I940" s="209"/>
      <c r="J940" s="205"/>
      <c r="K940" s="205"/>
      <c r="L940" s="210"/>
      <c r="M940" s="211"/>
      <c r="N940" s="212"/>
      <c r="O940" s="212"/>
      <c r="P940" s="212"/>
      <c r="Q940" s="212"/>
      <c r="R940" s="212"/>
      <c r="S940" s="212"/>
      <c r="T940" s="213"/>
      <c r="AT940" s="214" t="s">
        <v>158</v>
      </c>
      <c r="AU940" s="214" t="s">
        <v>85</v>
      </c>
      <c r="AV940" s="14" t="s">
        <v>85</v>
      </c>
      <c r="AW940" s="14" t="s">
        <v>36</v>
      </c>
      <c r="AX940" s="14" t="s">
        <v>75</v>
      </c>
      <c r="AY940" s="214" t="s">
        <v>147</v>
      </c>
    </row>
    <row r="941" spans="2:51" s="15" customFormat="1" ht="11.25">
      <c r="B941" s="215"/>
      <c r="C941" s="216"/>
      <c r="D941" s="195" t="s">
        <v>158</v>
      </c>
      <c r="E941" s="217" t="s">
        <v>21</v>
      </c>
      <c r="F941" s="218" t="s">
        <v>161</v>
      </c>
      <c r="G941" s="216"/>
      <c r="H941" s="219">
        <v>36.283</v>
      </c>
      <c r="I941" s="220"/>
      <c r="J941" s="216"/>
      <c r="K941" s="216"/>
      <c r="L941" s="221"/>
      <c r="M941" s="222"/>
      <c r="N941" s="223"/>
      <c r="O941" s="223"/>
      <c r="P941" s="223"/>
      <c r="Q941" s="223"/>
      <c r="R941" s="223"/>
      <c r="S941" s="223"/>
      <c r="T941" s="224"/>
      <c r="AT941" s="225" t="s">
        <v>158</v>
      </c>
      <c r="AU941" s="225" t="s">
        <v>85</v>
      </c>
      <c r="AV941" s="15" t="s">
        <v>154</v>
      </c>
      <c r="AW941" s="15" t="s">
        <v>36</v>
      </c>
      <c r="AX941" s="15" t="s">
        <v>83</v>
      </c>
      <c r="AY941" s="225" t="s">
        <v>147</v>
      </c>
    </row>
    <row r="942" spans="1:65" s="2" customFormat="1" ht="16.5" customHeight="1">
      <c r="A942" s="36"/>
      <c r="B942" s="37"/>
      <c r="C942" s="175" t="s">
        <v>1091</v>
      </c>
      <c r="D942" s="175" t="s">
        <v>149</v>
      </c>
      <c r="E942" s="176" t="s">
        <v>1092</v>
      </c>
      <c r="F942" s="177" t="s">
        <v>1093</v>
      </c>
      <c r="G942" s="178" t="s">
        <v>222</v>
      </c>
      <c r="H942" s="179">
        <v>326.547</v>
      </c>
      <c r="I942" s="180"/>
      <c r="J942" s="181">
        <f>ROUND(I942*H942,2)</f>
        <v>0</v>
      </c>
      <c r="K942" s="177" t="s">
        <v>153</v>
      </c>
      <c r="L942" s="41"/>
      <c r="M942" s="182" t="s">
        <v>21</v>
      </c>
      <c r="N942" s="183" t="s">
        <v>46</v>
      </c>
      <c r="O942" s="66"/>
      <c r="P942" s="184">
        <f>O942*H942</f>
        <v>0</v>
      </c>
      <c r="Q942" s="184">
        <v>0</v>
      </c>
      <c r="R942" s="184">
        <f>Q942*H942</f>
        <v>0</v>
      </c>
      <c r="S942" s="184">
        <v>0</v>
      </c>
      <c r="T942" s="185">
        <f>S942*H942</f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186" t="s">
        <v>154</v>
      </c>
      <c r="AT942" s="186" t="s">
        <v>149</v>
      </c>
      <c r="AU942" s="186" t="s">
        <v>85</v>
      </c>
      <c r="AY942" s="19" t="s">
        <v>147</v>
      </c>
      <c r="BE942" s="187">
        <f>IF(N942="základní",J942,0)</f>
        <v>0</v>
      </c>
      <c r="BF942" s="187">
        <f>IF(N942="snížená",J942,0)</f>
        <v>0</v>
      </c>
      <c r="BG942" s="187">
        <f>IF(N942="zákl. přenesená",J942,0)</f>
        <v>0</v>
      </c>
      <c r="BH942" s="187">
        <f>IF(N942="sníž. přenesená",J942,0)</f>
        <v>0</v>
      </c>
      <c r="BI942" s="187">
        <f>IF(N942="nulová",J942,0)</f>
        <v>0</v>
      </c>
      <c r="BJ942" s="19" t="s">
        <v>83</v>
      </c>
      <c r="BK942" s="187">
        <f>ROUND(I942*H942,2)</f>
        <v>0</v>
      </c>
      <c r="BL942" s="19" t="s">
        <v>154</v>
      </c>
      <c r="BM942" s="186" t="s">
        <v>1094</v>
      </c>
    </row>
    <row r="943" spans="1:47" s="2" customFormat="1" ht="11.25">
      <c r="A943" s="36"/>
      <c r="B943" s="37"/>
      <c r="C943" s="38"/>
      <c r="D943" s="188" t="s">
        <v>156</v>
      </c>
      <c r="E943" s="38"/>
      <c r="F943" s="189" t="s">
        <v>1095</v>
      </c>
      <c r="G943" s="38"/>
      <c r="H943" s="38"/>
      <c r="I943" s="190"/>
      <c r="J943" s="38"/>
      <c r="K943" s="38"/>
      <c r="L943" s="41"/>
      <c r="M943" s="191"/>
      <c r="N943" s="192"/>
      <c r="O943" s="66"/>
      <c r="P943" s="66"/>
      <c r="Q943" s="66"/>
      <c r="R943" s="66"/>
      <c r="S943" s="66"/>
      <c r="T943" s="67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T943" s="19" t="s">
        <v>156</v>
      </c>
      <c r="AU943" s="19" t="s">
        <v>85</v>
      </c>
    </row>
    <row r="944" spans="2:51" s="14" customFormat="1" ht="11.25">
      <c r="B944" s="204"/>
      <c r="C944" s="205"/>
      <c r="D944" s="195" t="s">
        <v>158</v>
      </c>
      <c r="E944" s="206" t="s">
        <v>21</v>
      </c>
      <c r="F944" s="207" t="s">
        <v>1096</v>
      </c>
      <c r="G944" s="205"/>
      <c r="H944" s="208">
        <v>326.547</v>
      </c>
      <c r="I944" s="209"/>
      <c r="J944" s="205"/>
      <c r="K944" s="205"/>
      <c r="L944" s="210"/>
      <c r="M944" s="211"/>
      <c r="N944" s="212"/>
      <c r="O944" s="212"/>
      <c r="P944" s="212"/>
      <c r="Q944" s="212"/>
      <c r="R944" s="212"/>
      <c r="S944" s="212"/>
      <c r="T944" s="213"/>
      <c r="AT944" s="214" t="s">
        <v>158</v>
      </c>
      <c r="AU944" s="214" t="s">
        <v>85</v>
      </c>
      <c r="AV944" s="14" t="s">
        <v>85</v>
      </c>
      <c r="AW944" s="14" t="s">
        <v>36</v>
      </c>
      <c r="AX944" s="14" t="s">
        <v>75</v>
      </c>
      <c r="AY944" s="214" t="s">
        <v>147</v>
      </c>
    </row>
    <row r="945" spans="2:51" s="15" customFormat="1" ht="11.25">
      <c r="B945" s="215"/>
      <c r="C945" s="216"/>
      <c r="D945" s="195" t="s">
        <v>158</v>
      </c>
      <c r="E945" s="217" t="s">
        <v>21</v>
      </c>
      <c r="F945" s="218" t="s">
        <v>161</v>
      </c>
      <c r="G945" s="216"/>
      <c r="H945" s="219">
        <v>326.547</v>
      </c>
      <c r="I945" s="220"/>
      <c r="J945" s="216"/>
      <c r="K945" s="216"/>
      <c r="L945" s="221"/>
      <c r="M945" s="222"/>
      <c r="N945" s="223"/>
      <c r="O945" s="223"/>
      <c r="P945" s="223"/>
      <c r="Q945" s="223"/>
      <c r="R945" s="223"/>
      <c r="S945" s="223"/>
      <c r="T945" s="224"/>
      <c r="AT945" s="225" t="s">
        <v>158</v>
      </c>
      <c r="AU945" s="225" t="s">
        <v>85</v>
      </c>
      <c r="AV945" s="15" t="s">
        <v>154</v>
      </c>
      <c r="AW945" s="15" t="s">
        <v>36</v>
      </c>
      <c r="AX945" s="15" t="s">
        <v>83</v>
      </c>
      <c r="AY945" s="225" t="s">
        <v>147</v>
      </c>
    </row>
    <row r="946" spans="1:65" s="2" customFormat="1" ht="24.2" customHeight="1">
      <c r="A946" s="36"/>
      <c r="B946" s="37"/>
      <c r="C946" s="175" t="s">
        <v>1097</v>
      </c>
      <c r="D946" s="175" t="s">
        <v>149</v>
      </c>
      <c r="E946" s="176" t="s">
        <v>1098</v>
      </c>
      <c r="F946" s="177" t="s">
        <v>1099</v>
      </c>
      <c r="G946" s="178" t="s">
        <v>222</v>
      </c>
      <c r="H946" s="179">
        <v>68.309</v>
      </c>
      <c r="I946" s="180"/>
      <c r="J946" s="181">
        <f>ROUND(I946*H946,2)</f>
        <v>0</v>
      </c>
      <c r="K946" s="177" t="s">
        <v>153</v>
      </c>
      <c r="L946" s="41"/>
      <c r="M946" s="182" t="s">
        <v>21</v>
      </c>
      <c r="N946" s="183" t="s">
        <v>46</v>
      </c>
      <c r="O946" s="66"/>
      <c r="P946" s="184">
        <f>O946*H946</f>
        <v>0</v>
      </c>
      <c r="Q946" s="184">
        <v>0</v>
      </c>
      <c r="R946" s="184">
        <f>Q946*H946</f>
        <v>0</v>
      </c>
      <c r="S946" s="184">
        <v>0</v>
      </c>
      <c r="T946" s="185">
        <f>S946*H946</f>
        <v>0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R946" s="186" t="s">
        <v>154</v>
      </c>
      <c r="AT946" s="186" t="s">
        <v>149</v>
      </c>
      <c r="AU946" s="186" t="s">
        <v>85</v>
      </c>
      <c r="AY946" s="19" t="s">
        <v>147</v>
      </c>
      <c r="BE946" s="187">
        <f>IF(N946="základní",J946,0)</f>
        <v>0</v>
      </c>
      <c r="BF946" s="187">
        <f>IF(N946="snížená",J946,0)</f>
        <v>0</v>
      </c>
      <c r="BG946" s="187">
        <f>IF(N946="zákl. přenesená",J946,0)</f>
        <v>0</v>
      </c>
      <c r="BH946" s="187">
        <f>IF(N946="sníž. přenesená",J946,0)</f>
        <v>0</v>
      </c>
      <c r="BI946" s="187">
        <f>IF(N946="nulová",J946,0)</f>
        <v>0</v>
      </c>
      <c r="BJ946" s="19" t="s">
        <v>83</v>
      </c>
      <c r="BK946" s="187">
        <f>ROUND(I946*H946,2)</f>
        <v>0</v>
      </c>
      <c r="BL946" s="19" t="s">
        <v>154</v>
      </c>
      <c r="BM946" s="186" t="s">
        <v>1100</v>
      </c>
    </row>
    <row r="947" spans="1:47" s="2" customFormat="1" ht="11.25">
      <c r="A947" s="36"/>
      <c r="B947" s="37"/>
      <c r="C947" s="38"/>
      <c r="D947" s="188" t="s">
        <v>156</v>
      </c>
      <c r="E947" s="38"/>
      <c r="F947" s="189" t="s">
        <v>1101</v>
      </c>
      <c r="G947" s="38"/>
      <c r="H947" s="38"/>
      <c r="I947" s="190"/>
      <c r="J947" s="38"/>
      <c r="K947" s="38"/>
      <c r="L947" s="41"/>
      <c r="M947" s="191"/>
      <c r="N947" s="192"/>
      <c r="O947" s="66"/>
      <c r="P947" s="66"/>
      <c r="Q947" s="66"/>
      <c r="R947" s="66"/>
      <c r="S947" s="66"/>
      <c r="T947" s="67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T947" s="19" t="s">
        <v>156</v>
      </c>
      <c r="AU947" s="19" t="s">
        <v>85</v>
      </c>
    </row>
    <row r="948" spans="2:51" s="14" customFormat="1" ht="11.25">
      <c r="B948" s="204"/>
      <c r="C948" s="205"/>
      <c r="D948" s="195" t="s">
        <v>158</v>
      </c>
      <c r="E948" s="206" t="s">
        <v>21</v>
      </c>
      <c r="F948" s="207" t="s">
        <v>1102</v>
      </c>
      <c r="G948" s="205"/>
      <c r="H948" s="208">
        <v>121.752</v>
      </c>
      <c r="I948" s="209"/>
      <c r="J948" s="205"/>
      <c r="K948" s="205"/>
      <c r="L948" s="210"/>
      <c r="M948" s="211"/>
      <c r="N948" s="212"/>
      <c r="O948" s="212"/>
      <c r="P948" s="212"/>
      <c r="Q948" s="212"/>
      <c r="R948" s="212"/>
      <c r="S948" s="212"/>
      <c r="T948" s="213"/>
      <c r="AT948" s="214" t="s">
        <v>158</v>
      </c>
      <c r="AU948" s="214" t="s">
        <v>85</v>
      </c>
      <c r="AV948" s="14" t="s">
        <v>85</v>
      </c>
      <c r="AW948" s="14" t="s">
        <v>36</v>
      </c>
      <c r="AX948" s="14" t="s">
        <v>75</v>
      </c>
      <c r="AY948" s="214" t="s">
        <v>147</v>
      </c>
    </row>
    <row r="949" spans="2:51" s="14" customFormat="1" ht="11.25">
      <c r="B949" s="204"/>
      <c r="C949" s="205"/>
      <c r="D949" s="195" t="s">
        <v>158</v>
      </c>
      <c r="E949" s="206" t="s">
        <v>21</v>
      </c>
      <c r="F949" s="207" t="s">
        <v>1103</v>
      </c>
      <c r="G949" s="205"/>
      <c r="H949" s="208">
        <v>-17.16</v>
      </c>
      <c r="I949" s="209"/>
      <c r="J949" s="205"/>
      <c r="K949" s="205"/>
      <c r="L949" s="210"/>
      <c r="M949" s="211"/>
      <c r="N949" s="212"/>
      <c r="O949" s="212"/>
      <c r="P949" s="212"/>
      <c r="Q949" s="212"/>
      <c r="R949" s="212"/>
      <c r="S949" s="212"/>
      <c r="T949" s="213"/>
      <c r="AT949" s="214" t="s">
        <v>158</v>
      </c>
      <c r="AU949" s="214" t="s">
        <v>85</v>
      </c>
      <c r="AV949" s="14" t="s">
        <v>85</v>
      </c>
      <c r="AW949" s="14" t="s">
        <v>36</v>
      </c>
      <c r="AX949" s="14" t="s">
        <v>75</v>
      </c>
      <c r="AY949" s="214" t="s">
        <v>147</v>
      </c>
    </row>
    <row r="950" spans="2:51" s="14" customFormat="1" ht="11.25">
      <c r="B950" s="204"/>
      <c r="C950" s="205"/>
      <c r="D950" s="195" t="s">
        <v>158</v>
      </c>
      <c r="E950" s="206" t="s">
        <v>21</v>
      </c>
      <c r="F950" s="207" t="s">
        <v>1104</v>
      </c>
      <c r="G950" s="205"/>
      <c r="H950" s="208">
        <v>-36.283</v>
      </c>
      <c r="I950" s="209"/>
      <c r="J950" s="205"/>
      <c r="K950" s="205"/>
      <c r="L950" s="210"/>
      <c r="M950" s="211"/>
      <c r="N950" s="212"/>
      <c r="O950" s="212"/>
      <c r="P950" s="212"/>
      <c r="Q950" s="212"/>
      <c r="R950" s="212"/>
      <c r="S950" s="212"/>
      <c r="T950" s="213"/>
      <c r="AT950" s="214" t="s">
        <v>158</v>
      </c>
      <c r="AU950" s="214" t="s">
        <v>85</v>
      </c>
      <c r="AV950" s="14" t="s">
        <v>85</v>
      </c>
      <c r="AW950" s="14" t="s">
        <v>36</v>
      </c>
      <c r="AX950" s="14" t="s">
        <v>75</v>
      </c>
      <c r="AY950" s="214" t="s">
        <v>147</v>
      </c>
    </row>
    <row r="951" spans="2:51" s="15" customFormat="1" ht="11.25">
      <c r="B951" s="215"/>
      <c r="C951" s="216"/>
      <c r="D951" s="195" t="s">
        <v>158</v>
      </c>
      <c r="E951" s="217" t="s">
        <v>21</v>
      </c>
      <c r="F951" s="218" t="s">
        <v>161</v>
      </c>
      <c r="G951" s="216"/>
      <c r="H951" s="219">
        <v>68.309</v>
      </c>
      <c r="I951" s="220"/>
      <c r="J951" s="216"/>
      <c r="K951" s="216"/>
      <c r="L951" s="221"/>
      <c r="M951" s="222"/>
      <c r="N951" s="223"/>
      <c r="O951" s="223"/>
      <c r="P951" s="223"/>
      <c r="Q951" s="223"/>
      <c r="R951" s="223"/>
      <c r="S951" s="223"/>
      <c r="T951" s="224"/>
      <c r="AT951" s="225" t="s">
        <v>158</v>
      </c>
      <c r="AU951" s="225" t="s">
        <v>85</v>
      </c>
      <c r="AV951" s="15" t="s">
        <v>154</v>
      </c>
      <c r="AW951" s="15" t="s">
        <v>36</v>
      </c>
      <c r="AX951" s="15" t="s">
        <v>83</v>
      </c>
      <c r="AY951" s="225" t="s">
        <v>147</v>
      </c>
    </row>
    <row r="952" spans="1:65" s="2" customFormat="1" ht="21.75" customHeight="1">
      <c r="A952" s="36"/>
      <c r="B952" s="37"/>
      <c r="C952" s="175" t="s">
        <v>1105</v>
      </c>
      <c r="D952" s="175" t="s">
        <v>149</v>
      </c>
      <c r="E952" s="176" t="s">
        <v>1106</v>
      </c>
      <c r="F952" s="177" t="s">
        <v>1107</v>
      </c>
      <c r="G952" s="178" t="s">
        <v>222</v>
      </c>
      <c r="H952" s="179">
        <v>68.309</v>
      </c>
      <c r="I952" s="180"/>
      <c r="J952" s="181">
        <f>ROUND(I952*H952,2)</f>
        <v>0</v>
      </c>
      <c r="K952" s="177" t="s">
        <v>153</v>
      </c>
      <c r="L952" s="41"/>
      <c r="M952" s="182" t="s">
        <v>21</v>
      </c>
      <c r="N952" s="183" t="s">
        <v>46</v>
      </c>
      <c r="O952" s="66"/>
      <c r="P952" s="184">
        <f>O952*H952</f>
        <v>0</v>
      </c>
      <c r="Q952" s="184">
        <v>0</v>
      </c>
      <c r="R952" s="184">
        <f>Q952*H952</f>
        <v>0</v>
      </c>
      <c r="S952" s="184">
        <v>0</v>
      </c>
      <c r="T952" s="185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186" t="s">
        <v>154</v>
      </c>
      <c r="AT952" s="186" t="s">
        <v>149</v>
      </c>
      <c r="AU952" s="186" t="s">
        <v>85</v>
      </c>
      <c r="AY952" s="19" t="s">
        <v>147</v>
      </c>
      <c r="BE952" s="187">
        <f>IF(N952="základní",J952,0)</f>
        <v>0</v>
      </c>
      <c r="BF952" s="187">
        <f>IF(N952="snížená",J952,0)</f>
        <v>0</v>
      </c>
      <c r="BG952" s="187">
        <f>IF(N952="zákl. přenesená",J952,0)</f>
        <v>0</v>
      </c>
      <c r="BH952" s="187">
        <f>IF(N952="sníž. přenesená",J952,0)</f>
        <v>0</v>
      </c>
      <c r="BI952" s="187">
        <f>IF(N952="nulová",J952,0)</f>
        <v>0</v>
      </c>
      <c r="BJ952" s="19" t="s">
        <v>83</v>
      </c>
      <c r="BK952" s="187">
        <f>ROUND(I952*H952,2)</f>
        <v>0</v>
      </c>
      <c r="BL952" s="19" t="s">
        <v>154</v>
      </c>
      <c r="BM952" s="186" t="s">
        <v>1108</v>
      </c>
    </row>
    <row r="953" spans="1:47" s="2" customFormat="1" ht="11.25">
      <c r="A953" s="36"/>
      <c r="B953" s="37"/>
      <c r="C953" s="38"/>
      <c r="D953" s="188" t="s">
        <v>156</v>
      </c>
      <c r="E953" s="38"/>
      <c r="F953" s="189" t="s">
        <v>1109</v>
      </c>
      <c r="G953" s="38"/>
      <c r="H953" s="38"/>
      <c r="I953" s="190"/>
      <c r="J953" s="38"/>
      <c r="K953" s="38"/>
      <c r="L953" s="41"/>
      <c r="M953" s="191"/>
      <c r="N953" s="192"/>
      <c r="O953" s="66"/>
      <c r="P953" s="66"/>
      <c r="Q953" s="66"/>
      <c r="R953" s="66"/>
      <c r="S953" s="66"/>
      <c r="T953" s="67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T953" s="19" t="s">
        <v>156</v>
      </c>
      <c r="AU953" s="19" t="s">
        <v>85</v>
      </c>
    </row>
    <row r="954" spans="1:65" s="2" customFormat="1" ht="24.2" customHeight="1">
      <c r="A954" s="36"/>
      <c r="B954" s="37"/>
      <c r="C954" s="175" t="s">
        <v>1110</v>
      </c>
      <c r="D954" s="175" t="s">
        <v>149</v>
      </c>
      <c r="E954" s="176" t="s">
        <v>1111</v>
      </c>
      <c r="F954" s="177" t="s">
        <v>1112</v>
      </c>
      <c r="G954" s="178" t="s">
        <v>222</v>
      </c>
      <c r="H954" s="179">
        <v>614.781</v>
      </c>
      <c r="I954" s="180"/>
      <c r="J954" s="181">
        <f>ROUND(I954*H954,2)</f>
        <v>0</v>
      </c>
      <c r="K954" s="177" t="s">
        <v>153</v>
      </c>
      <c r="L954" s="41"/>
      <c r="M954" s="182" t="s">
        <v>21</v>
      </c>
      <c r="N954" s="183" t="s">
        <v>46</v>
      </c>
      <c r="O954" s="66"/>
      <c r="P954" s="184">
        <f>O954*H954</f>
        <v>0</v>
      </c>
      <c r="Q954" s="184">
        <v>0</v>
      </c>
      <c r="R954" s="184">
        <f>Q954*H954</f>
        <v>0</v>
      </c>
      <c r="S954" s="184">
        <v>0</v>
      </c>
      <c r="T954" s="185">
        <f>S954*H954</f>
        <v>0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186" t="s">
        <v>154</v>
      </c>
      <c r="AT954" s="186" t="s">
        <v>149</v>
      </c>
      <c r="AU954" s="186" t="s">
        <v>85</v>
      </c>
      <c r="AY954" s="19" t="s">
        <v>147</v>
      </c>
      <c r="BE954" s="187">
        <f>IF(N954="základní",J954,0)</f>
        <v>0</v>
      </c>
      <c r="BF954" s="187">
        <f>IF(N954="snížená",J954,0)</f>
        <v>0</v>
      </c>
      <c r="BG954" s="187">
        <f>IF(N954="zákl. přenesená",J954,0)</f>
        <v>0</v>
      </c>
      <c r="BH954" s="187">
        <f>IF(N954="sníž. přenesená",J954,0)</f>
        <v>0</v>
      </c>
      <c r="BI954" s="187">
        <f>IF(N954="nulová",J954,0)</f>
        <v>0</v>
      </c>
      <c r="BJ954" s="19" t="s">
        <v>83</v>
      </c>
      <c r="BK954" s="187">
        <f>ROUND(I954*H954,2)</f>
        <v>0</v>
      </c>
      <c r="BL954" s="19" t="s">
        <v>154</v>
      </c>
      <c r="BM954" s="186" t="s">
        <v>1113</v>
      </c>
    </row>
    <row r="955" spans="1:47" s="2" customFormat="1" ht="11.25">
      <c r="A955" s="36"/>
      <c r="B955" s="37"/>
      <c r="C955" s="38"/>
      <c r="D955" s="188" t="s">
        <v>156</v>
      </c>
      <c r="E955" s="38"/>
      <c r="F955" s="189" t="s">
        <v>1114</v>
      </c>
      <c r="G955" s="38"/>
      <c r="H955" s="38"/>
      <c r="I955" s="190"/>
      <c r="J955" s="38"/>
      <c r="K955" s="38"/>
      <c r="L955" s="41"/>
      <c r="M955" s="191"/>
      <c r="N955" s="192"/>
      <c r="O955" s="66"/>
      <c r="P955" s="66"/>
      <c r="Q955" s="66"/>
      <c r="R955" s="66"/>
      <c r="S955" s="66"/>
      <c r="T955" s="67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T955" s="19" t="s">
        <v>156</v>
      </c>
      <c r="AU955" s="19" t="s">
        <v>85</v>
      </c>
    </row>
    <row r="956" spans="2:51" s="14" customFormat="1" ht="11.25">
      <c r="B956" s="204"/>
      <c r="C956" s="205"/>
      <c r="D956" s="195" t="s">
        <v>158</v>
      </c>
      <c r="E956" s="206" t="s">
        <v>21</v>
      </c>
      <c r="F956" s="207" t="s">
        <v>1115</v>
      </c>
      <c r="G956" s="205"/>
      <c r="H956" s="208">
        <v>614.781</v>
      </c>
      <c r="I956" s="209"/>
      <c r="J956" s="205"/>
      <c r="K956" s="205"/>
      <c r="L956" s="210"/>
      <c r="M956" s="211"/>
      <c r="N956" s="212"/>
      <c r="O956" s="212"/>
      <c r="P956" s="212"/>
      <c r="Q956" s="212"/>
      <c r="R956" s="212"/>
      <c r="S956" s="212"/>
      <c r="T956" s="213"/>
      <c r="AT956" s="214" t="s">
        <v>158</v>
      </c>
      <c r="AU956" s="214" t="s">
        <v>85</v>
      </c>
      <c r="AV956" s="14" t="s">
        <v>85</v>
      </c>
      <c r="AW956" s="14" t="s">
        <v>36</v>
      </c>
      <c r="AX956" s="14" t="s">
        <v>75</v>
      </c>
      <c r="AY956" s="214" t="s">
        <v>147</v>
      </c>
    </row>
    <row r="957" spans="2:51" s="15" customFormat="1" ht="11.25">
      <c r="B957" s="215"/>
      <c r="C957" s="216"/>
      <c r="D957" s="195" t="s">
        <v>158</v>
      </c>
      <c r="E957" s="217" t="s">
        <v>21</v>
      </c>
      <c r="F957" s="218" t="s">
        <v>161</v>
      </c>
      <c r="G957" s="216"/>
      <c r="H957" s="219">
        <v>614.781</v>
      </c>
      <c r="I957" s="220"/>
      <c r="J957" s="216"/>
      <c r="K957" s="216"/>
      <c r="L957" s="221"/>
      <c r="M957" s="222"/>
      <c r="N957" s="223"/>
      <c r="O957" s="223"/>
      <c r="P957" s="223"/>
      <c r="Q957" s="223"/>
      <c r="R957" s="223"/>
      <c r="S957" s="223"/>
      <c r="T957" s="224"/>
      <c r="AT957" s="225" t="s">
        <v>158</v>
      </c>
      <c r="AU957" s="225" t="s">
        <v>85</v>
      </c>
      <c r="AV957" s="15" t="s">
        <v>154</v>
      </c>
      <c r="AW957" s="15" t="s">
        <v>36</v>
      </c>
      <c r="AX957" s="15" t="s">
        <v>83</v>
      </c>
      <c r="AY957" s="225" t="s">
        <v>147</v>
      </c>
    </row>
    <row r="958" spans="1:65" s="2" customFormat="1" ht="24.2" customHeight="1">
      <c r="A958" s="36"/>
      <c r="B958" s="37"/>
      <c r="C958" s="175" t="s">
        <v>1116</v>
      </c>
      <c r="D958" s="175" t="s">
        <v>149</v>
      </c>
      <c r="E958" s="176" t="s">
        <v>1117</v>
      </c>
      <c r="F958" s="177" t="s">
        <v>1118</v>
      </c>
      <c r="G958" s="178" t="s">
        <v>222</v>
      </c>
      <c r="H958" s="179">
        <v>104.592</v>
      </c>
      <c r="I958" s="180"/>
      <c r="J958" s="181">
        <f>ROUND(I958*H958,2)</f>
        <v>0</v>
      </c>
      <c r="K958" s="177" t="s">
        <v>153</v>
      </c>
      <c r="L958" s="41"/>
      <c r="M958" s="182" t="s">
        <v>21</v>
      </c>
      <c r="N958" s="183" t="s">
        <v>46</v>
      </c>
      <c r="O958" s="66"/>
      <c r="P958" s="184">
        <f>O958*H958</f>
        <v>0</v>
      </c>
      <c r="Q958" s="184">
        <v>0</v>
      </c>
      <c r="R958" s="184">
        <f>Q958*H958</f>
        <v>0</v>
      </c>
      <c r="S958" s="184">
        <v>0</v>
      </c>
      <c r="T958" s="185">
        <f>S958*H958</f>
        <v>0</v>
      </c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R958" s="186" t="s">
        <v>154</v>
      </c>
      <c r="AT958" s="186" t="s">
        <v>149</v>
      </c>
      <c r="AU958" s="186" t="s">
        <v>85</v>
      </c>
      <c r="AY958" s="19" t="s">
        <v>147</v>
      </c>
      <c r="BE958" s="187">
        <f>IF(N958="základní",J958,0)</f>
        <v>0</v>
      </c>
      <c r="BF958" s="187">
        <f>IF(N958="snížená",J958,0)</f>
        <v>0</v>
      </c>
      <c r="BG958" s="187">
        <f>IF(N958="zákl. přenesená",J958,0)</f>
        <v>0</v>
      </c>
      <c r="BH958" s="187">
        <f>IF(N958="sníž. přenesená",J958,0)</f>
        <v>0</v>
      </c>
      <c r="BI958" s="187">
        <f>IF(N958="nulová",J958,0)</f>
        <v>0</v>
      </c>
      <c r="BJ958" s="19" t="s">
        <v>83</v>
      </c>
      <c r="BK958" s="187">
        <f>ROUND(I958*H958,2)</f>
        <v>0</v>
      </c>
      <c r="BL958" s="19" t="s">
        <v>154</v>
      </c>
      <c r="BM958" s="186" t="s">
        <v>1119</v>
      </c>
    </row>
    <row r="959" spans="1:47" s="2" customFormat="1" ht="11.25">
      <c r="A959" s="36"/>
      <c r="B959" s="37"/>
      <c r="C959" s="38"/>
      <c r="D959" s="188" t="s">
        <v>156</v>
      </c>
      <c r="E959" s="38"/>
      <c r="F959" s="189" t="s">
        <v>1120</v>
      </c>
      <c r="G959" s="38"/>
      <c r="H959" s="38"/>
      <c r="I959" s="190"/>
      <c r="J959" s="38"/>
      <c r="K959" s="38"/>
      <c r="L959" s="41"/>
      <c r="M959" s="191"/>
      <c r="N959" s="192"/>
      <c r="O959" s="66"/>
      <c r="P959" s="66"/>
      <c r="Q959" s="66"/>
      <c r="R959" s="66"/>
      <c r="S959" s="66"/>
      <c r="T959" s="67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T959" s="19" t="s">
        <v>156</v>
      </c>
      <c r="AU959" s="19" t="s">
        <v>85</v>
      </c>
    </row>
    <row r="960" spans="2:51" s="14" customFormat="1" ht="11.25">
      <c r="B960" s="204"/>
      <c r="C960" s="205"/>
      <c r="D960" s="195" t="s">
        <v>158</v>
      </c>
      <c r="E960" s="206" t="s">
        <v>21</v>
      </c>
      <c r="F960" s="207" t="s">
        <v>1102</v>
      </c>
      <c r="G960" s="205"/>
      <c r="H960" s="208">
        <v>121.752</v>
      </c>
      <c r="I960" s="209"/>
      <c r="J960" s="205"/>
      <c r="K960" s="205"/>
      <c r="L960" s="210"/>
      <c r="M960" s="211"/>
      <c r="N960" s="212"/>
      <c r="O960" s="212"/>
      <c r="P960" s="212"/>
      <c r="Q960" s="212"/>
      <c r="R960" s="212"/>
      <c r="S960" s="212"/>
      <c r="T960" s="213"/>
      <c r="AT960" s="214" t="s">
        <v>158</v>
      </c>
      <c r="AU960" s="214" t="s">
        <v>85</v>
      </c>
      <c r="AV960" s="14" t="s">
        <v>85</v>
      </c>
      <c r="AW960" s="14" t="s">
        <v>36</v>
      </c>
      <c r="AX960" s="14" t="s">
        <v>75</v>
      </c>
      <c r="AY960" s="214" t="s">
        <v>147</v>
      </c>
    </row>
    <row r="961" spans="2:51" s="14" customFormat="1" ht="11.25">
      <c r="B961" s="204"/>
      <c r="C961" s="205"/>
      <c r="D961" s="195" t="s">
        <v>158</v>
      </c>
      <c r="E961" s="206" t="s">
        <v>21</v>
      </c>
      <c r="F961" s="207" t="s">
        <v>1103</v>
      </c>
      <c r="G961" s="205"/>
      <c r="H961" s="208">
        <v>-17.16</v>
      </c>
      <c r="I961" s="209"/>
      <c r="J961" s="205"/>
      <c r="K961" s="205"/>
      <c r="L961" s="210"/>
      <c r="M961" s="211"/>
      <c r="N961" s="212"/>
      <c r="O961" s="212"/>
      <c r="P961" s="212"/>
      <c r="Q961" s="212"/>
      <c r="R961" s="212"/>
      <c r="S961" s="212"/>
      <c r="T961" s="213"/>
      <c r="AT961" s="214" t="s">
        <v>158</v>
      </c>
      <c r="AU961" s="214" t="s">
        <v>85</v>
      </c>
      <c r="AV961" s="14" t="s">
        <v>85</v>
      </c>
      <c r="AW961" s="14" t="s">
        <v>36</v>
      </c>
      <c r="AX961" s="14" t="s">
        <v>75</v>
      </c>
      <c r="AY961" s="214" t="s">
        <v>147</v>
      </c>
    </row>
    <row r="962" spans="2:51" s="15" customFormat="1" ht="11.25">
      <c r="B962" s="215"/>
      <c r="C962" s="216"/>
      <c r="D962" s="195" t="s">
        <v>158</v>
      </c>
      <c r="E962" s="217" t="s">
        <v>21</v>
      </c>
      <c r="F962" s="218" t="s">
        <v>161</v>
      </c>
      <c r="G962" s="216"/>
      <c r="H962" s="219">
        <v>104.592</v>
      </c>
      <c r="I962" s="220"/>
      <c r="J962" s="216"/>
      <c r="K962" s="216"/>
      <c r="L962" s="221"/>
      <c r="M962" s="222"/>
      <c r="N962" s="223"/>
      <c r="O962" s="223"/>
      <c r="P962" s="223"/>
      <c r="Q962" s="223"/>
      <c r="R962" s="223"/>
      <c r="S962" s="223"/>
      <c r="T962" s="224"/>
      <c r="AT962" s="225" t="s">
        <v>158</v>
      </c>
      <c r="AU962" s="225" t="s">
        <v>85</v>
      </c>
      <c r="AV962" s="15" t="s">
        <v>154</v>
      </c>
      <c r="AW962" s="15" t="s">
        <v>36</v>
      </c>
      <c r="AX962" s="15" t="s">
        <v>83</v>
      </c>
      <c r="AY962" s="225" t="s">
        <v>147</v>
      </c>
    </row>
    <row r="963" spans="1:65" s="2" customFormat="1" ht="24.2" customHeight="1">
      <c r="A963" s="36"/>
      <c r="B963" s="37"/>
      <c r="C963" s="175" t="s">
        <v>1121</v>
      </c>
      <c r="D963" s="175" t="s">
        <v>149</v>
      </c>
      <c r="E963" s="176" t="s">
        <v>1122</v>
      </c>
      <c r="F963" s="177" t="s">
        <v>1123</v>
      </c>
      <c r="G963" s="178" t="s">
        <v>222</v>
      </c>
      <c r="H963" s="179">
        <v>17.16</v>
      </c>
      <c r="I963" s="180"/>
      <c r="J963" s="181">
        <f>ROUND(I963*H963,2)</f>
        <v>0</v>
      </c>
      <c r="K963" s="177" t="s">
        <v>153</v>
      </c>
      <c r="L963" s="41"/>
      <c r="M963" s="182" t="s">
        <v>21</v>
      </c>
      <c r="N963" s="183" t="s">
        <v>46</v>
      </c>
      <c r="O963" s="66"/>
      <c r="P963" s="184">
        <f>O963*H963</f>
        <v>0</v>
      </c>
      <c r="Q963" s="184">
        <v>0</v>
      </c>
      <c r="R963" s="184">
        <f>Q963*H963</f>
        <v>0</v>
      </c>
      <c r="S963" s="184">
        <v>0</v>
      </c>
      <c r="T963" s="185">
        <f>S963*H963</f>
        <v>0</v>
      </c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R963" s="186" t="s">
        <v>154</v>
      </c>
      <c r="AT963" s="186" t="s">
        <v>149</v>
      </c>
      <c r="AU963" s="186" t="s">
        <v>85</v>
      </c>
      <c r="AY963" s="19" t="s">
        <v>147</v>
      </c>
      <c r="BE963" s="187">
        <f>IF(N963="základní",J963,0)</f>
        <v>0</v>
      </c>
      <c r="BF963" s="187">
        <f>IF(N963="snížená",J963,0)</f>
        <v>0</v>
      </c>
      <c r="BG963" s="187">
        <f>IF(N963="zákl. přenesená",J963,0)</f>
        <v>0</v>
      </c>
      <c r="BH963" s="187">
        <f>IF(N963="sníž. přenesená",J963,0)</f>
        <v>0</v>
      </c>
      <c r="BI963" s="187">
        <f>IF(N963="nulová",J963,0)</f>
        <v>0</v>
      </c>
      <c r="BJ963" s="19" t="s">
        <v>83</v>
      </c>
      <c r="BK963" s="187">
        <f>ROUND(I963*H963,2)</f>
        <v>0</v>
      </c>
      <c r="BL963" s="19" t="s">
        <v>154</v>
      </c>
      <c r="BM963" s="186" t="s">
        <v>1124</v>
      </c>
    </row>
    <row r="964" spans="1:47" s="2" customFormat="1" ht="11.25">
      <c r="A964" s="36"/>
      <c r="B964" s="37"/>
      <c r="C964" s="38"/>
      <c r="D964" s="188" t="s">
        <v>156</v>
      </c>
      <c r="E964" s="38"/>
      <c r="F964" s="189" t="s">
        <v>1125</v>
      </c>
      <c r="G964" s="38"/>
      <c r="H964" s="38"/>
      <c r="I964" s="190"/>
      <c r="J964" s="38"/>
      <c r="K964" s="38"/>
      <c r="L964" s="41"/>
      <c r="M964" s="191"/>
      <c r="N964" s="192"/>
      <c r="O964" s="66"/>
      <c r="P964" s="66"/>
      <c r="Q964" s="66"/>
      <c r="R964" s="66"/>
      <c r="S964" s="66"/>
      <c r="T964" s="67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T964" s="19" t="s">
        <v>156</v>
      </c>
      <c r="AU964" s="19" t="s">
        <v>85</v>
      </c>
    </row>
    <row r="965" spans="2:51" s="13" customFormat="1" ht="11.25">
      <c r="B965" s="193"/>
      <c r="C965" s="194"/>
      <c r="D965" s="195" t="s">
        <v>158</v>
      </c>
      <c r="E965" s="196" t="s">
        <v>21</v>
      </c>
      <c r="F965" s="197" t="s">
        <v>1126</v>
      </c>
      <c r="G965" s="194"/>
      <c r="H965" s="196" t="s">
        <v>21</v>
      </c>
      <c r="I965" s="198"/>
      <c r="J965" s="194"/>
      <c r="K965" s="194"/>
      <c r="L965" s="199"/>
      <c r="M965" s="200"/>
      <c r="N965" s="201"/>
      <c r="O965" s="201"/>
      <c r="P965" s="201"/>
      <c r="Q965" s="201"/>
      <c r="R965" s="201"/>
      <c r="S965" s="201"/>
      <c r="T965" s="202"/>
      <c r="AT965" s="203" t="s">
        <v>158</v>
      </c>
      <c r="AU965" s="203" t="s">
        <v>85</v>
      </c>
      <c r="AV965" s="13" t="s">
        <v>83</v>
      </c>
      <c r="AW965" s="13" t="s">
        <v>36</v>
      </c>
      <c r="AX965" s="13" t="s">
        <v>75</v>
      </c>
      <c r="AY965" s="203" t="s">
        <v>147</v>
      </c>
    </row>
    <row r="966" spans="2:51" s="14" customFormat="1" ht="11.25">
      <c r="B966" s="204"/>
      <c r="C966" s="205"/>
      <c r="D966" s="195" t="s">
        <v>158</v>
      </c>
      <c r="E966" s="206" t="s">
        <v>21</v>
      </c>
      <c r="F966" s="207" t="s">
        <v>1127</v>
      </c>
      <c r="G966" s="205"/>
      <c r="H966" s="208">
        <v>17.16</v>
      </c>
      <c r="I966" s="209"/>
      <c r="J966" s="205"/>
      <c r="K966" s="205"/>
      <c r="L966" s="210"/>
      <c r="M966" s="211"/>
      <c r="N966" s="212"/>
      <c r="O966" s="212"/>
      <c r="P966" s="212"/>
      <c r="Q966" s="212"/>
      <c r="R966" s="212"/>
      <c r="S966" s="212"/>
      <c r="T966" s="213"/>
      <c r="AT966" s="214" t="s">
        <v>158</v>
      </c>
      <c r="AU966" s="214" t="s">
        <v>85</v>
      </c>
      <c r="AV966" s="14" t="s">
        <v>85</v>
      </c>
      <c r="AW966" s="14" t="s">
        <v>36</v>
      </c>
      <c r="AX966" s="14" t="s">
        <v>75</v>
      </c>
      <c r="AY966" s="214" t="s">
        <v>147</v>
      </c>
    </row>
    <row r="967" spans="2:51" s="15" customFormat="1" ht="11.25">
      <c r="B967" s="215"/>
      <c r="C967" s="216"/>
      <c r="D967" s="195" t="s">
        <v>158</v>
      </c>
      <c r="E967" s="217" t="s">
        <v>21</v>
      </c>
      <c r="F967" s="218" t="s">
        <v>161</v>
      </c>
      <c r="G967" s="216"/>
      <c r="H967" s="219">
        <v>17.16</v>
      </c>
      <c r="I967" s="220"/>
      <c r="J967" s="216"/>
      <c r="K967" s="216"/>
      <c r="L967" s="221"/>
      <c r="M967" s="222"/>
      <c r="N967" s="223"/>
      <c r="O967" s="223"/>
      <c r="P967" s="223"/>
      <c r="Q967" s="223"/>
      <c r="R967" s="223"/>
      <c r="S967" s="223"/>
      <c r="T967" s="224"/>
      <c r="AT967" s="225" t="s">
        <v>158</v>
      </c>
      <c r="AU967" s="225" t="s">
        <v>85</v>
      </c>
      <c r="AV967" s="15" t="s">
        <v>154</v>
      </c>
      <c r="AW967" s="15" t="s">
        <v>36</v>
      </c>
      <c r="AX967" s="15" t="s">
        <v>83</v>
      </c>
      <c r="AY967" s="225" t="s">
        <v>147</v>
      </c>
    </row>
    <row r="968" spans="1:65" s="2" customFormat="1" ht="24.2" customHeight="1">
      <c r="A968" s="36"/>
      <c r="B968" s="37"/>
      <c r="C968" s="175" t="s">
        <v>1128</v>
      </c>
      <c r="D968" s="175" t="s">
        <v>149</v>
      </c>
      <c r="E968" s="176" t="s">
        <v>1129</v>
      </c>
      <c r="F968" s="177" t="s">
        <v>1130</v>
      </c>
      <c r="G968" s="178" t="s">
        <v>222</v>
      </c>
      <c r="H968" s="179">
        <v>154.44</v>
      </c>
      <c r="I968" s="180"/>
      <c r="J968" s="181">
        <f>ROUND(I968*H968,2)</f>
        <v>0</v>
      </c>
      <c r="K968" s="177" t="s">
        <v>153</v>
      </c>
      <c r="L968" s="41"/>
      <c r="M968" s="182" t="s">
        <v>21</v>
      </c>
      <c r="N968" s="183" t="s">
        <v>46</v>
      </c>
      <c r="O968" s="66"/>
      <c r="P968" s="184">
        <f>O968*H968</f>
        <v>0</v>
      </c>
      <c r="Q968" s="184">
        <v>0</v>
      </c>
      <c r="R968" s="184">
        <f>Q968*H968</f>
        <v>0</v>
      </c>
      <c r="S968" s="184">
        <v>0</v>
      </c>
      <c r="T968" s="185">
        <f>S968*H968</f>
        <v>0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R968" s="186" t="s">
        <v>154</v>
      </c>
      <c r="AT968" s="186" t="s">
        <v>149</v>
      </c>
      <c r="AU968" s="186" t="s">
        <v>85</v>
      </c>
      <c r="AY968" s="19" t="s">
        <v>147</v>
      </c>
      <c r="BE968" s="187">
        <f>IF(N968="základní",J968,0)</f>
        <v>0</v>
      </c>
      <c r="BF968" s="187">
        <f>IF(N968="snížená",J968,0)</f>
        <v>0</v>
      </c>
      <c r="BG968" s="187">
        <f>IF(N968="zákl. přenesená",J968,0)</f>
        <v>0</v>
      </c>
      <c r="BH968" s="187">
        <f>IF(N968="sníž. přenesená",J968,0)</f>
        <v>0</v>
      </c>
      <c r="BI968" s="187">
        <f>IF(N968="nulová",J968,0)</f>
        <v>0</v>
      </c>
      <c r="BJ968" s="19" t="s">
        <v>83</v>
      </c>
      <c r="BK968" s="187">
        <f>ROUND(I968*H968,2)</f>
        <v>0</v>
      </c>
      <c r="BL968" s="19" t="s">
        <v>154</v>
      </c>
      <c r="BM968" s="186" t="s">
        <v>1131</v>
      </c>
    </row>
    <row r="969" spans="1:47" s="2" customFormat="1" ht="11.25">
      <c r="A969" s="36"/>
      <c r="B969" s="37"/>
      <c r="C969" s="38"/>
      <c r="D969" s="188" t="s">
        <v>156</v>
      </c>
      <c r="E969" s="38"/>
      <c r="F969" s="189" t="s">
        <v>1132</v>
      </c>
      <c r="G969" s="38"/>
      <c r="H969" s="38"/>
      <c r="I969" s="190"/>
      <c r="J969" s="38"/>
      <c r="K969" s="38"/>
      <c r="L969" s="41"/>
      <c r="M969" s="191"/>
      <c r="N969" s="192"/>
      <c r="O969" s="66"/>
      <c r="P969" s="66"/>
      <c r="Q969" s="66"/>
      <c r="R969" s="66"/>
      <c r="S969" s="66"/>
      <c r="T969" s="67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T969" s="19" t="s">
        <v>156</v>
      </c>
      <c r="AU969" s="19" t="s">
        <v>85</v>
      </c>
    </row>
    <row r="970" spans="2:51" s="14" customFormat="1" ht="11.25">
      <c r="B970" s="204"/>
      <c r="C970" s="205"/>
      <c r="D970" s="195" t="s">
        <v>158</v>
      </c>
      <c r="E970" s="206" t="s">
        <v>21</v>
      </c>
      <c r="F970" s="207" t="s">
        <v>1133</v>
      </c>
      <c r="G970" s="205"/>
      <c r="H970" s="208">
        <v>154.44</v>
      </c>
      <c r="I970" s="209"/>
      <c r="J970" s="205"/>
      <c r="K970" s="205"/>
      <c r="L970" s="210"/>
      <c r="M970" s="211"/>
      <c r="N970" s="212"/>
      <c r="O970" s="212"/>
      <c r="P970" s="212"/>
      <c r="Q970" s="212"/>
      <c r="R970" s="212"/>
      <c r="S970" s="212"/>
      <c r="T970" s="213"/>
      <c r="AT970" s="214" t="s">
        <v>158</v>
      </c>
      <c r="AU970" s="214" t="s">
        <v>85</v>
      </c>
      <c r="AV970" s="14" t="s">
        <v>85</v>
      </c>
      <c r="AW970" s="14" t="s">
        <v>36</v>
      </c>
      <c r="AX970" s="14" t="s">
        <v>75</v>
      </c>
      <c r="AY970" s="214" t="s">
        <v>147</v>
      </c>
    </row>
    <row r="971" spans="2:51" s="15" customFormat="1" ht="11.25">
      <c r="B971" s="215"/>
      <c r="C971" s="216"/>
      <c r="D971" s="195" t="s">
        <v>158</v>
      </c>
      <c r="E971" s="217" t="s">
        <v>21</v>
      </c>
      <c r="F971" s="218" t="s">
        <v>161</v>
      </c>
      <c r="G971" s="216"/>
      <c r="H971" s="219">
        <v>154.44</v>
      </c>
      <c r="I971" s="220"/>
      <c r="J971" s="216"/>
      <c r="K971" s="216"/>
      <c r="L971" s="221"/>
      <c r="M971" s="222"/>
      <c r="N971" s="223"/>
      <c r="O971" s="223"/>
      <c r="P971" s="223"/>
      <c r="Q971" s="223"/>
      <c r="R971" s="223"/>
      <c r="S971" s="223"/>
      <c r="T971" s="224"/>
      <c r="AT971" s="225" t="s">
        <v>158</v>
      </c>
      <c r="AU971" s="225" t="s">
        <v>85</v>
      </c>
      <c r="AV971" s="15" t="s">
        <v>154</v>
      </c>
      <c r="AW971" s="15" t="s">
        <v>36</v>
      </c>
      <c r="AX971" s="15" t="s">
        <v>83</v>
      </c>
      <c r="AY971" s="225" t="s">
        <v>147</v>
      </c>
    </row>
    <row r="972" spans="1:65" s="2" customFormat="1" ht="16.5" customHeight="1">
      <c r="A972" s="36"/>
      <c r="B972" s="37"/>
      <c r="C972" s="175" t="s">
        <v>1134</v>
      </c>
      <c r="D972" s="175" t="s">
        <v>149</v>
      </c>
      <c r="E972" s="176" t="s">
        <v>1135</v>
      </c>
      <c r="F972" s="177" t="s">
        <v>1136</v>
      </c>
      <c r="G972" s="178" t="s">
        <v>222</v>
      </c>
      <c r="H972" s="179">
        <v>17.16</v>
      </c>
      <c r="I972" s="180"/>
      <c r="J972" s="181">
        <f>ROUND(I972*H972,2)</f>
        <v>0</v>
      </c>
      <c r="K972" s="177" t="s">
        <v>153</v>
      </c>
      <c r="L972" s="41"/>
      <c r="M972" s="182" t="s">
        <v>21</v>
      </c>
      <c r="N972" s="183" t="s">
        <v>46</v>
      </c>
      <c r="O972" s="66"/>
      <c r="P972" s="184">
        <f>O972*H972</f>
        <v>0</v>
      </c>
      <c r="Q972" s="184">
        <v>0</v>
      </c>
      <c r="R972" s="184">
        <f>Q972*H972</f>
        <v>0</v>
      </c>
      <c r="S972" s="184">
        <v>0</v>
      </c>
      <c r="T972" s="185">
        <f>S972*H972</f>
        <v>0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186" t="s">
        <v>154</v>
      </c>
      <c r="AT972" s="186" t="s">
        <v>149</v>
      </c>
      <c r="AU972" s="186" t="s">
        <v>85</v>
      </c>
      <c r="AY972" s="19" t="s">
        <v>147</v>
      </c>
      <c r="BE972" s="187">
        <f>IF(N972="základní",J972,0)</f>
        <v>0</v>
      </c>
      <c r="BF972" s="187">
        <f>IF(N972="snížená",J972,0)</f>
        <v>0</v>
      </c>
      <c r="BG972" s="187">
        <f>IF(N972="zákl. přenesená",J972,0)</f>
        <v>0</v>
      </c>
      <c r="BH972" s="187">
        <f>IF(N972="sníž. přenesená",J972,0)</f>
        <v>0</v>
      </c>
      <c r="BI972" s="187">
        <f>IF(N972="nulová",J972,0)</f>
        <v>0</v>
      </c>
      <c r="BJ972" s="19" t="s">
        <v>83</v>
      </c>
      <c r="BK972" s="187">
        <f>ROUND(I972*H972,2)</f>
        <v>0</v>
      </c>
      <c r="BL972" s="19" t="s">
        <v>154</v>
      </c>
      <c r="BM972" s="186" t="s">
        <v>1137</v>
      </c>
    </row>
    <row r="973" spans="1:47" s="2" customFormat="1" ht="11.25">
      <c r="A973" s="36"/>
      <c r="B973" s="37"/>
      <c r="C973" s="38"/>
      <c r="D973" s="188" t="s">
        <v>156</v>
      </c>
      <c r="E973" s="38"/>
      <c r="F973" s="189" t="s">
        <v>1138</v>
      </c>
      <c r="G973" s="38"/>
      <c r="H973" s="38"/>
      <c r="I973" s="190"/>
      <c r="J973" s="38"/>
      <c r="K973" s="38"/>
      <c r="L973" s="41"/>
      <c r="M973" s="191"/>
      <c r="N973" s="192"/>
      <c r="O973" s="66"/>
      <c r="P973" s="66"/>
      <c r="Q973" s="66"/>
      <c r="R973" s="66"/>
      <c r="S973" s="66"/>
      <c r="T973" s="67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T973" s="19" t="s">
        <v>156</v>
      </c>
      <c r="AU973" s="19" t="s">
        <v>85</v>
      </c>
    </row>
    <row r="974" spans="1:65" s="2" customFormat="1" ht="24.2" customHeight="1">
      <c r="A974" s="36"/>
      <c r="B974" s="37"/>
      <c r="C974" s="175" t="s">
        <v>1139</v>
      </c>
      <c r="D974" s="175" t="s">
        <v>149</v>
      </c>
      <c r="E974" s="176" t="s">
        <v>1140</v>
      </c>
      <c r="F974" s="177" t="s">
        <v>1141</v>
      </c>
      <c r="G974" s="178" t="s">
        <v>222</v>
      </c>
      <c r="H974" s="179">
        <v>17.16</v>
      </c>
      <c r="I974" s="180"/>
      <c r="J974" s="181">
        <f>ROUND(I974*H974,2)</f>
        <v>0</v>
      </c>
      <c r="K974" s="177" t="s">
        <v>153</v>
      </c>
      <c r="L974" s="41"/>
      <c r="M974" s="182" t="s">
        <v>21</v>
      </c>
      <c r="N974" s="183" t="s">
        <v>46</v>
      </c>
      <c r="O974" s="66"/>
      <c r="P974" s="184">
        <f>O974*H974</f>
        <v>0</v>
      </c>
      <c r="Q974" s="184">
        <v>0</v>
      </c>
      <c r="R974" s="184">
        <f>Q974*H974</f>
        <v>0</v>
      </c>
      <c r="S974" s="184">
        <v>0</v>
      </c>
      <c r="T974" s="185">
        <f>S974*H974</f>
        <v>0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R974" s="186" t="s">
        <v>154</v>
      </c>
      <c r="AT974" s="186" t="s">
        <v>149</v>
      </c>
      <c r="AU974" s="186" t="s">
        <v>85</v>
      </c>
      <c r="AY974" s="19" t="s">
        <v>147</v>
      </c>
      <c r="BE974" s="187">
        <f>IF(N974="základní",J974,0)</f>
        <v>0</v>
      </c>
      <c r="BF974" s="187">
        <f>IF(N974="snížená",J974,0)</f>
        <v>0</v>
      </c>
      <c r="BG974" s="187">
        <f>IF(N974="zákl. přenesená",J974,0)</f>
        <v>0</v>
      </c>
      <c r="BH974" s="187">
        <f>IF(N974="sníž. přenesená",J974,0)</f>
        <v>0</v>
      </c>
      <c r="BI974" s="187">
        <f>IF(N974="nulová",J974,0)</f>
        <v>0</v>
      </c>
      <c r="BJ974" s="19" t="s">
        <v>83</v>
      </c>
      <c r="BK974" s="187">
        <f>ROUND(I974*H974,2)</f>
        <v>0</v>
      </c>
      <c r="BL974" s="19" t="s">
        <v>154</v>
      </c>
      <c r="BM974" s="186" t="s">
        <v>1142</v>
      </c>
    </row>
    <row r="975" spans="1:47" s="2" customFormat="1" ht="11.25">
      <c r="A975" s="36"/>
      <c r="B975" s="37"/>
      <c r="C975" s="38"/>
      <c r="D975" s="188" t="s">
        <v>156</v>
      </c>
      <c r="E975" s="38"/>
      <c r="F975" s="189" t="s">
        <v>1143</v>
      </c>
      <c r="G975" s="38"/>
      <c r="H975" s="38"/>
      <c r="I975" s="190"/>
      <c r="J975" s="38"/>
      <c r="K975" s="38"/>
      <c r="L975" s="41"/>
      <c r="M975" s="191"/>
      <c r="N975" s="192"/>
      <c r="O975" s="66"/>
      <c r="P975" s="66"/>
      <c r="Q975" s="66"/>
      <c r="R975" s="66"/>
      <c r="S975" s="66"/>
      <c r="T975" s="67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T975" s="19" t="s">
        <v>156</v>
      </c>
      <c r="AU975" s="19" t="s">
        <v>85</v>
      </c>
    </row>
    <row r="976" spans="2:63" s="12" customFormat="1" ht="22.9" customHeight="1">
      <c r="B976" s="159"/>
      <c r="C976" s="160"/>
      <c r="D976" s="161" t="s">
        <v>74</v>
      </c>
      <c r="E976" s="173" t="s">
        <v>1144</v>
      </c>
      <c r="F976" s="173" t="s">
        <v>1145</v>
      </c>
      <c r="G976" s="160"/>
      <c r="H976" s="160"/>
      <c r="I976" s="163"/>
      <c r="J976" s="174">
        <f>BK976</f>
        <v>0</v>
      </c>
      <c r="K976" s="160"/>
      <c r="L976" s="165"/>
      <c r="M976" s="166"/>
      <c r="N976" s="167"/>
      <c r="O976" s="167"/>
      <c r="P976" s="168">
        <f>SUM(P977:P978)</f>
        <v>0</v>
      </c>
      <c r="Q976" s="167"/>
      <c r="R976" s="168">
        <f>SUM(R977:R978)</f>
        <v>0</v>
      </c>
      <c r="S976" s="167"/>
      <c r="T976" s="169">
        <f>SUM(T977:T978)</f>
        <v>0</v>
      </c>
      <c r="AR976" s="170" t="s">
        <v>83</v>
      </c>
      <c r="AT976" s="171" t="s">
        <v>74</v>
      </c>
      <c r="AU976" s="171" t="s">
        <v>83</v>
      </c>
      <c r="AY976" s="170" t="s">
        <v>147</v>
      </c>
      <c r="BK976" s="172">
        <f>SUM(BK977:BK978)</f>
        <v>0</v>
      </c>
    </row>
    <row r="977" spans="1:65" s="2" customFormat="1" ht="33" customHeight="1">
      <c r="A977" s="36"/>
      <c r="B977" s="37"/>
      <c r="C977" s="175" t="s">
        <v>1146</v>
      </c>
      <c r="D977" s="175" t="s">
        <v>149</v>
      </c>
      <c r="E977" s="176" t="s">
        <v>1147</v>
      </c>
      <c r="F977" s="177" t="s">
        <v>1148</v>
      </c>
      <c r="G977" s="178" t="s">
        <v>222</v>
      </c>
      <c r="H977" s="179">
        <v>306.196</v>
      </c>
      <c r="I977" s="180"/>
      <c r="J977" s="181">
        <f>ROUND(I977*H977,2)</f>
        <v>0</v>
      </c>
      <c r="K977" s="177" t="s">
        <v>153</v>
      </c>
      <c r="L977" s="41"/>
      <c r="M977" s="182" t="s">
        <v>21</v>
      </c>
      <c r="N977" s="183" t="s">
        <v>46</v>
      </c>
      <c r="O977" s="66"/>
      <c r="P977" s="184">
        <f>O977*H977</f>
        <v>0</v>
      </c>
      <c r="Q977" s="184">
        <v>0</v>
      </c>
      <c r="R977" s="184">
        <f>Q977*H977</f>
        <v>0</v>
      </c>
      <c r="S977" s="184">
        <v>0</v>
      </c>
      <c r="T977" s="185">
        <f>S977*H977</f>
        <v>0</v>
      </c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R977" s="186" t="s">
        <v>154</v>
      </c>
      <c r="AT977" s="186" t="s">
        <v>149</v>
      </c>
      <c r="AU977" s="186" t="s">
        <v>85</v>
      </c>
      <c r="AY977" s="19" t="s">
        <v>147</v>
      </c>
      <c r="BE977" s="187">
        <f>IF(N977="základní",J977,0)</f>
        <v>0</v>
      </c>
      <c r="BF977" s="187">
        <f>IF(N977="snížená",J977,0)</f>
        <v>0</v>
      </c>
      <c r="BG977" s="187">
        <f>IF(N977="zákl. přenesená",J977,0)</f>
        <v>0</v>
      </c>
      <c r="BH977" s="187">
        <f>IF(N977="sníž. přenesená",J977,0)</f>
        <v>0</v>
      </c>
      <c r="BI977" s="187">
        <f>IF(N977="nulová",J977,0)</f>
        <v>0</v>
      </c>
      <c r="BJ977" s="19" t="s">
        <v>83</v>
      </c>
      <c r="BK977" s="187">
        <f>ROUND(I977*H977,2)</f>
        <v>0</v>
      </c>
      <c r="BL977" s="19" t="s">
        <v>154</v>
      </c>
      <c r="BM977" s="186" t="s">
        <v>1149</v>
      </c>
    </row>
    <row r="978" spans="1:47" s="2" customFormat="1" ht="11.25">
      <c r="A978" s="36"/>
      <c r="B978" s="37"/>
      <c r="C978" s="38"/>
      <c r="D978" s="188" t="s">
        <v>156</v>
      </c>
      <c r="E978" s="38"/>
      <c r="F978" s="189" t="s">
        <v>1150</v>
      </c>
      <c r="G978" s="38"/>
      <c r="H978" s="38"/>
      <c r="I978" s="190"/>
      <c r="J978" s="38"/>
      <c r="K978" s="38"/>
      <c r="L978" s="41"/>
      <c r="M978" s="191"/>
      <c r="N978" s="192"/>
      <c r="O978" s="66"/>
      <c r="P978" s="66"/>
      <c r="Q978" s="66"/>
      <c r="R978" s="66"/>
      <c r="S978" s="66"/>
      <c r="T978" s="67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T978" s="19" t="s">
        <v>156</v>
      </c>
      <c r="AU978" s="19" t="s">
        <v>85</v>
      </c>
    </row>
    <row r="979" spans="2:63" s="12" customFormat="1" ht="25.9" customHeight="1">
      <c r="B979" s="159"/>
      <c r="C979" s="160"/>
      <c r="D979" s="161" t="s">
        <v>74</v>
      </c>
      <c r="E979" s="162" t="s">
        <v>1151</v>
      </c>
      <c r="F979" s="162" t="s">
        <v>1152</v>
      </c>
      <c r="G979" s="160"/>
      <c r="H979" s="160"/>
      <c r="I979" s="163"/>
      <c r="J979" s="164">
        <f>BK979</f>
        <v>0</v>
      </c>
      <c r="K979" s="160"/>
      <c r="L979" s="165"/>
      <c r="M979" s="166"/>
      <c r="N979" s="167"/>
      <c r="O979" s="167"/>
      <c r="P979" s="168">
        <f>P980+P1011+P1094+P1166+P1175+P1184+P1211+P1239+P1270+P1319+P1445+P1552+P1567</f>
        <v>0</v>
      </c>
      <c r="Q979" s="167"/>
      <c r="R979" s="168">
        <f>R980+R1011+R1094+R1166+R1175+R1184+R1211+R1239+R1270+R1319+R1445+R1552+R1567</f>
        <v>12.1428639288974</v>
      </c>
      <c r="S979" s="167"/>
      <c r="T979" s="169">
        <f>T980+T1011+T1094+T1166+T1175+T1184+T1211+T1239+T1270+T1319+T1445+T1552+T1567</f>
        <v>16.55743989</v>
      </c>
      <c r="AR979" s="170" t="s">
        <v>85</v>
      </c>
      <c r="AT979" s="171" t="s">
        <v>74</v>
      </c>
      <c r="AU979" s="171" t="s">
        <v>75</v>
      </c>
      <c r="AY979" s="170" t="s">
        <v>147</v>
      </c>
      <c r="BK979" s="172">
        <f>BK980+BK1011+BK1094+BK1166+BK1175+BK1184+BK1211+BK1239+BK1270+BK1319+BK1445+BK1552+BK1567</f>
        <v>0</v>
      </c>
    </row>
    <row r="980" spans="2:63" s="12" customFormat="1" ht="22.9" customHeight="1">
      <c r="B980" s="159"/>
      <c r="C980" s="160"/>
      <c r="D980" s="161" t="s">
        <v>74</v>
      </c>
      <c r="E980" s="173" t="s">
        <v>1153</v>
      </c>
      <c r="F980" s="173" t="s">
        <v>1154</v>
      </c>
      <c r="G980" s="160"/>
      <c r="H980" s="160"/>
      <c r="I980" s="163"/>
      <c r="J980" s="174">
        <f>BK980</f>
        <v>0</v>
      </c>
      <c r="K980" s="160"/>
      <c r="L980" s="165"/>
      <c r="M980" s="166"/>
      <c r="N980" s="167"/>
      <c r="O980" s="167"/>
      <c r="P980" s="168">
        <f>SUM(P981:P1010)</f>
        <v>0</v>
      </c>
      <c r="Q980" s="167"/>
      <c r="R980" s="168">
        <f>SUM(R981:R1010)</f>
        <v>0.6328177275</v>
      </c>
      <c r="S980" s="167"/>
      <c r="T980" s="169">
        <f>SUM(T981:T1010)</f>
        <v>0</v>
      </c>
      <c r="AR980" s="170" t="s">
        <v>85</v>
      </c>
      <c r="AT980" s="171" t="s">
        <v>74</v>
      </c>
      <c r="AU980" s="171" t="s">
        <v>83</v>
      </c>
      <c r="AY980" s="170" t="s">
        <v>147</v>
      </c>
      <c r="BK980" s="172">
        <f>SUM(BK981:BK1010)</f>
        <v>0</v>
      </c>
    </row>
    <row r="981" spans="1:65" s="2" customFormat="1" ht="21.75" customHeight="1">
      <c r="A981" s="36"/>
      <c r="B981" s="37"/>
      <c r="C981" s="175" t="s">
        <v>1155</v>
      </c>
      <c r="D981" s="175" t="s">
        <v>149</v>
      </c>
      <c r="E981" s="176" t="s">
        <v>1156</v>
      </c>
      <c r="F981" s="177" t="s">
        <v>1157</v>
      </c>
      <c r="G981" s="178" t="s">
        <v>152</v>
      </c>
      <c r="H981" s="179">
        <v>66.495</v>
      </c>
      <c r="I981" s="180"/>
      <c r="J981" s="181">
        <f>ROUND(I981*H981,2)</f>
        <v>0</v>
      </c>
      <c r="K981" s="177" t="s">
        <v>153</v>
      </c>
      <c r="L981" s="41"/>
      <c r="M981" s="182" t="s">
        <v>21</v>
      </c>
      <c r="N981" s="183" t="s">
        <v>46</v>
      </c>
      <c r="O981" s="66"/>
      <c r="P981" s="184">
        <f>O981*H981</f>
        <v>0</v>
      </c>
      <c r="Q981" s="184">
        <v>0</v>
      </c>
      <c r="R981" s="184">
        <f>Q981*H981</f>
        <v>0</v>
      </c>
      <c r="S981" s="184">
        <v>0</v>
      </c>
      <c r="T981" s="185">
        <f>S981*H981</f>
        <v>0</v>
      </c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R981" s="186" t="s">
        <v>272</v>
      </c>
      <c r="AT981" s="186" t="s">
        <v>149</v>
      </c>
      <c r="AU981" s="186" t="s">
        <v>85</v>
      </c>
      <c r="AY981" s="19" t="s">
        <v>147</v>
      </c>
      <c r="BE981" s="187">
        <f>IF(N981="základní",J981,0)</f>
        <v>0</v>
      </c>
      <c r="BF981" s="187">
        <f>IF(N981="snížená",J981,0)</f>
        <v>0</v>
      </c>
      <c r="BG981" s="187">
        <f>IF(N981="zákl. přenesená",J981,0)</f>
        <v>0</v>
      </c>
      <c r="BH981" s="187">
        <f>IF(N981="sníž. přenesená",J981,0)</f>
        <v>0</v>
      </c>
      <c r="BI981" s="187">
        <f>IF(N981="nulová",J981,0)</f>
        <v>0</v>
      </c>
      <c r="BJ981" s="19" t="s">
        <v>83</v>
      </c>
      <c r="BK981" s="187">
        <f>ROUND(I981*H981,2)</f>
        <v>0</v>
      </c>
      <c r="BL981" s="19" t="s">
        <v>272</v>
      </c>
      <c r="BM981" s="186" t="s">
        <v>1158</v>
      </c>
    </row>
    <row r="982" spans="1:47" s="2" customFormat="1" ht="11.25">
      <c r="A982" s="36"/>
      <c r="B982" s="37"/>
      <c r="C982" s="38"/>
      <c r="D982" s="188" t="s">
        <v>156</v>
      </c>
      <c r="E982" s="38"/>
      <c r="F982" s="189" t="s">
        <v>1159</v>
      </c>
      <c r="G982" s="38"/>
      <c r="H982" s="38"/>
      <c r="I982" s="190"/>
      <c r="J982" s="38"/>
      <c r="K982" s="38"/>
      <c r="L982" s="41"/>
      <c r="M982" s="191"/>
      <c r="N982" s="192"/>
      <c r="O982" s="66"/>
      <c r="P982" s="66"/>
      <c r="Q982" s="66"/>
      <c r="R982" s="66"/>
      <c r="S982" s="66"/>
      <c r="T982" s="67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T982" s="19" t="s">
        <v>156</v>
      </c>
      <c r="AU982" s="19" t="s">
        <v>85</v>
      </c>
    </row>
    <row r="983" spans="2:51" s="13" customFormat="1" ht="11.25">
      <c r="B983" s="193"/>
      <c r="C983" s="194"/>
      <c r="D983" s="195" t="s">
        <v>158</v>
      </c>
      <c r="E983" s="196" t="s">
        <v>21</v>
      </c>
      <c r="F983" s="197" t="s">
        <v>326</v>
      </c>
      <c r="G983" s="194"/>
      <c r="H983" s="196" t="s">
        <v>21</v>
      </c>
      <c r="I983" s="198"/>
      <c r="J983" s="194"/>
      <c r="K983" s="194"/>
      <c r="L983" s="199"/>
      <c r="M983" s="200"/>
      <c r="N983" s="201"/>
      <c r="O983" s="201"/>
      <c r="P983" s="201"/>
      <c r="Q983" s="201"/>
      <c r="R983" s="201"/>
      <c r="S983" s="201"/>
      <c r="T983" s="202"/>
      <c r="AT983" s="203" t="s">
        <v>158</v>
      </c>
      <c r="AU983" s="203" t="s">
        <v>85</v>
      </c>
      <c r="AV983" s="13" t="s">
        <v>83</v>
      </c>
      <c r="AW983" s="13" t="s">
        <v>36</v>
      </c>
      <c r="AX983" s="13" t="s">
        <v>75</v>
      </c>
      <c r="AY983" s="203" t="s">
        <v>147</v>
      </c>
    </row>
    <row r="984" spans="2:51" s="14" customFormat="1" ht="11.25">
      <c r="B984" s="204"/>
      <c r="C984" s="205"/>
      <c r="D984" s="195" t="s">
        <v>158</v>
      </c>
      <c r="E984" s="206" t="s">
        <v>21</v>
      </c>
      <c r="F984" s="207" t="s">
        <v>1160</v>
      </c>
      <c r="G984" s="205"/>
      <c r="H984" s="208">
        <v>66.495</v>
      </c>
      <c r="I984" s="209"/>
      <c r="J984" s="205"/>
      <c r="K984" s="205"/>
      <c r="L984" s="210"/>
      <c r="M984" s="211"/>
      <c r="N984" s="212"/>
      <c r="O984" s="212"/>
      <c r="P984" s="212"/>
      <c r="Q984" s="212"/>
      <c r="R984" s="212"/>
      <c r="S984" s="212"/>
      <c r="T984" s="213"/>
      <c r="AT984" s="214" t="s">
        <v>158</v>
      </c>
      <c r="AU984" s="214" t="s">
        <v>85</v>
      </c>
      <c r="AV984" s="14" t="s">
        <v>85</v>
      </c>
      <c r="AW984" s="14" t="s">
        <v>36</v>
      </c>
      <c r="AX984" s="14" t="s">
        <v>75</v>
      </c>
      <c r="AY984" s="214" t="s">
        <v>147</v>
      </c>
    </row>
    <row r="985" spans="2:51" s="15" customFormat="1" ht="11.25">
      <c r="B985" s="215"/>
      <c r="C985" s="216"/>
      <c r="D985" s="195" t="s">
        <v>158</v>
      </c>
      <c r="E985" s="217" t="s">
        <v>21</v>
      </c>
      <c r="F985" s="218" t="s">
        <v>161</v>
      </c>
      <c r="G985" s="216"/>
      <c r="H985" s="219">
        <v>66.495</v>
      </c>
      <c r="I985" s="220"/>
      <c r="J985" s="216"/>
      <c r="K985" s="216"/>
      <c r="L985" s="221"/>
      <c r="M985" s="222"/>
      <c r="N985" s="223"/>
      <c r="O985" s="223"/>
      <c r="P985" s="223"/>
      <c r="Q985" s="223"/>
      <c r="R985" s="223"/>
      <c r="S985" s="223"/>
      <c r="T985" s="224"/>
      <c r="AT985" s="225" t="s">
        <v>158</v>
      </c>
      <c r="AU985" s="225" t="s">
        <v>85</v>
      </c>
      <c r="AV985" s="15" t="s">
        <v>154</v>
      </c>
      <c r="AW985" s="15" t="s">
        <v>36</v>
      </c>
      <c r="AX985" s="15" t="s">
        <v>83</v>
      </c>
      <c r="AY985" s="225" t="s">
        <v>147</v>
      </c>
    </row>
    <row r="986" spans="1:65" s="2" customFormat="1" ht="16.5" customHeight="1">
      <c r="A986" s="36"/>
      <c r="B986" s="37"/>
      <c r="C986" s="237" t="s">
        <v>1161</v>
      </c>
      <c r="D986" s="237" t="s">
        <v>219</v>
      </c>
      <c r="E986" s="238" t="s">
        <v>1162</v>
      </c>
      <c r="F986" s="239" t="s">
        <v>1163</v>
      </c>
      <c r="G986" s="240" t="s">
        <v>222</v>
      </c>
      <c r="H986" s="241">
        <v>0.022</v>
      </c>
      <c r="I986" s="242"/>
      <c r="J986" s="243">
        <f>ROUND(I986*H986,2)</f>
        <v>0</v>
      </c>
      <c r="K986" s="239" t="s">
        <v>153</v>
      </c>
      <c r="L986" s="244"/>
      <c r="M986" s="245" t="s">
        <v>21</v>
      </c>
      <c r="N986" s="246" t="s">
        <v>46</v>
      </c>
      <c r="O986" s="66"/>
      <c r="P986" s="184">
        <f>O986*H986</f>
        <v>0</v>
      </c>
      <c r="Q986" s="184">
        <v>1</v>
      </c>
      <c r="R986" s="184">
        <f>Q986*H986</f>
        <v>0.022</v>
      </c>
      <c r="S986" s="184">
        <v>0</v>
      </c>
      <c r="T986" s="185">
        <f>S986*H986</f>
        <v>0</v>
      </c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R986" s="186" t="s">
        <v>384</v>
      </c>
      <c r="AT986" s="186" t="s">
        <v>219</v>
      </c>
      <c r="AU986" s="186" t="s">
        <v>85</v>
      </c>
      <c r="AY986" s="19" t="s">
        <v>147</v>
      </c>
      <c r="BE986" s="187">
        <f>IF(N986="základní",J986,0)</f>
        <v>0</v>
      </c>
      <c r="BF986" s="187">
        <f>IF(N986="snížená",J986,0)</f>
        <v>0</v>
      </c>
      <c r="BG986" s="187">
        <f>IF(N986="zákl. přenesená",J986,0)</f>
        <v>0</v>
      </c>
      <c r="BH986" s="187">
        <f>IF(N986="sníž. přenesená",J986,0)</f>
        <v>0</v>
      </c>
      <c r="BI986" s="187">
        <f>IF(N986="nulová",J986,0)</f>
        <v>0</v>
      </c>
      <c r="BJ986" s="19" t="s">
        <v>83</v>
      </c>
      <c r="BK986" s="187">
        <f>ROUND(I986*H986,2)</f>
        <v>0</v>
      </c>
      <c r="BL986" s="19" t="s">
        <v>272</v>
      </c>
      <c r="BM986" s="186" t="s">
        <v>1164</v>
      </c>
    </row>
    <row r="987" spans="2:51" s="14" customFormat="1" ht="11.25">
      <c r="B987" s="204"/>
      <c r="C987" s="205"/>
      <c r="D987" s="195" t="s">
        <v>158</v>
      </c>
      <c r="E987" s="205"/>
      <c r="F987" s="207" t="s">
        <v>1165</v>
      </c>
      <c r="G987" s="205"/>
      <c r="H987" s="208">
        <v>0.022</v>
      </c>
      <c r="I987" s="209"/>
      <c r="J987" s="205"/>
      <c r="K987" s="205"/>
      <c r="L987" s="210"/>
      <c r="M987" s="211"/>
      <c r="N987" s="212"/>
      <c r="O987" s="212"/>
      <c r="P987" s="212"/>
      <c r="Q987" s="212"/>
      <c r="R987" s="212"/>
      <c r="S987" s="212"/>
      <c r="T987" s="213"/>
      <c r="AT987" s="214" t="s">
        <v>158</v>
      </c>
      <c r="AU987" s="214" t="s">
        <v>85</v>
      </c>
      <c r="AV987" s="14" t="s">
        <v>85</v>
      </c>
      <c r="AW987" s="14" t="s">
        <v>4</v>
      </c>
      <c r="AX987" s="14" t="s">
        <v>83</v>
      </c>
      <c r="AY987" s="214" t="s">
        <v>147</v>
      </c>
    </row>
    <row r="988" spans="1:65" s="2" customFormat="1" ht="21.75" customHeight="1">
      <c r="A988" s="36"/>
      <c r="B988" s="37"/>
      <c r="C988" s="175" t="s">
        <v>1166</v>
      </c>
      <c r="D988" s="175" t="s">
        <v>149</v>
      </c>
      <c r="E988" s="176" t="s">
        <v>1167</v>
      </c>
      <c r="F988" s="177" t="s">
        <v>1168</v>
      </c>
      <c r="G988" s="178" t="s">
        <v>152</v>
      </c>
      <c r="H988" s="179">
        <v>22.575</v>
      </c>
      <c r="I988" s="180"/>
      <c r="J988" s="181">
        <f>ROUND(I988*H988,2)</f>
        <v>0</v>
      </c>
      <c r="K988" s="177" t="s">
        <v>153</v>
      </c>
      <c r="L988" s="41"/>
      <c r="M988" s="182" t="s">
        <v>21</v>
      </c>
      <c r="N988" s="183" t="s">
        <v>46</v>
      </c>
      <c r="O988" s="66"/>
      <c r="P988" s="184">
        <f>O988*H988</f>
        <v>0</v>
      </c>
      <c r="Q988" s="184">
        <v>0</v>
      </c>
      <c r="R988" s="184">
        <f>Q988*H988</f>
        <v>0</v>
      </c>
      <c r="S988" s="184">
        <v>0</v>
      </c>
      <c r="T988" s="185">
        <f>S988*H988</f>
        <v>0</v>
      </c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R988" s="186" t="s">
        <v>272</v>
      </c>
      <c r="AT988" s="186" t="s">
        <v>149</v>
      </c>
      <c r="AU988" s="186" t="s">
        <v>85</v>
      </c>
      <c r="AY988" s="19" t="s">
        <v>147</v>
      </c>
      <c r="BE988" s="187">
        <f>IF(N988="základní",J988,0)</f>
        <v>0</v>
      </c>
      <c r="BF988" s="187">
        <f>IF(N988="snížená",J988,0)</f>
        <v>0</v>
      </c>
      <c r="BG988" s="187">
        <f>IF(N988="zákl. přenesená",J988,0)</f>
        <v>0</v>
      </c>
      <c r="BH988" s="187">
        <f>IF(N988="sníž. přenesená",J988,0)</f>
        <v>0</v>
      </c>
      <c r="BI988" s="187">
        <f>IF(N988="nulová",J988,0)</f>
        <v>0</v>
      </c>
      <c r="BJ988" s="19" t="s">
        <v>83</v>
      </c>
      <c r="BK988" s="187">
        <f>ROUND(I988*H988,2)</f>
        <v>0</v>
      </c>
      <c r="BL988" s="19" t="s">
        <v>272</v>
      </c>
      <c r="BM988" s="186" t="s">
        <v>1169</v>
      </c>
    </row>
    <row r="989" spans="1:47" s="2" customFormat="1" ht="11.25">
      <c r="A989" s="36"/>
      <c r="B989" s="37"/>
      <c r="C989" s="38"/>
      <c r="D989" s="188" t="s">
        <v>156</v>
      </c>
      <c r="E989" s="38"/>
      <c r="F989" s="189" t="s">
        <v>1170</v>
      </c>
      <c r="G989" s="38"/>
      <c r="H989" s="38"/>
      <c r="I989" s="190"/>
      <c r="J989" s="38"/>
      <c r="K989" s="38"/>
      <c r="L989" s="41"/>
      <c r="M989" s="191"/>
      <c r="N989" s="192"/>
      <c r="O989" s="66"/>
      <c r="P989" s="66"/>
      <c r="Q989" s="66"/>
      <c r="R989" s="66"/>
      <c r="S989" s="66"/>
      <c r="T989" s="67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T989" s="19" t="s">
        <v>156</v>
      </c>
      <c r="AU989" s="19" t="s">
        <v>85</v>
      </c>
    </row>
    <row r="990" spans="2:51" s="13" customFormat="1" ht="11.25">
      <c r="B990" s="193"/>
      <c r="C990" s="194"/>
      <c r="D990" s="195" t="s">
        <v>158</v>
      </c>
      <c r="E990" s="196" t="s">
        <v>21</v>
      </c>
      <c r="F990" s="197" t="s">
        <v>1171</v>
      </c>
      <c r="G990" s="194"/>
      <c r="H990" s="196" t="s">
        <v>21</v>
      </c>
      <c r="I990" s="198"/>
      <c r="J990" s="194"/>
      <c r="K990" s="194"/>
      <c r="L990" s="199"/>
      <c r="M990" s="200"/>
      <c r="N990" s="201"/>
      <c r="O990" s="201"/>
      <c r="P990" s="201"/>
      <c r="Q990" s="201"/>
      <c r="R990" s="201"/>
      <c r="S990" s="201"/>
      <c r="T990" s="202"/>
      <c r="AT990" s="203" t="s">
        <v>158</v>
      </c>
      <c r="AU990" s="203" t="s">
        <v>85</v>
      </c>
      <c r="AV990" s="13" t="s">
        <v>83</v>
      </c>
      <c r="AW990" s="13" t="s">
        <v>36</v>
      </c>
      <c r="AX990" s="13" t="s">
        <v>75</v>
      </c>
      <c r="AY990" s="203" t="s">
        <v>147</v>
      </c>
    </row>
    <row r="991" spans="2:51" s="14" customFormat="1" ht="11.25">
      <c r="B991" s="204"/>
      <c r="C991" s="205"/>
      <c r="D991" s="195" t="s">
        <v>158</v>
      </c>
      <c r="E991" s="206" t="s">
        <v>21</v>
      </c>
      <c r="F991" s="207" t="s">
        <v>1172</v>
      </c>
      <c r="G991" s="205"/>
      <c r="H991" s="208">
        <v>15.062</v>
      </c>
      <c r="I991" s="209"/>
      <c r="J991" s="205"/>
      <c r="K991" s="205"/>
      <c r="L991" s="210"/>
      <c r="M991" s="211"/>
      <c r="N991" s="212"/>
      <c r="O991" s="212"/>
      <c r="P991" s="212"/>
      <c r="Q991" s="212"/>
      <c r="R991" s="212"/>
      <c r="S991" s="212"/>
      <c r="T991" s="213"/>
      <c r="AT991" s="214" t="s">
        <v>158</v>
      </c>
      <c r="AU991" s="214" t="s">
        <v>85</v>
      </c>
      <c r="AV991" s="14" t="s">
        <v>85</v>
      </c>
      <c r="AW991" s="14" t="s">
        <v>36</v>
      </c>
      <c r="AX991" s="14" t="s">
        <v>75</v>
      </c>
      <c r="AY991" s="214" t="s">
        <v>147</v>
      </c>
    </row>
    <row r="992" spans="2:51" s="14" customFormat="1" ht="11.25">
      <c r="B992" s="204"/>
      <c r="C992" s="205"/>
      <c r="D992" s="195" t="s">
        <v>158</v>
      </c>
      <c r="E992" s="206" t="s">
        <v>21</v>
      </c>
      <c r="F992" s="207" t="s">
        <v>1173</v>
      </c>
      <c r="G992" s="205"/>
      <c r="H992" s="208">
        <v>7.513</v>
      </c>
      <c r="I992" s="209"/>
      <c r="J992" s="205"/>
      <c r="K992" s="205"/>
      <c r="L992" s="210"/>
      <c r="M992" s="211"/>
      <c r="N992" s="212"/>
      <c r="O992" s="212"/>
      <c r="P992" s="212"/>
      <c r="Q992" s="212"/>
      <c r="R992" s="212"/>
      <c r="S992" s="212"/>
      <c r="T992" s="213"/>
      <c r="AT992" s="214" t="s">
        <v>158</v>
      </c>
      <c r="AU992" s="214" t="s">
        <v>85</v>
      </c>
      <c r="AV992" s="14" t="s">
        <v>85</v>
      </c>
      <c r="AW992" s="14" t="s">
        <v>36</v>
      </c>
      <c r="AX992" s="14" t="s">
        <v>75</v>
      </c>
      <c r="AY992" s="214" t="s">
        <v>147</v>
      </c>
    </row>
    <row r="993" spans="2:51" s="15" customFormat="1" ht="11.25">
      <c r="B993" s="215"/>
      <c r="C993" s="216"/>
      <c r="D993" s="195" t="s">
        <v>158</v>
      </c>
      <c r="E993" s="217" t="s">
        <v>21</v>
      </c>
      <c r="F993" s="218" t="s">
        <v>161</v>
      </c>
      <c r="G993" s="216"/>
      <c r="H993" s="219">
        <v>22.575</v>
      </c>
      <c r="I993" s="220"/>
      <c r="J993" s="216"/>
      <c r="K993" s="216"/>
      <c r="L993" s="221"/>
      <c r="M993" s="222"/>
      <c r="N993" s="223"/>
      <c r="O993" s="223"/>
      <c r="P993" s="223"/>
      <c r="Q993" s="223"/>
      <c r="R993" s="223"/>
      <c r="S993" s="223"/>
      <c r="T993" s="224"/>
      <c r="AT993" s="225" t="s">
        <v>158</v>
      </c>
      <c r="AU993" s="225" t="s">
        <v>85</v>
      </c>
      <c r="AV993" s="15" t="s">
        <v>154</v>
      </c>
      <c r="AW993" s="15" t="s">
        <v>36</v>
      </c>
      <c r="AX993" s="15" t="s">
        <v>83</v>
      </c>
      <c r="AY993" s="225" t="s">
        <v>147</v>
      </c>
    </row>
    <row r="994" spans="1:65" s="2" customFormat="1" ht="16.5" customHeight="1">
      <c r="A994" s="36"/>
      <c r="B994" s="37"/>
      <c r="C994" s="237" t="s">
        <v>1174</v>
      </c>
      <c r="D994" s="237" t="s">
        <v>219</v>
      </c>
      <c r="E994" s="238" t="s">
        <v>1162</v>
      </c>
      <c r="F994" s="239" t="s">
        <v>1163</v>
      </c>
      <c r="G994" s="240" t="s">
        <v>222</v>
      </c>
      <c r="H994" s="241">
        <v>0.008</v>
      </c>
      <c r="I994" s="242"/>
      <c r="J994" s="243">
        <f>ROUND(I994*H994,2)</f>
        <v>0</v>
      </c>
      <c r="K994" s="239" t="s">
        <v>153</v>
      </c>
      <c r="L994" s="244"/>
      <c r="M994" s="245" t="s">
        <v>21</v>
      </c>
      <c r="N994" s="246" t="s">
        <v>46</v>
      </c>
      <c r="O994" s="66"/>
      <c r="P994" s="184">
        <f>O994*H994</f>
        <v>0</v>
      </c>
      <c r="Q994" s="184">
        <v>1</v>
      </c>
      <c r="R994" s="184">
        <f>Q994*H994</f>
        <v>0.008</v>
      </c>
      <c r="S994" s="184">
        <v>0</v>
      </c>
      <c r="T994" s="185">
        <f>S994*H994</f>
        <v>0</v>
      </c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R994" s="186" t="s">
        <v>384</v>
      </c>
      <c r="AT994" s="186" t="s">
        <v>219</v>
      </c>
      <c r="AU994" s="186" t="s">
        <v>85</v>
      </c>
      <c r="AY994" s="19" t="s">
        <v>147</v>
      </c>
      <c r="BE994" s="187">
        <f>IF(N994="základní",J994,0)</f>
        <v>0</v>
      </c>
      <c r="BF994" s="187">
        <f>IF(N994="snížená",J994,0)</f>
        <v>0</v>
      </c>
      <c r="BG994" s="187">
        <f>IF(N994="zákl. přenesená",J994,0)</f>
        <v>0</v>
      </c>
      <c r="BH994" s="187">
        <f>IF(N994="sníž. přenesená",J994,0)</f>
        <v>0</v>
      </c>
      <c r="BI994" s="187">
        <f>IF(N994="nulová",J994,0)</f>
        <v>0</v>
      </c>
      <c r="BJ994" s="19" t="s">
        <v>83</v>
      </c>
      <c r="BK994" s="187">
        <f>ROUND(I994*H994,2)</f>
        <v>0</v>
      </c>
      <c r="BL994" s="19" t="s">
        <v>272</v>
      </c>
      <c r="BM994" s="186" t="s">
        <v>1175</v>
      </c>
    </row>
    <row r="995" spans="2:51" s="14" customFormat="1" ht="11.25">
      <c r="B995" s="204"/>
      <c r="C995" s="205"/>
      <c r="D995" s="195" t="s">
        <v>158</v>
      </c>
      <c r="E995" s="205"/>
      <c r="F995" s="207" t="s">
        <v>1176</v>
      </c>
      <c r="G995" s="205"/>
      <c r="H995" s="208">
        <v>0.008</v>
      </c>
      <c r="I995" s="209"/>
      <c r="J995" s="205"/>
      <c r="K995" s="205"/>
      <c r="L995" s="210"/>
      <c r="M995" s="211"/>
      <c r="N995" s="212"/>
      <c r="O995" s="212"/>
      <c r="P995" s="212"/>
      <c r="Q995" s="212"/>
      <c r="R995" s="212"/>
      <c r="S995" s="212"/>
      <c r="T995" s="213"/>
      <c r="AT995" s="214" t="s">
        <v>158</v>
      </c>
      <c r="AU995" s="214" t="s">
        <v>85</v>
      </c>
      <c r="AV995" s="14" t="s">
        <v>85</v>
      </c>
      <c r="AW995" s="14" t="s">
        <v>4</v>
      </c>
      <c r="AX995" s="14" t="s">
        <v>83</v>
      </c>
      <c r="AY995" s="214" t="s">
        <v>147</v>
      </c>
    </row>
    <row r="996" spans="1:65" s="2" customFormat="1" ht="16.5" customHeight="1">
      <c r="A996" s="36"/>
      <c r="B996" s="37"/>
      <c r="C996" s="175" t="s">
        <v>1177</v>
      </c>
      <c r="D996" s="175" t="s">
        <v>149</v>
      </c>
      <c r="E996" s="176" t="s">
        <v>1178</v>
      </c>
      <c r="F996" s="177" t="s">
        <v>1179</v>
      </c>
      <c r="G996" s="178" t="s">
        <v>152</v>
      </c>
      <c r="H996" s="179">
        <v>66.495</v>
      </c>
      <c r="I996" s="180"/>
      <c r="J996" s="181">
        <f>ROUND(I996*H996,2)</f>
        <v>0</v>
      </c>
      <c r="K996" s="177" t="s">
        <v>153</v>
      </c>
      <c r="L996" s="41"/>
      <c r="M996" s="182" t="s">
        <v>21</v>
      </c>
      <c r="N996" s="183" t="s">
        <v>46</v>
      </c>
      <c r="O996" s="66"/>
      <c r="P996" s="184">
        <f>O996*H996</f>
        <v>0</v>
      </c>
      <c r="Q996" s="184">
        <v>0.00039825</v>
      </c>
      <c r="R996" s="184">
        <f>Q996*H996</f>
        <v>0.02648163375</v>
      </c>
      <c r="S996" s="184">
        <v>0</v>
      </c>
      <c r="T996" s="185">
        <f>S996*H996</f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186" t="s">
        <v>272</v>
      </c>
      <c r="AT996" s="186" t="s">
        <v>149</v>
      </c>
      <c r="AU996" s="186" t="s">
        <v>85</v>
      </c>
      <c r="AY996" s="19" t="s">
        <v>147</v>
      </c>
      <c r="BE996" s="187">
        <f>IF(N996="základní",J996,0)</f>
        <v>0</v>
      </c>
      <c r="BF996" s="187">
        <f>IF(N996="snížená",J996,0)</f>
        <v>0</v>
      </c>
      <c r="BG996" s="187">
        <f>IF(N996="zákl. přenesená",J996,0)</f>
        <v>0</v>
      </c>
      <c r="BH996" s="187">
        <f>IF(N996="sníž. přenesená",J996,0)</f>
        <v>0</v>
      </c>
      <c r="BI996" s="187">
        <f>IF(N996="nulová",J996,0)</f>
        <v>0</v>
      </c>
      <c r="BJ996" s="19" t="s">
        <v>83</v>
      </c>
      <c r="BK996" s="187">
        <f>ROUND(I996*H996,2)</f>
        <v>0</v>
      </c>
      <c r="BL996" s="19" t="s">
        <v>272</v>
      </c>
      <c r="BM996" s="186" t="s">
        <v>1180</v>
      </c>
    </row>
    <row r="997" spans="1:47" s="2" customFormat="1" ht="11.25">
      <c r="A997" s="36"/>
      <c r="B997" s="37"/>
      <c r="C997" s="38"/>
      <c r="D997" s="188" t="s">
        <v>156</v>
      </c>
      <c r="E997" s="38"/>
      <c r="F997" s="189" t="s">
        <v>1181</v>
      </c>
      <c r="G997" s="38"/>
      <c r="H997" s="38"/>
      <c r="I997" s="190"/>
      <c r="J997" s="38"/>
      <c r="K997" s="38"/>
      <c r="L997" s="41"/>
      <c r="M997" s="191"/>
      <c r="N997" s="192"/>
      <c r="O997" s="66"/>
      <c r="P997" s="66"/>
      <c r="Q997" s="66"/>
      <c r="R997" s="66"/>
      <c r="S997" s="66"/>
      <c r="T997" s="67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T997" s="19" t="s">
        <v>156</v>
      </c>
      <c r="AU997" s="19" t="s">
        <v>85</v>
      </c>
    </row>
    <row r="998" spans="2:51" s="13" customFormat="1" ht="11.25">
      <c r="B998" s="193"/>
      <c r="C998" s="194"/>
      <c r="D998" s="195" t="s">
        <v>158</v>
      </c>
      <c r="E998" s="196" t="s">
        <v>21</v>
      </c>
      <c r="F998" s="197" t="s">
        <v>326</v>
      </c>
      <c r="G998" s="194"/>
      <c r="H998" s="196" t="s">
        <v>21</v>
      </c>
      <c r="I998" s="198"/>
      <c r="J998" s="194"/>
      <c r="K998" s="194"/>
      <c r="L998" s="199"/>
      <c r="M998" s="200"/>
      <c r="N998" s="201"/>
      <c r="O998" s="201"/>
      <c r="P998" s="201"/>
      <c r="Q998" s="201"/>
      <c r="R998" s="201"/>
      <c r="S998" s="201"/>
      <c r="T998" s="202"/>
      <c r="AT998" s="203" t="s">
        <v>158</v>
      </c>
      <c r="AU998" s="203" t="s">
        <v>85</v>
      </c>
      <c r="AV998" s="13" t="s">
        <v>83</v>
      </c>
      <c r="AW998" s="13" t="s">
        <v>36</v>
      </c>
      <c r="AX998" s="13" t="s">
        <v>75</v>
      </c>
      <c r="AY998" s="203" t="s">
        <v>147</v>
      </c>
    </row>
    <row r="999" spans="2:51" s="14" customFormat="1" ht="11.25">
      <c r="B999" s="204"/>
      <c r="C999" s="205"/>
      <c r="D999" s="195" t="s">
        <v>158</v>
      </c>
      <c r="E999" s="206" t="s">
        <v>21</v>
      </c>
      <c r="F999" s="207" t="s">
        <v>1160</v>
      </c>
      <c r="G999" s="205"/>
      <c r="H999" s="208">
        <v>66.495</v>
      </c>
      <c r="I999" s="209"/>
      <c r="J999" s="205"/>
      <c r="K999" s="205"/>
      <c r="L999" s="210"/>
      <c r="M999" s="211"/>
      <c r="N999" s="212"/>
      <c r="O999" s="212"/>
      <c r="P999" s="212"/>
      <c r="Q999" s="212"/>
      <c r="R999" s="212"/>
      <c r="S999" s="212"/>
      <c r="T999" s="213"/>
      <c r="AT999" s="214" t="s">
        <v>158</v>
      </c>
      <c r="AU999" s="214" t="s">
        <v>85</v>
      </c>
      <c r="AV999" s="14" t="s">
        <v>85</v>
      </c>
      <c r="AW999" s="14" t="s">
        <v>36</v>
      </c>
      <c r="AX999" s="14" t="s">
        <v>75</v>
      </c>
      <c r="AY999" s="214" t="s">
        <v>147</v>
      </c>
    </row>
    <row r="1000" spans="2:51" s="15" customFormat="1" ht="11.25">
      <c r="B1000" s="215"/>
      <c r="C1000" s="216"/>
      <c r="D1000" s="195" t="s">
        <v>158</v>
      </c>
      <c r="E1000" s="217" t="s">
        <v>21</v>
      </c>
      <c r="F1000" s="218" t="s">
        <v>161</v>
      </c>
      <c r="G1000" s="216"/>
      <c r="H1000" s="219">
        <v>66.495</v>
      </c>
      <c r="I1000" s="220"/>
      <c r="J1000" s="216"/>
      <c r="K1000" s="216"/>
      <c r="L1000" s="221"/>
      <c r="M1000" s="222"/>
      <c r="N1000" s="223"/>
      <c r="O1000" s="223"/>
      <c r="P1000" s="223"/>
      <c r="Q1000" s="223"/>
      <c r="R1000" s="223"/>
      <c r="S1000" s="223"/>
      <c r="T1000" s="224"/>
      <c r="AT1000" s="225" t="s">
        <v>158</v>
      </c>
      <c r="AU1000" s="225" t="s">
        <v>85</v>
      </c>
      <c r="AV1000" s="15" t="s">
        <v>154</v>
      </c>
      <c r="AW1000" s="15" t="s">
        <v>36</v>
      </c>
      <c r="AX1000" s="15" t="s">
        <v>83</v>
      </c>
      <c r="AY1000" s="225" t="s">
        <v>147</v>
      </c>
    </row>
    <row r="1001" spans="1:65" s="2" customFormat="1" ht="24.2" customHeight="1">
      <c r="A1001" s="36"/>
      <c r="B1001" s="37"/>
      <c r="C1001" s="237" t="s">
        <v>1182</v>
      </c>
      <c r="D1001" s="237" t="s">
        <v>219</v>
      </c>
      <c r="E1001" s="238" t="s">
        <v>1183</v>
      </c>
      <c r="F1001" s="239" t="s">
        <v>1184</v>
      </c>
      <c r="G1001" s="240" t="s">
        <v>152</v>
      </c>
      <c r="H1001" s="241">
        <v>77.5</v>
      </c>
      <c r="I1001" s="242"/>
      <c r="J1001" s="243">
        <f>ROUND(I1001*H1001,2)</f>
        <v>0</v>
      </c>
      <c r="K1001" s="239" t="s">
        <v>153</v>
      </c>
      <c r="L1001" s="244"/>
      <c r="M1001" s="245" t="s">
        <v>21</v>
      </c>
      <c r="N1001" s="246" t="s">
        <v>46</v>
      </c>
      <c r="O1001" s="66"/>
      <c r="P1001" s="184">
        <f>O1001*H1001</f>
        <v>0</v>
      </c>
      <c r="Q1001" s="184">
        <v>0.0054</v>
      </c>
      <c r="R1001" s="184">
        <f>Q1001*H1001</f>
        <v>0.41850000000000004</v>
      </c>
      <c r="S1001" s="184">
        <v>0</v>
      </c>
      <c r="T1001" s="185">
        <f>S1001*H1001</f>
        <v>0</v>
      </c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R1001" s="186" t="s">
        <v>384</v>
      </c>
      <c r="AT1001" s="186" t="s">
        <v>219</v>
      </c>
      <c r="AU1001" s="186" t="s">
        <v>85</v>
      </c>
      <c r="AY1001" s="19" t="s">
        <v>147</v>
      </c>
      <c r="BE1001" s="187">
        <f>IF(N1001="základní",J1001,0)</f>
        <v>0</v>
      </c>
      <c r="BF1001" s="187">
        <f>IF(N1001="snížená",J1001,0)</f>
        <v>0</v>
      </c>
      <c r="BG1001" s="187">
        <f>IF(N1001="zákl. přenesená",J1001,0)</f>
        <v>0</v>
      </c>
      <c r="BH1001" s="187">
        <f>IF(N1001="sníž. přenesená",J1001,0)</f>
        <v>0</v>
      </c>
      <c r="BI1001" s="187">
        <f>IF(N1001="nulová",J1001,0)</f>
        <v>0</v>
      </c>
      <c r="BJ1001" s="19" t="s">
        <v>83</v>
      </c>
      <c r="BK1001" s="187">
        <f>ROUND(I1001*H1001,2)</f>
        <v>0</v>
      </c>
      <c r="BL1001" s="19" t="s">
        <v>272</v>
      </c>
      <c r="BM1001" s="186" t="s">
        <v>1185</v>
      </c>
    </row>
    <row r="1002" spans="2:51" s="14" customFormat="1" ht="11.25">
      <c r="B1002" s="204"/>
      <c r="C1002" s="205"/>
      <c r="D1002" s="195" t="s">
        <v>158</v>
      </c>
      <c r="E1002" s="205"/>
      <c r="F1002" s="207" t="s">
        <v>1186</v>
      </c>
      <c r="G1002" s="205"/>
      <c r="H1002" s="208">
        <v>77.5</v>
      </c>
      <c r="I1002" s="209"/>
      <c r="J1002" s="205"/>
      <c r="K1002" s="205"/>
      <c r="L1002" s="210"/>
      <c r="M1002" s="211"/>
      <c r="N1002" s="212"/>
      <c r="O1002" s="212"/>
      <c r="P1002" s="212"/>
      <c r="Q1002" s="212"/>
      <c r="R1002" s="212"/>
      <c r="S1002" s="212"/>
      <c r="T1002" s="213"/>
      <c r="AT1002" s="214" t="s">
        <v>158</v>
      </c>
      <c r="AU1002" s="214" t="s">
        <v>85</v>
      </c>
      <c r="AV1002" s="14" t="s">
        <v>85</v>
      </c>
      <c r="AW1002" s="14" t="s">
        <v>4</v>
      </c>
      <c r="AX1002" s="14" t="s">
        <v>83</v>
      </c>
      <c r="AY1002" s="214" t="s">
        <v>147</v>
      </c>
    </row>
    <row r="1003" spans="1:65" s="2" customFormat="1" ht="16.5" customHeight="1">
      <c r="A1003" s="36"/>
      <c r="B1003" s="37"/>
      <c r="C1003" s="175" t="s">
        <v>1187</v>
      </c>
      <c r="D1003" s="175" t="s">
        <v>149</v>
      </c>
      <c r="E1003" s="176" t="s">
        <v>1188</v>
      </c>
      <c r="F1003" s="177" t="s">
        <v>1189</v>
      </c>
      <c r="G1003" s="178" t="s">
        <v>152</v>
      </c>
      <c r="H1003" s="179">
        <v>22.575</v>
      </c>
      <c r="I1003" s="180"/>
      <c r="J1003" s="181">
        <f>ROUND(I1003*H1003,2)</f>
        <v>0</v>
      </c>
      <c r="K1003" s="177" t="s">
        <v>153</v>
      </c>
      <c r="L1003" s="41"/>
      <c r="M1003" s="182" t="s">
        <v>21</v>
      </c>
      <c r="N1003" s="183" t="s">
        <v>46</v>
      </c>
      <c r="O1003" s="66"/>
      <c r="P1003" s="184">
        <f>O1003*H1003</f>
        <v>0</v>
      </c>
      <c r="Q1003" s="184">
        <v>0.00039825</v>
      </c>
      <c r="R1003" s="184">
        <f>Q1003*H1003</f>
        <v>0.00899049375</v>
      </c>
      <c r="S1003" s="184">
        <v>0</v>
      </c>
      <c r="T1003" s="185">
        <f>S1003*H1003</f>
        <v>0</v>
      </c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R1003" s="186" t="s">
        <v>272</v>
      </c>
      <c r="AT1003" s="186" t="s">
        <v>149</v>
      </c>
      <c r="AU1003" s="186" t="s">
        <v>85</v>
      </c>
      <c r="AY1003" s="19" t="s">
        <v>147</v>
      </c>
      <c r="BE1003" s="187">
        <f>IF(N1003="základní",J1003,0)</f>
        <v>0</v>
      </c>
      <c r="BF1003" s="187">
        <f>IF(N1003="snížená",J1003,0)</f>
        <v>0</v>
      </c>
      <c r="BG1003" s="187">
        <f>IF(N1003="zákl. přenesená",J1003,0)</f>
        <v>0</v>
      </c>
      <c r="BH1003" s="187">
        <f>IF(N1003="sníž. přenesená",J1003,0)</f>
        <v>0</v>
      </c>
      <c r="BI1003" s="187">
        <f>IF(N1003="nulová",J1003,0)</f>
        <v>0</v>
      </c>
      <c r="BJ1003" s="19" t="s">
        <v>83</v>
      </c>
      <c r="BK1003" s="187">
        <f>ROUND(I1003*H1003,2)</f>
        <v>0</v>
      </c>
      <c r="BL1003" s="19" t="s">
        <v>272</v>
      </c>
      <c r="BM1003" s="186" t="s">
        <v>1190</v>
      </c>
    </row>
    <row r="1004" spans="1:47" s="2" customFormat="1" ht="11.25">
      <c r="A1004" s="36"/>
      <c r="B1004" s="37"/>
      <c r="C1004" s="38"/>
      <c r="D1004" s="188" t="s">
        <v>156</v>
      </c>
      <c r="E1004" s="38"/>
      <c r="F1004" s="189" t="s">
        <v>1191</v>
      </c>
      <c r="G1004" s="38"/>
      <c r="H1004" s="38"/>
      <c r="I1004" s="190"/>
      <c r="J1004" s="38"/>
      <c r="K1004" s="38"/>
      <c r="L1004" s="41"/>
      <c r="M1004" s="191"/>
      <c r="N1004" s="192"/>
      <c r="O1004" s="66"/>
      <c r="P1004" s="66"/>
      <c r="Q1004" s="66"/>
      <c r="R1004" s="66"/>
      <c r="S1004" s="66"/>
      <c r="T1004" s="67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T1004" s="19" t="s">
        <v>156</v>
      </c>
      <c r="AU1004" s="19" t="s">
        <v>85</v>
      </c>
    </row>
    <row r="1005" spans="2:51" s="14" customFormat="1" ht="11.25">
      <c r="B1005" s="204"/>
      <c r="C1005" s="205"/>
      <c r="D1005" s="195" t="s">
        <v>158</v>
      </c>
      <c r="E1005" s="206" t="s">
        <v>21</v>
      </c>
      <c r="F1005" s="207" t="s">
        <v>1192</v>
      </c>
      <c r="G1005" s="205"/>
      <c r="H1005" s="208">
        <v>22.575</v>
      </c>
      <c r="I1005" s="209"/>
      <c r="J1005" s="205"/>
      <c r="K1005" s="205"/>
      <c r="L1005" s="210"/>
      <c r="M1005" s="211"/>
      <c r="N1005" s="212"/>
      <c r="O1005" s="212"/>
      <c r="P1005" s="212"/>
      <c r="Q1005" s="212"/>
      <c r="R1005" s="212"/>
      <c r="S1005" s="212"/>
      <c r="T1005" s="213"/>
      <c r="AT1005" s="214" t="s">
        <v>158</v>
      </c>
      <c r="AU1005" s="214" t="s">
        <v>85</v>
      </c>
      <c r="AV1005" s="14" t="s">
        <v>85</v>
      </c>
      <c r="AW1005" s="14" t="s">
        <v>36</v>
      </c>
      <c r="AX1005" s="14" t="s">
        <v>75</v>
      </c>
      <c r="AY1005" s="214" t="s">
        <v>147</v>
      </c>
    </row>
    <row r="1006" spans="2:51" s="15" customFormat="1" ht="11.25">
      <c r="B1006" s="215"/>
      <c r="C1006" s="216"/>
      <c r="D1006" s="195" t="s">
        <v>158</v>
      </c>
      <c r="E1006" s="217" t="s">
        <v>21</v>
      </c>
      <c r="F1006" s="218" t="s">
        <v>161</v>
      </c>
      <c r="G1006" s="216"/>
      <c r="H1006" s="219">
        <v>22.575</v>
      </c>
      <c r="I1006" s="220"/>
      <c r="J1006" s="216"/>
      <c r="K1006" s="216"/>
      <c r="L1006" s="221"/>
      <c r="M1006" s="222"/>
      <c r="N1006" s="223"/>
      <c r="O1006" s="223"/>
      <c r="P1006" s="223"/>
      <c r="Q1006" s="223"/>
      <c r="R1006" s="223"/>
      <c r="S1006" s="223"/>
      <c r="T1006" s="224"/>
      <c r="AT1006" s="225" t="s">
        <v>158</v>
      </c>
      <c r="AU1006" s="225" t="s">
        <v>85</v>
      </c>
      <c r="AV1006" s="15" t="s">
        <v>154</v>
      </c>
      <c r="AW1006" s="15" t="s">
        <v>36</v>
      </c>
      <c r="AX1006" s="15" t="s">
        <v>83</v>
      </c>
      <c r="AY1006" s="225" t="s">
        <v>147</v>
      </c>
    </row>
    <row r="1007" spans="1:65" s="2" customFormat="1" ht="24.2" customHeight="1">
      <c r="A1007" s="36"/>
      <c r="B1007" s="37"/>
      <c r="C1007" s="237" t="s">
        <v>1193</v>
      </c>
      <c r="D1007" s="237" t="s">
        <v>219</v>
      </c>
      <c r="E1007" s="238" t="s">
        <v>1183</v>
      </c>
      <c r="F1007" s="239" t="s">
        <v>1184</v>
      </c>
      <c r="G1007" s="240" t="s">
        <v>152</v>
      </c>
      <c r="H1007" s="241">
        <v>27.564</v>
      </c>
      <c r="I1007" s="242"/>
      <c r="J1007" s="243">
        <f>ROUND(I1007*H1007,2)</f>
        <v>0</v>
      </c>
      <c r="K1007" s="239" t="s">
        <v>153</v>
      </c>
      <c r="L1007" s="244"/>
      <c r="M1007" s="245" t="s">
        <v>21</v>
      </c>
      <c r="N1007" s="246" t="s">
        <v>46</v>
      </c>
      <c r="O1007" s="66"/>
      <c r="P1007" s="184">
        <f>O1007*H1007</f>
        <v>0</v>
      </c>
      <c r="Q1007" s="184">
        <v>0.0054</v>
      </c>
      <c r="R1007" s="184">
        <f>Q1007*H1007</f>
        <v>0.1488456</v>
      </c>
      <c r="S1007" s="184">
        <v>0</v>
      </c>
      <c r="T1007" s="185">
        <f>S1007*H1007</f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86" t="s">
        <v>384</v>
      </c>
      <c r="AT1007" s="186" t="s">
        <v>219</v>
      </c>
      <c r="AU1007" s="186" t="s">
        <v>85</v>
      </c>
      <c r="AY1007" s="19" t="s">
        <v>147</v>
      </c>
      <c r="BE1007" s="187">
        <f>IF(N1007="základní",J1007,0)</f>
        <v>0</v>
      </c>
      <c r="BF1007" s="187">
        <f>IF(N1007="snížená",J1007,0)</f>
        <v>0</v>
      </c>
      <c r="BG1007" s="187">
        <f>IF(N1007="zákl. přenesená",J1007,0)</f>
        <v>0</v>
      </c>
      <c r="BH1007" s="187">
        <f>IF(N1007="sníž. přenesená",J1007,0)</f>
        <v>0</v>
      </c>
      <c r="BI1007" s="187">
        <f>IF(N1007="nulová",J1007,0)</f>
        <v>0</v>
      </c>
      <c r="BJ1007" s="19" t="s">
        <v>83</v>
      </c>
      <c r="BK1007" s="187">
        <f>ROUND(I1007*H1007,2)</f>
        <v>0</v>
      </c>
      <c r="BL1007" s="19" t="s">
        <v>272</v>
      </c>
      <c r="BM1007" s="186" t="s">
        <v>1194</v>
      </c>
    </row>
    <row r="1008" spans="2:51" s="14" customFormat="1" ht="11.25">
      <c r="B1008" s="204"/>
      <c r="C1008" s="205"/>
      <c r="D1008" s="195" t="s">
        <v>158</v>
      </c>
      <c r="E1008" s="205"/>
      <c r="F1008" s="207" t="s">
        <v>1195</v>
      </c>
      <c r="G1008" s="205"/>
      <c r="H1008" s="208">
        <v>27.564</v>
      </c>
      <c r="I1008" s="209"/>
      <c r="J1008" s="205"/>
      <c r="K1008" s="205"/>
      <c r="L1008" s="210"/>
      <c r="M1008" s="211"/>
      <c r="N1008" s="212"/>
      <c r="O1008" s="212"/>
      <c r="P1008" s="212"/>
      <c r="Q1008" s="212"/>
      <c r="R1008" s="212"/>
      <c r="S1008" s="212"/>
      <c r="T1008" s="213"/>
      <c r="AT1008" s="214" t="s">
        <v>158</v>
      </c>
      <c r="AU1008" s="214" t="s">
        <v>85</v>
      </c>
      <c r="AV1008" s="14" t="s">
        <v>85</v>
      </c>
      <c r="AW1008" s="14" t="s">
        <v>4</v>
      </c>
      <c r="AX1008" s="14" t="s">
        <v>83</v>
      </c>
      <c r="AY1008" s="214" t="s">
        <v>147</v>
      </c>
    </row>
    <row r="1009" spans="1:65" s="2" customFormat="1" ht="24.2" customHeight="1">
      <c r="A1009" s="36"/>
      <c r="B1009" s="37"/>
      <c r="C1009" s="175" t="s">
        <v>1196</v>
      </c>
      <c r="D1009" s="175" t="s">
        <v>149</v>
      </c>
      <c r="E1009" s="176" t="s">
        <v>1197</v>
      </c>
      <c r="F1009" s="177" t="s">
        <v>1198</v>
      </c>
      <c r="G1009" s="178" t="s">
        <v>222</v>
      </c>
      <c r="H1009" s="179">
        <v>0.633</v>
      </c>
      <c r="I1009" s="180"/>
      <c r="J1009" s="181">
        <f>ROUND(I1009*H1009,2)</f>
        <v>0</v>
      </c>
      <c r="K1009" s="177" t="s">
        <v>153</v>
      </c>
      <c r="L1009" s="41"/>
      <c r="M1009" s="182" t="s">
        <v>21</v>
      </c>
      <c r="N1009" s="183" t="s">
        <v>46</v>
      </c>
      <c r="O1009" s="66"/>
      <c r="P1009" s="184">
        <f>O1009*H1009</f>
        <v>0</v>
      </c>
      <c r="Q1009" s="184">
        <v>0</v>
      </c>
      <c r="R1009" s="184">
        <f>Q1009*H1009</f>
        <v>0</v>
      </c>
      <c r="S1009" s="184">
        <v>0</v>
      </c>
      <c r="T1009" s="185">
        <f>S1009*H1009</f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186" t="s">
        <v>272</v>
      </c>
      <c r="AT1009" s="186" t="s">
        <v>149</v>
      </c>
      <c r="AU1009" s="186" t="s">
        <v>85</v>
      </c>
      <c r="AY1009" s="19" t="s">
        <v>147</v>
      </c>
      <c r="BE1009" s="187">
        <f>IF(N1009="základní",J1009,0)</f>
        <v>0</v>
      </c>
      <c r="BF1009" s="187">
        <f>IF(N1009="snížená",J1009,0)</f>
        <v>0</v>
      </c>
      <c r="BG1009" s="187">
        <f>IF(N1009="zákl. přenesená",J1009,0)</f>
        <v>0</v>
      </c>
      <c r="BH1009" s="187">
        <f>IF(N1009="sníž. přenesená",J1009,0)</f>
        <v>0</v>
      </c>
      <c r="BI1009" s="187">
        <f>IF(N1009="nulová",J1009,0)</f>
        <v>0</v>
      </c>
      <c r="BJ1009" s="19" t="s">
        <v>83</v>
      </c>
      <c r="BK1009" s="187">
        <f>ROUND(I1009*H1009,2)</f>
        <v>0</v>
      </c>
      <c r="BL1009" s="19" t="s">
        <v>272</v>
      </c>
      <c r="BM1009" s="186" t="s">
        <v>1199</v>
      </c>
    </row>
    <row r="1010" spans="1:47" s="2" customFormat="1" ht="11.25">
      <c r="A1010" s="36"/>
      <c r="B1010" s="37"/>
      <c r="C1010" s="38"/>
      <c r="D1010" s="188" t="s">
        <v>156</v>
      </c>
      <c r="E1010" s="38"/>
      <c r="F1010" s="189" t="s">
        <v>1200</v>
      </c>
      <c r="G1010" s="38"/>
      <c r="H1010" s="38"/>
      <c r="I1010" s="190"/>
      <c r="J1010" s="38"/>
      <c r="K1010" s="38"/>
      <c r="L1010" s="41"/>
      <c r="M1010" s="191"/>
      <c r="N1010" s="192"/>
      <c r="O1010" s="66"/>
      <c r="P1010" s="66"/>
      <c r="Q1010" s="66"/>
      <c r="R1010" s="66"/>
      <c r="S1010" s="66"/>
      <c r="T1010" s="67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T1010" s="19" t="s">
        <v>156</v>
      </c>
      <c r="AU1010" s="19" t="s">
        <v>85</v>
      </c>
    </row>
    <row r="1011" spans="2:63" s="12" customFormat="1" ht="22.9" customHeight="1">
      <c r="B1011" s="159"/>
      <c r="C1011" s="160"/>
      <c r="D1011" s="161" t="s">
        <v>74</v>
      </c>
      <c r="E1011" s="173" t="s">
        <v>1201</v>
      </c>
      <c r="F1011" s="173" t="s">
        <v>1202</v>
      </c>
      <c r="G1011" s="160"/>
      <c r="H1011" s="160"/>
      <c r="I1011" s="163"/>
      <c r="J1011" s="174">
        <f>BK1011</f>
        <v>0</v>
      </c>
      <c r="K1011" s="160"/>
      <c r="L1011" s="165"/>
      <c r="M1011" s="166"/>
      <c r="N1011" s="167"/>
      <c r="O1011" s="167"/>
      <c r="P1011" s="168">
        <f>SUM(P1012:P1093)</f>
        <v>0</v>
      </c>
      <c r="Q1011" s="167"/>
      <c r="R1011" s="168">
        <f>SUM(R1012:R1093)</f>
        <v>1.1180264800000002</v>
      </c>
      <c r="S1011" s="167"/>
      <c r="T1011" s="169">
        <f>SUM(T1012:T1093)</f>
        <v>0</v>
      </c>
      <c r="AR1011" s="170" t="s">
        <v>85</v>
      </c>
      <c r="AT1011" s="171" t="s">
        <v>74</v>
      </c>
      <c r="AU1011" s="171" t="s">
        <v>83</v>
      </c>
      <c r="AY1011" s="170" t="s">
        <v>147</v>
      </c>
      <c r="BK1011" s="172">
        <f>SUM(BK1012:BK1093)</f>
        <v>0</v>
      </c>
    </row>
    <row r="1012" spans="1:65" s="2" customFormat="1" ht="21.75" customHeight="1">
      <c r="A1012" s="36"/>
      <c r="B1012" s="37"/>
      <c r="C1012" s="175" t="s">
        <v>1203</v>
      </c>
      <c r="D1012" s="175" t="s">
        <v>149</v>
      </c>
      <c r="E1012" s="176" t="s">
        <v>1204</v>
      </c>
      <c r="F1012" s="177" t="s">
        <v>1205</v>
      </c>
      <c r="G1012" s="178" t="s">
        <v>152</v>
      </c>
      <c r="H1012" s="179">
        <v>72.368</v>
      </c>
      <c r="I1012" s="180"/>
      <c r="J1012" s="181">
        <f>ROUND(I1012*H1012,2)</f>
        <v>0</v>
      </c>
      <c r="K1012" s="177" t="s">
        <v>153</v>
      </c>
      <c r="L1012" s="41"/>
      <c r="M1012" s="182" t="s">
        <v>21</v>
      </c>
      <c r="N1012" s="183" t="s">
        <v>46</v>
      </c>
      <c r="O1012" s="66"/>
      <c r="P1012" s="184">
        <f>O1012*H1012</f>
        <v>0</v>
      </c>
      <c r="Q1012" s="184">
        <v>0</v>
      </c>
      <c r="R1012" s="184">
        <f>Q1012*H1012</f>
        <v>0</v>
      </c>
      <c r="S1012" s="184">
        <v>0</v>
      </c>
      <c r="T1012" s="185">
        <f>S1012*H1012</f>
        <v>0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R1012" s="186" t="s">
        <v>272</v>
      </c>
      <c r="AT1012" s="186" t="s">
        <v>149</v>
      </c>
      <c r="AU1012" s="186" t="s">
        <v>85</v>
      </c>
      <c r="AY1012" s="19" t="s">
        <v>147</v>
      </c>
      <c r="BE1012" s="187">
        <f>IF(N1012="základní",J1012,0)</f>
        <v>0</v>
      </c>
      <c r="BF1012" s="187">
        <f>IF(N1012="snížená",J1012,0)</f>
        <v>0</v>
      </c>
      <c r="BG1012" s="187">
        <f>IF(N1012="zákl. přenesená",J1012,0)</f>
        <v>0</v>
      </c>
      <c r="BH1012" s="187">
        <f>IF(N1012="sníž. přenesená",J1012,0)</f>
        <v>0</v>
      </c>
      <c r="BI1012" s="187">
        <f>IF(N1012="nulová",J1012,0)</f>
        <v>0</v>
      </c>
      <c r="BJ1012" s="19" t="s">
        <v>83</v>
      </c>
      <c r="BK1012" s="187">
        <f>ROUND(I1012*H1012,2)</f>
        <v>0</v>
      </c>
      <c r="BL1012" s="19" t="s">
        <v>272</v>
      </c>
      <c r="BM1012" s="186" t="s">
        <v>1206</v>
      </c>
    </row>
    <row r="1013" spans="1:47" s="2" customFormat="1" ht="11.25">
      <c r="A1013" s="36"/>
      <c r="B1013" s="37"/>
      <c r="C1013" s="38"/>
      <c r="D1013" s="188" t="s">
        <v>156</v>
      </c>
      <c r="E1013" s="38"/>
      <c r="F1013" s="189" t="s">
        <v>1207</v>
      </c>
      <c r="G1013" s="38"/>
      <c r="H1013" s="38"/>
      <c r="I1013" s="190"/>
      <c r="J1013" s="38"/>
      <c r="K1013" s="38"/>
      <c r="L1013" s="41"/>
      <c r="M1013" s="191"/>
      <c r="N1013" s="192"/>
      <c r="O1013" s="66"/>
      <c r="P1013" s="66"/>
      <c r="Q1013" s="66"/>
      <c r="R1013" s="66"/>
      <c r="S1013" s="66"/>
      <c r="T1013" s="67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T1013" s="19" t="s">
        <v>156</v>
      </c>
      <c r="AU1013" s="19" t="s">
        <v>85</v>
      </c>
    </row>
    <row r="1014" spans="2:51" s="13" customFormat="1" ht="11.25">
      <c r="B1014" s="193"/>
      <c r="C1014" s="194"/>
      <c r="D1014" s="195" t="s">
        <v>158</v>
      </c>
      <c r="E1014" s="196" t="s">
        <v>21</v>
      </c>
      <c r="F1014" s="197" t="s">
        <v>1208</v>
      </c>
      <c r="G1014" s="194"/>
      <c r="H1014" s="196" t="s">
        <v>21</v>
      </c>
      <c r="I1014" s="198"/>
      <c r="J1014" s="194"/>
      <c r="K1014" s="194"/>
      <c r="L1014" s="199"/>
      <c r="M1014" s="200"/>
      <c r="N1014" s="201"/>
      <c r="O1014" s="201"/>
      <c r="P1014" s="201"/>
      <c r="Q1014" s="201"/>
      <c r="R1014" s="201"/>
      <c r="S1014" s="201"/>
      <c r="T1014" s="202"/>
      <c r="AT1014" s="203" t="s">
        <v>158</v>
      </c>
      <c r="AU1014" s="203" t="s">
        <v>85</v>
      </c>
      <c r="AV1014" s="13" t="s">
        <v>83</v>
      </c>
      <c r="AW1014" s="13" t="s">
        <v>36</v>
      </c>
      <c r="AX1014" s="13" t="s">
        <v>75</v>
      </c>
      <c r="AY1014" s="203" t="s">
        <v>147</v>
      </c>
    </row>
    <row r="1015" spans="2:51" s="13" customFormat="1" ht="11.25">
      <c r="B1015" s="193"/>
      <c r="C1015" s="194"/>
      <c r="D1015" s="195" t="s">
        <v>158</v>
      </c>
      <c r="E1015" s="196" t="s">
        <v>21</v>
      </c>
      <c r="F1015" s="197" t="s">
        <v>1209</v>
      </c>
      <c r="G1015" s="194"/>
      <c r="H1015" s="196" t="s">
        <v>21</v>
      </c>
      <c r="I1015" s="198"/>
      <c r="J1015" s="194"/>
      <c r="K1015" s="194"/>
      <c r="L1015" s="199"/>
      <c r="M1015" s="200"/>
      <c r="N1015" s="201"/>
      <c r="O1015" s="201"/>
      <c r="P1015" s="201"/>
      <c r="Q1015" s="201"/>
      <c r="R1015" s="201"/>
      <c r="S1015" s="201"/>
      <c r="T1015" s="202"/>
      <c r="AT1015" s="203" t="s">
        <v>158</v>
      </c>
      <c r="AU1015" s="203" t="s">
        <v>85</v>
      </c>
      <c r="AV1015" s="13" t="s">
        <v>83</v>
      </c>
      <c r="AW1015" s="13" t="s">
        <v>36</v>
      </c>
      <c r="AX1015" s="13" t="s">
        <v>75</v>
      </c>
      <c r="AY1015" s="203" t="s">
        <v>147</v>
      </c>
    </row>
    <row r="1016" spans="2:51" s="14" customFormat="1" ht="11.25">
      <c r="B1016" s="204"/>
      <c r="C1016" s="205"/>
      <c r="D1016" s="195" t="s">
        <v>158</v>
      </c>
      <c r="E1016" s="206" t="s">
        <v>21</v>
      </c>
      <c r="F1016" s="207" t="s">
        <v>1210</v>
      </c>
      <c r="G1016" s="205"/>
      <c r="H1016" s="208">
        <v>72.368</v>
      </c>
      <c r="I1016" s="209"/>
      <c r="J1016" s="205"/>
      <c r="K1016" s="205"/>
      <c r="L1016" s="210"/>
      <c r="M1016" s="211"/>
      <c r="N1016" s="212"/>
      <c r="O1016" s="212"/>
      <c r="P1016" s="212"/>
      <c r="Q1016" s="212"/>
      <c r="R1016" s="212"/>
      <c r="S1016" s="212"/>
      <c r="T1016" s="213"/>
      <c r="AT1016" s="214" t="s">
        <v>158</v>
      </c>
      <c r="AU1016" s="214" t="s">
        <v>85</v>
      </c>
      <c r="AV1016" s="14" t="s">
        <v>85</v>
      </c>
      <c r="AW1016" s="14" t="s">
        <v>36</v>
      </c>
      <c r="AX1016" s="14" t="s">
        <v>75</v>
      </c>
      <c r="AY1016" s="214" t="s">
        <v>147</v>
      </c>
    </row>
    <row r="1017" spans="2:51" s="15" customFormat="1" ht="11.25">
      <c r="B1017" s="215"/>
      <c r="C1017" s="216"/>
      <c r="D1017" s="195" t="s">
        <v>158</v>
      </c>
      <c r="E1017" s="217" t="s">
        <v>21</v>
      </c>
      <c r="F1017" s="218" t="s">
        <v>161</v>
      </c>
      <c r="G1017" s="216"/>
      <c r="H1017" s="219">
        <v>72.368</v>
      </c>
      <c r="I1017" s="220"/>
      <c r="J1017" s="216"/>
      <c r="K1017" s="216"/>
      <c r="L1017" s="221"/>
      <c r="M1017" s="222"/>
      <c r="N1017" s="223"/>
      <c r="O1017" s="223"/>
      <c r="P1017" s="223"/>
      <c r="Q1017" s="223"/>
      <c r="R1017" s="223"/>
      <c r="S1017" s="223"/>
      <c r="T1017" s="224"/>
      <c r="AT1017" s="225" t="s">
        <v>158</v>
      </c>
      <c r="AU1017" s="225" t="s">
        <v>85</v>
      </c>
      <c r="AV1017" s="15" t="s">
        <v>154</v>
      </c>
      <c r="AW1017" s="15" t="s">
        <v>36</v>
      </c>
      <c r="AX1017" s="15" t="s">
        <v>83</v>
      </c>
      <c r="AY1017" s="225" t="s">
        <v>147</v>
      </c>
    </row>
    <row r="1018" spans="1:65" s="2" customFormat="1" ht="24.2" customHeight="1">
      <c r="A1018" s="36"/>
      <c r="B1018" s="37"/>
      <c r="C1018" s="237" t="s">
        <v>1211</v>
      </c>
      <c r="D1018" s="237" t="s">
        <v>219</v>
      </c>
      <c r="E1018" s="238" t="s">
        <v>1212</v>
      </c>
      <c r="F1018" s="239" t="s">
        <v>1213</v>
      </c>
      <c r="G1018" s="240" t="s">
        <v>152</v>
      </c>
      <c r="H1018" s="241">
        <v>84.345</v>
      </c>
      <c r="I1018" s="242"/>
      <c r="J1018" s="243">
        <f>ROUND(I1018*H1018,2)</f>
        <v>0</v>
      </c>
      <c r="K1018" s="239" t="s">
        <v>153</v>
      </c>
      <c r="L1018" s="244"/>
      <c r="M1018" s="245" t="s">
        <v>21</v>
      </c>
      <c r="N1018" s="246" t="s">
        <v>46</v>
      </c>
      <c r="O1018" s="66"/>
      <c r="P1018" s="184">
        <f>O1018*H1018</f>
        <v>0</v>
      </c>
      <c r="Q1018" s="184">
        <v>0.004</v>
      </c>
      <c r="R1018" s="184">
        <f>Q1018*H1018</f>
        <v>0.33738</v>
      </c>
      <c r="S1018" s="184">
        <v>0</v>
      </c>
      <c r="T1018" s="185">
        <f>S1018*H1018</f>
        <v>0</v>
      </c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R1018" s="186" t="s">
        <v>384</v>
      </c>
      <c r="AT1018" s="186" t="s">
        <v>219</v>
      </c>
      <c r="AU1018" s="186" t="s">
        <v>85</v>
      </c>
      <c r="AY1018" s="19" t="s">
        <v>147</v>
      </c>
      <c r="BE1018" s="187">
        <f>IF(N1018="základní",J1018,0)</f>
        <v>0</v>
      </c>
      <c r="BF1018" s="187">
        <f>IF(N1018="snížená",J1018,0)</f>
        <v>0</v>
      </c>
      <c r="BG1018" s="187">
        <f>IF(N1018="zákl. přenesená",J1018,0)</f>
        <v>0</v>
      </c>
      <c r="BH1018" s="187">
        <f>IF(N1018="sníž. přenesená",J1018,0)</f>
        <v>0</v>
      </c>
      <c r="BI1018" s="187">
        <f>IF(N1018="nulová",J1018,0)</f>
        <v>0</v>
      </c>
      <c r="BJ1018" s="19" t="s">
        <v>83</v>
      </c>
      <c r="BK1018" s="187">
        <f>ROUND(I1018*H1018,2)</f>
        <v>0</v>
      </c>
      <c r="BL1018" s="19" t="s">
        <v>272</v>
      </c>
      <c r="BM1018" s="186" t="s">
        <v>1214</v>
      </c>
    </row>
    <row r="1019" spans="2:51" s="14" customFormat="1" ht="11.25">
      <c r="B1019" s="204"/>
      <c r="C1019" s="205"/>
      <c r="D1019" s="195" t="s">
        <v>158</v>
      </c>
      <c r="E1019" s="205"/>
      <c r="F1019" s="207" t="s">
        <v>1215</v>
      </c>
      <c r="G1019" s="205"/>
      <c r="H1019" s="208">
        <v>84.345</v>
      </c>
      <c r="I1019" s="209"/>
      <c r="J1019" s="205"/>
      <c r="K1019" s="205"/>
      <c r="L1019" s="210"/>
      <c r="M1019" s="211"/>
      <c r="N1019" s="212"/>
      <c r="O1019" s="212"/>
      <c r="P1019" s="212"/>
      <c r="Q1019" s="212"/>
      <c r="R1019" s="212"/>
      <c r="S1019" s="212"/>
      <c r="T1019" s="213"/>
      <c r="AT1019" s="214" t="s">
        <v>158</v>
      </c>
      <c r="AU1019" s="214" t="s">
        <v>85</v>
      </c>
      <c r="AV1019" s="14" t="s">
        <v>85</v>
      </c>
      <c r="AW1019" s="14" t="s">
        <v>4</v>
      </c>
      <c r="AX1019" s="14" t="s">
        <v>83</v>
      </c>
      <c r="AY1019" s="214" t="s">
        <v>147</v>
      </c>
    </row>
    <row r="1020" spans="1:65" s="2" customFormat="1" ht="24.2" customHeight="1">
      <c r="A1020" s="36"/>
      <c r="B1020" s="37"/>
      <c r="C1020" s="175" t="s">
        <v>1216</v>
      </c>
      <c r="D1020" s="175" t="s">
        <v>149</v>
      </c>
      <c r="E1020" s="176" t="s">
        <v>1217</v>
      </c>
      <c r="F1020" s="177" t="s">
        <v>1218</v>
      </c>
      <c r="G1020" s="178" t="s">
        <v>346</v>
      </c>
      <c r="H1020" s="179">
        <v>92.44</v>
      </c>
      <c r="I1020" s="180"/>
      <c r="J1020" s="181">
        <f>ROUND(I1020*H1020,2)</f>
        <v>0</v>
      </c>
      <c r="K1020" s="177" t="s">
        <v>153</v>
      </c>
      <c r="L1020" s="41"/>
      <c r="M1020" s="182" t="s">
        <v>21</v>
      </c>
      <c r="N1020" s="183" t="s">
        <v>46</v>
      </c>
      <c r="O1020" s="66"/>
      <c r="P1020" s="184">
        <f>O1020*H1020</f>
        <v>0</v>
      </c>
      <c r="Q1020" s="184">
        <v>0.0006</v>
      </c>
      <c r="R1020" s="184">
        <f>Q1020*H1020</f>
        <v>0.05546399999999999</v>
      </c>
      <c r="S1020" s="184">
        <v>0</v>
      </c>
      <c r="T1020" s="185">
        <f>S1020*H1020</f>
        <v>0</v>
      </c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R1020" s="186" t="s">
        <v>272</v>
      </c>
      <c r="AT1020" s="186" t="s">
        <v>149</v>
      </c>
      <c r="AU1020" s="186" t="s">
        <v>85</v>
      </c>
      <c r="AY1020" s="19" t="s">
        <v>147</v>
      </c>
      <c r="BE1020" s="187">
        <f>IF(N1020="základní",J1020,0)</f>
        <v>0</v>
      </c>
      <c r="BF1020" s="187">
        <f>IF(N1020="snížená",J1020,0)</f>
        <v>0</v>
      </c>
      <c r="BG1020" s="187">
        <f>IF(N1020="zákl. přenesená",J1020,0)</f>
        <v>0</v>
      </c>
      <c r="BH1020" s="187">
        <f>IF(N1020="sníž. přenesená",J1020,0)</f>
        <v>0</v>
      </c>
      <c r="BI1020" s="187">
        <f>IF(N1020="nulová",J1020,0)</f>
        <v>0</v>
      </c>
      <c r="BJ1020" s="19" t="s">
        <v>83</v>
      </c>
      <c r="BK1020" s="187">
        <f>ROUND(I1020*H1020,2)</f>
        <v>0</v>
      </c>
      <c r="BL1020" s="19" t="s">
        <v>272</v>
      </c>
      <c r="BM1020" s="186" t="s">
        <v>1219</v>
      </c>
    </row>
    <row r="1021" spans="1:47" s="2" customFormat="1" ht="11.25">
      <c r="A1021" s="36"/>
      <c r="B1021" s="37"/>
      <c r="C1021" s="38"/>
      <c r="D1021" s="188" t="s">
        <v>156</v>
      </c>
      <c r="E1021" s="38"/>
      <c r="F1021" s="189" t="s">
        <v>1220</v>
      </c>
      <c r="G1021" s="38"/>
      <c r="H1021" s="38"/>
      <c r="I1021" s="190"/>
      <c r="J1021" s="38"/>
      <c r="K1021" s="38"/>
      <c r="L1021" s="41"/>
      <c r="M1021" s="191"/>
      <c r="N1021" s="192"/>
      <c r="O1021" s="66"/>
      <c r="P1021" s="66"/>
      <c r="Q1021" s="66"/>
      <c r="R1021" s="66"/>
      <c r="S1021" s="66"/>
      <c r="T1021" s="67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T1021" s="19" t="s">
        <v>156</v>
      </c>
      <c r="AU1021" s="19" t="s">
        <v>85</v>
      </c>
    </row>
    <row r="1022" spans="2:51" s="13" customFormat="1" ht="11.25">
      <c r="B1022" s="193"/>
      <c r="C1022" s="194"/>
      <c r="D1022" s="195" t="s">
        <v>158</v>
      </c>
      <c r="E1022" s="196" t="s">
        <v>21</v>
      </c>
      <c r="F1022" s="197" t="s">
        <v>1221</v>
      </c>
      <c r="G1022" s="194"/>
      <c r="H1022" s="196" t="s">
        <v>21</v>
      </c>
      <c r="I1022" s="198"/>
      <c r="J1022" s="194"/>
      <c r="K1022" s="194"/>
      <c r="L1022" s="199"/>
      <c r="M1022" s="200"/>
      <c r="N1022" s="201"/>
      <c r="O1022" s="201"/>
      <c r="P1022" s="201"/>
      <c r="Q1022" s="201"/>
      <c r="R1022" s="201"/>
      <c r="S1022" s="201"/>
      <c r="T1022" s="202"/>
      <c r="AT1022" s="203" t="s">
        <v>158</v>
      </c>
      <c r="AU1022" s="203" t="s">
        <v>85</v>
      </c>
      <c r="AV1022" s="13" t="s">
        <v>83</v>
      </c>
      <c r="AW1022" s="13" t="s">
        <v>36</v>
      </c>
      <c r="AX1022" s="13" t="s">
        <v>75</v>
      </c>
      <c r="AY1022" s="203" t="s">
        <v>147</v>
      </c>
    </row>
    <row r="1023" spans="2:51" s="14" customFormat="1" ht="11.25">
      <c r="B1023" s="204"/>
      <c r="C1023" s="205"/>
      <c r="D1023" s="195" t="s">
        <v>158</v>
      </c>
      <c r="E1023" s="206" t="s">
        <v>21</v>
      </c>
      <c r="F1023" s="207" t="s">
        <v>1222</v>
      </c>
      <c r="G1023" s="205"/>
      <c r="H1023" s="208">
        <v>60.8</v>
      </c>
      <c r="I1023" s="209"/>
      <c r="J1023" s="205"/>
      <c r="K1023" s="205"/>
      <c r="L1023" s="210"/>
      <c r="M1023" s="211"/>
      <c r="N1023" s="212"/>
      <c r="O1023" s="212"/>
      <c r="P1023" s="212"/>
      <c r="Q1023" s="212"/>
      <c r="R1023" s="212"/>
      <c r="S1023" s="212"/>
      <c r="T1023" s="213"/>
      <c r="AT1023" s="214" t="s">
        <v>158</v>
      </c>
      <c r="AU1023" s="214" t="s">
        <v>85</v>
      </c>
      <c r="AV1023" s="14" t="s">
        <v>85</v>
      </c>
      <c r="AW1023" s="14" t="s">
        <v>36</v>
      </c>
      <c r="AX1023" s="14" t="s">
        <v>75</v>
      </c>
      <c r="AY1023" s="214" t="s">
        <v>147</v>
      </c>
    </row>
    <row r="1024" spans="2:51" s="14" customFormat="1" ht="11.25">
      <c r="B1024" s="204"/>
      <c r="C1024" s="205"/>
      <c r="D1024" s="195" t="s">
        <v>158</v>
      </c>
      <c r="E1024" s="206" t="s">
        <v>21</v>
      </c>
      <c r="F1024" s="207" t="s">
        <v>1223</v>
      </c>
      <c r="G1024" s="205"/>
      <c r="H1024" s="208">
        <v>31.64</v>
      </c>
      <c r="I1024" s="209"/>
      <c r="J1024" s="205"/>
      <c r="K1024" s="205"/>
      <c r="L1024" s="210"/>
      <c r="M1024" s="211"/>
      <c r="N1024" s="212"/>
      <c r="O1024" s="212"/>
      <c r="P1024" s="212"/>
      <c r="Q1024" s="212"/>
      <c r="R1024" s="212"/>
      <c r="S1024" s="212"/>
      <c r="T1024" s="213"/>
      <c r="AT1024" s="214" t="s">
        <v>158</v>
      </c>
      <c r="AU1024" s="214" t="s">
        <v>85</v>
      </c>
      <c r="AV1024" s="14" t="s">
        <v>85</v>
      </c>
      <c r="AW1024" s="14" t="s">
        <v>36</v>
      </c>
      <c r="AX1024" s="14" t="s">
        <v>75</v>
      </c>
      <c r="AY1024" s="214" t="s">
        <v>147</v>
      </c>
    </row>
    <row r="1025" spans="2:51" s="15" customFormat="1" ht="11.25">
      <c r="B1025" s="215"/>
      <c r="C1025" s="216"/>
      <c r="D1025" s="195" t="s">
        <v>158</v>
      </c>
      <c r="E1025" s="217" t="s">
        <v>21</v>
      </c>
      <c r="F1025" s="218" t="s">
        <v>161</v>
      </c>
      <c r="G1025" s="216"/>
      <c r="H1025" s="219">
        <v>92.44</v>
      </c>
      <c r="I1025" s="220"/>
      <c r="J1025" s="216"/>
      <c r="K1025" s="216"/>
      <c r="L1025" s="221"/>
      <c r="M1025" s="222"/>
      <c r="N1025" s="223"/>
      <c r="O1025" s="223"/>
      <c r="P1025" s="223"/>
      <c r="Q1025" s="223"/>
      <c r="R1025" s="223"/>
      <c r="S1025" s="223"/>
      <c r="T1025" s="224"/>
      <c r="AT1025" s="225" t="s">
        <v>158</v>
      </c>
      <c r="AU1025" s="225" t="s">
        <v>85</v>
      </c>
      <c r="AV1025" s="15" t="s">
        <v>154</v>
      </c>
      <c r="AW1025" s="15" t="s">
        <v>36</v>
      </c>
      <c r="AX1025" s="15" t="s">
        <v>83</v>
      </c>
      <c r="AY1025" s="225" t="s">
        <v>147</v>
      </c>
    </row>
    <row r="1026" spans="1:65" s="2" customFormat="1" ht="24.2" customHeight="1">
      <c r="A1026" s="36"/>
      <c r="B1026" s="37"/>
      <c r="C1026" s="175" t="s">
        <v>1224</v>
      </c>
      <c r="D1026" s="175" t="s">
        <v>149</v>
      </c>
      <c r="E1026" s="176" t="s">
        <v>1225</v>
      </c>
      <c r="F1026" s="177" t="s">
        <v>1226</v>
      </c>
      <c r="G1026" s="178" t="s">
        <v>346</v>
      </c>
      <c r="H1026" s="179">
        <v>55.02</v>
      </c>
      <c r="I1026" s="180"/>
      <c r="J1026" s="181">
        <f>ROUND(I1026*H1026,2)</f>
        <v>0</v>
      </c>
      <c r="K1026" s="177" t="s">
        <v>153</v>
      </c>
      <c r="L1026" s="41"/>
      <c r="M1026" s="182" t="s">
        <v>21</v>
      </c>
      <c r="N1026" s="183" t="s">
        <v>46</v>
      </c>
      <c r="O1026" s="66"/>
      <c r="P1026" s="184">
        <f>O1026*H1026</f>
        <v>0</v>
      </c>
      <c r="Q1026" s="184">
        <v>0.0006</v>
      </c>
      <c r="R1026" s="184">
        <f>Q1026*H1026</f>
        <v>0.033012</v>
      </c>
      <c r="S1026" s="184">
        <v>0</v>
      </c>
      <c r="T1026" s="185">
        <f>S1026*H1026</f>
        <v>0</v>
      </c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R1026" s="186" t="s">
        <v>272</v>
      </c>
      <c r="AT1026" s="186" t="s">
        <v>149</v>
      </c>
      <c r="AU1026" s="186" t="s">
        <v>85</v>
      </c>
      <c r="AY1026" s="19" t="s">
        <v>147</v>
      </c>
      <c r="BE1026" s="187">
        <f>IF(N1026="základní",J1026,0)</f>
        <v>0</v>
      </c>
      <c r="BF1026" s="187">
        <f>IF(N1026="snížená",J1026,0)</f>
        <v>0</v>
      </c>
      <c r="BG1026" s="187">
        <f>IF(N1026="zákl. přenesená",J1026,0)</f>
        <v>0</v>
      </c>
      <c r="BH1026" s="187">
        <f>IF(N1026="sníž. přenesená",J1026,0)</f>
        <v>0</v>
      </c>
      <c r="BI1026" s="187">
        <f>IF(N1026="nulová",J1026,0)</f>
        <v>0</v>
      </c>
      <c r="BJ1026" s="19" t="s">
        <v>83</v>
      </c>
      <c r="BK1026" s="187">
        <f>ROUND(I1026*H1026,2)</f>
        <v>0</v>
      </c>
      <c r="BL1026" s="19" t="s">
        <v>272</v>
      </c>
      <c r="BM1026" s="186" t="s">
        <v>1227</v>
      </c>
    </row>
    <row r="1027" spans="1:47" s="2" customFormat="1" ht="11.25">
      <c r="A1027" s="36"/>
      <c r="B1027" s="37"/>
      <c r="C1027" s="38"/>
      <c r="D1027" s="188" t="s">
        <v>156</v>
      </c>
      <c r="E1027" s="38"/>
      <c r="F1027" s="189" t="s">
        <v>1228</v>
      </c>
      <c r="G1027" s="38"/>
      <c r="H1027" s="38"/>
      <c r="I1027" s="190"/>
      <c r="J1027" s="38"/>
      <c r="K1027" s="38"/>
      <c r="L1027" s="41"/>
      <c r="M1027" s="191"/>
      <c r="N1027" s="192"/>
      <c r="O1027" s="66"/>
      <c r="P1027" s="66"/>
      <c r="Q1027" s="66"/>
      <c r="R1027" s="66"/>
      <c r="S1027" s="66"/>
      <c r="T1027" s="67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T1027" s="19" t="s">
        <v>156</v>
      </c>
      <c r="AU1027" s="19" t="s">
        <v>85</v>
      </c>
    </row>
    <row r="1028" spans="2:51" s="13" customFormat="1" ht="11.25">
      <c r="B1028" s="193"/>
      <c r="C1028" s="194"/>
      <c r="D1028" s="195" t="s">
        <v>158</v>
      </c>
      <c r="E1028" s="196" t="s">
        <v>21</v>
      </c>
      <c r="F1028" s="197" t="s">
        <v>1221</v>
      </c>
      <c r="G1028" s="194"/>
      <c r="H1028" s="196" t="s">
        <v>21</v>
      </c>
      <c r="I1028" s="198"/>
      <c r="J1028" s="194"/>
      <c r="K1028" s="194"/>
      <c r="L1028" s="199"/>
      <c r="M1028" s="200"/>
      <c r="N1028" s="201"/>
      <c r="O1028" s="201"/>
      <c r="P1028" s="201"/>
      <c r="Q1028" s="201"/>
      <c r="R1028" s="201"/>
      <c r="S1028" s="201"/>
      <c r="T1028" s="202"/>
      <c r="AT1028" s="203" t="s">
        <v>158</v>
      </c>
      <c r="AU1028" s="203" t="s">
        <v>85</v>
      </c>
      <c r="AV1028" s="13" t="s">
        <v>83</v>
      </c>
      <c r="AW1028" s="13" t="s">
        <v>36</v>
      </c>
      <c r="AX1028" s="13" t="s">
        <v>75</v>
      </c>
      <c r="AY1028" s="203" t="s">
        <v>147</v>
      </c>
    </row>
    <row r="1029" spans="2:51" s="14" customFormat="1" ht="11.25">
      <c r="B1029" s="204"/>
      <c r="C1029" s="205"/>
      <c r="D1029" s="195" t="s">
        <v>158</v>
      </c>
      <c r="E1029" s="206" t="s">
        <v>21</v>
      </c>
      <c r="F1029" s="207" t="s">
        <v>1229</v>
      </c>
      <c r="G1029" s="205"/>
      <c r="H1029" s="208">
        <v>23.38</v>
      </c>
      <c r="I1029" s="209"/>
      <c r="J1029" s="205"/>
      <c r="K1029" s="205"/>
      <c r="L1029" s="210"/>
      <c r="M1029" s="211"/>
      <c r="N1029" s="212"/>
      <c r="O1029" s="212"/>
      <c r="P1029" s="212"/>
      <c r="Q1029" s="212"/>
      <c r="R1029" s="212"/>
      <c r="S1029" s="212"/>
      <c r="T1029" s="213"/>
      <c r="AT1029" s="214" t="s">
        <v>158</v>
      </c>
      <c r="AU1029" s="214" t="s">
        <v>85</v>
      </c>
      <c r="AV1029" s="14" t="s">
        <v>85</v>
      </c>
      <c r="AW1029" s="14" t="s">
        <v>36</v>
      </c>
      <c r="AX1029" s="14" t="s">
        <v>75</v>
      </c>
      <c r="AY1029" s="214" t="s">
        <v>147</v>
      </c>
    </row>
    <row r="1030" spans="2:51" s="14" customFormat="1" ht="11.25">
      <c r="B1030" s="204"/>
      <c r="C1030" s="205"/>
      <c r="D1030" s="195" t="s">
        <v>158</v>
      </c>
      <c r="E1030" s="206" t="s">
        <v>21</v>
      </c>
      <c r="F1030" s="207" t="s">
        <v>1223</v>
      </c>
      <c r="G1030" s="205"/>
      <c r="H1030" s="208">
        <v>31.64</v>
      </c>
      <c r="I1030" s="209"/>
      <c r="J1030" s="205"/>
      <c r="K1030" s="205"/>
      <c r="L1030" s="210"/>
      <c r="M1030" s="211"/>
      <c r="N1030" s="212"/>
      <c r="O1030" s="212"/>
      <c r="P1030" s="212"/>
      <c r="Q1030" s="212"/>
      <c r="R1030" s="212"/>
      <c r="S1030" s="212"/>
      <c r="T1030" s="213"/>
      <c r="AT1030" s="214" t="s">
        <v>158</v>
      </c>
      <c r="AU1030" s="214" t="s">
        <v>85</v>
      </c>
      <c r="AV1030" s="14" t="s">
        <v>85</v>
      </c>
      <c r="AW1030" s="14" t="s">
        <v>36</v>
      </c>
      <c r="AX1030" s="14" t="s">
        <v>75</v>
      </c>
      <c r="AY1030" s="214" t="s">
        <v>147</v>
      </c>
    </row>
    <row r="1031" spans="2:51" s="15" customFormat="1" ht="11.25">
      <c r="B1031" s="215"/>
      <c r="C1031" s="216"/>
      <c r="D1031" s="195" t="s">
        <v>158</v>
      </c>
      <c r="E1031" s="217" t="s">
        <v>21</v>
      </c>
      <c r="F1031" s="218" t="s">
        <v>161</v>
      </c>
      <c r="G1031" s="216"/>
      <c r="H1031" s="219">
        <v>55.019999999999996</v>
      </c>
      <c r="I1031" s="220"/>
      <c r="J1031" s="216"/>
      <c r="K1031" s="216"/>
      <c r="L1031" s="221"/>
      <c r="M1031" s="222"/>
      <c r="N1031" s="223"/>
      <c r="O1031" s="223"/>
      <c r="P1031" s="223"/>
      <c r="Q1031" s="223"/>
      <c r="R1031" s="223"/>
      <c r="S1031" s="223"/>
      <c r="T1031" s="224"/>
      <c r="AT1031" s="225" t="s">
        <v>158</v>
      </c>
      <c r="AU1031" s="225" t="s">
        <v>85</v>
      </c>
      <c r="AV1031" s="15" t="s">
        <v>154</v>
      </c>
      <c r="AW1031" s="15" t="s">
        <v>36</v>
      </c>
      <c r="AX1031" s="15" t="s">
        <v>83</v>
      </c>
      <c r="AY1031" s="225" t="s">
        <v>147</v>
      </c>
    </row>
    <row r="1032" spans="1:65" s="2" customFormat="1" ht="24.2" customHeight="1">
      <c r="A1032" s="36"/>
      <c r="B1032" s="37"/>
      <c r="C1032" s="175" t="s">
        <v>1230</v>
      </c>
      <c r="D1032" s="175" t="s">
        <v>149</v>
      </c>
      <c r="E1032" s="176" t="s">
        <v>1231</v>
      </c>
      <c r="F1032" s="177" t="s">
        <v>1232</v>
      </c>
      <c r="G1032" s="178" t="s">
        <v>346</v>
      </c>
      <c r="H1032" s="179">
        <v>37.27</v>
      </c>
      <c r="I1032" s="180"/>
      <c r="J1032" s="181">
        <f>ROUND(I1032*H1032,2)</f>
        <v>0</v>
      </c>
      <c r="K1032" s="177" t="s">
        <v>153</v>
      </c>
      <c r="L1032" s="41"/>
      <c r="M1032" s="182" t="s">
        <v>21</v>
      </c>
      <c r="N1032" s="183" t="s">
        <v>46</v>
      </c>
      <c r="O1032" s="66"/>
      <c r="P1032" s="184">
        <f>O1032*H1032</f>
        <v>0</v>
      </c>
      <c r="Q1032" s="184">
        <v>0.00043</v>
      </c>
      <c r="R1032" s="184">
        <f>Q1032*H1032</f>
        <v>0.0160261</v>
      </c>
      <c r="S1032" s="184">
        <v>0</v>
      </c>
      <c r="T1032" s="185">
        <f>S1032*H1032</f>
        <v>0</v>
      </c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R1032" s="186" t="s">
        <v>272</v>
      </c>
      <c r="AT1032" s="186" t="s">
        <v>149</v>
      </c>
      <c r="AU1032" s="186" t="s">
        <v>85</v>
      </c>
      <c r="AY1032" s="19" t="s">
        <v>147</v>
      </c>
      <c r="BE1032" s="187">
        <f>IF(N1032="základní",J1032,0)</f>
        <v>0</v>
      </c>
      <c r="BF1032" s="187">
        <f>IF(N1032="snížená",J1032,0)</f>
        <v>0</v>
      </c>
      <c r="BG1032" s="187">
        <f>IF(N1032="zákl. přenesená",J1032,0)</f>
        <v>0</v>
      </c>
      <c r="BH1032" s="187">
        <f>IF(N1032="sníž. přenesená",J1032,0)</f>
        <v>0</v>
      </c>
      <c r="BI1032" s="187">
        <f>IF(N1032="nulová",J1032,0)</f>
        <v>0</v>
      </c>
      <c r="BJ1032" s="19" t="s">
        <v>83</v>
      </c>
      <c r="BK1032" s="187">
        <f>ROUND(I1032*H1032,2)</f>
        <v>0</v>
      </c>
      <c r="BL1032" s="19" t="s">
        <v>272</v>
      </c>
      <c r="BM1032" s="186" t="s">
        <v>1233</v>
      </c>
    </row>
    <row r="1033" spans="1:47" s="2" customFormat="1" ht="11.25">
      <c r="A1033" s="36"/>
      <c r="B1033" s="37"/>
      <c r="C1033" s="38"/>
      <c r="D1033" s="188" t="s">
        <v>156</v>
      </c>
      <c r="E1033" s="38"/>
      <c r="F1033" s="189" t="s">
        <v>1234</v>
      </c>
      <c r="G1033" s="38"/>
      <c r="H1033" s="38"/>
      <c r="I1033" s="190"/>
      <c r="J1033" s="38"/>
      <c r="K1033" s="38"/>
      <c r="L1033" s="41"/>
      <c r="M1033" s="191"/>
      <c r="N1033" s="192"/>
      <c r="O1033" s="66"/>
      <c r="P1033" s="66"/>
      <c r="Q1033" s="66"/>
      <c r="R1033" s="66"/>
      <c r="S1033" s="66"/>
      <c r="T1033" s="67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T1033" s="19" t="s">
        <v>156</v>
      </c>
      <c r="AU1033" s="19" t="s">
        <v>85</v>
      </c>
    </row>
    <row r="1034" spans="2:51" s="13" customFormat="1" ht="11.25">
      <c r="B1034" s="193"/>
      <c r="C1034" s="194"/>
      <c r="D1034" s="195" t="s">
        <v>158</v>
      </c>
      <c r="E1034" s="196" t="s">
        <v>21</v>
      </c>
      <c r="F1034" s="197" t="s">
        <v>1221</v>
      </c>
      <c r="G1034" s="194"/>
      <c r="H1034" s="196" t="s">
        <v>21</v>
      </c>
      <c r="I1034" s="198"/>
      <c r="J1034" s="194"/>
      <c r="K1034" s="194"/>
      <c r="L1034" s="199"/>
      <c r="M1034" s="200"/>
      <c r="N1034" s="201"/>
      <c r="O1034" s="201"/>
      <c r="P1034" s="201"/>
      <c r="Q1034" s="201"/>
      <c r="R1034" s="201"/>
      <c r="S1034" s="201"/>
      <c r="T1034" s="202"/>
      <c r="AT1034" s="203" t="s">
        <v>158</v>
      </c>
      <c r="AU1034" s="203" t="s">
        <v>85</v>
      </c>
      <c r="AV1034" s="13" t="s">
        <v>83</v>
      </c>
      <c r="AW1034" s="13" t="s">
        <v>36</v>
      </c>
      <c r="AX1034" s="13" t="s">
        <v>75</v>
      </c>
      <c r="AY1034" s="203" t="s">
        <v>147</v>
      </c>
    </row>
    <row r="1035" spans="2:51" s="13" customFormat="1" ht="11.25">
      <c r="B1035" s="193"/>
      <c r="C1035" s="194"/>
      <c r="D1035" s="195" t="s">
        <v>158</v>
      </c>
      <c r="E1035" s="196" t="s">
        <v>21</v>
      </c>
      <c r="F1035" s="197" t="s">
        <v>1235</v>
      </c>
      <c r="G1035" s="194"/>
      <c r="H1035" s="196" t="s">
        <v>21</v>
      </c>
      <c r="I1035" s="198"/>
      <c r="J1035" s="194"/>
      <c r="K1035" s="194"/>
      <c r="L1035" s="199"/>
      <c r="M1035" s="200"/>
      <c r="N1035" s="201"/>
      <c r="O1035" s="201"/>
      <c r="P1035" s="201"/>
      <c r="Q1035" s="201"/>
      <c r="R1035" s="201"/>
      <c r="S1035" s="201"/>
      <c r="T1035" s="202"/>
      <c r="AT1035" s="203" t="s">
        <v>158</v>
      </c>
      <c r="AU1035" s="203" t="s">
        <v>85</v>
      </c>
      <c r="AV1035" s="13" t="s">
        <v>83</v>
      </c>
      <c r="AW1035" s="13" t="s">
        <v>36</v>
      </c>
      <c r="AX1035" s="13" t="s">
        <v>75</v>
      </c>
      <c r="AY1035" s="203" t="s">
        <v>147</v>
      </c>
    </row>
    <row r="1036" spans="2:51" s="14" customFormat="1" ht="11.25">
      <c r="B1036" s="204"/>
      <c r="C1036" s="205"/>
      <c r="D1036" s="195" t="s">
        <v>158</v>
      </c>
      <c r="E1036" s="206" t="s">
        <v>21</v>
      </c>
      <c r="F1036" s="207" t="s">
        <v>1236</v>
      </c>
      <c r="G1036" s="205"/>
      <c r="H1036" s="208">
        <v>37.27</v>
      </c>
      <c r="I1036" s="209"/>
      <c r="J1036" s="205"/>
      <c r="K1036" s="205"/>
      <c r="L1036" s="210"/>
      <c r="M1036" s="211"/>
      <c r="N1036" s="212"/>
      <c r="O1036" s="212"/>
      <c r="P1036" s="212"/>
      <c r="Q1036" s="212"/>
      <c r="R1036" s="212"/>
      <c r="S1036" s="212"/>
      <c r="T1036" s="213"/>
      <c r="AT1036" s="214" t="s">
        <v>158</v>
      </c>
      <c r="AU1036" s="214" t="s">
        <v>85</v>
      </c>
      <c r="AV1036" s="14" t="s">
        <v>85</v>
      </c>
      <c r="AW1036" s="14" t="s">
        <v>36</v>
      </c>
      <c r="AX1036" s="14" t="s">
        <v>75</v>
      </c>
      <c r="AY1036" s="214" t="s">
        <v>147</v>
      </c>
    </row>
    <row r="1037" spans="2:51" s="15" customFormat="1" ht="11.25">
      <c r="B1037" s="215"/>
      <c r="C1037" s="216"/>
      <c r="D1037" s="195" t="s">
        <v>158</v>
      </c>
      <c r="E1037" s="217" t="s">
        <v>21</v>
      </c>
      <c r="F1037" s="218" t="s">
        <v>161</v>
      </c>
      <c r="G1037" s="216"/>
      <c r="H1037" s="219">
        <v>37.27</v>
      </c>
      <c r="I1037" s="220"/>
      <c r="J1037" s="216"/>
      <c r="K1037" s="216"/>
      <c r="L1037" s="221"/>
      <c r="M1037" s="222"/>
      <c r="N1037" s="223"/>
      <c r="O1037" s="223"/>
      <c r="P1037" s="223"/>
      <c r="Q1037" s="223"/>
      <c r="R1037" s="223"/>
      <c r="S1037" s="223"/>
      <c r="T1037" s="224"/>
      <c r="AT1037" s="225" t="s">
        <v>158</v>
      </c>
      <c r="AU1037" s="225" t="s">
        <v>85</v>
      </c>
      <c r="AV1037" s="15" t="s">
        <v>154</v>
      </c>
      <c r="AW1037" s="15" t="s">
        <v>36</v>
      </c>
      <c r="AX1037" s="15" t="s">
        <v>83</v>
      </c>
      <c r="AY1037" s="225" t="s">
        <v>147</v>
      </c>
    </row>
    <row r="1038" spans="1:65" s="2" customFormat="1" ht="37.9" customHeight="1">
      <c r="A1038" s="36"/>
      <c r="B1038" s="37"/>
      <c r="C1038" s="175" t="s">
        <v>1237</v>
      </c>
      <c r="D1038" s="175" t="s">
        <v>149</v>
      </c>
      <c r="E1038" s="176" t="s">
        <v>1238</v>
      </c>
      <c r="F1038" s="177" t="s">
        <v>1239</v>
      </c>
      <c r="G1038" s="178" t="s">
        <v>152</v>
      </c>
      <c r="H1038" s="179">
        <v>196.568</v>
      </c>
      <c r="I1038" s="180"/>
      <c r="J1038" s="181">
        <f>ROUND(I1038*H1038,2)</f>
        <v>0</v>
      </c>
      <c r="K1038" s="177" t="s">
        <v>153</v>
      </c>
      <c r="L1038" s="41"/>
      <c r="M1038" s="182" t="s">
        <v>21</v>
      </c>
      <c r="N1038" s="183" t="s">
        <v>46</v>
      </c>
      <c r="O1038" s="66"/>
      <c r="P1038" s="184">
        <f>O1038*H1038</f>
        <v>0</v>
      </c>
      <c r="Q1038" s="184">
        <v>0.00014</v>
      </c>
      <c r="R1038" s="184">
        <f>Q1038*H1038</f>
        <v>0.02751952</v>
      </c>
      <c r="S1038" s="184">
        <v>0</v>
      </c>
      <c r="T1038" s="185">
        <f>S1038*H1038</f>
        <v>0</v>
      </c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R1038" s="186" t="s">
        <v>272</v>
      </c>
      <c r="AT1038" s="186" t="s">
        <v>149</v>
      </c>
      <c r="AU1038" s="186" t="s">
        <v>85</v>
      </c>
      <c r="AY1038" s="19" t="s">
        <v>147</v>
      </c>
      <c r="BE1038" s="187">
        <f>IF(N1038="základní",J1038,0)</f>
        <v>0</v>
      </c>
      <c r="BF1038" s="187">
        <f>IF(N1038="snížená",J1038,0)</f>
        <v>0</v>
      </c>
      <c r="BG1038" s="187">
        <f>IF(N1038="zákl. přenesená",J1038,0)</f>
        <v>0</v>
      </c>
      <c r="BH1038" s="187">
        <f>IF(N1038="sníž. přenesená",J1038,0)</f>
        <v>0</v>
      </c>
      <c r="BI1038" s="187">
        <f>IF(N1038="nulová",J1038,0)</f>
        <v>0</v>
      </c>
      <c r="BJ1038" s="19" t="s">
        <v>83</v>
      </c>
      <c r="BK1038" s="187">
        <f>ROUND(I1038*H1038,2)</f>
        <v>0</v>
      </c>
      <c r="BL1038" s="19" t="s">
        <v>272</v>
      </c>
      <c r="BM1038" s="186" t="s">
        <v>1240</v>
      </c>
    </row>
    <row r="1039" spans="1:47" s="2" customFormat="1" ht="11.25">
      <c r="A1039" s="36"/>
      <c r="B1039" s="37"/>
      <c r="C1039" s="38"/>
      <c r="D1039" s="188" t="s">
        <v>156</v>
      </c>
      <c r="E1039" s="38"/>
      <c r="F1039" s="189" t="s">
        <v>1241</v>
      </c>
      <c r="G1039" s="38"/>
      <c r="H1039" s="38"/>
      <c r="I1039" s="190"/>
      <c r="J1039" s="38"/>
      <c r="K1039" s="38"/>
      <c r="L1039" s="41"/>
      <c r="M1039" s="191"/>
      <c r="N1039" s="192"/>
      <c r="O1039" s="66"/>
      <c r="P1039" s="66"/>
      <c r="Q1039" s="66"/>
      <c r="R1039" s="66"/>
      <c r="S1039" s="66"/>
      <c r="T1039" s="67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T1039" s="19" t="s">
        <v>156</v>
      </c>
      <c r="AU1039" s="19" t="s">
        <v>85</v>
      </c>
    </row>
    <row r="1040" spans="2:51" s="13" customFormat="1" ht="11.25">
      <c r="B1040" s="193"/>
      <c r="C1040" s="194"/>
      <c r="D1040" s="195" t="s">
        <v>158</v>
      </c>
      <c r="E1040" s="196" t="s">
        <v>21</v>
      </c>
      <c r="F1040" s="197" t="s">
        <v>1208</v>
      </c>
      <c r="G1040" s="194"/>
      <c r="H1040" s="196" t="s">
        <v>21</v>
      </c>
      <c r="I1040" s="198"/>
      <c r="J1040" s="194"/>
      <c r="K1040" s="194"/>
      <c r="L1040" s="199"/>
      <c r="M1040" s="200"/>
      <c r="N1040" s="201"/>
      <c r="O1040" s="201"/>
      <c r="P1040" s="201"/>
      <c r="Q1040" s="201"/>
      <c r="R1040" s="201"/>
      <c r="S1040" s="201"/>
      <c r="T1040" s="202"/>
      <c r="AT1040" s="203" t="s">
        <v>158</v>
      </c>
      <c r="AU1040" s="203" t="s">
        <v>85</v>
      </c>
      <c r="AV1040" s="13" t="s">
        <v>83</v>
      </c>
      <c r="AW1040" s="13" t="s">
        <v>36</v>
      </c>
      <c r="AX1040" s="13" t="s">
        <v>75</v>
      </c>
      <c r="AY1040" s="203" t="s">
        <v>147</v>
      </c>
    </row>
    <row r="1041" spans="2:51" s="13" customFormat="1" ht="11.25">
      <c r="B1041" s="193"/>
      <c r="C1041" s="194"/>
      <c r="D1041" s="195" t="s">
        <v>158</v>
      </c>
      <c r="E1041" s="196" t="s">
        <v>21</v>
      </c>
      <c r="F1041" s="197" t="s">
        <v>1209</v>
      </c>
      <c r="G1041" s="194"/>
      <c r="H1041" s="196" t="s">
        <v>21</v>
      </c>
      <c r="I1041" s="198"/>
      <c r="J1041" s="194"/>
      <c r="K1041" s="194"/>
      <c r="L1041" s="199"/>
      <c r="M1041" s="200"/>
      <c r="N1041" s="201"/>
      <c r="O1041" s="201"/>
      <c r="P1041" s="201"/>
      <c r="Q1041" s="201"/>
      <c r="R1041" s="201"/>
      <c r="S1041" s="201"/>
      <c r="T1041" s="202"/>
      <c r="AT1041" s="203" t="s">
        <v>158</v>
      </c>
      <c r="AU1041" s="203" t="s">
        <v>85</v>
      </c>
      <c r="AV1041" s="13" t="s">
        <v>83</v>
      </c>
      <c r="AW1041" s="13" t="s">
        <v>36</v>
      </c>
      <c r="AX1041" s="13" t="s">
        <v>75</v>
      </c>
      <c r="AY1041" s="203" t="s">
        <v>147</v>
      </c>
    </row>
    <row r="1042" spans="2:51" s="14" customFormat="1" ht="11.25">
      <c r="B1042" s="204"/>
      <c r="C1042" s="205"/>
      <c r="D1042" s="195" t="s">
        <v>158</v>
      </c>
      <c r="E1042" s="206" t="s">
        <v>21</v>
      </c>
      <c r="F1042" s="207" t="s">
        <v>1210</v>
      </c>
      <c r="G1042" s="205"/>
      <c r="H1042" s="208">
        <v>72.368</v>
      </c>
      <c r="I1042" s="209"/>
      <c r="J1042" s="205"/>
      <c r="K1042" s="205"/>
      <c r="L1042" s="210"/>
      <c r="M1042" s="211"/>
      <c r="N1042" s="212"/>
      <c r="O1042" s="212"/>
      <c r="P1042" s="212"/>
      <c r="Q1042" s="212"/>
      <c r="R1042" s="212"/>
      <c r="S1042" s="212"/>
      <c r="T1042" s="213"/>
      <c r="AT1042" s="214" t="s">
        <v>158</v>
      </c>
      <c r="AU1042" s="214" t="s">
        <v>85</v>
      </c>
      <c r="AV1042" s="14" t="s">
        <v>85</v>
      </c>
      <c r="AW1042" s="14" t="s">
        <v>36</v>
      </c>
      <c r="AX1042" s="14" t="s">
        <v>75</v>
      </c>
      <c r="AY1042" s="214" t="s">
        <v>147</v>
      </c>
    </row>
    <row r="1043" spans="2:51" s="16" customFormat="1" ht="11.25">
      <c r="B1043" s="226"/>
      <c r="C1043" s="227"/>
      <c r="D1043" s="195" t="s">
        <v>158</v>
      </c>
      <c r="E1043" s="228" t="s">
        <v>21</v>
      </c>
      <c r="F1043" s="229" t="s">
        <v>196</v>
      </c>
      <c r="G1043" s="227"/>
      <c r="H1043" s="230">
        <v>72.368</v>
      </c>
      <c r="I1043" s="231"/>
      <c r="J1043" s="227"/>
      <c r="K1043" s="227"/>
      <c r="L1043" s="232"/>
      <c r="M1043" s="233"/>
      <c r="N1043" s="234"/>
      <c r="O1043" s="234"/>
      <c r="P1043" s="234"/>
      <c r="Q1043" s="234"/>
      <c r="R1043" s="234"/>
      <c r="S1043" s="234"/>
      <c r="T1043" s="235"/>
      <c r="AT1043" s="236" t="s">
        <v>158</v>
      </c>
      <c r="AU1043" s="236" t="s">
        <v>85</v>
      </c>
      <c r="AV1043" s="16" t="s">
        <v>170</v>
      </c>
      <c r="AW1043" s="16" t="s">
        <v>36</v>
      </c>
      <c r="AX1043" s="16" t="s">
        <v>75</v>
      </c>
      <c r="AY1043" s="236" t="s">
        <v>147</v>
      </c>
    </row>
    <row r="1044" spans="2:51" s="13" customFormat="1" ht="11.25">
      <c r="B1044" s="193"/>
      <c r="C1044" s="194"/>
      <c r="D1044" s="195" t="s">
        <v>158</v>
      </c>
      <c r="E1044" s="196" t="s">
        <v>21</v>
      </c>
      <c r="F1044" s="197" t="s">
        <v>1242</v>
      </c>
      <c r="G1044" s="194"/>
      <c r="H1044" s="196" t="s">
        <v>21</v>
      </c>
      <c r="I1044" s="198"/>
      <c r="J1044" s="194"/>
      <c r="K1044" s="194"/>
      <c r="L1044" s="199"/>
      <c r="M1044" s="200"/>
      <c r="N1044" s="201"/>
      <c r="O1044" s="201"/>
      <c r="P1044" s="201"/>
      <c r="Q1044" s="201"/>
      <c r="R1044" s="201"/>
      <c r="S1044" s="201"/>
      <c r="T1044" s="202"/>
      <c r="AT1044" s="203" t="s">
        <v>158</v>
      </c>
      <c r="AU1044" s="203" t="s">
        <v>85</v>
      </c>
      <c r="AV1044" s="13" t="s">
        <v>83</v>
      </c>
      <c r="AW1044" s="13" t="s">
        <v>36</v>
      </c>
      <c r="AX1044" s="13" t="s">
        <v>75</v>
      </c>
      <c r="AY1044" s="203" t="s">
        <v>147</v>
      </c>
    </row>
    <row r="1045" spans="2:51" s="14" customFormat="1" ht="11.25">
      <c r="B1045" s="204"/>
      <c r="C1045" s="205"/>
      <c r="D1045" s="195" t="s">
        <v>158</v>
      </c>
      <c r="E1045" s="206" t="s">
        <v>21</v>
      </c>
      <c r="F1045" s="207" t="s">
        <v>1243</v>
      </c>
      <c r="G1045" s="205"/>
      <c r="H1045" s="208">
        <v>124.2</v>
      </c>
      <c r="I1045" s="209"/>
      <c r="J1045" s="205"/>
      <c r="K1045" s="205"/>
      <c r="L1045" s="210"/>
      <c r="M1045" s="211"/>
      <c r="N1045" s="212"/>
      <c r="O1045" s="212"/>
      <c r="P1045" s="212"/>
      <c r="Q1045" s="212"/>
      <c r="R1045" s="212"/>
      <c r="S1045" s="212"/>
      <c r="T1045" s="213"/>
      <c r="AT1045" s="214" t="s">
        <v>158</v>
      </c>
      <c r="AU1045" s="214" t="s">
        <v>85</v>
      </c>
      <c r="AV1045" s="14" t="s">
        <v>85</v>
      </c>
      <c r="AW1045" s="14" t="s">
        <v>36</v>
      </c>
      <c r="AX1045" s="14" t="s">
        <v>75</v>
      </c>
      <c r="AY1045" s="214" t="s">
        <v>147</v>
      </c>
    </row>
    <row r="1046" spans="2:51" s="16" customFormat="1" ht="11.25">
      <c r="B1046" s="226"/>
      <c r="C1046" s="227"/>
      <c r="D1046" s="195" t="s">
        <v>158</v>
      </c>
      <c r="E1046" s="228" t="s">
        <v>21</v>
      </c>
      <c r="F1046" s="229" t="s">
        <v>196</v>
      </c>
      <c r="G1046" s="227"/>
      <c r="H1046" s="230">
        <v>124.2</v>
      </c>
      <c r="I1046" s="231"/>
      <c r="J1046" s="227"/>
      <c r="K1046" s="227"/>
      <c r="L1046" s="232"/>
      <c r="M1046" s="233"/>
      <c r="N1046" s="234"/>
      <c r="O1046" s="234"/>
      <c r="P1046" s="234"/>
      <c r="Q1046" s="234"/>
      <c r="R1046" s="234"/>
      <c r="S1046" s="234"/>
      <c r="T1046" s="235"/>
      <c r="AT1046" s="236" t="s">
        <v>158</v>
      </c>
      <c r="AU1046" s="236" t="s">
        <v>85</v>
      </c>
      <c r="AV1046" s="16" t="s">
        <v>170</v>
      </c>
      <c r="AW1046" s="16" t="s">
        <v>36</v>
      </c>
      <c r="AX1046" s="16" t="s">
        <v>75</v>
      </c>
      <c r="AY1046" s="236" t="s">
        <v>147</v>
      </c>
    </row>
    <row r="1047" spans="2:51" s="15" customFormat="1" ht="11.25">
      <c r="B1047" s="215"/>
      <c r="C1047" s="216"/>
      <c r="D1047" s="195" t="s">
        <v>158</v>
      </c>
      <c r="E1047" s="217" t="s">
        <v>21</v>
      </c>
      <c r="F1047" s="218" t="s">
        <v>161</v>
      </c>
      <c r="G1047" s="216"/>
      <c r="H1047" s="219">
        <v>196.56799999999998</v>
      </c>
      <c r="I1047" s="220"/>
      <c r="J1047" s="216"/>
      <c r="K1047" s="216"/>
      <c r="L1047" s="221"/>
      <c r="M1047" s="222"/>
      <c r="N1047" s="223"/>
      <c r="O1047" s="223"/>
      <c r="P1047" s="223"/>
      <c r="Q1047" s="223"/>
      <c r="R1047" s="223"/>
      <c r="S1047" s="223"/>
      <c r="T1047" s="224"/>
      <c r="AT1047" s="225" t="s">
        <v>158</v>
      </c>
      <c r="AU1047" s="225" t="s">
        <v>85</v>
      </c>
      <c r="AV1047" s="15" t="s">
        <v>154</v>
      </c>
      <c r="AW1047" s="15" t="s">
        <v>36</v>
      </c>
      <c r="AX1047" s="15" t="s">
        <v>83</v>
      </c>
      <c r="AY1047" s="225" t="s">
        <v>147</v>
      </c>
    </row>
    <row r="1048" spans="1:65" s="2" customFormat="1" ht="16.5" customHeight="1">
      <c r="A1048" s="36"/>
      <c r="B1048" s="37"/>
      <c r="C1048" s="237" t="s">
        <v>1244</v>
      </c>
      <c r="D1048" s="237" t="s">
        <v>219</v>
      </c>
      <c r="E1048" s="238" t="s">
        <v>1245</v>
      </c>
      <c r="F1048" s="239" t="s">
        <v>1246</v>
      </c>
      <c r="G1048" s="240" t="s">
        <v>152</v>
      </c>
      <c r="H1048" s="241">
        <v>229.1</v>
      </c>
      <c r="I1048" s="242"/>
      <c r="J1048" s="243">
        <f>ROUND(I1048*H1048,2)</f>
        <v>0</v>
      </c>
      <c r="K1048" s="239" t="s">
        <v>153</v>
      </c>
      <c r="L1048" s="244"/>
      <c r="M1048" s="245" t="s">
        <v>21</v>
      </c>
      <c r="N1048" s="246" t="s">
        <v>46</v>
      </c>
      <c r="O1048" s="66"/>
      <c r="P1048" s="184">
        <f>O1048*H1048</f>
        <v>0</v>
      </c>
      <c r="Q1048" s="184">
        <v>0.00152</v>
      </c>
      <c r="R1048" s="184">
        <f>Q1048*H1048</f>
        <v>0.348232</v>
      </c>
      <c r="S1048" s="184">
        <v>0</v>
      </c>
      <c r="T1048" s="185">
        <f>S1048*H1048</f>
        <v>0</v>
      </c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R1048" s="186" t="s">
        <v>384</v>
      </c>
      <c r="AT1048" s="186" t="s">
        <v>219</v>
      </c>
      <c r="AU1048" s="186" t="s">
        <v>85</v>
      </c>
      <c r="AY1048" s="19" t="s">
        <v>147</v>
      </c>
      <c r="BE1048" s="187">
        <f>IF(N1048="základní",J1048,0)</f>
        <v>0</v>
      </c>
      <c r="BF1048" s="187">
        <f>IF(N1048="snížená",J1048,0)</f>
        <v>0</v>
      </c>
      <c r="BG1048" s="187">
        <f>IF(N1048="zákl. přenesená",J1048,0)</f>
        <v>0</v>
      </c>
      <c r="BH1048" s="187">
        <f>IF(N1048="sníž. přenesená",J1048,0)</f>
        <v>0</v>
      </c>
      <c r="BI1048" s="187">
        <f>IF(N1048="nulová",J1048,0)</f>
        <v>0</v>
      </c>
      <c r="BJ1048" s="19" t="s">
        <v>83</v>
      </c>
      <c r="BK1048" s="187">
        <f>ROUND(I1048*H1048,2)</f>
        <v>0</v>
      </c>
      <c r="BL1048" s="19" t="s">
        <v>272</v>
      </c>
      <c r="BM1048" s="186" t="s">
        <v>1247</v>
      </c>
    </row>
    <row r="1049" spans="2:51" s="14" customFormat="1" ht="11.25">
      <c r="B1049" s="204"/>
      <c r="C1049" s="205"/>
      <c r="D1049" s="195" t="s">
        <v>158</v>
      </c>
      <c r="E1049" s="205"/>
      <c r="F1049" s="207" t="s">
        <v>1248</v>
      </c>
      <c r="G1049" s="205"/>
      <c r="H1049" s="208">
        <v>229.1</v>
      </c>
      <c r="I1049" s="209"/>
      <c r="J1049" s="205"/>
      <c r="K1049" s="205"/>
      <c r="L1049" s="210"/>
      <c r="M1049" s="211"/>
      <c r="N1049" s="212"/>
      <c r="O1049" s="212"/>
      <c r="P1049" s="212"/>
      <c r="Q1049" s="212"/>
      <c r="R1049" s="212"/>
      <c r="S1049" s="212"/>
      <c r="T1049" s="213"/>
      <c r="AT1049" s="214" t="s">
        <v>158</v>
      </c>
      <c r="AU1049" s="214" t="s">
        <v>85</v>
      </c>
      <c r="AV1049" s="14" t="s">
        <v>85</v>
      </c>
      <c r="AW1049" s="14" t="s">
        <v>4</v>
      </c>
      <c r="AX1049" s="14" t="s">
        <v>83</v>
      </c>
      <c r="AY1049" s="214" t="s">
        <v>147</v>
      </c>
    </row>
    <row r="1050" spans="1:65" s="2" customFormat="1" ht="21.75" customHeight="1">
      <c r="A1050" s="36"/>
      <c r="B1050" s="37"/>
      <c r="C1050" s="175" t="s">
        <v>1249</v>
      </c>
      <c r="D1050" s="175" t="s">
        <v>149</v>
      </c>
      <c r="E1050" s="176" t="s">
        <v>1250</v>
      </c>
      <c r="F1050" s="177" t="s">
        <v>1251</v>
      </c>
      <c r="G1050" s="178" t="s">
        <v>152</v>
      </c>
      <c r="H1050" s="179">
        <v>196.568</v>
      </c>
      <c r="I1050" s="180"/>
      <c r="J1050" s="181">
        <f>ROUND(I1050*H1050,2)</f>
        <v>0</v>
      </c>
      <c r="K1050" s="177" t="s">
        <v>153</v>
      </c>
      <c r="L1050" s="41"/>
      <c r="M1050" s="182" t="s">
        <v>21</v>
      </c>
      <c r="N1050" s="183" t="s">
        <v>46</v>
      </c>
      <c r="O1050" s="66"/>
      <c r="P1050" s="184">
        <f>O1050*H1050</f>
        <v>0</v>
      </c>
      <c r="Q1050" s="184">
        <v>0</v>
      </c>
      <c r="R1050" s="184">
        <f>Q1050*H1050</f>
        <v>0</v>
      </c>
      <c r="S1050" s="184">
        <v>0</v>
      </c>
      <c r="T1050" s="185">
        <f>S1050*H1050</f>
        <v>0</v>
      </c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R1050" s="186" t="s">
        <v>272</v>
      </c>
      <c r="AT1050" s="186" t="s">
        <v>149</v>
      </c>
      <c r="AU1050" s="186" t="s">
        <v>85</v>
      </c>
      <c r="AY1050" s="19" t="s">
        <v>147</v>
      </c>
      <c r="BE1050" s="187">
        <f>IF(N1050="základní",J1050,0)</f>
        <v>0</v>
      </c>
      <c r="BF1050" s="187">
        <f>IF(N1050="snížená",J1050,0)</f>
        <v>0</v>
      </c>
      <c r="BG1050" s="187">
        <f>IF(N1050="zákl. přenesená",J1050,0)</f>
        <v>0</v>
      </c>
      <c r="BH1050" s="187">
        <f>IF(N1050="sníž. přenesená",J1050,0)</f>
        <v>0</v>
      </c>
      <c r="BI1050" s="187">
        <f>IF(N1050="nulová",J1050,0)</f>
        <v>0</v>
      </c>
      <c r="BJ1050" s="19" t="s">
        <v>83</v>
      </c>
      <c r="BK1050" s="187">
        <f>ROUND(I1050*H1050,2)</f>
        <v>0</v>
      </c>
      <c r="BL1050" s="19" t="s">
        <v>272</v>
      </c>
      <c r="BM1050" s="186" t="s">
        <v>1252</v>
      </c>
    </row>
    <row r="1051" spans="1:47" s="2" customFormat="1" ht="11.25">
      <c r="A1051" s="36"/>
      <c r="B1051" s="37"/>
      <c r="C1051" s="38"/>
      <c r="D1051" s="188" t="s">
        <v>156</v>
      </c>
      <c r="E1051" s="38"/>
      <c r="F1051" s="189" t="s">
        <v>1253</v>
      </c>
      <c r="G1051" s="38"/>
      <c r="H1051" s="38"/>
      <c r="I1051" s="190"/>
      <c r="J1051" s="38"/>
      <c r="K1051" s="38"/>
      <c r="L1051" s="41"/>
      <c r="M1051" s="191"/>
      <c r="N1051" s="192"/>
      <c r="O1051" s="66"/>
      <c r="P1051" s="66"/>
      <c r="Q1051" s="66"/>
      <c r="R1051" s="66"/>
      <c r="S1051" s="66"/>
      <c r="T1051" s="67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T1051" s="19" t="s">
        <v>156</v>
      </c>
      <c r="AU1051" s="19" t="s">
        <v>85</v>
      </c>
    </row>
    <row r="1052" spans="2:51" s="13" customFormat="1" ht="11.25">
      <c r="B1052" s="193"/>
      <c r="C1052" s="194"/>
      <c r="D1052" s="195" t="s">
        <v>158</v>
      </c>
      <c r="E1052" s="196" t="s">
        <v>21</v>
      </c>
      <c r="F1052" s="197" t="s">
        <v>1208</v>
      </c>
      <c r="G1052" s="194"/>
      <c r="H1052" s="196" t="s">
        <v>21</v>
      </c>
      <c r="I1052" s="198"/>
      <c r="J1052" s="194"/>
      <c r="K1052" s="194"/>
      <c r="L1052" s="199"/>
      <c r="M1052" s="200"/>
      <c r="N1052" s="201"/>
      <c r="O1052" s="201"/>
      <c r="P1052" s="201"/>
      <c r="Q1052" s="201"/>
      <c r="R1052" s="201"/>
      <c r="S1052" s="201"/>
      <c r="T1052" s="202"/>
      <c r="AT1052" s="203" t="s">
        <v>158</v>
      </c>
      <c r="AU1052" s="203" t="s">
        <v>85</v>
      </c>
      <c r="AV1052" s="13" t="s">
        <v>83</v>
      </c>
      <c r="AW1052" s="13" t="s">
        <v>36</v>
      </c>
      <c r="AX1052" s="13" t="s">
        <v>75</v>
      </c>
      <c r="AY1052" s="203" t="s">
        <v>147</v>
      </c>
    </row>
    <row r="1053" spans="2:51" s="13" customFormat="1" ht="11.25">
      <c r="B1053" s="193"/>
      <c r="C1053" s="194"/>
      <c r="D1053" s="195" t="s">
        <v>158</v>
      </c>
      <c r="E1053" s="196" t="s">
        <v>21</v>
      </c>
      <c r="F1053" s="197" t="s">
        <v>1209</v>
      </c>
      <c r="G1053" s="194"/>
      <c r="H1053" s="196" t="s">
        <v>21</v>
      </c>
      <c r="I1053" s="198"/>
      <c r="J1053" s="194"/>
      <c r="K1053" s="194"/>
      <c r="L1053" s="199"/>
      <c r="M1053" s="200"/>
      <c r="N1053" s="201"/>
      <c r="O1053" s="201"/>
      <c r="P1053" s="201"/>
      <c r="Q1053" s="201"/>
      <c r="R1053" s="201"/>
      <c r="S1053" s="201"/>
      <c r="T1053" s="202"/>
      <c r="AT1053" s="203" t="s">
        <v>158</v>
      </c>
      <c r="AU1053" s="203" t="s">
        <v>85</v>
      </c>
      <c r="AV1053" s="13" t="s">
        <v>83</v>
      </c>
      <c r="AW1053" s="13" t="s">
        <v>36</v>
      </c>
      <c r="AX1053" s="13" t="s">
        <v>75</v>
      </c>
      <c r="AY1053" s="203" t="s">
        <v>147</v>
      </c>
    </row>
    <row r="1054" spans="2:51" s="14" customFormat="1" ht="11.25">
      <c r="B1054" s="204"/>
      <c r="C1054" s="205"/>
      <c r="D1054" s="195" t="s">
        <v>158</v>
      </c>
      <c r="E1054" s="206" t="s">
        <v>21</v>
      </c>
      <c r="F1054" s="207" t="s">
        <v>1210</v>
      </c>
      <c r="G1054" s="205"/>
      <c r="H1054" s="208">
        <v>72.368</v>
      </c>
      <c r="I1054" s="209"/>
      <c r="J1054" s="205"/>
      <c r="K1054" s="205"/>
      <c r="L1054" s="210"/>
      <c r="M1054" s="211"/>
      <c r="N1054" s="212"/>
      <c r="O1054" s="212"/>
      <c r="P1054" s="212"/>
      <c r="Q1054" s="212"/>
      <c r="R1054" s="212"/>
      <c r="S1054" s="212"/>
      <c r="T1054" s="213"/>
      <c r="AT1054" s="214" t="s">
        <v>158</v>
      </c>
      <c r="AU1054" s="214" t="s">
        <v>85</v>
      </c>
      <c r="AV1054" s="14" t="s">
        <v>85</v>
      </c>
      <c r="AW1054" s="14" t="s">
        <v>36</v>
      </c>
      <c r="AX1054" s="14" t="s">
        <v>75</v>
      </c>
      <c r="AY1054" s="214" t="s">
        <v>147</v>
      </c>
    </row>
    <row r="1055" spans="2:51" s="16" customFormat="1" ht="11.25">
      <c r="B1055" s="226"/>
      <c r="C1055" s="227"/>
      <c r="D1055" s="195" t="s">
        <v>158</v>
      </c>
      <c r="E1055" s="228" t="s">
        <v>21</v>
      </c>
      <c r="F1055" s="229" t="s">
        <v>196</v>
      </c>
      <c r="G1055" s="227"/>
      <c r="H1055" s="230">
        <v>72.368</v>
      </c>
      <c r="I1055" s="231"/>
      <c r="J1055" s="227"/>
      <c r="K1055" s="227"/>
      <c r="L1055" s="232"/>
      <c r="M1055" s="233"/>
      <c r="N1055" s="234"/>
      <c r="O1055" s="234"/>
      <c r="P1055" s="234"/>
      <c r="Q1055" s="234"/>
      <c r="R1055" s="234"/>
      <c r="S1055" s="234"/>
      <c r="T1055" s="235"/>
      <c r="AT1055" s="236" t="s">
        <v>158</v>
      </c>
      <c r="AU1055" s="236" t="s">
        <v>85</v>
      </c>
      <c r="AV1055" s="16" t="s">
        <v>170</v>
      </c>
      <c r="AW1055" s="16" t="s">
        <v>36</v>
      </c>
      <c r="AX1055" s="16" t="s">
        <v>75</v>
      </c>
      <c r="AY1055" s="236" t="s">
        <v>147</v>
      </c>
    </row>
    <row r="1056" spans="2:51" s="13" customFormat="1" ht="11.25">
      <c r="B1056" s="193"/>
      <c r="C1056" s="194"/>
      <c r="D1056" s="195" t="s">
        <v>158</v>
      </c>
      <c r="E1056" s="196" t="s">
        <v>21</v>
      </c>
      <c r="F1056" s="197" t="s">
        <v>1242</v>
      </c>
      <c r="G1056" s="194"/>
      <c r="H1056" s="196" t="s">
        <v>21</v>
      </c>
      <c r="I1056" s="198"/>
      <c r="J1056" s="194"/>
      <c r="K1056" s="194"/>
      <c r="L1056" s="199"/>
      <c r="M1056" s="200"/>
      <c r="N1056" s="201"/>
      <c r="O1056" s="201"/>
      <c r="P1056" s="201"/>
      <c r="Q1056" s="201"/>
      <c r="R1056" s="201"/>
      <c r="S1056" s="201"/>
      <c r="T1056" s="202"/>
      <c r="AT1056" s="203" t="s">
        <v>158</v>
      </c>
      <c r="AU1056" s="203" t="s">
        <v>85</v>
      </c>
      <c r="AV1056" s="13" t="s">
        <v>83</v>
      </c>
      <c r="AW1056" s="13" t="s">
        <v>36</v>
      </c>
      <c r="AX1056" s="13" t="s">
        <v>75</v>
      </c>
      <c r="AY1056" s="203" t="s">
        <v>147</v>
      </c>
    </row>
    <row r="1057" spans="2:51" s="14" customFormat="1" ht="11.25">
      <c r="B1057" s="204"/>
      <c r="C1057" s="205"/>
      <c r="D1057" s="195" t="s">
        <v>158</v>
      </c>
      <c r="E1057" s="206" t="s">
        <v>21</v>
      </c>
      <c r="F1057" s="207" t="s">
        <v>1243</v>
      </c>
      <c r="G1057" s="205"/>
      <c r="H1057" s="208">
        <v>124.2</v>
      </c>
      <c r="I1057" s="209"/>
      <c r="J1057" s="205"/>
      <c r="K1057" s="205"/>
      <c r="L1057" s="210"/>
      <c r="M1057" s="211"/>
      <c r="N1057" s="212"/>
      <c r="O1057" s="212"/>
      <c r="P1057" s="212"/>
      <c r="Q1057" s="212"/>
      <c r="R1057" s="212"/>
      <c r="S1057" s="212"/>
      <c r="T1057" s="213"/>
      <c r="AT1057" s="214" t="s">
        <v>158</v>
      </c>
      <c r="AU1057" s="214" t="s">
        <v>85</v>
      </c>
      <c r="AV1057" s="14" t="s">
        <v>85</v>
      </c>
      <c r="AW1057" s="14" t="s">
        <v>36</v>
      </c>
      <c r="AX1057" s="14" t="s">
        <v>75</v>
      </c>
      <c r="AY1057" s="214" t="s">
        <v>147</v>
      </c>
    </row>
    <row r="1058" spans="2:51" s="16" customFormat="1" ht="11.25">
      <c r="B1058" s="226"/>
      <c r="C1058" s="227"/>
      <c r="D1058" s="195" t="s">
        <v>158</v>
      </c>
      <c r="E1058" s="228" t="s">
        <v>21</v>
      </c>
      <c r="F1058" s="229" t="s">
        <v>196</v>
      </c>
      <c r="G1058" s="227"/>
      <c r="H1058" s="230">
        <v>124.2</v>
      </c>
      <c r="I1058" s="231"/>
      <c r="J1058" s="227"/>
      <c r="K1058" s="227"/>
      <c r="L1058" s="232"/>
      <c r="M1058" s="233"/>
      <c r="N1058" s="234"/>
      <c r="O1058" s="234"/>
      <c r="P1058" s="234"/>
      <c r="Q1058" s="234"/>
      <c r="R1058" s="234"/>
      <c r="S1058" s="234"/>
      <c r="T1058" s="235"/>
      <c r="AT1058" s="236" t="s">
        <v>158</v>
      </c>
      <c r="AU1058" s="236" t="s">
        <v>85</v>
      </c>
      <c r="AV1058" s="16" t="s">
        <v>170</v>
      </c>
      <c r="AW1058" s="16" t="s">
        <v>36</v>
      </c>
      <c r="AX1058" s="16" t="s">
        <v>75</v>
      </c>
      <c r="AY1058" s="236" t="s">
        <v>147</v>
      </c>
    </row>
    <row r="1059" spans="2:51" s="15" customFormat="1" ht="11.25">
      <c r="B1059" s="215"/>
      <c r="C1059" s="216"/>
      <c r="D1059" s="195" t="s">
        <v>158</v>
      </c>
      <c r="E1059" s="217" t="s">
        <v>21</v>
      </c>
      <c r="F1059" s="218" t="s">
        <v>161</v>
      </c>
      <c r="G1059" s="216"/>
      <c r="H1059" s="219">
        <v>196.56799999999998</v>
      </c>
      <c r="I1059" s="220"/>
      <c r="J1059" s="216"/>
      <c r="K1059" s="216"/>
      <c r="L1059" s="221"/>
      <c r="M1059" s="222"/>
      <c r="N1059" s="223"/>
      <c r="O1059" s="223"/>
      <c r="P1059" s="223"/>
      <c r="Q1059" s="223"/>
      <c r="R1059" s="223"/>
      <c r="S1059" s="223"/>
      <c r="T1059" s="224"/>
      <c r="AT1059" s="225" t="s">
        <v>158</v>
      </c>
      <c r="AU1059" s="225" t="s">
        <v>85</v>
      </c>
      <c r="AV1059" s="15" t="s">
        <v>154</v>
      </c>
      <c r="AW1059" s="15" t="s">
        <v>36</v>
      </c>
      <c r="AX1059" s="15" t="s">
        <v>83</v>
      </c>
      <c r="AY1059" s="225" t="s">
        <v>147</v>
      </c>
    </row>
    <row r="1060" spans="1:65" s="2" customFormat="1" ht="16.5" customHeight="1">
      <c r="A1060" s="36"/>
      <c r="B1060" s="37"/>
      <c r="C1060" s="237" t="s">
        <v>1254</v>
      </c>
      <c r="D1060" s="237" t="s">
        <v>219</v>
      </c>
      <c r="E1060" s="238" t="s">
        <v>1255</v>
      </c>
      <c r="F1060" s="239" t="s">
        <v>1256</v>
      </c>
      <c r="G1060" s="240" t="s">
        <v>152</v>
      </c>
      <c r="H1060" s="241">
        <v>227.036</v>
      </c>
      <c r="I1060" s="242"/>
      <c r="J1060" s="243">
        <f>ROUND(I1060*H1060,2)</f>
        <v>0</v>
      </c>
      <c r="K1060" s="239" t="s">
        <v>153</v>
      </c>
      <c r="L1060" s="244"/>
      <c r="M1060" s="245" t="s">
        <v>21</v>
      </c>
      <c r="N1060" s="246" t="s">
        <v>46</v>
      </c>
      <c r="O1060" s="66"/>
      <c r="P1060" s="184">
        <f>O1060*H1060</f>
        <v>0</v>
      </c>
      <c r="Q1060" s="184">
        <v>0.00013</v>
      </c>
      <c r="R1060" s="184">
        <f>Q1060*H1060</f>
        <v>0.029514679999999998</v>
      </c>
      <c r="S1060" s="184">
        <v>0</v>
      </c>
      <c r="T1060" s="185">
        <f>S1060*H1060</f>
        <v>0</v>
      </c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R1060" s="186" t="s">
        <v>384</v>
      </c>
      <c r="AT1060" s="186" t="s">
        <v>219</v>
      </c>
      <c r="AU1060" s="186" t="s">
        <v>85</v>
      </c>
      <c r="AY1060" s="19" t="s">
        <v>147</v>
      </c>
      <c r="BE1060" s="187">
        <f>IF(N1060="základní",J1060,0)</f>
        <v>0</v>
      </c>
      <c r="BF1060" s="187">
        <f>IF(N1060="snížená",J1060,0)</f>
        <v>0</v>
      </c>
      <c r="BG1060" s="187">
        <f>IF(N1060="zákl. přenesená",J1060,0)</f>
        <v>0</v>
      </c>
      <c r="BH1060" s="187">
        <f>IF(N1060="sníž. přenesená",J1060,0)</f>
        <v>0</v>
      </c>
      <c r="BI1060" s="187">
        <f>IF(N1060="nulová",J1060,0)</f>
        <v>0</v>
      </c>
      <c r="BJ1060" s="19" t="s">
        <v>83</v>
      </c>
      <c r="BK1060" s="187">
        <f>ROUND(I1060*H1060,2)</f>
        <v>0</v>
      </c>
      <c r="BL1060" s="19" t="s">
        <v>272</v>
      </c>
      <c r="BM1060" s="186" t="s">
        <v>1257</v>
      </c>
    </row>
    <row r="1061" spans="2:51" s="14" customFormat="1" ht="11.25">
      <c r="B1061" s="204"/>
      <c r="C1061" s="205"/>
      <c r="D1061" s="195" t="s">
        <v>158</v>
      </c>
      <c r="E1061" s="205"/>
      <c r="F1061" s="207" t="s">
        <v>1258</v>
      </c>
      <c r="G1061" s="205"/>
      <c r="H1061" s="208">
        <v>227.036</v>
      </c>
      <c r="I1061" s="209"/>
      <c r="J1061" s="205"/>
      <c r="K1061" s="205"/>
      <c r="L1061" s="210"/>
      <c r="M1061" s="211"/>
      <c r="N1061" s="212"/>
      <c r="O1061" s="212"/>
      <c r="P1061" s="212"/>
      <c r="Q1061" s="212"/>
      <c r="R1061" s="212"/>
      <c r="S1061" s="212"/>
      <c r="T1061" s="213"/>
      <c r="AT1061" s="214" t="s">
        <v>158</v>
      </c>
      <c r="AU1061" s="214" t="s">
        <v>85</v>
      </c>
      <c r="AV1061" s="14" t="s">
        <v>85</v>
      </c>
      <c r="AW1061" s="14" t="s">
        <v>4</v>
      </c>
      <c r="AX1061" s="14" t="s">
        <v>83</v>
      </c>
      <c r="AY1061" s="214" t="s">
        <v>147</v>
      </c>
    </row>
    <row r="1062" spans="1:65" s="2" customFormat="1" ht="24.2" customHeight="1">
      <c r="A1062" s="36"/>
      <c r="B1062" s="37"/>
      <c r="C1062" s="175" t="s">
        <v>1259</v>
      </c>
      <c r="D1062" s="175" t="s">
        <v>149</v>
      </c>
      <c r="E1062" s="176" t="s">
        <v>1260</v>
      </c>
      <c r="F1062" s="177" t="s">
        <v>1261</v>
      </c>
      <c r="G1062" s="178" t="s">
        <v>152</v>
      </c>
      <c r="H1062" s="179">
        <v>73.668</v>
      </c>
      <c r="I1062" s="180"/>
      <c r="J1062" s="181">
        <f>ROUND(I1062*H1062,2)</f>
        <v>0</v>
      </c>
      <c r="K1062" s="177" t="s">
        <v>153</v>
      </c>
      <c r="L1062" s="41"/>
      <c r="M1062" s="182" t="s">
        <v>21</v>
      </c>
      <c r="N1062" s="183" t="s">
        <v>46</v>
      </c>
      <c r="O1062" s="66"/>
      <c r="P1062" s="184">
        <f>O1062*H1062</f>
        <v>0</v>
      </c>
      <c r="Q1062" s="184">
        <v>0</v>
      </c>
      <c r="R1062" s="184">
        <f>Q1062*H1062</f>
        <v>0</v>
      </c>
      <c r="S1062" s="184">
        <v>0</v>
      </c>
      <c r="T1062" s="185">
        <f>S1062*H1062</f>
        <v>0</v>
      </c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R1062" s="186" t="s">
        <v>272</v>
      </c>
      <c r="AT1062" s="186" t="s">
        <v>149</v>
      </c>
      <c r="AU1062" s="186" t="s">
        <v>85</v>
      </c>
      <c r="AY1062" s="19" t="s">
        <v>147</v>
      </c>
      <c r="BE1062" s="187">
        <f>IF(N1062="základní",J1062,0)</f>
        <v>0</v>
      </c>
      <c r="BF1062" s="187">
        <f>IF(N1062="snížená",J1062,0)</f>
        <v>0</v>
      </c>
      <c r="BG1062" s="187">
        <f>IF(N1062="zákl. přenesená",J1062,0)</f>
        <v>0</v>
      </c>
      <c r="BH1062" s="187">
        <f>IF(N1062="sníž. přenesená",J1062,0)</f>
        <v>0</v>
      </c>
      <c r="BI1062" s="187">
        <f>IF(N1062="nulová",J1062,0)</f>
        <v>0</v>
      </c>
      <c r="BJ1062" s="19" t="s">
        <v>83</v>
      </c>
      <c r="BK1062" s="187">
        <f>ROUND(I1062*H1062,2)</f>
        <v>0</v>
      </c>
      <c r="BL1062" s="19" t="s">
        <v>272</v>
      </c>
      <c r="BM1062" s="186" t="s">
        <v>1262</v>
      </c>
    </row>
    <row r="1063" spans="1:47" s="2" customFormat="1" ht="11.25">
      <c r="A1063" s="36"/>
      <c r="B1063" s="37"/>
      <c r="C1063" s="38"/>
      <c r="D1063" s="188" t="s">
        <v>156</v>
      </c>
      <c r="E1063" s="38"/>
      <c r="F1063" s="189" t="s">
        <v>1263</v>
      </c>
      <c r="G1063" s="38"/>
      <c r="H1063" s="38"/>
      <c r="I1063" s="190"/>
      <c r="J1063" s="38"/>
      <c r="K1063" s="38"/>
      <c r="L1063" s="41"/>
      <c r="M1063" s="191"/>
      <c r="N1063" s="192"/>
      <c r="O1063" s="66"/>
      <c r="P1063" s="66"/>
      <c r="Q1063" s="66"/>
      <c r="R1063" s="66"/>
      <c r="S1063" s="66"/>
      <c r="T1063" s="67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T1063" s="19" t="s">
        <v>156</v>
      </c>
      <c r="AU1063" s="19" t="s">
        <v>85</v>
      </c>
    </row>
    <row r="1064" spans="2:51" s="13" customFormat="1" ht="11.25">
      <c r="B1064" s="193"/>
      <c r="C1064" s="194"/>
      <c r="D1064" s="195" t="s">
        <v>158</v>
      </c>
      <c r="E1064" s="196" t="s">
        <v>21</v>
      </c>
      <c r="F1064" s="197" t="s">
        <v>1208</v>
      </c>
      <c r="G1064" s="194"/>
      <c r="H1064" s="196" t="s">
        <v>21</v>
      </c>
      <c r="I1064" s="198"/>
      <c r="J1064" s="194"/>
      <c r="K1064" s="194"/>
      <c r="L1064" s="199"/>
      <c r="M1064" s="200"/>
      <c r="N1064" s="201"/>
      <c r="O1064" s="201"/>
      <c r="P1064" s="201"/>
      <c r="Q1064" s="201"/>
      <c r="R1064" s="201"/>
      <c r="S1064" s="201"/>
      <c r="T1064" s="202"/>
      <c r="AT1064" s="203" t="s">
        <v>158</v>
      </c>
      <c r="AU1064" s="203" t="s">
        <v>85</v>
      </c>
      <c r="AV1064" s="13" t="s">
        <v>83</v>
      </c>
      <c r="AW1064" s="13" t="s">
        <v>36</v>
      </c>
      <c r="AX1064" s="13" t="s">
        <v>75</v>
      </c>
      <c r="AY1064" s="203" t="s">
        <v>147</v>
      </c>
    </row>
    <row r="1065" spans="2:51" s="13" customFormat="1" ht="11.25">
      <c r="B1065" s="193"/>
      <c r="C1065" s="194"/>
      <c r="D1065" s="195" t="s">
        <v>158</v>
      </c>
      <c r="E1065" s="196" t="s">
        <v>21</v>
      </c>
      <c r="F1065" s="197" t="s">
        <v>1264</v>
      </c>
      <c r="G1065" s="194"/>
      <c r="H1065" s="196" t="s">
        <v>21</v>
      </c>
      <c r="I1065" s="198"/>
      <c r="J1065" s="194"/>
      <c r="K1065" s="194"/>
      <c r="L1065" s="199"/>
      <c r="M1065" s="200"/>
      <c r="N1065" s="201"/>
      <c r="O1065" s="201"/>
      <c r="P1065" s="201"/>
      <c r="Q1065" s="201"/>
      <c r="R1065" s="201"/>
      <c r="S1065" s="201"/>
      <c r="T1065" s="202"/>
      <c r="AT1065" s="203" t="s">
        <v>158</v>
      </c>
      <c r="AU1065" s="203" t="s">
        <v>85</v>
      </c>
      <c r="AV1065" s="13" t="s">
        <v>83</v>
      </c>
      <c r="AW1065" s="13" t="s">
        <v>36</v>
      </c>
      <c r="AX1065" s="13" t="s">
        <v>75</v>
      </c>
      <c r="AY1065" s="203" t="s">
        <v>147</v>
      </c>
    </row>
    <row r="1066" spans="2:51" s="13" customFormat="1" ht="11.25">
      <c r="B1066" s="193"/>
      <c r="C1066" s="194"/>
      <c r="D1066" s="195" t="s">
        <v>158</v>
      </c>
      <c r="E1066" s="196" t="s">
        <v>21</v>
      </c>
      <c r="F1066" s="197" t="s">
        <v>1265</v>
      </c>
      <c r="G1066" s="194"/>
      <c r="H1066" s="196" t="s">
        <v>21</v>
      </c>
      <c r="I1066" s="198"/>
      <c r="J1066" s="194"/>
      <c r="K1066" s="194"/>
      <c r="L1066" s="199"/>
      <c r="M1066" s="200"/>
      <c r="N1066" s="201"/>
      <c r="O1066" s="201"/>
      <c r="P1066" s="201"/>
      <c r="Q1066" s="201"/>
      <c r="R1066" s="201"/>
      <c r="S1066" s="201"/>
      <c r="T1066" s="202"/>
      <c r="AT1066" s="203" t="s">
        <v>158</v>
      </c>
      <c r="AU1066" s="203" t="s">
        <v>85</v>
      </c>
      <c r="AV1066" s="13" t="s">
        <v>83</v>
      </c>
      <c r="AW1066" s="13" t="s">
        <v>36</v>
      </c>
      <c r="AX1066" s="13" t="s">
        <v>75</v>
      </c>
      <c r="AY1066" s="203" t="s">
        <v>147</v>
      </c>
    </row>
    <row r="1067" spans="2:51" s="14" customFormat="1" ht="11.25">
      <c r="B1067" s="204"/>
      <c r="C1067" s="205"/>
      <c r="D1067" s="195" t="s">
        <v>158</v>
      </c>
      <c r="E1067" s="206" t="s">
        <v>21</v>
      </c>
      <c r="F1067" s="207" t="s">
        <v>1266</v>
      </c>
      <c r="G1067" s="205"/>
      <c r="H1067" s="208">
        <v>23.146</v>
      </c>
      <c r="I1067" s="209"/>
      <c r="J1067" s="205"/>
      <c r="K1067" s="205"/>
      <c r="L1067" s="210"/>
      <c r="M1067" s="211"/>
      <c r="N1067" s="212"/>
      <c r="O1067" s="212"/>
      <c r="P1067" s="212"/>
      <c r="Q1067" s="212"/>
      <c r="R1067" s="212"/>
      <c r="S1067" s="212"/>
      <c r="T1067" s="213"/>
      <c r="AT1067" s="214" t="s">
        <v>158</v>
      </c>
      <c r="AU1067" s="214" t="s">
        <v>85</v>
      </c>
      <c r="AV1067" s="14" t="s">
        <v>85</v>
      </c>
      <c r="AW1067" s="14" t="s">
        <v>36</v>
      </c>
      <c r="AX1067" s="14" t="s">
        <v>75</v>
      </c>
      <c r="AY1067" s="214" t="s">
        <v>147</v>
      </c>
    </row>
    <row r="1068" spans="2:51" s="13" customFormat="1" ht="11.25">
      <c r="B1068" s="193"/>
      <c r="C1068" s="194"/>
      <c r="D1068" s="195" t="s">
        <v>158</v>
      </c>
      <c r="E1068" s="196" t="s">
        <v>21</v>
      </c>
      <c r="F1068" s="197" t="s">
        <v>1235</v>
      </c>
      <c r="G1068" s="194"/>
      <c r="H1068" s="196" t="s">
        <v>21</v>
      </c>
      <c r="I1068" s="198"/>
      <c r="J1068" s="194"/>
      <c r="K1068" s="194"/>
      <c r="L1068" s="199"/>
      <c r="M1068" s="200"/>
      <c r="N1068" s="201"/>
      <c r="O1068" s="201"/>
      <c r="P1068" s="201"/>
      <c r="Q1068" s="201"/>
      <c r="R1068" s="201"/>
      <c r="S1068" s="201"/>
      <c r="T1068" s="202"/>
      <c r="AT1068" s="203" t="s">
        <v>158</v>
      </c>
      <c r="AU1068" s="203" t="s">
        <v>85</v>
      </c>
      <c r="AV1068" s="13" t="s">
        <v>83</v>
      </c>
      <c r="AW1068" s="13" t="s">
        <v>36</v>
      </c>
      <c r="AX1068" s="13" t="s">
        <v>75</v>
      </c>
      <c r="AY1068" s="203" t="s">
        <v>147</v>
      </c>
    </row>
    <row r="1069" spans="2:51" s="14" customFormat="1" ht="11.25">
      <c r="B1069" s="204"/>
      <c r="C1069" s="205"/>
      <c r="D1069" s="195" t="s">
        <v>158</v>
      </c>
      <c r="E1069" s="206" t="s">
        <v>21</v>
      </c>
      <c r="F1069" s="207" t="s">
        <v>1267</v>
      </c>
      <c r="G1069" s="205"/>
      <c r="H1069" s="208">
        <v>20.871</v>
      </c>
      <c r="I1069" s="209"/>
      <c r="J1069" s="205"/>
      <c r="K1069" s="205"/>
      <c r="L1069" s="210"/>
      <c r="M1069" s="211"/>
      <c r="N1069" s="212"/>
      <c r="O1069" s="212"/>
      <c r="P1069" s="212"/>
      <c r="Q1069" s="212"/>
      <c r="R1069" s="212"/>
      <c r="S1069" s="212"/>
      <c r="T1069" s="213"/>
      <c r="AT1069" s="214" t="s">
        <v>158</v>
      </c>
      <c r="AU1069" s="214" t="s">
        <v>85</v>
      </c>
      <c r="AV1069" s="14" t="s">
        <v>85</v>
      </c>
      <c r="AW1069" s="14" t="s">
        <v>36</v>
      </c>
      <c r="AX1069" s="14" t="s">
        <v>75</v>
      </c>
      <c r="AY1069" s="214" t="s">
        <v>147</v>
      </c>
    </row>
    <row r="1070" spans="2:51" s="16" customFormat="1" ht="11.25">
      <c r="B1070" s="226"/>
      <c r="C1070" s="227"/>
      <c r="D1070" s="195" t="s">
        <v>158</v>
      </c>
      <c r="E1070" s="228" t="s">
        <v>21</v>
      </c>
      <c r="F1070" s="229" t="s">
        <v>196</v>
      </c>
      <c r="G1070" s="227"/>
      <c r="H1070" s="230">
        <v>44.016999999999996</v>
      </c>
      <c r="I1070" s="231"/>
      <c r="J1070" s="227"/>
      <c r="K1070" s="227"/>
      <c r="L1070" s="232"/>
      <c r="M1070" s="233"/>
      <c r="N1070" s="234"/>
      <c r="O1070" s="234"/>
      <c r="P1070" s="234"/>
      <c r="Q1070" s="234"/>
      <c r="R1070" s="234"/>
      <c r="S1070" s="234"/>
      <c r="T1070" s="235"/>
      <c r="AT1070" s="236" t="s">
        <v>158</v>
      </c>
      <c r="AU1070" s="236" t="s">
        <v>85</v>
      </c>
      <c r="AV1070" s="16" t="s">
        <v>170</v>
      </c>
      <c r="AW1070" s="16" t="s">
        <v>36</v>
      </c>
      <c r="AX1070" s="16" t="s">
        <v>75</v>
      </c>
      <c r="AY1070" s="236" t="s">
        <v>147</v>
      </c>
    </row>
    <row r="1071" spans="2:51" s="13" customFormat="1" ht="11.25">
      <c r="B1071" s="193"/>
      <c r="C1071" s="194"/>
      <c r="D1071" s="195" t="s">
        <v>158</v>
      </c>
      <c r="E1071" s="196" t="s">
        <v>21</v>
      </c>
      <c r="F1071" s="197" t="s">
        <v>1268</v>
      </c>
      <c r="G1071" s="194"/>
      <c r="H1071" s="196" t="s">
        <v>21</v>
      </c>
      <c r="I1071" s="198"/>
      <c r="J1071" s="194"/>
      <c r="K1071" s="194"/>
      <c r="L1071" s="199"/>
      <c r="M1071" s="200"/>
      <c r="N1071" s="201"/>
      <c r="O1071" s="201"/>
      <c r="P1071" s="201"/>
      <c r="Q1071" s="201"/>
      <c r="R1071" s="201"/>
      <c r="S1071" s="201"/>
      <c r="T1071" s="202"/>
      <c r="AT1071" s="203" t="s">
        <v>158</v>
      </c>
      <c r="AU1071" s="203" t="s">
        <v>85</v>
      </c>
      <c r="AV1071" s="13" t="s">
        <v>83</v>
      </c>
      <c r="AW1071" s="13" t="s">
        <v>36</v>
      </c>
      <c r="AX1071" s="13" t="s">
        <v>75</v>
      </c>
      <c r="AY1071" s="203" t="s">
        <v>147</v>
      </c>
    </row>
    <row r="1072" spans="2:51" s="13" customFormat="1" ht="11.25">
      <c r="B1072" s="193"/>
      <c r="C1072" s="194"/>
      <c r="D1072" s="195" t="s">
        <v>158</v>
      </c>
      <c r="E1072" s="196" t="s">
        <v>21</v>
      </c>
      <c r="F1072" s="197" t="s">
        <v>1265</v>
      </c>
      <c r="G1072" s="194"/>
      <c r="H1072" s="196" t="s">
        <v>21</v>
      </c>
      <c r="I1072" s="198"/>
      <c r="J1072" s="194"/>
      <c r="K1072" s="194"/>
      <c r="L1072" s="199"/>
      <c r="M1072" s="200"/>
      <c r="N1072" s="201"/>
      <c r="O1072" s="201"/>
      <c r="P1072" s="201"/>
      <c r="Q1072" s="201"/>
      <c r="R1072" s="201"/>
      <c r="S1072" s="201"/>
      <c r="T1072" s="202"/>
      <c r="AT1072" s="203" t="s">
        <v>158</v>
      </c>
      <c r="AU1072" s="203" t="s">
        <v>85</v>
      </c>
      <c r="AV1072" s="13" t="s">
        <v>83</v>
      </c>
      <c r="AW1072" s="13" t="s">
        <v>36</v>
      </c>
      <c r="AX1072" s="13" t="s">
        <v>75</v>
      </c>
      <c r="AY1072" s="203" t="s">
        <v>147</v>
      </c>
    </row>
    <row r="1073" spans="2:51" s="14" customFormat="1" ht="11.25">
      <c r="B1073" s="204"/>
      <c r="C1073" s="205"/>
      <c r="D1073" s="195" t="s">
        <v>158</v>
      </c>
      <c r="E1073" s="206" t="s">
        <v>21</v>
      </c>
      <c r="F1073" s="207" t="s">
        <v>1269</v>
      </c>
      <c r="G1073" s="205"/>
      <c r="H1073" s="208">
        <v>18.47</v>
      </c>
      <c r="I1073" s="209"/>
      <c r="J1073" s="205"/>
      <c r="K1073" s="205"/>
      <c r="L1073" s="210"/>
      <c r="M1073" s="211"/>
      <c r="N1073" s="212"/>
      <c r="O1073" s="212"/>
      <c r="P1073" s="212"/>
      <c r="Q1073" s="212"/>
      <c r="R1073" s="212"/>
      <c r="S1073" s="212"/>
      <c r="T1073" s="213"/>
      <c r="AT1073" s="214" t="s">
        <v>158</v>
      </c>
      <c r="AU1073" s="214" t="s">
        <v>85</v>
      </c>
      <c r="AV1073" s="14" t="s">
        <v>85</v>
      </c>
      <c r="AW1073" s="14" t="s">
        <v>36</v>
      </c>
      <c r="AX1073" s="14" t="s">
        <v>75</v>
      </c>
      <c r="AY1073" s="214" t="s">
        <v>147</v>
      </c>
    </row>
    <row r="1074" spans="2:51" s="13" customFormat="1" ht="11.25">
      <c r="B1074" s="193"/>
      <c r="C1074" s="194"/>
      <c r="D1074" s="195" t="s">
        <v>158</v>
      </c>
      <c r="E1074" s="196" t="s">
        <v>21</v>
      </c>
      <c r="F1074" s="197" t="s">
        <v>1235</v>
      </c>
      <c r="G1074" s="194"/>
      <c r="H1074" s="196" t="s">
        <v>21</v>
      </c>
      <c r="I1074" s="198"/>
      <c r="J1074" s="194"/>
      <c r="K1074" s="194"/>
      <c r="L1074" s="199"/>
      <c r="M1074" s="200"/>
      <c r="N1074" s="201"/>
      <c r="O1074" s="201"/>
      <c r="P1074" s="201"/>
      <c r="Q1074" s="201"/>
      <c r="R1074" s="201"/>
      <c r="S1074" s="201"/>
      <c r="T1074" s="202"/>
      <c r="AT1074" s="203" t="s">
        <v>158</v>
      </c>
      <c r="AU1074" s="203" t="s">
        <v>85</v>
      </c>
      <c r="AV1074" s="13" t="s">
        <v>83</v>
      </c>
      <c r="AW1074" s="13" t="s">
        <v>36</v>
      </c>
      <c r="AX1074" s="13" t="s">
        <v>75</v>
      </c>
      <c r="AY1074" s="203" t="s">
        <v>147</v>
      </c>
    </row>
    <row r="1075" spans="2:51" s="14" customFormat="1" ht="11.25">
      <c r="B1075" s="204"/>
      <c r="C1075" s="205"/>
      <c r="D1075" s="195" t="s">
        <v>158</v>
      </c>
      <c r="E1075" s="206" t="s">
        <v>21</v>
      </c>
      <c r="F1075" s="207" t="s">
        <v>1270</v>
      </c>
      <c r="G1075" s="205"/>
      <c r="H1075" s="208">
        <v>11.181</v>
      </c>
      <c r="I1075" s="209"/>
      <c r="J1075" s="205"/>
      <c r="K1075" s="205"/>
      <c r="L1075" s="210"/>
      <c r="M1075" s="211"/>
      <c r="N1075" s="212"/>
      <c r="O1075" s="212"/>
      <c r="P1075" s="212"/>
      <c r="Q1075" s="212"/>
      <c r="R1075" s="212"/>
      <c r="S1075" s="212"/>
      <c r="T1075" s="213"/>
      <c r="AT1075" s="214" t="s">
        <v>158</v>
      </c>
      <c r="AU1075" s="214" t="s">
        <v>85</v>
      </c>
      <c r="AV1075" s="14" t="s">
        <v>85</v>
      </c>
      <c r="AW1075" s="14" t="s">
        <v>36</v>
      </c>
      <c r="AX1075" s="14" t="s">
        <v>75</v>
      </c>
      <c r="AY1075" s="214" t="s">
        <v>147</v>
      </c>
    </row>
    <row r="1076" spans="2:51" s="16" customFormat="1" ht="11.25">
      <c r="B1076" s="226"/>
      <c r="C1076" s="227"/>
      <c r="D1076" s="195" t="s">
        <v>158</v>
      </c>
      <c r="E1076" s="228" t="s">
        <v>21</v>
      </c>
      <c r="F1076" s="229" t="s">
        <v>196</v>
      </c>
      <c r="G1076" s="227"/>
      <c r="H1076" s="230">
        <v>29.650999999999996</v>
      </c>
      <c r="I1076" s="231"/>
      <c r="J1076" s="227"/>
      <c r="K1076" s="227"/>
      <c r="L1076" s="232"/>
      <c r="M1076" s="233"/>
      <c r="N1076" s="234"/>
      <c r="O1076" s="234"/>
      <c r="P1076" s="234"/>
      <c r="Q1076" s="234"/>
      <c r="R1076" s="234"/>
      <c r="S1076" s="234"/>
      <c r="T1076" s="235"/>
      <c r="AT1076" s="236" t="s">
        <v>158</v>
      </c>
      <c r="AU1076" s="236" t="s">
        <v>85</v>
      </c>
      <c r="AV1076" s="16" t="s">
        <v>170</v>
      </c>
      <c r="AW1076" s="16" t="s">
        <v>36</v>
      </c>
      <c r="AX1076" s="16" t="s">
        <v>75</v>
      </c>
      <c r="AY1076" s="236" t="s">
        <v>147</v>
      </c>
    </row>
    <row r="1077" spans="2:51" s="15" customFormat="1" ht="11.25">
      <c r="B1077" s="215"/>
      <c r="C1077" s="216"/>
      <c r="D1077" s="195" t="s">
        <v>158</v>
      </c>
      <c r="E1077" s="217" t="s">
        <v>21</v>
      </c>
      <c r="F1077" s="218" t="s">
        <v>161</v>
      </c>
      <c r="G1077" s="216"/>
      <c r="H1077" s="219">
        <v>73.66799999999999</v>
      </c>
      <c r="I1077" s="220"/>
      <c r="J1077" s="216"/>
      <c r="K1077" s="216"/>
      <c r="L1077" s="221"/>
      <c r="M1077" s="222"/>
      <c r="N1077" s="223"/>
      <c r="O1077" s="223"/>
      <c r="P1077" s="223"/>
      <c r="Q1077" s="223"/>
      <c r="R1077" s="223"/>
      <c r="S1077" s="223"/>
      <c r="T1077" s="224"/>
      <c r="AT1077" s="225" t="s">
        <v>158</v>
      </c>
      <c r="AU1077" s="225" t="s">
        <v>85</v>
      </c>
      <c r="AV1077" s="15" t="s">
        <v>154</v>
      </c>
      <c r="AW1077" s="15" t="s">
        <v>36</v>
      </c>
      <c r="AX1077" s="15" t="s">
        <v>83</v>
      </c>
      <c r="AY1077" s="225" t="s">
        <v>147</v>
      </c>
    </row>
    <row r="1078" spans="1:65" s="2" customFormat="1" ht="24.2" customHeight="1">
      <c r="A1078" s="36"/>
      <c r="B1078" s="37"/>
      <c r="C1078" s="237" t="s">
        <v>1271</v>
      </c>
      <c r="D1078" s="237" t="s">
        <v>219</v>
      </c>
      <c r="E1078" s="238" t="s">
        <v>1212</v>
      </c>
      <c r="F1078" s="239" t="s">
        <v>1213</v>
      </c>
      <c r="G1078" s="240" t="s">
        <v>152</v>
      </c>
      <c r="H1078" s="241">
        <v>52.82</v>
      </c>
      <c r="I1078" s="242"/>
      <c r="J1078" s="243">
        <f>ROUND(I1078*H1078,2)</f>
        <v>0</v>
      </c>
      <c r="K1078" s="239" t="s">
        <v>153</v>
      </c>
      <c r="L1078" s="244"/>
      <c r="M1078" s="245" t="s">
        <v>21</v>
      </c>
      <c r="N1078" s="246" t="s">
        <v>46</v>
      </c>
      <c r="O1078" s="66"/>
      <c r="P1078" s="184">
        <f>O1078*H1078</f>
        <v>0</v>
      </c>
      <c r="Q1078" s="184">
        <v>0.004</v>
      </c>
      <c r="R1078" s="184">
        <f>Q1078*H1078</f>
        <v>0.21128</v>
      </c>
      <c r="S1078" s="184">
        <v>0</v>
      </c>
      <c r="T1078" s="185">
        <f>S1078*H1078</f>
        <v>0</v>
      </c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R1078" s="186" t="s">
        <v>384</v>
      </c>
      <c r="AT1078" s="186" t="s">
        <v>219</v>
      </c>
      <c r="AU1078" s="186" t="s">
        <v>85</v>
      </c>
      <c r="AY1078" s="19" t="s">
        <v>147</v>
      </c>
      <c r="BE1078" s="187">
        <f>IF(N1078="základní",J1078,0)</f>
        <v>0</v>
      </c>
      <c r="BF1078" s="187">
        <f>IF(N1078="snížená",J1078,0)</f>
        <v>0</v>
      </c>
      <c r="BG1078" s="187">
        <f>IF(N1078="zákl. přenesená",J1078,0)</f>
        <v>0</v>
      </c>
      <c r="BH1078" s="187">
        <f>IF(N1078="sníž. přenesená",J1078,0)</f>
        <v>0</v>
      </c>
      <c r="BI1078" s="187">
        <f>IF(N1078="nulová",J1078,0)</f>
        <v>0</v>
      </c>
      <c r="BJ1078" s="19" t="s">
        <v>83</v>
      </c>
      <c r="BK1078" s="187">
        <f>ROUND(I1078*H1078,2)</f>
        <v>0</v>
      </c>
      <c r="BL1078" s="19" t="s">
        <v>272</v>
      </c>
      <c r="BM1078" s="186" t="s">
        <v>1272</v>
      </c>
    </row>
    <row r="1079" spans="2:51" s="14" customFormat="1" ht="11.25">
      <c r="B1079" s="204"/>
      <c r="C1079" s="205"/>
      <c r="D1079" s="195" t="s">
        <v>158</v>
      </c>
      <c r="E1079" s="205"/>
      <c r="F1079" s="207" t="s">
        <v>1273</v>
      </c>
      <c r="G1079" s="205"/>
      <c r="H1079" s="208">
        <v>52.82</v>
      </c>
      <c r="I1079" s="209"/>
      <c r="J1079" s="205"/>
      <c r="K1079" s="205"/>
      <c r="L1079" s="210"/>
      <c r="M1079" s="211"/>
      <c r="N1079" s="212"/>
      <c r="O1079" s="212"/>
      <c r="P1079" s="212"/>
      <c r="Q1079" s="212"/>
      <c r="R1079" s="212"/>
      <c r="S1079" s="212"/>
      <c r="T1079" s="213"/>
      <c r="AT1079" s="214" t="s">
        <v>158</v>
      </c>
      <c r="AU1079" s="214" t="s">
        <v>85</v>
      </c>
      <c r="AV1079" s="14" t="s">
        <v>85</v>
      </c>
      <c r="AW1079" s="14" t="s">
        <v>4</v>
      </c>
      <c r="AX1079" s="14" t="s">
        <v>83</v>
      </c>
      <c r="AY1079" s="214" t="s">
        <v>147</v>
      </c>
    </row>
    <row r="1080" spans="1:65" s="2" customFormat="1" ht="16.5" customHeight="1">
      <c r="A1080" s="36"/>
      <c r="B1080" s="37"/>
      <c r="C1080" s="237" t="s">
        <v>1274</v>
      </c>
      <c r="D1080" s="237" t="s">
        <v>219</v>
      </c>
      <c r="E1080" s="238" t="s">
        <v>1255</v>
      </c>
      <c r="F1080" s="239" t="s">
        <v>1256</v>
      </c>
      <c r="G1080" s="240" t="s">
        <v>152</v>
      </c>
      <c r="H1080" s="241">
        <v>35.581</v>
      </c>
      <c r="I1080" s="242"/>
      <c r="J1080" s="243">
        <f>ROUND(I1080*H1080,2)</f>
        <v>0</v>
      </c>
      <c r="K1080" s="239" t="s">
        <v>153</v>
      </c>
      <c r="L1080" s="244"/>
      <c r="M1080" s="245" t="s">
        <v>21</v>
      </c>
      <c r="N1080" s="246" t="s">
        <v>46</v>
      </c>
      <c r="O1080" s="66"/>
      <c r="P1080" s="184">
        <f>O1080*H1080</f>
        <v>0</v>
      </c>
      <c r="Q1080" s="184">
        <v>0.00013</v>
      </c>
      <c r="R1080" s="184">
        <f>Q1080*H1080</f>
        <v>0.00462553</v>
      </c>
      <c r="S1080" s="184">
        <v>0</v>
      </c>
      <c r="T1080" s="185">
        <f>S1080*H1080</f>
        <v>0</v>
      </c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R1080" s="186" t="s">
        <v>384</v>
      </c>
      <c r="AT1080" s="186" t="s">
        <v>219</v>
      </c>
      <c r="AU1080" s="186" t="s">
        <v>85</v>
      </c>
      <c r="AY1080" s="19" t="s">
        <v>147</v>
      </c>
      <c r="BE1080" s="187">
        <f>IF(N1080="základní",J1080,0)</f>
        <v>0</v>
      </c>
      <c r="BF1080" s="187">
        <f>IF(N1080="snížená",J1080,0)</f>
        <v>0</v>
      </c>
      <c r="BG1080" s="187">
        <f>IF(N1080="zákl. přenesená",J1080,0)</f>
        <v>0</v>
      </c>
      <c r="BH1080" s="187">
        <f>IF(N1080="sníž. přenesená",J1080,0)</f>
        <v>0</v>
      </c>
      <c r="BI1080" s="187">
        <f>IF(N1080="nulová",J1080,0)</f>
        <v>0</v>
      </c>
      <c r="BJ1080" s="19" t="s">
        <v>83</v>
      </c>
      <c r="BK1080" s="187">
        <f>ROUND(I1080*H1080,2)</f>
        <v>0</v>
      </c>
      <c r="BL1080" s="19" t="s">
        <v>272</v>
      </c>
      <c r="BM1080" s="186" t="s">
        <v>1275</v>
      </c>
    </row>
    <row r="1081" spans="2:51" s="14" customFormat="1" ht="11.25">
      <c r="B1081" s="204"/>
      <c r="C1081" s="205"/>
      <c r="D1081" s="195" t="s">
        <v>158</v>
      </c>
      <c r="E1081" s="205"/>
      <c r="F1081" s="207" t="s">
        <v>1276</v>
      </c>
      <c r="G1081" s="205"/>
      <c r="H1081" s="208">
        <v>35.581</v>
      </c>
      <c r="I1081" s="209"/>
      <c r="J1081" s="205"/>
      <c r="K1081" s="205"/>
      <c r="L1081" s="210"/>
      <c r="M1081" s="211"/>
      <c r="N1081" s="212"/>
      <c r="O1081" s="212"/>
      <c r="P1081" s="212"/>
      <c r="Q1081" s="212"/>
      <c r="R1081" s="212"/>
      <c r="S1081" s="212"/>
      <c r="T1081" s="213"/>
      <c r="AT1081" s="214" t="s">
        <v>158</v>
      </c>
      <c r="AU1081" s="214" t="s">
        <v>85</v>
      </c>
      <c r="AV1081" s="14" t="s">
        <v>85</v>
      </c>
      <c r="AW1081" s="14" t="s">
        <v>4</v>
      </c>
      <c r="AX1081" s="14" t="s">
        <v>83</v>
      </c>
      <c r="AY1081" s="214" t="s">
        <v>147</v>
      </c>
    </row>
    <row r="1082" spans="1:65" s="2" customFormat="1" ht="24.2" customHeight="1">
      <c r="A1082" s="36"/>
      <c r="B1082" s="37"/>
      <c r="C1082" s="175" t="s">
        <v>1277</v>
      </c>
      <c r="D1082" s="175" t="s">
        <v>149</v>
      </c>
      <c r="E1082" s="176" t="s">
        <v>1278</v>
      </c>
      <c r="F1082" s="177" t="s">
        <v>1279</v>
      </c>
      <c r="G1082" s="178" t="s">
        <v>152</v>
      </c>
      <c r="H1082" s="179">
        <v>29.651</v>
      </c>
      <c r="I1082" s="180"/>
      <c r="J1082" s="181">
        <f>ROUND(I1082*H1082,2)</f>
        <v>0</v>
      </c>
      <c r="K1082" s="177" t="s">
        <v>153</v>
      </c>
      <c r="L1082" s="41"/>
      <c r="M1082" s="182" t="s">
        <v>21</v>
      </c>
      <c r="N1082" s="183" t="s">
        <v>46</v>
      </c>
      <c r="O1082" s="66"/>
      <c r="P1082" s="184">
        <f>O1082*H1082</f>
        <v>0</v>
      </c>
      <c r="Q1082" s="184">
        <v>3E-05</v>
      </c>
      <c r="R1082" s="184">
        <f>Q1082*H1082</f>
        <v>0.00088953</v>
      </c>
      <c r="S1082" s="184">
        <v>0</v>
      </c>
      <c r="T1082" s="185">
        <f>S1082*H1082</f>
        <v>0</v>
      </c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R1082" s="186" t="s">
        <v>272</v>
      </c>
      <c r="AT1082" s="186" t="s">
        <v>149</v>
      </c>
      <c r="AU1082" s="186" t="s">
        <v>85</v>
      </c>
      <c r="AY1082" s="19" t="s">
        <v>147</v>
      </c>
      <c r="BE1082" s="187">
        <f>IF(N1082="základní",J1082,0)</f>
        <v>0</v>
      </c>
      <c r="BF1082" s="187">
        <f>IF(N1082="snížená",J1082,0)</f>
        <v>0</v>
      </c>
      <c r="BG1082" s="187">
        <f>IF(N1082="zákl. přenesená",J1082,0)</f>
        <v>0</v>
      </c>
      <c r="BH1082" s="187">
        <f>IF(N1082="sníž. přenesená",J1082,0)</f>
        <v>0</v>
      </c>
      <c r="BI1082" s="187">
        <f>IF(N1082="nulová",J1082,0)</f>
        <v>0</v>
      </c>
      <c r="BJ1082" s="19" t="s">
        <v>83</v>
      </c>
      <c r="BK1082" s="187">
        <f>ROUND(I1082*H1082,2)</f>
        <v>0</v>
      </c>
      <c r="BL1082" s="19" t="s">
        <v>272</v>
      </c>
      <c r="BM1082" s="186" t="s">
        <v>1280</v>
      </c>
    </row>
    <row r="1083" spans="1:47" s="2" customFormat="1" ht="11.25">
      <c r="A1083" s="36"/>
      <c r="B1083" s="37"/>
      <c r="C1083" s="38"/>
      <c r="D1083" s="188" t="s">
        <v>156</v>
      </c>
      <c r="E1083" s="38"/>
      <c r="F1083" s="189" t="s">
        <v>1281</v>
      </c>
      <c r="G1083" s="38"/>
      <c r="H1083" s="38"/>
      <c r="I1083" s="190"/>
      <c r="J1083" s="38"/>
      <c r="K1083" s="38"/>
      <c r="L1083" s="41"/>
      <c r="M1083" s="191"/>
      <c r="N1083" s="192"/>
      <c r="O1083" s="66"/>
      <c r="P1083" s="66"/>
      <c r="Q1083" s="66"/>
      <c r="R1083" s="66"/>
      <c r="S1083" s="66"/>
      <c r="T1083" s="67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T1083" s="19" t="s">
        <v>156</v>
      </c>
      <c r="AU1083" s="19" t="s">
        <v>85</v>
      </c>
    </row>
    <row r="1084" spans="2:51" s="13" customFormat="1" ht="11.25">
      <c r="B1084" s="193"/>
      <c r="C1084" s="194"/>
      <c r="D1084" s="195" t="s">
        <v>158</v>
      </c>
      <c r="E1084" s="196" t="s">
        <v>21</v>
      </c>
      <c r="F1084" s="197" t="s">
        <v>1208</v>
      </c>
      <c r="G1084" s="194"/>
      <c r="H1084" s="196" t="s">
        <v>21</v>
      </c>
      <c r="I1084" s="198"/>
      <c r="J1084" s="194"/>
      <c r="K1084" s="194"/>
      <c r="L1084" s="199"/>
      <c r="M1084" s="200"/>
      <c r="N1084" s="201"/>
      <c r="O1084" s="201"/>
      <c r="P1084" s="201"/>
      <c r="Q1084" s="201"/>
      <c r="R1084" s="201"/>
      <c r="S1084" s="201"/>
      <c r="T1084" s="202"/>
      <c r="AT1084" s="203" t="s">
        <v>158</v>
      </c>
      <c r="AU1084" s="203" t="s">
        <v>85</v>
      </c>
      <c r="AV1084" s="13" t="s">
        <v>83</v>
      </c>
      <c r="AW1084" s="13" t="s">
        <v>36</v>
      </c>
      <c r="AX1084" s="13" t="s">
        <v>75</v>
      </c>
      <c r="AY1084" s="203" t="s">
        <v>147</v>
      </c>
    </row>
    <row r="1085" spans="2:51" s="13" customFormat="1" ht="11.25">
      <c r="B1085" s="193"/>
      <c r="C1085" s="194"/>
      <c r="D1085" s="195" t="s">
        <v>158</v>
      </c>
      <c r="E1085" s="196" t="s">
        <v>21</v>
      </c>
      <c r="F1085" s="197" t="s">
        <v>1265</v>
      </c>
      <c r="G1085" s="194"/>
      <c r="H1085" s="196" t="s">
        <v>21</v>
      </c>
      <c r="I1085" s="198"/>
      <c r="J1085" s="194"/>
      <c r="K1085" s="194"/>
      <c r="L1085" s="199"/>
      <c r="M1085" s="200"/>
      <c r="N1085" s="201"/>
      <c r="O1085" s="201"/>
      <c r="P1085" s="201"/>
      <c r="Q1085" s="201"/>
      <c r="R1085" s="201"/>
      <c r="S1085" s="201"/>
      <c r="T1085" s="202"/>
      <c r="AT1085" s="203" t="s">
        <v>158</v>
      </c>
      <c r="AU1085" s="203" t="s">
        <v>85</v>
      </c>
      <c r="AV1085" s="13" t="s">
        <v>83</v>
      </c>
      <c r="AW1085" s="13" t="s">
        <v>36</v>
      </c>
      <c r="AX1085" s="13" t="s">
        <v>75</v>
      </c>
      <c r="AY1085" s="203" t="s">
        <v>147</v>
      </c>
    </row>
    <row r="1086" spans="2:51" s="14" customFormat="1" ht="11.25">
      <c r="B1086" s="204"/>
      <c r="C1086" s="205"/>
      <c r="D1086" s="195" t="s">
        <v>158</v>
      </c>
      <c r="E1086" s="206" t="s">
        <v>21</v>
      </c>
      <c r="F1086" s="207" t="s">
        <v>1269</v>
      </c>
      <c r="G1086" s="205"/>
      <c r="H1086" s="208">
        <v>18.47</v>
      </c>
      <c r="I1086" s="209"/>
      <c r="J1086" s="205"/>
      <c r="K1086" s="205"/>
      <c r="L1086" s="210"/>
      <c r="M1086" s="211"/>
      <c r="N1086" s="212"/>
      <c r="O1086" s="212"/>
      <c r="P1086" s="212"/>
      <c r="Q1086" s="212"/>
      <c r="R1086" s="212"/>
      <c r="S1086" s="212"/>
      <c r="T1086" s="213"/>
      <c r="AT1086" s="214" t="s">
        <v>158</v>
      </c>
      <c r="AU1086" s="214" t="s">
        <v>85</v>
      </c>
      <c r="AV1086" s="14" t="s">
        <v>85</v>
      </c>
      <c r="AW1086" s="14" t="s">
        <v>36</v>
      </c>
      <c r="AX1086" s="14" t="s">
        <v>75</v>
      </c>
      <c r="AY1086" s="214" t="s">
        <v>147</v>
      </c>
    </row>
    <row r="1087" spans="2:51" s="13" customFormat="1" ht="11.25">
      <c r="B1087" s="193"/>
      <c r="C1087" s="194"/>
      <c r="D1087" s="195" t="s">
        <v>158</v>
      </c>
      <c r="E1087" s="196" t="s">
        <v>21</v>
      </c>
      <c r="F1087" s="197" t="s">
        <v>1235</v>
      </c>
      <c r="G1087" s="194"/>
      <c r="H1087" s="196" t="s">
        <v>21</v>
      </c>
      <c r="I1087" s="198"/>
      <c r="J1087" s="194"/>
      <c r="K1087" s="194"/>
      <c r="L1087" s="199"/>
      <c r="M1087" s="200"/>
      <c r="N1087" s="201"/>
      <c r="O1087" s="201"/>
      <c r="P1087" s="201"/>
      <c r="Q1087" s="201"/>
      <c r="R1087" s="201"/>
      <c r="S1087" s="201"/>
      <c r="T1087" s="202"/>
      <c r="AT1087" s="203" t="s">
        <v>158</v>
      </c>
      <c r="AU1087" s="203" t="s">
        <v>85</v>
      </c>
      <c r="AV1087" s="13" t="s">
        <v>83</v>
      </c>
      <c r="AW1087" s="13" t="s">
        <v>36</v>
      </c>
      <c r="AX1087" s="13" t="s">
        <v>75</v>
      </c>
      <c r="AY1087" s="203" t="s">
        <v>147</v>
      </c>
    </row>
    <row r="1088" spans="2:51" s="14" customFormat="1" ht="11.25">
      <c r="B1088" s="204"/>
      <c r="C1088" s="205"/>
      <c r="D1088" s="195" t="s">
        <v>158</v>
      </c>
      <c r="E1088" s="206" t="s">
        <v>21</v>
      </c>
      <c r="F1088" s="207" t="s">
        <v>1270</v>
      </c>
      <c r="G1088" s="205"/>
      <c r="H1088" s="208">
        <v>11.181</v>
      </c>
      <c r="I1088" s="209"/>
      <c r="J1088" s="205"/>
      <c r="K1088" s="205"/>
      <c r="L1088" s="210"/>
      <c r="M1088" s="211"/>
      <c r="N1088" s="212"/>
      <c r="O1088" s="212"/>
      <c r="P1088" s="212"/>
      <c r="Q1088" s="212"/>
      <c r="R1088" s="212"/>
      <c r="S1088" s="212"/>
      <c r="T1088" s="213"/>
      <c r="AT1088" s="214" t="s">
        <v>158</v>
      </c>
      <c r="AU1088" s="214" t="s">
        <v>85</v>
      </c>
      <c r="AV1088" s="14" t="s">
        <v>85</v>
      </c>
      <c r="AW1088" s="14" t="s">
        <v>36</v>
      </c>
      <c r="AX1088" s="14" t="s">
        <v>75</v>
      </c>
      <c r="AY1088" s="214" t="s">
        <v>147</v>
      </c>
    </row>
    <row r="1089" spans="2:51" s="15" customFormat="1" ht="11.25">
      <c r="B1089" s="215"/>
      <c r="C1089" s="216"/>
      <c r="D1089" s="195" t="s">
        <v>158</v>
      </c>
      <c r="E1089" s="217" t="s">
        <v>21</v>
      </c>
      <c r="F1089" s="218" t="s">
        <v>161</v>
      </c>
      <c r="G1089" s="216"/>
      <c r="H1089" s="219">
        <v>29.650999999999996</v>
      </c>
      <c r="I1089" s="220"/>
      <c r="J1089" s="216"/>
      <c r="K1089" s="216"/>
      <c r="L1089" s="221"/>
      <c r="M1089" s="222"/>
      <c r="N1089" s="223"/>
      <c r="O1089" s="223"/>
      <c r="P1089" s="223"/>
      <c r="Q1089" s="223"/>
      <c r="R1089" s="223"/>
      <c r="S1089" s="223"/>
      <c r="T1089" s="224"/>
      <c r="AT1089" s="225" t="s">
        <v>158</v>
      </c>
      <c r="AU1089" s="225" t="s">
        <v>85</v>
      </c>
      <c r="AV1089" s="15" t="s">
        <v>154</v>
      </c>
      <c r="AW1089" s="15" t="s">
        <v>36</v>
      </c>
      <c r="AX1089" s="15" t="s">
        <v>83</v>
      </c>
      <c r="AY1089" s="225" t="s">
        <v>147</v>
      </c>
    </row>
    <row r="1090" spans="1:65" s="2" customFormat="1" ht="16.5" customHeight="1">
      <c r="A1090" s="36"/>
      <c r="B1090" s="37"/>
      <c r="C1090" s="237" t="s">
        <v>1282</v>
      </c>
      <c r="D1090" s="237" t="s">
        <v>219</v>
      </c>
      <c r="E1090" s="238" t="s">
        <v>1245</v>
      </c>
      <c r="F1090" s="239" t="s">
        <v>1246</v>
      </c>
      <c r="G1090" s="240" t="s">
        <v>152</v>
      </c>
      <c r="H1090" s="241">
        <v>35.581</v>
      </c>
      <c r="I1090" s="242"/>
      <c r="J1090" s="243">
        <f>ROUND(I1090*H1090,2)</f>
        <v>0</v>
      </c>
      <c r="K1090" s="239" t="s">
        <v>153</v>
      </c>
      <c r="L1090" s="244"/>
      <c r="M1090" s="245" t="s">
        <v>21</v>
      </c>
      <c r="N1090" s="246" t="s">
        <v>46</v>
      </c>
      <c r="O1090" s="66"/>
      <c r="P1090" s="184">
        <f>O1090*H1090</f>
        <v>0</v>
      </c>
      <c r="Q1090" s="184">
        <v>0.00152</v>
      </c>
      <c r="R1090" s="184">
        <f>Q1090*H1090</f>
        <v>0.054083120000000005</v>
      </c>
      <c r="S1090" s="184">
        <v>0</v>
      </c>
      <c r="T1090" s="185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86" t="s">
        <v>384</v>
      </c>
      <c r="AT1090" s="186" t="s">
        <v>219</v>
      </c>
      <c r="AU1090" s="186" t="s">
        <v>85</v>
      </c>
      <c r="AY1090" s="19" t="s">
        <v>147</v>
      </c>
      <c r="BE1090" s="187">
        <f>IF(N1090="základní",J1090,0)</f>
        <v>0</v>
      </c>
      <c r="BF1090" s="187">
        <f>IF(N1090="snížená",J1090,0)</f>
        <v>0</v>
      </c>
      <c r="BG1090" s="187">
        <f>IF(N1090="zákl. přenesená",J1090,0)</f>
        <v>0</v>
      </c>
      <c r="BH1090" s="187">
        <f>IF(N1090="sníž. přenesená",J1090,0)</f>
        <v>0</v>
      </c>
      <c r="BI1090" s="187">
        <f>IF(N1090="nulová",J1090,0)</f>
        <v>0</v>
      </c>
      <c r="BJ1090" s="19" t="s">
        <v>83</v>
      </c>
      <c r="BK1090" s="187">
        <f>ROUND(I1090*H1090,2)</f>
        <v>0</v>
      </c>
      <c r="BL1090" s="19" t="s">
        <v>272</v>
      </c>
      <c r="BM1090" s="186" t="s">
        <v>1283</v>
      </c>
    </row>
    <row r="1091" spans="2:51" s="14" customFormat="1" ht="11.25">
      <c r="B1091" s="204"/>
      <c r="C1091" s="205"/>
      <c r="D1091" s="195" t="s">
        <v>158</v>
      </c>
      <c r="E1091" s="205"/>
      <c r="F1091" s="207" t="s">
        <v>1276</v>
      </c>
      <c r="G1091" s="205"/>
      <c r="H1091" s="208">
        <v>35.581</v>
      </c>
      <c r="I1091" s="209"/>
      <c r="J1091" s="205"/>
      <c r="K1091" s="205"/>
      <c r="L1091" s="210"/>
      <c r="M1091" s="211"/>
      <c r="N1091" s="212"/>
      <c r="O1091" s="212"/>
      <c r="P1091" s="212"/>
      <c r="Q1091" s="212"/>
      <c r="R1091" s="212"/>
      <c r="S1091" s="212"/>
      <c r="T1091" s="213"/>
      <c r="AT1091" s="214" t="s">
        <v>158</v>
      </c>
      <c r="AU1091" s="214" t="s">
        <v>85</v>
      </c>
      <c r="AV1091" s="14" t="s">
        <v>85</v>
      </c>
      <c r="AW1091" s="14" t="s">
        <v>4</v>
      </c>
      <c r="AX1091" s="14" t="s">
        <v>83</v>
      </c>
      <c r="AY1091" s="214" t="s">
        <v>147</v>
      </c>
    </row>
    <row r="1092" spans="1:65" s="2" customFormat="1" ht="24.2" customHeight="1">
      <c r="A1092" s="36"/>
      <c r="B1092" s="37"/>
      <c r="C1092" s="175" t="s">
        <v>1284</v>
      </c>
      <c r="D1092" s="175" t="s">
        <v>149</v>
      </c>
      <c r="E1092" s="176" t="s">
        <v>1285</v>
      </c>
      <c r="F1092" s="177" t="s">
        <v>1286</v>
      </c>
      <c r="G1092" s="178" t="s">
        <v>222</v>
      </c>
      <c r="H1092" s="179">
        <v>1.118</v>
      </c>
      <c r="I1092" s="180"/>
      <c r="J1092" s="181">
        <f>ROUND(I1092*H1092,2)</f>
        <v>0</v>
      </c>
      <c r="K1092" s="177" t="s">
        <v>153</v>
      </c>
      <c r="L1092" s="41"/>
      <c r="M1092" s="182" t="s">
        <v>21</v>
      </c>
      <c r="N1092" s="183" t="s">
        <v>46</v>
      </c>
      <c r="O1092" s="66"/>
      <c r="P1092" s="184">
        <f>O1092*H1092</f>
        <v>0</v>
      </c>
      <c r="Q1092" s="184">
        <v>0</v>
      </c>
      <c r="R1092" s="184">
        <f>Q1092*H1092</f>
        <v>0</v>
      </c>
      <c r="S1092" s="184">
        <v>0</v>
      </c>
      <c r="T1092" s="185">
        <f>S1092*H1092</f>
        <v>0</v>
      </c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R1092" s="186" t="s">
        <v>272</v>
      </c>
      <c r="AT1092" s="186" t="s">
        <v>149</v>
      </c>
      <c r="AU1092" s="186" t="s">
        <v>85</v>
      </c>
      <c r="AY1092" s="19" t="s">
        <v>147</v>
      </c>
      <c r="BE1092" s="187">
        <f>IF(N1092="základní",J1092,0)</f>
        <v>0</v>
      </c>
      <c r="BF1092" s="187">
        <f>IF(N1092="snížená",J1092,0)</f>
        <v>0</v>
      </c>
      <c r="BG1092" s="187">
        <f>IF(N1092="zákl. přenesená",J1092,0)</f>
        <v>0</v>
      </c>
      <c r="BH1092" s="187">
        <f>IF(N1092="sníž. přenesená",J1092,0)</f>
        <v>0</v>
      </c>
      <c r="BI1092" s="187">
        <f>IF(N1092="nulová",J1092,0)</f>
        <v>0</v>
      </c>
      <c r="BJ1092" s="19" t="s">
        <v>83</v>
      </c>
      <c r="BK1092" s="187">
        <f>ROUND(I1092*H1092,2)</f>
        <v>0</v>
      </c>
      <c r="BL1092" s="19" t="s">
        <v>272</v>
      </c>
      <c r="BM1092" s="186" t="s">
        <v>1287</v>
      </c>
    </row>
    <row r="1093" spans="1:47" s="2" customFormat="1" ht="11.25">
      <c r="A1093" s="36"/>
      <c r="B1093" s="37"/>
      <c r="C1093" s="38"/>
      <c r="D1093" s="188" t="s">
        <v>156</v>
      </c>
      <c r="E1093" s="38"/>
      <c r="F1093" s="189" t="s">
        <v>1288</v>
      </c>
      <c r="G1093" s="38"/>
      <c r="H1093" s="38"/>
      <c r="I1093" s="190"/>
      <c r="J1093" s="38"/>
      <c r="K1093" s="38"/>
      <c r="L1093" s="41"/>
      <c r="M1093" s="191"/>
      <c r="N1093" s="192"/>
      <c r="O1093" s="66"/>
      <c r="P1093" s="66"/>
      <c r="Q1093" s="66"/>
      <c r="R1093" s="66"/>
      <c r="S1093" s="66"/>
      <c r="T1093" s="67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T1093" s="19" t="s">
        <v>156</v>
      </c>
      <c r="AU1093" s="19" t="s">
        <v>85</v>
      </c>
    </row>
    <row r="1094" spans="2:63" s="12" customFormat="1" ht="22.9" customHeight="1">
      <c r="B1094" s="159"/>
      <c r="C1094" s="160"/>
      <c r="D1094" s="161" t="s">
        <v>74</v>
      </c>
      <c r="E1094" s="173" t="s">
        <v>1289</v>
      </c>
      <c r="F1094" s="173" t="s">
        <v>1290</v>
      </c>
      <c r="G1094" s="160"/>
      <c r="H1094" s="160"/>
      <c r="I1094" s="163"/>
      <c r="J1094" s="174">
        <f>BK1094</f>
        <v>0</v>
      </c>
      <c r="K1094" s="160"/>
      <c r="L1094" s="165"/>
      <c r="M1094" s="166"/>
      <c r="N1094" s="167"/>
      <c r="O1094" s="167"/>
      <c r="P1094" s="168">
        <f>SUM(P1095:P1165)</f>
        <v>0</v>
      </c>
      <c r="Q1094" s="167"/>
      <c r="R1094" s="168">
        <f>SUM(R1095:R1165)</f>
        <v>1.9961091787200003</v>
      </c>
      <c r="S1094" s="167"/>
      <c r="T1094" s="169">
        <f>SUM(T1095:T1165)</f>
        <v>0</v>
      </c>
      <c r="AR1094" s="170" t="s">
        <v>85</v>
      </c>
      <c r="AT1094" s="171" t="s">
        <v>74</v>
      </c>
      <c r="AU1094" s="171" t="s">
        <v>83</v>
      </c>
      <c r="AY1094" s="170" t="s">
        <v>147</v>
      </c>
      <c r="BK1094" s="172">
        <f>SUM(BK1095:BK1165)</f>
        <v>0</v>
      </c>
    </row>
    <row r="1095" spans="1:65" s="2" customFormat="1" ht="24.2" customHeight="1">
      <c r="A1095" s="36"/>
      <c r="B1095" s="37"/>
      <c r="C1095" s="175" t="s">
        <v>1291</v>
      </c>
      <c r="D1095" s="175" t="s">
        <v>149</v>
      </c>
      <c r="E1095" s="176" t="s">
        <v>1292</v>
      </c>
      <c r="F1095" s="177" t="s">
        <v>1293</v>
      </c>
      <c r="G1095" s="178" t="s">
        <v>152</v>
      </c>
      <c r="H1095" s="179">
        <v>56.283</v>
      </c>
      <c r="I1095" s="180"/>
      <c r="J1095" s="181">
        <f>ROUND(I1095*H1095,2)</f>
        <v>0</v>
      </c>
      <c r="K1095" s="177" t="s">
        <v>153</v>
      </c>
      <c r="L1095" s="41"/>
      <c r="M1095" s="182" t="s">
        <v>21</v>
      </c>
      <c r="N1095" s="183" t="s">
        <v>46</v>
      </c>
      <c r="O1095" s="66"/>
      <c r="P1095" s="184">
        <f>O1095*H1095</f>
        <v>0</v>
      </c>
      <c r="Q1095" s="184">
        <v>0</v>
      </c>
      <c r="R1095" s="184">
        <f>Q1095*H1095</f>
        <v>0</v>
      </c>
      <c r="S1095" s="184">
        <v>0</v>
      </c>
      <c r="T1095" s="185">
        <f>S1095*H1095</f>
        <v>0</v>
      </c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R1095" s="186" t="s">
        <v>272</v>
      </c>
      <c r="AT1095" s="186" t="s">
        <v>149</v>
      </c>
      <c r="AU1095" s="186" t="s">
        <v>85</v>
      </c>
      <c r="AY1095" s="19" t="s">
        <v>147</v>
      </c>
      <c r="BE1095" s="187">
        <f>IF(N1095="základní",J1095,0)</f>
        <v>0</v>
      </c>
      <c r="BF1095" s="187">
        <f>IF(N1095="snížená",J1095,0)</f>
        <v>0</v>
      </c>
      <c r="BG1095" s="187">
        <f>IF(N1095="zákl. přenesená",J1095,0)</f>
        <v>0</v>
      </c>
      <c r="BH1095" s="187">
        <f>IF(N1095="sníž. přenesená",J1095,0)</f>
        <v>0</v>
      </c>
      <c r="BI1095" s="187">
        <f>IF(N1095="nulová",J1095,0)</f>
        <v>0</v>
      </c>
      <c r="BJ1095" s="19" t="s">
        <v>83</v>
      </c>
      <c r="BK1095" s="187">
        <f>ROUND(I1095*H1095,2)</f>
        <v>0</v>
      </c>
      <c r="BL1095" s="19" t="s">
        <v>272</v>
      </c>
      <c r="BM1095" s="186" t="s">
        <v>1294</v>
      </c>
    </row>
    <row r="1096" spans="1:47" s="2" customFormat="1" ht="11.25">
      <c r="A1096" s="36"/>
      <c r="B1096" s="37"/>
      <c r="C1096" s="38"/>
      <c r="D1096" s="188" t="s">
        <v>156</v>
      </c>
      <c r="E1096" s="38"/>
      <c r="F1096" s="189" t="s">
        <v>1295</v>
      </c>
      <c r="G1096" s="38"/>
      <c r="H1096" s="38"/>
      <c r="I1096" s="190"/>
      <c r="J1096" s="38"/>
      <c r="K1096" s="38"/>
      <c r="L1096" s="41"/>
      <c r="M1096" s="191"/>
      <c r="N1096" s="192"/>
      <c r="O1096" s="66"/>
      <c r="P1096" s="66"/>
      <c r="Q1096" s="66"/>
      <c r="R1096" s="66"/>
      <c r="S1096" s="66"/>
      <c r="T1096" s="67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T1096" s="19" t="s">
        <v>156</v>
      </c>
      <c r="AU1096" s="19" t="s">
        <v>85</v>
      </c>
    </row>
    <row r="1097" spans="2:51" s="14" customFormat="1" ht="11.25">
      <c r="B1097" s="204"/>
      <c r="C1097" s="205"/>
      <c r="D1097" s="195" t="s">
        <v>158</v>
      </c>
      <c r="E1097" s="206" t="s">
        <v>21</v>
      </c>
      <c r="F1097" s="207" t="s">
        <v>837</v>
      </c>
      <c r="G1097" s="205"/>
      <c r="H1097" s="208">
        <v>56.283</v>
      </c>
      <c r="I1097" s="209"/>
      <c r="J1097" s="205"/>
      <c r="K1097" s="205"/>
      <c r="L1097" s="210"/>
      <c r="M1097" s="211"/>
      <c r="N1097" s="212"/>
      <c r="O1097" s="212"/>
      <c r="P1097" s="212"/>
      <c r="Q1097" s="212"/>
      <c r="R1097" s="212"/>
      <c r="S1097" s="212"/>
      <c r="T1097" s="213"/>
      <c r="AT1097" s="214" t="s">
        <v>158</v>
      </c>
      <c r="AU1097" s="214" t="s">
        <v>85</v>
      </c>
      <c r="AV1097" s="14" t="s">
        <v>85</v>
      </c>
      <c r="AW1097" s="14" t="s">
        <v>36</v>
      </c>
      <c r="AX1097" s="14" t="s">
        <v>75</v>
      </c>
      <c r="AY1097" s="214" t="s">
        <v>147</v>
      </c>
    </row>
    <row r="1098" spans="2:51" s="15" customFormat="1" ht="11.25">
      <c r="B1098" s="215"/>
      <c r="C1098" s="216"/>
      <c r="D1098" s="195" t="s">
        <v>158</v>
      </c>
      <c r="E1098" s="217" t="s">
        <v>21</v>
      </c>
      <c r="F1098" s="218" t="s">
        <v>161</v>
      </c>
      <c r="G1098" s="216"/>
      <c r="H1098" s="219">
        <v>56.283</v>
      </c>
      <c r="I1098" s="220"/>
      <c r="J1098" s="216"/>
      <c r="K1098" s="216"/>
      <c r="L1098" s="221"/>
      <c r="M1098" s="222"/>
      <c r="N1098" s="223"/>
      <c r="O1098" s="223"/>
      <c r="P1098" s="223"/>
      <c r="Q1098" s="223"/>
      <c r="R1098" s="223"/>
      <c r="S1098" s="223"/>
      <c r="T1098" s="224"/>
      <c r="AT1098" s="225" t="s">
        <v>158</v>
      </c>
      <c r="AU1098" s="225" t="s">
        <v>85</v>
      </c>
      <c r="AV1098" s="15" t="s">
        <v>154</v>
      </c>
      <c r="AW1098" s="15" t="s">
        <v>36</v>
      </c>
      <c r="AX1098" s="15" t="s">
        <v>83</v>
      </c>
      <c r="AY1098" s="225" t="s">
        <v>147</v>
      </c>
    </row>
    <row r="1099" spans="1:65" s="2" customFormat="1" ht="16.5" customHeight="1">
      <c r="A1099" s="36"/>
      <c r="B1099" s="37"/>
      <c r="C1099" s="237" t="s">
        <v>1296</v>
      </c>
      <c r="D1099" s="237" t="s">
        <v>219</v>
      </c>
      <c r="E1099" s="238" t="s">
        <v>1297</v>
      </c>
      <c r="F1099" s="239" t="s">
        <v>1298</v>
      </c>
      <c r="G1099" s="240" t="s">
        <v>152</v>
      </c>
      <c r="H1099" s="241">
        <v>57.409</v>
      </c>
      <c r="I1099" s="242"/>
      <c r="J1099" s="243">
        <f>ROUND(I1099*H1099,2)</f>
        <v>0</v>
      </c>
      <c r="K1099" s="239" t="s">
        <v>153</v>
      </c>
      <c r="L1099" s="244"/>
      <c r="M1099" s="245" t="s">
        <v>21</v>
      </c>
      <c r="N1099" s="246" t="s">
        <v>46</v>
      </c>
      <c r="O1099" s="66"/>
      <c r="P1099" s="184">
        <f>O1099*H1099</f>
        <v>0</v>
      </c>
      <c r="Q1099" s="184">
        <v>0.0045</v>
      </c>
      <c r="R1099" s="184">
        <f>Q1099*H1099</f>
        <v>0.2583405</v>
      </c>
      <c r="S1099" s="184">
        <v>0</v>
      </c>
      <c r="T1099" s="185">
        <f>S1099*H1099</f>
        <v>0</v>
      </c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R1099" s="186" t="s">
        <v>384</v>
      </c>
      <c r="AT1099" s="186" t="s">
        <v>219</v>
      </c>
      <c r="AU1099" s="186" t="s">
        <v>85</v>
      </c>
      <c r="AY1099" s="19" t="s">
        <v>147</v>
      </c>
      <c r="BE1099" s="187">
        <f>IF(N1099="základní",J1099,0)</f>
        <v>0</v>
      </c>
      <c r="BF1099" s="187">
        <f>IF(N1099="snížená",J1099,0)</f>
        <v>0</v>
      </c>
      <c r="BG1099" s="187">
        <f>IF(N1099="zákl. přenesená",J1099,0)</f>
        <v>0</v>
      </c>
      <c r="BH1099" s="187">
        <f>IF(N1099="sníž. přenesená",J1099,0)</f>
        <v>0</v>
      </c>
      <c r="BI1099" s="187">
        <f>IF(N1099="nulová",J1099,0)</f>
        <v>0</v>
      </c>
      <c r="BJ1099" s="19" t="s">
        <v>83</v>
      </c>
      <c r="BK1099" s="187">
        <f>ROUND(I1099*H1099,2)</f>
        <v>0</v>
      </c>
      <c r="BL1099" s="19" t="s">
        <v>272</v>
      </c>
      <c r="BM1099" s="186" t="s">
        <v>1299</v>
      </c>
    </row>
    <row r="1100" spans="2:51" s="14" customFormat="1" ht="11.25">
      <c r="B1100" s="204"/>
      <c r="C1100" s="205"/>
      <c r="D1100" s="195" t="s">
        <v>158</v>
      </c>
      <c r="E1100" s="205"/>
      <c r="F1100" s="207" t="s">
        <v>1300</v>
      </c>
      <c r="G1100" s="205"/>
      <c r="H1100" s="208">
        <v>57.409</v>
      </c>
      <c r="I1100" s="209"/>
      <c r="J1100" s="205"/>
      <c r="K1100" s="205"/>
      <c r="L1100" s="210"/>
      <c r="M1100" s="211"/>
      <c r="N1100" s="212"/>
      <c r="O1100" s="212"/>
      <c r="P1100" s="212"/>
      <c r="Q1100" s="212"/>
      <c r="R1100" s="212"/>
      <c r="S1100" s="212"/>
      <c r="T1100" s="213"/>
      <c r="AT1100" s="214" t="s">
        <v>158</v>
      </c>
      <c r="AU1100" s="214" t="s">
        <v>85</v>
      </c>
      <c r="AV1100" s="14" t="s">
        <v>85</v>
      </c>
      <c r="AW1100" s="14" t="s">
        <v>4</v>
      </c>
      <c r="AX1100" s="14" t="s">
        <v>83</v>
      </c>
      <c r="AY1100" s="214" t="s">
        <v>147</v>
      </c>
    </row>
    <row r="1101" spans="1:65" s="2" customFormat="1" ht="24.2" customHeight="1">
      <c r="A1101" s="36"/>
      <c r="B1101" s="37"/>
      <c r="C1101" s="175" t="s">
        <v>1301</v>
      </c>
      <c r="D1101" s="175" t="s">
        <v>149</v>
      </c>
      <c r="E1101" s="176" t="s">
        <v>1302</v>
      </c>
      <c r="F1101" s="177" t="s">
        <v>1303</v>
      </c>
      <c r="G1101" s="178" t="s">
        <v>152</v>
      </c>
      <c r="H1101" s="179">
        <v>22.575</v>
      </c>
      <c r="I1101" s="180"/>
      <c r="J1101" s="181">
        <f>ROUND(I1101*H1101,2)</f>
        <v>0</v>
      </c>
      <c r="K1101" s="177" t="s">
        <v>153</v>
      </c>
      <c r="L1101" s="41"/>
      <c r="M1101" s="182" t="s">
        <v>21</v>
      </c>
      <c r="N1101" s="183" t="s">
        <v>46</v>
      </c>
      <c r="O1101" s="66"/>
      <c r="P1101" s="184">
        <f>O1101*H1101</f>
        <v>0</v>
      </c>
      <c r="Q1101" s="184">
        <v>0.006</v>
      </c>
      <c r="R1101" s="184">
        <f>Q1101*H1101</f>
        <v>0.13545</v>
      </c>
      <c r="S1101" s="184">
        <v>0</v>
      </c>
      <c r="T1101" s="185">
        <f>S1101*H1101</f>
        <v>0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186" t="s">
        <v>272</v>
      </c>
      <c r="AT1101" s="186" t="s">
        <v>149</v>
      </c>
      <c r="AU1101" s="186" t="s">
        <v>85</v>
      </c>
      <c r="AY1101" s="19" t="s">
        <v>147</v>
      </c>
      <c r="BE1101" s="187">
        <f>IF(N1101="základní",J1101,0)</f>
        <v>0</v>
      </c>
      <c r="BF1101" s="187">
        <f>IF(N1101="snížená",J1101,0)</f>
        <v>0</v>
      </c>
      <c r="BG1101" s="187">
        <f>IF(N1101="zákl. přenesená",J1101,0)</f>
        <v>0</v>
      </c>
      <c r="BH1101" s="187">
        <f>IF(N1101="sníž. přenesená",J1101,0)</f>
        <v>0</v>
      </c>
      <c r="BI1101" s="187">
        <f>IF(N1101="nulová",J1101,0)</f>
        <v>0</v>
      </c>
      <c r="BJ1101" s="19" t="s">
        <v>83</v>
      </c>
      <c r="BK1101" s="187">
        <f>ROUND(I1101*H1101,2)</f>
        <v>0</v>
      </c>
      <c r="BL1101" s="19" t="s">
        <v>272</v>
      </c>
      <c r="BM1101" s="186" t="s">
        <v>1304</v>
      </c>
    </row>
    <row r="1102" spans="1:47" s="2" customFormat="1" ht="11.25">
      <c r="A1102" s="36"/>
      <c r="B1102" s="37"/>
      <c r="C1102" s="38"/>
      <c r="D1102" s="188" t="s">
        <v>156</v>
      </c>
      <c r="E1102" s="38"/>
      <c r="F1102" s="189" t="s">
        <v>1305</v>
      </c>
      <c r="G1102" s="38"/>
      <c r="H1102" s="38"/>
      <c r="I1102" s="190"/>
      <c r="J1102" s="38"/>
      <c r="K1102" s="38"/>
      <c r="L1102" s="41"/>
      <c r="M1102" s="191"/>
      <c r="N1102" s="192"/>
      <c r="O1102" s="66"/>
      <c r="P1102" s="66"/>
      <c r="Q1102" s="66"/>
      <c r="R1102" s="66"/>
      <c r="S1102" s="66"/>
      <c r="T1102" s="67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T1102" s="19" t="s">
        <v>156</v>
      </c>
      <c r="AU1102" s="19" t="s">
        <v>85</v>
      </c>
    </row>
    <row r="1103" spans="2:51" s="14" customFormat="1" ht="11.25">
      <c r="B1103" s="204"/>
      <c r="C1103" s="205"/>
      <c r="D1103" s="195" t="s">
        <v>158</v>
      </c>
      <c r="E1103" s="206" t="s">
        <v>21</v>
      </c>
      <c r="F1103" s="207" t="s">
        <v>1192</v>
      </c>
      <c r="G1103" s="205"/>
      <c r="H1103" s="208">
        <v>22.575</v>
      </c>
      <c r="I1103" s="209"/>
      <c r="J1103" s="205"/>
      <c r="K1103" s="205"/>
      <c r="L1103" s="210"/>
      <c r="M1103" s="211"/>
      <c r="N1103" s="212"/>
      <c r="O1103" s="212"/>
      <c r="P1103" s="212"/>
      <c r="Q1103" s="212"/>
      <c r="R1103" s="212"/>
      <c r="S1103" s="212"/>
      <c r="T1103" s="213"/>
      <c r="AT1103" s="214" t="s">
        <v>158</v>
      </c>
      <c r="AU1103" s="214" t="s">
        <v>85</v>
      </c>
      <c r="AV1103" s="14" t="s">
        <v>85</v>
      </c>
      <c r="AW1103" s="14" t="s">
        <v>36</v>
      </c>
      <c r="AX1103" s="14" t="s">
        <v>75</v>
      </c>
      <c r="AY1103" s="214" t="s">
        <v>147</v>
      </c>
    </row>
    <row r="1104" spans="2:51" s="15" customFormat="1" ht="11.25">
      <c r="B1104" s="215"/>
      <c r="C1104" s="216"/>
      <c r="D1104" s="195" t="s">
        <v>158</v>
      </c>
      <c r="E1104" s="217" t="s">
        <v>21</v>
      </c>
      <c r="F1104" s="218" t="s">
        <v>161</v>
      </c>
      <c r="G1104" s="216"/>
      <c r="H1104" s="219">
        <v>22.575</v>
      </c>
      <c r="I1104" s="220"/>
      <c r="J1104" s="216"/>
      <c r="K1104" s="216"/>
      <c r="L1104" s="221"/>
      <c r="M1104" s="222"/>
      <c r="N1104" s="223"/>
      <c r="O1104" s="223"/>
      <c r="P1104" s="223"/>
      <c r="Q1104" s="223"/>
      <c r="R1104" s="223"/>
      <c r="S1104" s="223"/>
      <c r="T1104" s="224"/>
      <c r="AT1104" s="225" t="s">
        <v>158</v>
      </c>
      <c r="AU1104" s="225" t="s">
        <v>85</v>
      </c>
      <c r="AV1104" s="15" t="s">
        <v>154</v>
      </c>
      <c r="AW1104" s="15" t="s">
        <v>36</v>
      </c>
      <c r="AX1104" s="15" t="s">
        <v>83</v>
      </c>
      <c r="AY1104" s="225" t="s">
        <v>147</v>
      </c>
    </row>
    <row r="1105" spans="1:65" s="2" customFormat="1" ht="16.5" customHeight="1">
      <c r="A1105" s="36"/>
      <c r="B1105" s="37"/>
      <c r="C1105" s="237" t="s">
        <v>1306</v>
      </c>
      <c r="D1105" s="237" t="s">
        <v>219</v>
      </c>
      <c r="E1105" s="238" t="s">
        <v>1307</v>
      </c>
      <c r="F1105" s="239" t="s">
        <v>1308</v>
      </c>
      <c r="G1105" s="240" t="s">
        <v>152</v>
      </c>
      <c r="H1105" s="241">
        <v>23.704</v>
      </c>
      <c r="I1105" s="242"/>
      <c r="J1105" s="243">
        <f>ROUND(I1105*H1105,2)</f>
        <v>0</v>
      </c>
      <c r="K1105" s="239" t="s">
        <v>153</v>
      </c>
      <c r="L1105" s="244"/>
      <c r="M1105" s="245" t="s">
        <v>21</v>
      </c>
      <c r="N1105" s="246" t="s">
        <v>46</v>
      </c>
      <c r="O1105" s="66"/>
      <c r="P1105" s="184">
        <f>O1105*H1105</f>
        <v>0</v>
      </c>
      <c r="Q1105" s="184">
        <v>0.0024</v>
      </c>
      <c r="R1105" s="184">
        <f>Q1105*H1105</f>
        <v>0.0568896</v>
      </c>
      <c r="S1105" s="184">
        <v>0</v>
      </c>
      <c r="T1105" s="185">
        <f>S1105*H1105</f>
        <v>0</v>
      </c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R1105" s="186" t="s">
        <v>384</v>
      </c>
      <c r="AT1105" s="186" t="s">
        <v>219</v>
      </c>
      <c r="AU1105" s="186" t="s">
        <v>85</v>
      </c>
      <c r="AY1105" s="19" t="s">
        <v>147</v>
      </c>
      <c r="BE1105" s="187">
        <f>IF(N1105="základní",J1105,0)</f>
        <v>0</v>
      </c>
      <c r="BF1105" s="187">
        <f>IF(N1105="snížená",J1105,0)</f>
        <v>0</v>
      </c>
      <c r="BG1105" s="187">
        <f>IF(N1105="zákl. přenesená",J1105,0)</f>
        <v>0</v>
      </c>
      <c r="BH1105" s="187">
        <f>IF(N1105="sníž. přenesená",J1105,0)</f>
        <v>0</v>
      </c>
      <c r="BI1105" s="187">
        <f>IF(N1105="nulová",J1105,0)</f>
        <v>0</v>
      </c>
      <c r="BJ1105" s="19" t="s">
        <v>83</v>
      </c>
      <c r="BK1105" s="187">
        <f>ROUND(I1105*H1105,2)</f>
        <v>0</v>
      </c>
      <c r="BL1105" s="19" t="s">
        <v>272</v>
      </c>
      <c r="BM1105" s="186" t="s">
        <v>1309</v>
      </c>
    </row>
    <row r="1106" spans="2:51" s="14" customFormat="1" ht="11.25">
      <c r="B1106" s="204"/>
      <c r="C1106" s="205"/>
      <c r="D1106" s="195" t="s">
        <v>158</v>
      </c>
      <c r="E1106" s="205"/>
      <c r="F1106" s="207" t="s">
        <v>1310</v>
      </c>
      <c r="G1106" s="205"/>
      <c r="H1106" s="208">
        <v>23.704</v>
      </c>
      <c r="I1106" s="209"/>
      <c r="J1106" s="205"/>
      <c r="K1106" s="205"/>
      <c r="L1106" s="210"/>
      <c r="M1106" s="211"/>
      <c r="N1106" s="212"/>
      <c r="O1106" s="212"/>
      <c r="P1106" s="212"/>
      <c r="Q1106" s="212"/>
      <c r="R1106" s="212"/>
      <c r="S1106" s="212"/>
      <c r="T1106" s="213"/>
      <c r="AT1106" s="214" t="s">
        <v>158</v>
      </c>
      <c r="AU1106" s="214" t="s">
        <v>85</v>
      </c>
      <c r="AV1106" s="14" t="s">
        <v>85</v>
      </c>
      <c r="AW1106" s="14" t="s">
        <v>4</v>
      </c>
      <c r="AX1106" s="14" t="s">
        <v>83</v>
      </c>
      <c r="AY1106" s="214" t="s">
        <v>147</v>
      </c>
    </row>
    <row r="1107" spans="1:65" s="2" customFormat="1" ht="24.2" customHeight="1">
      <c r="A1107" s="36"/>
      <c r="B1107" s="37"/>
      <c r="C1107" s="175" t="s">
        <v>1311</v>
      </c>
      <c r="D1107" s="175" t="s">
        <v>149</v>
      </c>
      <c r="E1107" s="176" t="s">
        <v>1312</v>
      </c>
      <c r="F1107" s="177" t="s">
        <v>1313</v>
      </c>
      <c r="G1107" s="178" t="s">
        <v>152</v>
      </c>
      <c r="H1107" s="179">
        <v>20.19</v>
      </c>
      <c r="I1107" s="180"/>
      <c r="J1107" s="181">
        <f>ROUND(I1107*H1107,2)</f>
        <v>0</v>
      </c>
      <c r="K1107" s="177" t="s">
        <v>153</v>
      </c>
      <c r="L1107" s="41"/>
      <c r="M1107" s="182" t="s">
        <v>21</v>
      </c>
      <c r="N1107" s="183" t="s">
        <v>46</v>
      </c>
      <c r="O1107" s="66"/>
      <c r="P1107" s="184">
        <f>O1107*H1107</f>
        <v>0</v>
      </c>
      <c r="Q1107" s="184">
        <v>0.00606</v>
      </c>
      <c r="R1107" s="184">
        <f>Q1107*H1107</f>
        <v>0.12235140000000001</v>
      </c>
      <c r="S1107" s="184">
        <v>0</v>
      </c>
      <c r="T1107" s="185">
        <f>S1107*H1107</f>
        <v>0</v>
      </c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R1107" s="186" t="s">
        <v>272</v>
      </c>
      <c r="AT1107" s="186" t="s">
        <v>149</v>
      </c>
      <c r="AU1107" s="186" t="s">
        <v>85</v>
      </c>
      <c r="AY1107" s="19" t="s">
        <v>147</v>
      </c>
      <c r="BE1107" s="187">
        <f>IF(N1107="základní",J1107,0)</f>
        <v>0</v>
      </c>
      <c r="BF1107" s="187">
        <f>IF(N1107="snížená",J1107,0)</f>
        <v>0</v>
      </c>
      <c r="BG1107" s="187">
        <f>IF(N1107="zákl. přenesená",J1107,0)</f>
        <v>0</v>
      </c>
      <c r="BH1107" s="187">
        <f>IF(N1107="sníž. přenesená",J1107,0)</f>
        <v>0</v>
      </c>
      <c r="BI1107" s="187">
        <f>IF(N1107="nulová",J1107,0)</f>
        <v>0</v>
      </c>
      <c r="BJ1107" s="19" t="s">
        <v>83</v>
      </c>
      <c r="BK1107" s="187">
        <f>ROUND(I1107*H1107,2)</f>
        <v>0</v>
      </c>
      <c r="BL1107" s="19" t="s">
        <v>272</v>
      </c>
      <c r="BM1107" s="186" t="s">
        <v>1314</v>
      </c>
    </row>
    <row r="1108" spans="1:47" s="2" customFormat="1" ht="11.25">
      <c r="A1108" s="36"/>
      <c r="B1108" s="37"/>
      <c r="C1108" s="38"/>
      <c r="D1108" s="188" t="s">
        <v>156</v>
      </c>
      <c r="E1108" s="38"/>
      <c r="F1108" s="189" t="s">
        <v>1315</v>
      </c>
      <c r="G1108" s="38"/>
      <c r="H1108" s="38"/>
      <c r="I1108" s="190"/>
      <c r="J1108" s="38"/>
      <c r="K1108" s="38"/>
      <c r="L1108" s="41"/>
      <c r="M1108" s="191"/>
      <c r="N1108" s="192"/>
      <c r="O1108" s="66"/>
      <c r="P1108" s="66"/>
      <c r="Q1108" s="66"/>
      <c r="R1108" s="66"/>
      <c r="S1108" s="66"/>
      <c r="T1108" s="67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T1108" s="19" t="s">
        <v>156</v>
      </c>
      <c r="AU1108" s="19" t="s">
        <v>85</v>
      </c>
    </row>
    <row r="1109" spans="2:51" s="13" customFormat="1" ht="11.25">
      <c r="B1109" s="193"/>
      <c r="C1109" s="194"/>
      <c r="D1109" s="195" t="s">
        <v>158</v>
      </c>
      <c r="E1109" s="196" t="s">
        <v>21</v>
      </c>
      <c r="F1109" s="197" t="s">
        <v>709</v>
      </c>
      <c r="G1109" s="194"/>
      <c r="H1109" s="196" t="s">
        <v>21</v>
      </c>
      <c r="I1109" s="198"/>
      <c r="J1109" s="194"/>
      <c r="K1109" s="194"/>
      <c r="L1109" s="199"/>
      <c r="M1109" s="200"/>
      <c r="N1109" s="201"/>
      <c r="O1109" s="201"/>
      <c r="P1109" s="201"/>
      <c r="Q1109" s="201"/>
      <c r="R1109" s="201"/>
      <c r="S1109" s="201"/>
      <c r="T1109" s="202"/>
      <c r="AT1109" s="203" t="s">
        <v>158</v>
      </c>
      <c r="AU1109" s="203" t="s">
        <v>85</v>
      </c>
      <c r="AV1109" s="13" t="s">
        <v>83</v>
      </c>
      <c r="AW1109" s="13" t="s">
        <v>36</v>
      </c>
      <c r="AX1109" s="13" t="s">
        <v>75</v>
      </c>
      <c r="AY1109" s="203" t="s">
        <v>147</v>
      </c>
    </row>
    <row r="1110" spans="2:51" s="13" customFormat="1" ht="11.25">
      <c r="B1110" s="193"/>
      <c r="C1110" s="194"/>
      <c r="D1110" s="195" t="s">
        <v>158</v>
      </c>
      <c r="E1110" s="196" t="s">
        <v>21</v>
      </c>
      <c r="F1110" s="197" t="s">
        <v>1316</v>
      </c>
      <c r="G1110" s="194"/>
      <c r="H1110" s="196" t="s">
        <v>21</v>
      </c>
      <c r="I1110" s="198"/>
      <c r="J1110" s="194"/>
      <c r="K1110" s="194"/>
      <c r="L1110" s="199"/>
      <c r="M1110" s="200"/>
      <c r="N1110" s="201"/>
      <c r="O1110" s="201"/>
      <c r="P1110" s="201"/>
      <c r="Q1110" s="201"/>
      <c r="R1110" s="201"/>
      <c r="S1110" s="201"/>
      <c r="T1110" s="202"/>
      <c r="AT1110" s="203" t="s">
        <v>158</v>
      </c>
      <c r="AU1110" s="203" t="s">
        <v>85</v>
      </c>
      <c r="AV1110" s="13" t="s">
        <v>83</v>
      </c>
      <c r="AW1110" s="13" t="s">
        <v>36</v>
      </c>
      <c r="AX1110" s="13" t="s">
        <v>75</v>
      </c>
      <c r="AY1110" s="203" t="s">
        <v>147</v>
      </c>
    </row>
    <row r="1111" spans="2:51" s="14" customFormat="1" ht="11.25">
      <c r="B1111" s="204"/>
      <c r="C1111" s="205"/>
      <c r="D1111" s="195" t="s">
        <v>158</v>
      </c>
      <c r="E1111" s="206" t="s">
        <v>21</v>
      </c>
      <c r="F1111" s="207" t="s">
        <v>1317</v>
      </c>
      <c r="G1111" s="205"/>
      <c r="H1111" s="208">
        <v>14.882</v>
      </c>
      <c r="I1111" s="209"/>
      <c r="J1111" s="205"/>
      <c r="K1111" s="205"/>
      <c r="L1111" s="210"/>
      <c r="M1111" s="211"/>
      <c r="N1111" s="212"/>
      <c r="O1111" s="212"/>
      <c r="P1111" s="212"/>
      <c r="Q1111" s="212"/>
      <c r="R1111" s="212"/>
      <c r="S1111" s="212"/>
      <c r="T1111" s="213"/>
      <c r="AT1111" s="214" t="s">
        <v>158</v>
      </c>
      <c r="AU1111" s="214" t="s">
        <v>85</v>
      </c>
      <c r="AV1111" s="14" t="s">
        <v>85</v>
      </c>
      <c r="AW1111" s="14" t="s">
        <v>36</v>
      </c>
      <c r="AX1111" s="14" t="s">
        <v>75</v>
      </c>
      <c r="AY1111" s="214" t="s">
        <v>147</v>
      </c>
    </row>
    <row r="1112" spans="2:51" s="14" customFormat="1" ht="11.25">
      <c r="B1112" s="204"/>
      <c r="C1112" s="205"/>
      <c r="D1112" s="195" t="s">
        <v>158</v>
      </c>
      <c r="E1112" s="206" t="s">
        <v>21</v>
      </c>
      <c r="F1112" s="207" t="s">
        <v>1318</v>
      </c>
      <c r="G1112" s="205"/>
      <c r="H1112" s="208">
        <v>3.131</v>
      </c>
      <c r="I1112" s="209"/>
      <c r="J1112" s="205"/>
      <c r="K1112" s="205"/>
      <c r="L1112" s="210"/>
      <c r="M1112" s="211"/>
      <c r="N1112" s="212"/>
      <c r="O1112" s="212"/>
      <c r="P1112" s="212"/>
      <c r="Q1112" s="212"/>
      <c r="R1112" s="212"/>
      <c r="S1112" s="212"/>
      <c r="T1112" s="213"/>
      <c r="AT1112" s="214" t="s">
        <v>158</v>
      </c>
      <c r="AU1112" s="214" t="s">
        <v>85</v>
      </c>
      <c r="AV1112" s="14" t="s">
        <v>85</v>
      </c>
      <c r="AW1112" s="14" t="s">
        <v>36</v>
      </c>
      <c r="AX1112" s="14" t="s">
        <v>75</v>
      </c>
      <c r="AY1112" s="214" t="s">
        <v>147</v>
      </c>
    </row>
    <row r="1113" spans="2:51" s="16" customFormat="1" ht="11.25">
      <c r="B1113" s="226"/>
      <c r="C1113" s="227"/>
      <c r="D1113" s="195" t="s">
        <v>158</v>
      </c>
      <c r="E1113" s="228" t="s">
        <v>21</v>
      </c>
      <c r="F1113" s="229" t="s">
        <v>196</v>
      </c>
      <c r="G1113" s="227"/>
      <c r="H1113" s="230">
        <v>18.012999999999998</v>
      </c>
      <c r="I1113" s="231"/>
      <c r="J1113" s="227"/>
      <c r="K1113" s="227"/>
      <c r="L1113" s="232"/>
      <c r="M1113" s="233"/>
      <c r="N1113" s="234"/>
      <c r="O1113" s="234"/>
      <c r="P1113" s="234"/>
      <c r="Q1113" s="234"/>
      <c r="R1113" s="234"/>
      <c r="S1113" s="234"/>
      <c r="T1113" s="235"/>
      <c r="AT1113" s="236" t="s">
        <v>158</v>
      </c>
      <c r="AU1113" s="236" t="s">
        <v>85</v>
      </c>
      <c r="AV1113" s="16" t="s">
        <v>170</v>
      </c>
      <c r="AW1113" s="16" t="s">
        <v>36</v>
      </c>
      <c r="AX1113" s="16" t="s">
        <v>75</v>
      </c>
      <c r="AY1113" s="236" t="s">
        <v>147</v>
      </c>
    </row>
    <row r="1114" spans="2:51" s="13" customFormat="1" ht="11.25">
      <c r="B1114" s="193"/>
      <c r="C1114" s="194"/>
      <c r="D1114" s="195" t="s">
        <v>158</v>
      </c>
      <c r="E1114" s="196" t="s">
        <v>21</v>
      </c>
      <c r="F1114" s="197" t="s">
        <v>1319</v>
      </c>
      <c r="G1114" s="194"/>
      <c r="H1114" s="196" t="s">
        <v>21</v>
      </c>
      <c r="I1114" s="198"/>
      <c r="J1114" s="194"/>
      <c r="K1114" s="194"/>
      <c r="L1114" s="199"/>
      <c r="M1114" s="200"/>
      <c r="N1114" s="201"/>
      <c r="O1114" s="201"/>
      <c r="P1114" s="201"/>
      <c r="Q1114" s="201"/>
      <c r="R1114" s="201"/>
      <c r="S1114" s="201"/>
      <c r="T1114" s="202"/>
      <c r="AT1114" s="203" t="s">
        <v>158</v>
      </c>
      <c r="AU1114" s="203" t="s">
        <v>85</v>
      </c>
      <c r="AV1114" s="13" t="s">
        <v>83</v>
      </c>
      <c r="AW1114" s="13" t="s">
        <v>36</v>
      </c>
      <c r="AX1114" s="13" t="s">
        <v>75</v>
      </c>
      <c r="AY1114" s="203" t="s">
        <v>147</v>
      </c>
    </row>
    <row r="1115" spans="2:51" s="14" customFormat="1" ht="11.25">
      <c r="B1115" s="204"/>
      <c r="C1115" s="205"/>
      <c r="D1115" s="195" t="s">
        <v>158</v>
      </c>
      <c r="E1115" s="206" t="s">
        <v>21</v>
      </c>
      <c r="F1115" s="207" t="s">
        <v>1320</v>
      </c>
      <c r="G1115" s="205"/>
      <c r="H1115" s="208">
        <v>2.177</v>
      </c>
      <c r="I1115" s="209"/>
      <c r="J1115" s="205"/>
      <c r="K1115" s="205"/>
      <c r="L1115" s="210"/>
      <c r="M1115" s="211"/>
      <c r="N1115" s="212"/>
      <c r="O1115" s="212"/>
      <c r="P1115" s="212"/>
      <c r="Q1115" s="212"/>
      <c r="R1115" s="212"/>
      <c r="S1115" s="212"/>
      <c r="T1115" s="213"/>
      <c r="AT1115" s="214" t="s">
        <v>158</v>
      </c>
      <c r="AU1115" s="214" t="s">
        <v>85</v>
      </c>
      <c r="AV1115" s="14" t="s">
        <v>85</v>
      </c>
      <c r="AW1115" s="14" t="s">
        <v>36</v>
      </c>
      <c r="AX1115" s="14" t="s">
        <v>75</v>
      </c>
      <c r="AY1115" s="214" t="s">
        <v>147</v>
      </c>
    </row>
    <row r="1116" spans="2:51" s="16" customFormat="1" ht="11.25">
      <c r="B1116" s="226"/>
      <c r="C1116" s="227"/>
      <c r="D1116" s="195" t="s">
        <v>158</v>
      </c>
      <c r="E1116" s="228" t="s">
        <v>21</v>
      </c>
      <c r="F1116" s="229" t="s">
        <v>196</v>
      </c>
      <c r="G1116" s="227"/>
      <c r="H1116" s="230">
        <v>2.177</v>
      </c>
      <c r="I1116" s="231"/>
      <c r="J1116" s="227"/>
      <c r="K1116" s="227"/>
      <c r="L1116" s="232"/>
      <c r="M1116" s="233"/>
      <c r="N1116" s="234"/>
      <c r="O1116" s="234"/>
      <c r="P1116" s="234"/>
      <c r="Q1116" s="234"/>
      <c r="R1116" s="234"/>
      <c r="S1116" s="234"/>
      <c r="T1116" s="235"/>
      <c r="AT1116" s="236" t="s">
        <v>158</v>
      </c>
      <c r="AU1116" s="236" t="s">
        <v>85</v>
      </c>
      <c r="AV1116" s="16" t="s">
        <v>170</v>
      </c>
      <c r="AW1116" s="16" t="s">
        <v>36</v>
      </c>
      <c r="AX1116" s="16" t="s">
        <v>75</v>
      </c>
      <c r="AY1116" s="236" t="s">
        <v>147</v>
      </c>
    </row>
    <row r="1117" spans="2:51" s="15" customFormat="1" ht="11.25">
      <c r="B1117" s="215"/>
      <c r="C1117" s="216"/>
      <c r="D1117" s="195" t="s">
        <v>158</v>
      </c>
      <c r="E1117" s="217" t="s">
        <v>21</v>
      </c>
      <c r="F1117" s="218" t="s">
        <v>161</v>
      </c>
      <c r="G1117" s="216"/>
      <c r="H1117" s="219">
        <v>20.189999999999998</v>
      </c>
      <c r="I1117" s="220"/>
      <c r="J1117" s="216"/>
      <c r="K1117" s="216"/>
      <c r="L1117" s="221"/>
      <c r="M1117" s="222"/>
      <c r="N1117" s="223"/>
      <c r="O1117" s="223"/>
      <c r="P1117" s="223"/>
      <c r="Q1117" s="223"/>
      <c r="R1117" s="223"/>
      <c r="S1117" s="223"/>
      <c r="T1117" s="224"/>
      <c r="AT1117" s="225" t="s">
        <v>158</v>
      </c>
      <c r="AU1117" s="225" t="s">
        <v>85</v>
      </c>
      <c r="AV1117" s="15" t="s">
        <v>154</v>
      </c>
      <c r="AW1117" s="15" t="s">
        <v>36</v>
      </c>
      <c r="AX1117" s="15" t="s">
        <v>83</v>
      </c>
      <c r="AY1117" s="225" t="s">
        <v>147</v>
      </c>
    </row>
    <row r="1118" spans="1:65" s="2" customFormat="1" ht="16.5" customHeight="1">
      <c r="A1118" s="36"/>
      <c r="B1118" s="37"/>
      <c r="C1118" s="237" t="s">
        <v>1321</v>
      </c>
      <c r="D1118" s="237" t="s">
        <v>219</v>
      </c>
      <c r="E1118" s="238" t="s">
        <v>1322</v>
      </c>
      <c r="F1118" s="239" t="s">
        <v>1323</v>
      </c>
      <c r="G1118" s="240" t="s">
        <v>152</v>
      </c>
      <c r="H1118" s="241">
        <v>20.594</v>
      </c>
      <c r="I1118" s="242"/>
      <c r="J1118" s="243">
        <f>ROUND(I1118*H1118,2)</f>
        <v>0</v>
      </c>
      <c r="K1118" s="239" t="s">
        <v>153</v>
      </c>
      <c r="L1118" s="244"/>
      <c r="M1118" s="245" t="s">
        <v>21</v>
      </c>
      <c r="N1118" s="246" t="s">
        <v>46</v>
      </c>
      <c r="O1118" s="66"/>
      <c r="P1118" s="184">
        <f>O1118*H1118</f>
        <v>0</v>
      </c>
      <c r="Q1118" s="184">
        <v>0.00136</v>
      </c>
      <c r="R1118" s="184">
        <f>Q1118*H1118</f>
        <v>0.028007840000000003</v>
      </c>
      <c r="S1118" s="184">
        <v>0</v>
      </c>
      <c r="T1118" s="185">
        <f>S1118*H1118</f>
        <v>0</v>
      </c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R1118" s="186" t="s">
        <v>384</v>
      </c>
      <c r="AT1118" s="186" t="s">
        <v>219</v>
      </c>
      <c r="AU1118" s="186" t="s">
        <v>85</v>
      </c>
      <c r="AY1118" s="19" t="s">
        <v>147</v>
      </c>
      <c r="BE1118" s="187">
        <f>IF(N1118="základní",J1118,0)</f>
        <v>0</v>
      </c>
      <c r="BF1118" s="187">
        <f>IF(N1118="snížená",J1118,0)</f>
        <v>0</v>
      </c>
      <c r="BG1118" s="187">
        <f>IF(N1118="zákl. přenesená",J1118,0)</f>
        <v>0</v>
      </c>
      <c r="BH1118" s="187">
        <f>IF(N1118="sníž. přenesená",J1118,0)</f>
        <v>0</v>
      </c>
      <c r="BI1118" s="187">
        <f>IF(N1118="nulová",J1118,0)</f>
        <v>0</v>
      </c>
      <c r="BJ1118" s="19" t="s">
        <v>83</v>
      </c>
      <c r="BK1118" s="187">
        <f>ROUND(I1118*H1118,2)</f>
        <v>0</v>
      </c>
      <c r="BL1118" s="19" t="s">
        <v>272</v>
      </c>
      <c r="BM1118" s="186" t="s">
        <v>1324</v>
      </c>
    </row>
    <row r="1119" spans="2:51" s="14" customFormat="1" ht="11.25">
      <c r="B1119" s="204"/>
      <c r="C1119" s="205"/>
      <c r="D1119" s="195" t="s">
        <v>158</v>
      </c>
      <c r="E1119" s="205"/>
      <c r="F1119" s="207" t="s">
        <v>1325</v>
      </c>
      <c r="G1119" s="205"/>
      <c r="H1119" s="208">
        <v>20.594</v>
      </c>
      <c r="I1119" s="209"/>
      <c r="J1119" s="205"/>
      <c r="K1119" s="205"/>
      <c r="L1119" s="210"/>
      <c r="M1119" s="211"/>
      <c r="N1119" s="212"/>
      <c r="O1119" s="212"/>
      <c r="P1119" s="212"/>
      <c r="Q1119" s="212"/>
      <c r="R1119" s="212"/>
      <c r="S1119" s="212"/>
      <c r="T1119" s="213"/>
      <c r="AT1119" s="214" t="s">
        <v>158</v>
      </c>
      <c r="AU1119" s="214" t="s">
        <v>85</v>
      </c>
      <c r="AV1119" s="14" t="s">
        <v>85</v>
      </c>
      <c r="AW1119" s="14" t="s">
        <v>4</v>
      </c>
      <c r="AX1119" s="14" t="s">
        <v>83</v>
      </c>
      <c r="AY1119" s="214" t="s">
        <v>147</v>
      </c>
    </row>
    <row r="1120" spans="1:65" s="2" customFormat="1" ht="24.2" customHeight="1">
      <c r="A1120" s="36"/>
      <c r="B1120" s="37"/>
      <c r="C1120" s="175" t="s">
        <v>1326</v>
      </c>
      <c r="D1120" s="175" t="s">
        <v>149</v>
      </c>
      <c r="E1120" s="176" t="s">
        <v>1327</v>
      </c>
      <c r="F1120" s="177" t="s">
        <v>1328</v>
      </c>
      <c r="G1120" s="178" t="s">
        <v>152</v>
      </c>
      <c r="H1120" s="179">
        <v>393.135</v>
      </c>
      <c r="I1120" s="180"/>
      <c r="J1120" s="181">
        <f>ROUND(I1120*H1120,2)</f>
        <v>0</v>
      </c>
      <c r="K1120" s="177" t="s">
        <v>153</v>
      </c>
      <c r="L1120" s="41"/>
      <c r="M1120" s="182" t="s">
        <v>21</v>
      </c>
      <c r="N1120" s="183" t="s">
        <v>46</v>
      </c>
      <c r="O1120" s="66"/>
      <c r="P1120" s="184">
        <f>O1120*H1120</f>
        <v>0</v>
      </c>
      <c r="Q1120" s="184">
        <v>0</v>
      </c>
      <c r="R1120" s="184">
        <f>Q1120*H1120</f>
        <v>0</v>
      </c>
      <c r="S1120" s="184">
        <v>0</v>
      </c>
      <c r="T1120" s="185">
        <f>S1120*H1120</f>
        <v>0</v>
      </c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R1120" s="186" t="s">
        <v>272</v>
      </c>
      <c r="AT1120" s="186" t="s">
        <v>149</v>
      </c>
      <c r="AU1120" s="186" t="s">
        <v>85</v>
      </c>
      <c r="AY1120" s="19" t="s">
        <v>147</v>
      </c>
      <c r="BE1120" s="187">
        <f>IF(N1120="základní",J1120,0)</f>
        <v>0</v>
      </c>
      <c r="BF1120" s="187">
        <f>IF(N1120="snížená",J1120,0)</f>
        <v>0</v>
      </c>
      <c r="BG1120" s="187">
        <f>IF(N1120="zákl. přenesená",J1120,0)</f>
        <v>0</v>
      </c>
      <c r="BH1120" s="187">
        <f>IF(N1120="sníž. přenesená",J1120,0)</f>
        <v>0</v>
      </c>
      <c r="BI1120" s="187">
        <f>IF(N1120="nulová",J1120,0)</f>
        <v>0</v>
      </c>
      <c r="BJ1120" s="19" t="s">
        <v>83</v>
      </c>
      <c r="BK1120" s="187">
        <f>ROUND(I1120*H1120,2)</f>
        <v>0</v>
      </c>
      <c r="BL1120" s="19" t="s">
        <v>272</v>
      </c>
      <c r="BM1120" s="186" t="s">
        <v>1329</v>
      </c>
    </row>
    <row r="1121" spans="1:47" s="2" customFormat="1" ht="11.25">
      <c r="A1121" s="36"/>
      <c r="B1121" s="37"/>
      <c r="C1121" s="38"/>
      <c r="D1121" s="188" t="s">
        <v>156</v>
      </c>
      <c r="E1121" s="38"/>
      <c r="F1121" s="189" t="s">
        <v>1330</v>
      </c>
      <c r="G1121" s="38"/>
      <c r="H1121" s="38"/>
      <c r="I1121" s="190"/>
      <c r="J1121" s="38"/>
      <c r="K1121" s="38"/>
      <c r="L1121" s="41"/>
      <c r="M1121" s="191"/>
      <c r="N1121" s="192"/>
      <c r="O1121" s="66"/>
      <c r="P1121" s="66"/>
      <c r="Q1121" s="66"/>
      <c r="R1121" s="66"/>
      <c r="S1121" s="66"/>
      <c r="T1121" s="67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T1121" s="19" t="s">
        <v>156</v>
      </c>
      <c r="AU1121" s="19" t="s">
        <v>85</v>
      </c>
    </row>
    <row r="1122" spans="2:51" s="13" customFormat="1" ht="11.25">
      <c r="B1122" s="193"/>
      <c r="C1122" s="194"/>
      <c r="D1122" s="195" t="s">
        <v>158</v>
      </c>
      <c r="E1122" s="196" t="s">
        <v>21</v>
      </c>
      <c r="F1122" s="197" t="s">
        <v>1208</v>
      </c>
      <c r="G1122" s="194"/>
      <c r="H1122" s="196" t="s">
        <v>21</v>
      </c>
      <c r="I1122" s="198"/>
      <c r="J1122" s="194"/>
      <c r="K1122" s="194"/>
      <c r="L1122" s="199"/>
      <c r="M1122" s="200"/>
      <c r="N1122" s="201"/>
      <c r="O1122" s="201"/>
      <c r="P1122" s="201"/>
      <c r="Q1122" s="201"/>
      <c r="R1122" s="201"/>
      <c r="S1122" s="201"/>
      <c r="T1122" s="202"/>
      <c r="AT1122" s="203" t="s">
        <v>158</v>
      </c>
      <c r="AU1122" s="203" t="s">
        <v>85</v>
      </c>
      <c r="AV1122" s="13" t="s">
        <v>83</v>
      </c>
      <c r="AW1122" s="13" t="s">
        <v>36</v>
      </c>
      <c r="AX1122" s="13" t="s">
        <v>75</v>
      </c>
      <c r="AY1122" s="203" t="s">
        <v>147</v>
      </c>
    </row>
    <row r="1123" spans="2:51" s="13" customFormat="1" ht="11.25">
      <c r="B1123" s="193"/>
      <c r="C1123" s="194"/>
      <c r="D1123" s="195" t="s">
        <v>158</v>
      </c>
      <c r="E1123" s="196" t="s">
        <v>21</v>
      </c>
      <c r="F1123" s="197" t="s">
        <v>1209</v>
      </c>
      <c r="G1123" s="194"/>
      <c r="H1123" s="196" t="s">
        <v>21</v>
      </c>
      <c r="I1123" s="198"/>
      <c r="J1123" s="194"/>
      <c r="K1123" s="194"/>
      <c r="L1123" s="199"/>
      <c r="M1123" s="200"/>
      <c r="N1123" s="201"/>
      <c r="O1123" s="201"/>
      <c r="P1123" s="201"/>
      <c r="Q1123" s="201"/>
      <c r="R1123" s="201"/>
      <c r="S1123" s="201"/>
      <c r="T1123" s="202"/>
      <c r="AT1123" s="203" t="s">
        <v>158</v>
      </c>
      <c r="AU1123" s="203" t="s">
        <v>85</v>
      </c>
      <c r="AV1123" s="13" t="s">
        <v>83</v>
      </c>
      <c r="AW1123" s="13" t="s">
        <v>36</v>
      </c>
      <c r="AX1123" s="13" t="s">
        <v>75</v>
      </c>
      <c r="AY1123" s="203" t="s">
        <v>147</v>
      </c>
    </row>
    <row r="1124" spans="2:51" s="14" customFormat="1" ht="11.25">
      <c r="B1124" s="204"/>
      <c r="C1124" s="205"/>
      <c r="D1124" s="195" t="s">
        <v>158</v>
      </c>
      <c r="E1124" s="206" t="s">
        <v>21</v>
      </c>
      <c r="F1124" s="207" t="s">
        <v>1331</v>
      </c>
      <c r="G1124" s="205"/>
      <c r="H1124" s="208">
        <v>144.735</v>
      </c>
      <c r="I1124" s="209"/>
      <c r="J1124" s="205"/>
      <c r="K1124" s="205"/>
      <c r="L1124" s="210"/>
      <c r="M1124" s="211"/>
      <c r="N1124" s="212"/>
      <c r="O1124" s="212"/>
      <c r="P1124" s="212"/>
      <c r="Q1124" s="212"/>
      <c r="R1124" s="212"/>
      <c r="S1124" s="212"/>
      <c r="T1124" s="213"/>
      <c r="AT1124" s="214" t="s">
        <v>158</v>
      </c>
      <c r="AU1124" s="214" t="s">
        <v>85</v>
      </c>
      <c r="AV1124" s="14" t="s">
        <v>85</v>
      </c>
      <c r="AW1124" s="14" t="s">
        <v>36</v>
      </c>
      <c r="AX1124" s="14" t="s">
        <v>75</v>
      </c>
      <c r="AY1124" s="214" t="s">
        <v>147</v>
      </c>
    </row>
    <row r="1125" spans="2:51" s="16" customFormat="1" ht="11.25">
      <c r="B1125" s="226"/>
      <c r="C1125" s="227"/>
      <c r="D1125" s="195" t="s">
        <v>158</v>
      </c>
      <c r="E1125" s="228" t="s">
        <v>21</v>
      </c>
      <c r="F1125" s="229" t="s">
        <v>196</v>
      </c>
      <c r="G1125" s="227"/>
      <c r="H1125" s="230">
        <v>144.735</v>
      </c>
      <c r="I1125" s="231"/>
      <c r="J1125" s="227"/>
      <c r="K1125" s="227"/>
      <c r="L1125" s="232"/>
      <c r="M1125" s="233"/>
      <c r="N1125" s="234"/>
      <c r="O1125" s="234"/>
      <c r="P1125" s="234"/>
      <c r="Q1125" s="234"/>
      <c r="R1125" s="234"/>
      <c r="S1125" s="234"/>
      <c r="T1125" s="235"/>
      <c r="AT1125" s="236" t="s">
        <v>158</v>
      </c>
      <c r="AU1125" s="236" t="s">
        <v>85</v>
      </c>
      <c r="AV1125" s="16" t="s">
        <v>170</v>
      </c>
      <c r="AW1125" s="16" t="s">
        <v>36</v>
      </c>
      <c r="AX1125" s="16" t="s">
        <v>75</v>
      </c>
      <c r="AY1125" s="236" t="s">
        <v>147</v>
      </c>
    </row>
    <row r="1126" spans="2:51" s="13" customFormat="1" ht="11.25">
      <c r="B1126" s="193"/>
      <c r="C1126" s="194"/>
      <c r="D1126" s="195" t="s">
        <v>158</v>
      </c>
      <c r="E1126" s="196" t="s">
        <v>21</v>
      </c>
      <c r="F1126" s="197" t="s">
        <v>1242</v>
      </c>
      <c r="G1126" s="194"/>
      <c r="H1126" s="196" t="s">
        <v>21</v>
      </c>
      <c r="I1126" s="198"/>
      <c r="J1126" s="194"/>
      <c r="K1126" s="194"/>
      <c r="L1126" s="199"/>
      <c r="M1126" s="200"/>
      <c r="N1126" s="201"/>
      <c r="O1126" s="201"/>
      <c r="P1126" s="201"/>
      <c r="Q1126" s="201"/>
      <c r="R1126" s="201"/>
      <c r="S1126" s="201"/>
      <c r="T1126" s="202"/>
      <c r="AT1126" s="203" t="s">
        <v>158</v>
      </c>
      <c r="AU1126" s="203" t="s">
        <v>85</v>
      </c>
      <c r="AV1126" s="13" t="s">
        <v>83</v>
      </c>
      <c r="AW1126" s="13" t="s">
        <v>36</v>
      </c>
      <c r="AX1126" s="13" t="s">
        <v>75</v>
      </c>
      <c r="AY1126" s="203" t="s">
        <v>147</v>
      </c>
    </row>
    <row r="1127" spans="2:51" s="14" customFormat="1" ht="11.25">
      <c r="B1127" s="204"/>
      <c r="C1127" s="205"/>
      <c r="D1127" s="195" t="s">
        <v>158</v>
      </c>
      <c r="E1127" s="206" t="s">
        <v>21</v>
      </c>
      <c r="F1127" s="207" t="s">
        <v>1332</v>
      </c>
      <c r="G1127" s="205"/>
      <c r="H1127" s="208">
        <v>248.4</v>
      </c>
      <c r="I1127" s="209"/>
      <c r="J1127" s="205"/>
      <c r="K1127" s="205"/>
      <c r="L1127" s="210"/>
      <c r="M1127" s="211"/>
      <c r="N1127" s="212"/>
      <c r="O1127" s="212"/>
      <c r="P1127" s="212"/>
      <c r="Q1127" s="212"/>
      <c r="R1127" s="212"/>
      <c r="S1127" s="212"/>
      <c r="T1127" s="213"/>
      <c r="AT1127" s="214" t="s">
        <v>158</v>
      </c>
      <c r="AU1127" s="214" t="s">
        <v>85</v>
      </c>
      <c r="AV1127" s="14" t="s">
        <v>85</v>
      </c>
      <c r="AW1127" s="14" t="s">
        <v>36</v>
      </c>
      <c r="AX1127" s="14" t="s">
        <v>75</v>
      </c>
      <c r="AY1127" s="214" t="s">
        <v>147</v>
      </c>
    </row>
    <row r="1128" spans="2:51" s="16" customFormat="1" ht="11.25">
      <c r="B1128" s="226"/>
      <c r="C1128" s="227"/>
      <c r="D1128" s="195" t="s">
        <v>158</v>
      </c>
      <c r="E1128" s="228" t="s">
        <v>21</v>
      </c>
      <c r="F1128" s="229" t="s">
        <v>196</v>
      </c>
      <c r="G1128" s="227"/>
      <c r="H1128" s="230">
        <v>248.4</v>
      </c>
      <c r="I1128" s="231"/>
      <c r="J1128" s="227"/>
      <c r="K1128" s="227"/>
      <c r="L1128" s="232"/>
      <c r="M1128" s="233"/>
      <c r="N1128" s="234"/>
      <c r="O1128" s="234"/>
      <c r="P1128" s="234"/>
      <c r="Q1128" s="234"/>
      <c r="R1128" s="234"/>
      <c r="S1128" s="234"/>
      <c r="T1128" s="235"/>
      <c r="AT1128" s="236" t="s">
        <v>158</v>
      </c>
      <c r="AU1128" s="236" t="s">
        <v>85</v>
      </c>
      <c r="AV1128" s="16" t="s">
        <v>170</v>
      </c>
      <c r="AW1128" s="16" t="s">
        <v>36</v>
      </c>
      <c r="AX1128" s="16" t="s">
        <v>75</v>
      </c>
      <c r="AY1128" s="236" t="s">
        <v>147</v>
      </c>
    </row>
    <row r="1129" spans="2:51" s="15" customFormat="1" ht="11.25">
      <c r="B1129" s="215"/>
      <c r="C1129" s="216"/>
      <c r="D1129" s="195" t="s">
        <v>158</v>
      </c>
      <c r="E1129" s="217" t="s">
        <v>21</v>
      </c>
      <c r="F1129" s="218" t="s">
        <v>161</v>
      </c>
      <c r="G1129" s="216"/>
      <c r="H1129" s="219">
        <v>393.135</v>
      </c>
      <c r="I1129" s="220"/>
      <c r="J1129" s="216"/>
      <c r="K1129" s="216"/>
      <c r="L1129" s="221"/>
      <c r="M1129" s="222"/>
      <c r="N1129" s="223"/>
      <c r="O1129" s="223"/>
      <c r="P1129" s="223"/>
      <c r="Q1129" s="223"/>
      <c r="R1129" s="223"/>
      <c r="S1129" s="223"/>
      <c r="T1129" s="224"/>
      <c r="AT1129" s="225" t="s">
        <v>158</v>
      </c>
      <c r="AU1129" s="225" t="s">
        <v>85</v>
      </c>
      <c r="AV1129" s="15" t="s">
        <v>154</v>
      </c>
      <c r="AW1129" s="15" t="s">
        <v>36</v>
      </c>
      <c r="AX1129" s="15" t="s">
        <v>83</v>
      </c>
      <c r="AY1129" s="225" t="s">
        <v>147</v>
      </c>
    </row>
    <row r="1130" spans="1:65" s="2" customFormat="1" ht="16.5" customHeight="1">
      <c r="A1130" s="36"/>
      <c r="B1130" s="37"/>
      <c r="C1130" s="237" t="s">
        <v>1333</v>
      </c>
      <c r="D1130" s="237" t="s">
        <v>219</v>
      </c>
      <c r="E1130" s="238" t="s">
        <v>1334</v>
      </c>
      <c r="F1130" s="239" t="s">
        <v>1335</v>
      </c>
      <c r="G1130" s="240" t="s">
        <v>152</v>
      </c>
      <c r="H1130" s="241">
        <v>200.499</v>
      </c>
      <c r="I1130" s="242"/>
      <c r="J1130" s="243">
        <f>ROUND(I1130*H1130,2)</f>
        <v>0</v>
      </c>
      <c r="K1130" s="239" t="s">
        <v>153</v>
      </c>
      <c r="L1130" s="244"/>
      <c r="M1130" s="245" t="s">
        <v>21</v>
      </c>
      <c r="N1130" s="246" t="s">
        <v>46</v>
      </c>
      <c r="O1130" s="66"/>
      <c r="P1130" s="184">
        <f>O1130*H1130</f>
        <v>0</v>
      </c>
      <c r="Q1130" s="184">
        <v>0.0025</v>
      </c>
      <c r="R1130" s="184">
        <f>Q1130*H1130</f>
        <v>0.5012475</v>
      </c>
      <c r="S1130" s="184">
        <v>0</v>
      </c>
      <c r="T1130" s="185">
        <f>S1130*H1130</f>
        <v>0</v>
      </c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R1130" s="186" t="s">
        <v>384</v>
      </c>
      <c r="AT1130" s="186" t="s">
        <v>219</v>
      </c>
      <c r="AU1130" s="186" t="s">
        <v>85</v>
      </c>
      <c r="AY1130" s="19" t="s">
        <v>147</v>
      </c>
      <c r="BE1130" s="187">
        <f>IF(N1130="základní",J1130,0)</f>
        <v>0</v>
      </c>
      <c r="BF1130" s="187">
        <f>IF(N1130="snížená",J1130,0)</f>
        <v>0</v>
      </c>
      <c r="BG1130" s="187">
        <f>IF(N1130="zákl. přenesená",J1130,0)</f>
        <v>0</v>
      </c>
      <c r="BH1130" s="187">
        <f>IF(N1130="sníž. přenesená",J1130,0)</f>
        <v>0</v>
      </c>
      <c r="BI1130" s="187">
        <f>IF(N1130="nulová",J1130,0)</f>
        <v>0</v>
      </c>
      <c r="BJ1130" s="19" t="s">
        <v>83</v>
      </c>
      <c r="BK1130" s="187">
        <f>ROUND(I1130*H1130,2)</f>
        <v>0</v>
      </c>
      <c r="BL1130" s="19" t="s">
        <v>272</v>
      </c>
      <c r="BM1130" s="186" t="s">
        <v>1336</v>
      </c>
    </row>
    <row r="1131" spans="2:51" s="14" customFormat="1" ht="11.25">
      <c r="B1131" s="204"/>
      <c r="C1131" s="205"/>
      <c r="D1131" s="195" t="s">
        <v>158</v>
      </c>
      <c r="E1131" s="205"/>
      <c r="F1131" s="207" t="s">
        <v>1337</v>
      </c>
      <c r="G1131" s="205"/>
      <c r="H1131" s="208">
        <v>200.499</v>
      </c>
      <c r="I1131" s="209"/>
      <c r="J1131" s="205"/>
      <c r="K1131" s="205"/>
      <c r="L1131" s="210"/>
      <c r="M1131" s="211"/>
      <c r="N1131" s="212"/>
      <c r="O1131" s="212"/>
      <c r="P1131" s="212"/>
      <c r="Q1131" s="212"/>
      <c r="R1131" s="212"/>
      <c r="S1131" s="212"/>
      <c r="T1131" s="213"/>
      <c r="AT1131" s="214" t="s">
        <v>158</v>
      </c>
      <c r="AU1131" s="214" t="s">
        <v>85</v>
      </c>
      <c r="AV1131" s="14" t="s">
        <v>85</v>
      </c>
      <c r="AW1131" s="14" t="s">
        <v>4</v>
      </c>
      <c r="AX1131" s="14" t="s">
        <v>83</v>
      </c>
      <c r="AY1131" s="214" t="s">
        <v>147</v>
      </c>
    </row>
    <row r="1132" spans="1:65" s="2" customFormat="1" ht="16.5" customHeight="1">
      <c r="A1132" s="36"/>
      <c r="B1132" s="37"/>
      <c r="C1132" s="237" t="s">
        <v>1338</v>
      </c>
      <c r="D1132" s="237" t="s">
        <v>219</v>
      </c>
      <c r="E1132" s="238" t="s">
        <v>1339</v>
      </c>
      <c r="F1132" s="239" t="s">
        <v>1340</v>
      </c>
      <c r="G1132" s="240" t="s">
        <v>152</v>
      </c>
      <c r="H1132" s="241">
        <v>200.499</v>
      </c>
      <c r="I1132" s="242"/>
      <c r="J1132" s="243">
        <f>ROUND(I1132*H1132,2)</f>
        <v>0</v>
      </c>
      <c r="K1132" s="239" t="s">
        <v>153</v>
      </c>
      <c r="L1132" s="244"/>
      <c r="M1132" s="245" t="s">
        <v>21</v>
      </c>
      <c r="N1132" s="246" t="s">
        <v>46</v>
      </c>
      <c r="O1132" s="66"/>
      <c r="P1132" s="184">
        <f>O1132*H1132</f>
        <v>0</v>
      </c>
      <c r="Q1132" s="184">
        <v>0.004</v>
      </c>
      <c r="R1132" s="184">
        <f>Q1132*H1132</f>
        <v>0.801996</v>
      </c>
      <c r="S1132" s="184">
        <v>0</v>
      </c>
      <c r="T1132" s="185">
        <f>S1132*H1132</f>
        <v>0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R1132" s="186" t="s">
        <v>384</v>
      </c>
      <c r="AT1132" s="186" t="s">
        <v>219</v>
      </c>
      <c r="AU1132" s="186" t="s">
        <v>85</v>
      </c>
      <c r="AY1132" s="19" t="s">
        <v>147</v>
      </c>
      <c r="BE1132" s="187">
        <f>IF(N1132="základní",J1132,0)</f>
        <v>0</v>
      </c>
      <c r="BF1132" s="187">
        <f>IF(N1132="snížená",J1132,0)</f>
        <v>0</v>
      </c>
      <c r="BG1132" s="187">
        <f>IF(N1132="zákl. přenesená",J1132,0)</f>
        <v>0</v>
      </c>
      <c r="BH1132" s="187">
        <f>IF(N1132="sníž. přenesená",J1132,0)</f>
        <v>0</v>
      </c>
      <c r="BI1132" s="187">
        <f>IF(N1132="nulová",J1132,0)</f>
        <v>0</v>
      </c>
      <c r="BJ1132" s="19" t="s">
        <v>83</v>
      </c>
      <c r="BK1132" s="187">
        <f>ROUND(I1132*H1132,2)</f>
        <v>0</v>
      </c>
      <c r="BL1132" s="19" t="s">
        <v>272</v>
      </c>
      <c r="BM1132" s="186" t="s">
        <v>1341</v>
      </c>
    </row>
    <row r="1133" spans="2:51" s="14" customFormat="1" ht="11.25">
      <c r="B1133" s="204"/>
      <c r="C1133" s="205"/>
      <c r="D1133" s="195" t="s">
        <v>158</v>
      </c>
      <c r="E1133" s="205"/>
      <c r="F1133" s="207" t="s">
        <v>1337</v>
      </c>
      <c r="G1133" s="205"/>
      <c r="H1133" s="208">
        <v>200.499</v>
      </c>
      <c r="I1133" s="209"/>
      <c r="J1133" s="205"/>
      <c r="K1133" s="205"/>
      <c r="L1133" s="210"/>
      <c r="M1133" s="211"/>
      <c r="N1133" s="212"/>
      <c r="O1133" s="212"/>
      <c r="P1133" s="212"/>
      <c r="Q1133" s="212"/>
      <c r="R1133" s="212"/>
      <c r="S1133" s="212"/>
      <c r="T1133" s="213"/>
      <c r="AT1133" s="214" t="s">
        <v>158</v>
      </c>
      <c r="AU1133" s="214" t="s">
        <v>85</v>
      </c>
      <c r="AV1133" s="14" t="s">
        <v>85</v>
      </c>
      <c r="AW1133" s="14" t="s">
        <v>4</v>
      </c>
      <c r="AX1133" s="14" t="s">
        <v>83</v>
      </c>
      <c r="AY1133" s="214" t="s">
        <v>147</v>
      </c>
    </row>
    <row r="1134" spans="1:65" s="2" customFormat="1" ht="24.2" customHeight="1">
      <c r="A1134" s="36"/>
      <c r="B1134" s="37"/>
      <c r="C1134" s="175" t="s">
        <v>1342</v>
      </c>
      <c r="D1134" s="175" t="s">
        <v>149</v>
      </c>
      <c r="E1134" s="176" t="s">
        <v>1343</v>
      </c>
      <c r="F1134" s="177" t="s">
        <v>1344</v>
      </c>
      <c r="G1134" s="178" t="s">
        <v>152</v>
      </c>
      <c r="H1134" s="179">
        <v>196.568</v>
      </c>
      <c r="I1134" s="180"/>
      <c r="J1134" s="181">
        <f>ROUND(I1134*H1134,2)</f>
        <v>0</v>
      </c>
      <c r="K1134" s="177" t="s">
        <v>153</v>
      </c>
      <c r="L1134" s="41"/>
      <c r="M1134" s="182" t="s">
        <v>21</v>
      </c>
      <c r="N1134" s="183" t="s">
        <v>46</v>
      </c>
      <c r="O1134" s="66"/>
      <c r="P1134" s="184">
        <f>O1134*H1134</f>
        <v>0</v>
      </c>
      <c r="Q1134" s="184">
        <v>9.604E-05</v>
      </c>
      <c r="R1134" s="184">
        <f>Q1134*H1134</f>
        <v>0.01887839072</v>
      </c>
      <c r="S1134" s="184">
        <v>0</v>
      </c>
      <c r="T1134" s="185">
        <f>S1134*H1134</f>
        <v>0</v>
      </c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R1134" s="186" t="s">
        <v>272</v>
      </c>
      <c r="AT1134" s="186" t="s">
        <v>149</v>
      </c>
      <c r="AU1134" s="186" t="s">
        <v>85</v>
      </c>
      <c r="AY1134" s="19" t="s">
        <v>147</v>
      </c>
      <c r="BE1134" s="187">
        <f>IF(N1134="základní",J1134,0)</f>
        <v>0</v>
      </c>
      <c r="BF1134" s="187">
        <f>IF(N1134="snížená",J1134,0)</f>
        <v>0</v>
      </c>
      <c r="BG1134" s="187">
        <f>IF(N1134="zákl. přenesená",J1134,0)</f>
        <v>0</v>
      </c>
      <c r="BH1134" s="187">
        <f>IF(N1134="sníž. přenesená",J1134,0)</f>
        <v>0</v>
      </c>
      <c r="BI1134" s="187">
        <f>IF(N1134="nulová",J1134,0)</f>
        <v>0</v>
      </c>
      <c r="BJ1134" s="19" t="s">
        <v>83</v>
      </c>
      <c r="BK1134" s="187">
        <f>ROUND(I1134*H1134,2)</f>
        <v>0</v>
      </c>
      <c r="BL1134" s="19" t="s">
        <v>272</v>
      </c>
      <c r="BM1134" s="186" t="s">
        <v>1345</v>
      </c>
    </row>
    <row r="1135" spans="1:47" s="2" customFormat="1" ht="11.25">
      <c r="A1135" s="36"/>
      <c r="B1135" s="37"/>
      <c r="C1135" s="38"/>
      <c r="D1135" s="188" t="s">
        <v>156</v>
      </c>
      <c r="E1135" s="38"/>
      <c r="F1135" s="189" t="s">
        <v>1346</v>
      </c>
      <c r="G1135" s="38"/>
      <c r="H1135" s="38"/>
      <c r="I1135" s="190"/>
      <c r="J1135" s="38"/>
      <c r="K1135" s="38"/>
      <c r="L1135" s="41"/>
      <c r="M1135" s="191"/>
      <c r="N1135" s="192"/>
      <c r="O1135" s="66"/>
      <c r="P1135" s="66"/>
      <c r="Q1135" s="66"/>
      <c r="R1135" s="66"/>
      <c r="S1135" s="66"/>
      <c r="T1135" s="67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T1135" s="19" t="s">
        <v>156</v>
      </c>
      <c r="AU1135" s="19" t="s">
        <v>85</v>
      </c>
    </row>
    <row r="1136" spans="2:51" s="13" customFormat="1" ht="11.25">
      <c r="B1136" s="193"/>
      <c r="C1136" s="194"/>
      <c r="D1136" s="195" t="s">
        <v>158</v>
      </c>
      <c r="E1136" s="196" t="s">
        <v>21</v>
      </c>
      <c r="F1136" s="197" t="s">
        <v>1208</v>
      </c>
      <c r="G1136" s="194"/>
      <c r="H1136" s="196" t="s">
        <v>21</v>
      </c>
      <c r="I1136" s="198"/>
      <c r="J1136" s="194"/>
      <c r="K1136" s="194"/>
      <c r="L1136" s="199"/>
      <c r="M1136" s="200"/>
      <c r="N1136" s="201"/>
      <c r="O1136" s="201"/>
      <c r="P1136" s="201"/>
      <c r="Q1136" s="201"/>
      <c r="R1136" s="201"/>
      <c r="S1136" s="201"/>
      <c r="T1136" s="202"/>
      <c r="AT1136" s="203" t="s">
        <v>158</v>
      </c>
      <c r="AU1136" s="203" t="s">
        <v>85</v>
      </c>
      <c r="AV1136" s="13" t="s">
        <v>83</v>
      </c>
      <c r="AW1136" s="13" t="s">
        <v>36</v>
      </c>
      <c r="AX1136" s="13" t="s">
        <v>75</v>
      </c>
      <c r="AY1136" s="203" t="s">
        <v>147</v>
      </c>
    </row>
    <row r="1137" spans="2:51" s="13" customFormat="1" ht="11.25">
      <c r="B1137" s="193"/>
      <c r="C1137" s="194"/>
      <c r="D1137" s="195" t="s">
        <v>158</v>
      </c>
      <c r="E1137" s="196" t="s">
        <v>21</v>
      </c>
      <c r="F1137" s="197" t="s">
        <v>1209</v>
      </c>
      <c r="G1137" s="194"/>
      <c r="H1137" s="196" t="s">
        <v>21</v>
      </c>
      <c r="I1137" s="198"/>
      <c r="J1137" s="194"/>
      <c r="K1137" s="194"/>
      <c r="L1137" s="199"/>
      <c r="M1137" s="200"/>
      <c r="N1137" s="201"/>
      <c r="O1137" s="201"/>
      <c r="P1137" s="201"/>
      <c r="Q1137" s="201"/>
      <c r="R1137" s="201"/>
      <c r="S1137" s="201"/>
      <c r="T1137" s="202"/>
      <c r="AT1137" s="203" t="s">
        <v>158</v>
      </c>
      <c r="AU1137" s="203" t="s">
        <v>85</v>
      </c>
      <c r="AV1137" s="13" t="s">
        <v>83</v>
      </c>
      <c r="AW1137" s="13" t="s">
        <v>36</v>
      </c>
      <c r="AX1137" s="13" t="s">
        <v>75</v>
      </c>
      <c r="AY1137" s="203" t="s">
        <v>147</v>
      </c>
    </row>
    <row r="1138" spans="2:51" s="14" customFormat="1" ht="11.25">
      <c r="B1138" s="204"/>
      <c r="C1138" s="205"/>
      <c r="D1138" s="195" t="s">
        <v>158</v>
      </c>
      <c r="E1138" s="206" t="s">
        <v>21</v>
      </c>
      <c r="F1138" s="207" t="s">
        <v>1210</v>
      </c>
      <c r="G1138" s="205"/>
      <c r="H1138" s="208">
        <v>72.368</v>
      </c>
      <c r="I1138" s="209"/>
      <c r="J1138" s="205"/>
      <c r="K1138" s="205"/>
      <c r="L1138" s="210"/>
      <c r="M1138" s="211"/>
      <c r="N1138" s="212"/>
      <c r="O1138" s="212"/>
      <c r="P1138" s="212"/>
      <c r="Q1138" s="212"/>
      <c r="R1138" s="212"/>
      <c r="S1138" s="212"/>
      <c r="T1138" s="213"/>
      <c r="AT1138" s="214" t="s">
        <v>158</v>
      </c>
      <c r="AU1138" s="214" t="s">
        <v>85</v>
      </c>
      <c r="AV1138" s="14" t="s">
        <v>85</v>
      </c>
      <c r="AW1138" s="14" t="s">
        <v>36</v>
      </c>
      <c r="AX1138" s="14" t="s">
        <v>75</v>
      </c>
      <c r="AY1138" s="214" t="s">
        <v>147</v>
      </c>
    </row>
    <row r="1139" spans="2:51" s="16" customFormat="1" ht="11.25">
      <c r="B1139" s="226"/>
      <c r="C1139" s="227"/>
      <c r="D1139" s="195" t="s">
        <v>158</v>
      </c>
      <c r="E1139" s="228" t="s">
        <v>21</v>
      </c>
      <c r="F1139" s="229" t="s">
        <v>196</v>
      </c>
      <c r="G1139" s="227"/>
      <c r="H1139" s="230">
        <v>72.368</v>
      </c>
      <c r="I1139" s="231"/>
      <c r="J1139" s="227"/>
      <c r="K1139" s="227"/>
      <c r="L1139" s="232"/>
      <c r="M1139" s="233"/>
      <c r="N1139" s="234"/>
      <c r="O1139" s="234"/>
      <c r="P1139" s="234"/>
      <c r="Q1139" s="234"/>
      <c r="R1139" s="234"/>
      <c r="S1139" s="234"/>
      <c r="T1139" s="235"/>
      <c r="AT1139" s="236" t="s">
        <v>158</v>
      </c>
      <c r="AU1139" s="236" t="s">
        <v>85</v>
      </c>
      <c r="AV1139" s="16" t="s">
        <v>170</v>
      </c>
      <c r="AW1139" s="16" t="s">
        <v>36</v>
      </c>
      <c r="AX1139" s="16" t="s">
        <v>75</v>
      </c>
      <c r="AY1139" s="236" t="s">
        <v>147</v>
      </c>
    </row>
    <row r="1140" spans="2:51" s="13" customFormat="1" ht="11.25">
      <c r="B1140" s="193"/>
      <c r="C1140" s="194"/>
      <c r="D1140" s="195" t="s">
        <v>158</v>
      </c>
      <c r="E1140" s="196" t="s">
        <v>21</v>
      </c>
      <c r="F1140" s="197" t="s">
        <v>1242</v>
      </c>
      <c r="G1140" s="194"/>
      <c r="H1140" s="196" t="s">
        <v>21</v>
      </c>
      <c r="I1140" s="198"/>
      <c r="J1140" s="194"/>
      <c r="K1140" s="194"/>
      <c r="L1140" s="199"/>
      <c r="M1140" s="200"/>
      <c r="N1140" s="201"/>
      <c r="O1140" s="201"/>
      <c r="P1140" s="201"/>
      <c r="Q1140" s="201"/>
      <c r="R1140" s="201"/>
      <c r="S1140" s="201"/>
      <c r="T1140" s="202"/>
      <c r="AT1140" s="203" t="s">
        <v>158</v>
      </c>
      <c r="AU1140" s="203" t="s">
        <v>85</v>
      </c>
      <c r="AV1140" s="13" t="s">
        <v>83</v>
      </c>
      <c r="AW1140" s="13" t="s">
        <v>36</v>
      </c>
      <c r="AX1140" s="13" t="s">
        <v>75</v>
      </c>
      <c r="AY1140" s="203" t="s">
        <v>147</v>
      </c>
    </row>
    <row r="1141" spans="2:51" s="14" customFormat="1" ht="11.25">
      <c r="B1141" s="204"/>
      <c r="C1141" s="205"/>
      <c r="D1141" s="195" t="s">
        <v>158</v>
      </c>
      <c r="E1141" s="206" t="s">
        <v>21</v>
      </c>
      <c r="F1141" s="207" t="s">
        <v>1243</v>
      </c>
      <c r="G1141" s="205"/>
      <c r="H1141" s="208">
        <v>124.2</v>
      </c>
      <c r="I1141" s="209"/>
      <c r="J1141" s="205"/>
      <c r="K1141" s="205"/>
      <c r="L1141" s="210"/>
      <c r="M1141" s="211"/>
      <c r="N1141" s="212"/>
      <c r="O1141" s="212"/>
      <c r="P1141" s="212"/>
      <c r="Q1141" s="212"/>
      <c r="R1141" s="212"/>
      <c r="S1141" s="212"/>
      <c r="T1141" s="213"/>
      <c r="AT1141" s="214" t="s">
        <v>158</v>
      </c>
      <c r="AU1141" s="214" t="s">
        <v>85</v>
      </c>
      <c r="AV1141" s="14" t="s">
        <v>85</v>
      </c>
      <c r="AW1141" s="14" t="s">
        <v>36</v>
      </c>
      <c r="AX1141" s="14" t="s">
        <v>75</v>
      </c>
      <c r="AY1141" s="214" t="s">
        <v>147</v>
      </c>
    </row>
    <row r="1142" spans="2:51" s="16" customFormat="1" ht="11.25">
      <c r="B1142" s="226"/>
      <c r="C1142" s="227"/>
      <c r="D1142" s="195" t="s">
        <v>158</v>
      </c>
      <c r="E1142" s="228" t="s">
        <v>21</v>
      </c>
      <c r="F1142" s="229" t="s">
        <v>196</v>
      </c>
      <c r="G1142" s="227"/>
      <c r="H1142" s="230">
        <v>124.2</v>
      </c>
      <c r="I1142" s="231"/>
      <c r="J1142" s="227"/>
      <c r="K1142" s="227"/>
      <c r="L1142" s="232"/>
      <c r="M1142" s="233"/>
      <c r="N1142" s="234"/>
      <c r="O1142" s="234"/>
      <c r="P1142" s="234"/>
      <c r="Q1142" s="234"/>
      <c r="R1142" s="234"/>
      <c r="S1142" s="234"/>
      <c r="T1142" s="235"/>
      <c r="AT1142" s="236" t="s">
        <v>158</v>
      </c>
      <c r="AU1142" s="236" t="s">
        <v>85</v>
      </c>
      <c r="AV1142" s="16" t="s">
        <v>170</v>
      </c>
      <c r="AW1142" s="16" t="s">
        <v>36</v>
      </c>
      <c r="AX1142" s="16" t="s">
        <v>75</v>
      </c>
      <c r="AY1142" s="236" t="s">
        <v>147</v>
      </c>
    </row>
    <row r="1143" spans="2:51" s="15" customFormat="1" ht="11.25">
      <c r="B1143" s="215"/>
      <c r="C1143" s="216"/>
      <c r="D1143" s="195" t="s">
        <v>158</v>
      </c>
      <c r="E1143" s="217" t="s">
        <v>21</v>
      </c>
      <c r="F1143" s="218" t="s">
        <v>161</v>
      </c>
      <c r="G1143" s="216"/>
      <c r="H1143" s="219">
        <v>196.56799999999998</v>
      </c>
      <c r="I1143" s="220"/>
      <c r="J1143" s="216"/>
      <c r="K1143" s="216"/>
      <c r="L1143" s="221"/>
      <c r="M1143" s="222"/>
      <c r="N1143" s="223"/>
      <c r="O1143" s="223"/>
      <c r="P1143" s="223"/>
      <c r="Q1143" s="223"/>
      <c r="R1143" s="223"/>
      <c r="S1143" s="223"/>
      <c r="T1143" s="224"/>
      <c r="AT1143" s="225" t="s">
        <v>158</v>
      </c>
      <c r="AU1143" s="225" t="s">
        <v>85</v>
      </c>
      <c r="AV1143" s="15" t="s">
        <v>154</v>
      </c>
      <c r="AW1143" s="15" t="s">
        <v>36</v>
      </c>
      <c r="AX1143" s="15" t="s">
        <v>83</v>
      </c>
      <c r="AY1143" s="225" t="s">
        <v>147</v>
      </c>
    </row>
    <row r="1144" spans="1:65" s="2" customFormat="1" ht="24.2" customHeight="1">
      <c r="A1144" s="36"/>
      <c r="B1144" s="37"/>
      <c r="C1144" s="175" t="s">
        <v>1347</v>
      </c>
      <c r="D1144" s="175" t="s">
        <v>149</v>
      </c>
      <c r="E1144" s="176" t="s">
        <v>1348</v>
      </c>
      <c r="F1144" s="177" t="s">
        <v>1349</v>
      </c>
      <c r="G1144" s="178" t="s">
        <v>152</v>
      </c>
      <c r="H1144" s="179">
        <v>72.368</v>
      </c>
      <c r="I1144" s="180"/>
      <c r="J1144" s="181">
        <f>ROUND(I1144*H1144,2)</f>
        <v>0</v>
      </c>
      <c r="K1144" s="177" t="s">
        <v>153</v>
      </c>
      <c r="L1144" s="41"/>
      <c r="M1144" s="182" t="s">
        <v>21</v>
      </c>
      <c r="N1144" s="183" t="s">
        <v>46</v>
      </c>
      <c r="O1144" s="66"/>
      <c r="P1144" s="184">
        <f>O1144*H1144</f>
        <v>0</v>
      </c>
      <c r="Q1144" s="184">
        <v>0.0001235</v>
      </c>
      <c r="R1144" s="184">
        <f>Q1144*H1144</f>
        <v>0.008937447999999999</v>
      </c>
      <c r="S1144" s="184">
        <v>0</v>
      </c>
      <c r="T1144" s="185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86" t="s">
        <v>272</v>
      </c>
      <c r="AT1144" s="186" t="s">
        <v>149</v>
      </c>
      <c r="AU1144" s="186" t="s">
        <v>85</v>
      </c>
      <c r="AY1144" s="19" t="s">
        <v>147</v>
      </c>
      <c r="BE1144" s="187">
        <f>IF(N1144="základní",J1144,0)</f>
        <v>0</v>
      </c>
      <c r="BF1144" s="187">
        <f>IF(N1144="snížená",J1144,0)</f>
        <v>0</v>
      </c>
      <c r="BG1144" s="187">
        <f>IF(N1144="zákl. přenesená",J1144,0)</f>
        <v>0</v>
      </c>
      <c r="BH1144" s="187">
        <f>IF(N1144="sníž. přenesená",J1144,0)</f>
        <v>0</v>
      </c>
      <c r="BI1144" s="187">
        <f>IF(N1144="nulová",J1144,0)</f>
        <v>0</v>
      </c>
      <c r="BJ1144" s="19" t="s">
        <v>83</v>
      </c>
      <c r="BK1144" s="187">
        <f>ROUND(I1144*H1144,2)</f>
        <v>0</v>
      </c>
      <c r="BL1144" s="19" t="s">
        <v>272</v>
      </c>
      <c r="BM1144" s="186" t="s">
        <v>1350</v>
      </c>
    </row>
    <row r="1145" spans="1:47" s="2" customFormat="1" ht="11.25">
      <c r="A1145" s="36"/>
      <c r="B1145" s="37"/>
      <c r="C1145" s="38"/>
      <c r="D1145" s="188" t="s">
        <v>156</v>
      </c>
      <c r="E1145" s="38"/>
      <c r="F1145" s="189" t="s">
        <v>1351</v>
      </c>
      <c r="G1145" s="38"/>
      <c r="H1145" s="38"/>
      <c r="I1145" s="190"/>
      <c r="J1145" s="38"/>
      <c r="K1145" s="38"/>
      <c r="L1145" s="41"/>
      <c r="M1145" s="191"/>
      <c r="N1145" s="192"/>
      <c r="O1145" s="66"/>
      <c r="P1145" s="66"/>
      <c r="Q1145" s="66"/>
      <c r="R1145" s="66"/>
      <c r="S1145" s="66"/>
      <c r="T1145" s="67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T1145" s="19" t="s">
        <v>156</v>
      </c>
      <c r="AU1145" s="19" t="s">
        <v>85</v>
      </c>
    </row>
    <row r="1146" spans="2:51" s="13" customFormat="1" ht="11.25">
      <c r="B1146" s="193"/>
      <c r="C1146" s="194"/>
      <c r="D1146" s="195" t="s">
        <v>158</v>
      </c>
      <c r="E1146" s="196" t="s">
        <v>21</v>
      </c>
      <c r="F1146" s="197" t="s">
        <v>1208</v>
      </c>
      <c r="G1146" s="194"/>
      <c r="H1146" s="196" t="s">
        <v>21</v>
      </c>
      <c r="I1146" s="198"/>
      <c r="J1146" s="194"/>
      <c r="K1146" s="194"/>
      <c r="L1146" s="199"/>
      <c r="M1146" s="200"/>
      <c r="N1146" s="201"/>
      <c r="O1146" s="201"/>
      <c r="P1146" s="201"/>
      <c r="Q1146" s="201"/>
      <c r="R1146" s="201"/>
      <c r="S1146" s="201"/>
      <c r="T1146" s="202"/>
      <c r="AT1146" s="203" t="s">
        <v>158</v>
      </c>
      <c r="AU1146" s="203" t="s">
        <v>85</v>
      </c>
      <c r="AV1146" s="13" t="s">
        <v>83</v>
      </c>
      <c r="AW1146" s="13" t="s">
        <v>36</v>
      </c>
      <c r="AX1146" s="13" t="s">
        <v>75</v>
      </c>
      <c r="AY1146" s="203" t="s">
        <v>147</v>
      </c>
    </row>
    <row r="1147" spans="2:51" s="13" customFormat="1" ht="11.25">
      <c r="B1147" s="193"/>
      <c r="C1147" s="194"/>
      <c r="D1147" s="195" t="s">
        <v>158</v>
      </c>
      <c r="E1147" s="196" t="s">
        <v>21</v>
      </c>
      <c r="F1147" s="197" t="s">
        <v>1209</v>
      </c>
      <c r="G1147" s="194"/>
      <c r="H1147" s="196" t="s">
        <v>21</v>
      </c>
      <c r="I1147" s="198"/>
      <c r="J1147" s="194"/>
      <c r="K1147" s="194"/>
      <c r="L1147" s="199"/>
      <c r="M1147" s="200"/>
      <c r="N1147" s="201"/>
      <c r="O1147" s="201"/>
      <c r="P1147" s="201"/>
      <c r="Q1147" s="201"/>
      <c r="R1147" s="201"/>
      <c r="S1147" s="201"/>
      <c r="T1147" s="202"/>
      <c r="AT1147" s="203" t="s">
        <v>158</v>
      </c>
      <c r="AU1147" s="203" t="s">
        <v>85</v>
      </c>
      <c r="AV1147" s="13" t="s">
        <v>83</v>
      </c>
      <c r="AW1147" s="13" t="s">
        <v>36</v>
      </c>
      <c r="AX1147" s="13" t="s">
        <v>75</v>
      </c>
      <c r="AY1147" s="203" t="s">
        <v>147</v>
      </c>
    </row>
    <row r="1148" spans="2:51" s="14" customFormat="1" ht="11.25">
      <c r="B1148" s="204"/>
      <c r="C1148" s="205"/>
      <c r="D1148" s="195" t="s">
        <v>158</v>
      </c>
      <c r="E1148" s="206" t="s">
        <v>21</v>
      </c>
      <c r="F1148" s="207" t="s">
        <v>1210</v>
      </c>
      <c r="G1148" s="205"/>
      <c r="H1148" s="208">
        <v>72.368</v>
      </c>
      <c r="I1148" s="209"/>
      <c r="J1148" s="205"/>
      <c r="K1148" s="205"/>
      <c r="L1148" s="210"/>
      <c r="M1148" s="211"/>
      <c r="N1148" s="212"/>
      <c r="O1148" s="212"/>
      <c r="P1148" s="212"/>
      <c r="Q1148" s="212"/>
      <c r="R1148" s="212"/>
      <c r="S1148" s="212"/>
      <c r="T1148" s="213"/>
      <c r="AT1148" s="214" t="s">
        <v>158</v>
      </c>
      <c r="AU1148" s="214" t="s">
        <v>85</v>
      </c>
      <c r="AV1148" s="14" t="s">
        <v>85</v>
      </c>
      <c r="AW1148" s="14" t="s">
        <v>36</v>
      </c>
      <c r="AX1148" s="14" t="s">
        <v>75</v>
      </c>
      <c r="AY1148" s="214" t="s">
        <v>147</v>
      </c>
    </row>
    <row r="1149" spans="2:51" s="15" customFormat="1" ht="11.25">
      <c r="B1149" s="215"/>
      <c r="C1149" s="216"/>
      <c r="D1149" s="195" t="s">
        <v>158</v>
      </c>
      <c r="E1149" s="217" t="s">
        <v>21</v>
      </c>
      <c r="F1149" s="218" t="s">
        <v>161</v>
      </c>
      <c r="G1149" s="216"/>
      <c r="H1149" s="219">
        <v>72.368</v>
      </c>
      <c r="I1149" s="220"/>
      <c r="J1149" s="216"/>
      <c r="K1149" s="216"/>
      <c r="L1149" s="221"/>
      <c r="M1149" s="222"/>
      <c r="N1149" s="223"/>
      <c r="O1149" s="223"/>
      <c r="P1149" s="223"/>
      <c r="Q1149" s="223"/>
      <c r="R1149" s="223"/>
      <c r="S1149" s="223"/>
      <c r="T1149" s="224"/>
      <c r="AT1149" s="225" t="s">
        <v>158</v>
      </c>
      <c r="AU1149" s="225" t="s">
        <v>85</v>
      </c>
      <c r="AV1149" s="15" t="s">
        <v>154</v>
      </c>
      <c r="AW1149" s="15" t="s">
        <v>36</v>
      </c>
      <c r="AX1149" s="15" t="s">
        <v>83</v>
      </c>
      <c r="AY1149" s="225" t="s">
        <v>147</v>
      </c>
    </row>
    <row r="1150" spans="1:65" s="2" customFormat="1" ht="16.5" customHeight="1">
      <c r="A1150" s="36"/>
      <c r="B1150" s="37"/>
      <c r="C1150" s="237" t="s">
        <v>1352</v>
      </c>
      <c r="D1150" s="237" t="s">
        <v>219</v>
      </c>
      <c r="E1150" s="238" t="s">
        <v>1353</v>
      </c>
      <c r="F1150" s="239" t="s">
        <v>1354</v>
      </c>
      <c r="G1150" s="240" t="s">
        <v>164</v>
      </c>
      <c r="H1150" s="241">
        <v>2.214</v>
      </c>
      <c r="I1150" s="242"/>
      <c r="J1150" s="243">
        <f>ROUND(I1150*H1150,2)</f>
        <v>0</v>
      </c>
      <c r="K1150" s="239" t="s">
        <v>153</v>
      </c>
      <c r="L1150" s="244"/>
      <c r="M1150" s="245" t="s">
        <v>21</v>
      </c>
      <c r="N1150" s="246" t="s">
        <v>46</v>
      </c>
      <c r="O1150" s="66"/>
      <c r="P1150" s="184">
        <f>O1150*H1150</f>
        <v>0</v>
      </c>
      <c r="Q1150" s="184">
        <v>0.02</v>
      </c>
      <c r="R1150" s="184">
        <f>Q1150*H1150</f>
        <v>0.04428</v>
      </c>
      <c r="S1150" s="184">
        <v>0</v>
      </c>
      <c r="T1150" s="185">
        <f>S1150*H1150</f>
        <v>0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R1150" s="186" t="s">
        <v>384</v>
      </c>
      <c r="AT1150" s="186" t="s">
        <v>219</v>
      </c>
      <c r="AU1150" s="186" t="s">
        <v>85</v>
      </c>
      <c r="AY1150" s="19" t="s">
        <v>147</v>
      </c>
      <c r="BE1150" s="187">
        <f>IF(N1150="základní",J1150,0)</f>
        <v>0</v>
      </c>
      <c r="BF1150" s="187">
        <f>IF(N1150="snížená",J1150,0)</f>
        <v>0</v>
      </c>
      <c r="BG1150" s="187">
        <f>IF(N1150="zákl. přenesená",J1150,0)</f>
        <v>0</v>
      </c>
      <c r="BH1150" s="187">
        <f>IF(N1150="sníž. přenesená",J1150,0)</f>
        <v>0</v>
      </c>
      <c r="BI1150" s="187">
        <f>IF(N1150="nulová",J1150,0)</f>
        <v>0</v>
      </c>
      <c r="BJ1150" s="19" t="s">
        <v>83</v>
      </c>
      <c r="BK1150" s="187">
        <f>ROUND(I1150*H1150,2)</f>
        <v>0</v>
      </c>
      <c r="BL1150" s="19" t="s">
        <v>272</v>
      </c>
      <c r="BM1150" s="186" t="s">
        <v>1355</v>
      </c>
    </row>
    <row r="1151" spans="2:51" s="13" customFormat="1" ht="11.25">
      <c r="B1151" s="193"/>
      <c r="C1151" s="194"/>
      <c r="D1151" s="195" t="s">
        <v>158</v>
      </c>
      <c r="E1151" s="196" t="s">
        <v>21</v>
      </c>
      <c r="F1151" s="197" t="s">
        <v>1208</v>
      </c>
      <c r="G1151" s="194"/>
      <c r="H1151" s="196" t="s">
        <v>21</v>
      </c>
      <c r="I1151" s="198"/>
      <c r="J1151" s="194"/>
      <c r="K1151" s="194"/>
      <c r="L1151" s="199"/>
      <c r="M1151" s="200"/>
      <c r="N1151" s="201"/>
      <c r="O1151" s="201"/>
      <c r="P1151" s="201"/>
      <c r="Q1151" s="201"/>
      <c r="R1151" s="201"/>
      <c r="S1151" s="201"/>
      <c r="T1151" s="202"/>
      <c r="AT1151" s="203" t="s">
        <v>158</v>
      </c>
      <c r="AU1151" s="203" t="s">
        <v>85</v>
      </c>
      <c r="AV1151" s="13" t="s">
        <v>83</v>
      </c>
      <c r="AW1151" s="13" t="s">
        <v>36</v>
      </c>
      <c r="AX1151" s="13" t="s">
        <v>75</v>
      </c>
      <c r="AY1151" s="203" t="s">
        <v>147</v>
      </c>
    </row>
    <row r="1152" spans="2:51" s="13" customFormat="1" ht="11.25">
      <c r="B1152" s="193"/>
      <c r="C1152" s="194"/>
      <c r="D1152" s="195" t="s">
        <v>158</v>
      </c>
      <c r="E1152" s="196" t="s">
        <v>21</v>
      </c>
      <c r="F1152" s="197" t="s">
        <v>1209</v>
      </c>
      <c r="G1152" s="194"/>
      <c r="H1152" s="196" t="s">
        <v>21</v>
      </c>
      <c r="I1152" s="198"/>
      <c r="J1152" s="194"/>
      <c r="K1152" s="194"/>
      <c r="L1152" s="199"/>
      <c r="M1152" s="200"/>
      <c r="N1152" s="201"/>
      <c r="O1152" s="201"/>
      <c r="P1152" s="201"/>
      <c r="Q1152" s="201"/>
      <c r="R1152" s="201"/>
      <c r="S1152" s="201"/>
      <c r="T1152" s="202"/>
      <c r="AT1152" s="203" t="s">
        <v>158</v>
      </c>
      <c r="AU1152" s="203" t="s">
        <v>85</v>
      </c>
      <c r="AV1152" s="13" t="s">
        <v>83</v>
      </c>
      <c r="AW1152" s="13" t="s">
        <v>36</v>
      </c>
      <c r="AX1152" s="13" t="s">
        <v>75</v>
      </c>
      <c r="AY1152" s="203" t="s">
        <v>147</v>
      </c>
    </row>
    <row r="1153" spans="2:51" s="14" customFormat="1" ht="11.25">
      <c r="B1153" s="204"/>
      <c r="C1153" s="205"/>
      <c r="D1153" s="195" t="s">
        <v>158</v>
      </c>
      <c r="E1153" s="206" t="s">
        <v>21</v>
      </c>
      <c r="F1153" s="207" t="s">
        <v>1356</v>
      </c>
      <c r="G1153" s="205"/>
      <c r="H1153" s="208">
        <v>2.171</v>
      </c>
      <c r="I1153" s="209"/>
      <c r="J1153" s="205"/>
      <c r="K1153" s="205"/>
      <c r="L1153" s="210"/>
      <c r="M1153" s="211"/>
      <c r="N1153" s="212"/>
      <c r="O1153" s="212"/>
      <c r="P1153" s="212"/>
      <c r="Q1153" s="212"/>
      <c r="R1153" s="212"/>
      <c r="S1153" s="212"/>
      <c r="T1153" s="213"/>
      <c r="AT1153" s="214" t="s">
        <v>158</v>
      </c>
      <c r="AU1153" s="214" t="s">
        <v>85</v>
      </c>
      <c r="AV1153" s="14" t="s">
        <v>85</v>
      </c>
      <c r="AW1153" s="14" t="s">
        <v>36</v>
      </c>
      <c r="AX1153" s="14" t="s">
        <v>75</v>
      </c>
      <c r="AY1153" s="214" t="s">
        <v>147</v>
      </c>
    </row>
    <row r="1154" spans="2:51" s="15" customFormat="1" ht="11.25">
      <c r="B1154" s="215"/>
      <c r="C1154" s="216"/>
      <c r="D1154" s="195" t="s">
        <v>158</v>
      </c>
      <c r="E1154" s="217" t="s">
        <v>21</v>
      </c>
      <c r="F1154" s="218" t="s">
        <v>161</v>
      </c>
      <c r="G1154" s="216"/>
      <c r="H1154" s="219">
        <v>2.171</v>
      </c>
      <c r="I1154" s="220"/>
      <c r="J1154" s="216"/>
      <c r="K1154" s="216"/>
      <c r="L1154" s="221"/>
      <c r="M1154" s="222"/>
      <c r="N1154" s="223"/>
      <c r="O1154" s="223"/>
      <c r="P1154" s="223"/>
      <c r="Q1154" s="223"/>
      <c r="R1154" s="223"/>
      <c r="S1154" s="223"/>
      <c r="T1154" s="224"/>
      <c r="AT1154" s="225" t="s">
        <v>158</v>
      </c>
      <c r="AU1154" s="225" t="s">
        <v>85</v>
      </c>
      <c r="AV1154" s="15" t="s">
        <v>154</v>
      </c>
      <c r="AW1154" s="15" t="s">
        <v>36</v>
      </c>
      <c r="AX1154" s="15" t="s">
        <v>83</v>
      </c>
      <c r="AY1154" s="225" t="s">
        <v>147</v>
      </c>
    </row>
    <row r="1155" spans="2:51" s="14" customFormat="1" ht="11.25">
      <c r="B1155" s="204"/>
      <c r="C1155" s="205"/>
      <c r="D1155" s="195" t="s">
        <v>158</v>
      </c>
      <c r="E1155" s="205"/>
      <c r="F1155" s="207" t="s">
        <v>1357</v>
      </c>
      <c r="G1155" s="205"/>
      <c r="H1155" s="208">
        <v>2.214</v>
      </c>
      <c r="I1155" s="209"/>
      <c r="J1155" s="205"/>
      <c r="K1155" s="205"/>
      <c r="L1155" s="210"/>
      <c r="M1155" s="211"/>
      <c r="N1155" s="212"/>
      <c r="O1155" s="212"/>
      <c r="P1155" s="212"/>
      <c r="Q1155" s="212"/>
      <c r="R1155" s="212"/>
      <c r="S1155" s="212"/>
      <c r="T1155" s="213"/>
      <c r="AT1155" s="214" t="s">
        <v>158</v>
      </c>
      <c r="AU1155" s="214" t="s">
        <v>85</v>
      </c>
      <c r="AV1155" s="14" t="s">
        <v>85</v>
      </c>
      <c r="AW1155" s="14" t="s">
        <v>4</v>
      </c>
      <c r="AX1155" s="14" t="s">
        <v>83</v>
      </c>
      <c r="AY1155" s="214" t="s">
        <v>147</v>
      </c>
    </row>
    <row r="1156" spans="1:65" s="2" customFormat="1" ht="24.2" customHeight="1">
      <c r="A1156" s="36"/>
      <c r="B1156" s="37"/>
      <c r="C1156" s="175" t="s">
        <v>1358</v>
      </c>
      <c r="D1156" s="175" t="s">
        <v>149</v>
      </c>
      <c r="E1156" s="176" t="s">
        <v>1359</v>
      </c>
      <c r="F1156" s="177" t="s">
        <v>1360</v>
      </c>
      <c r="G1156" s="178" t="s">
        <v>152</v>
      </c>
      <c r="H1156" s="179">
        <v>12.51</v>
      </c>
      <c r="I1156" s="180"/>
      <c r="J1156" s="181">
        <f>ROUND(I1156*H1156,2)</f>
        <v>0</v>
      </c>
      <c r="K1156" s="177" t="s">
        <v>153</v>
      </c>
      <c r="L1156" s="41"/>
      <c r="M1156" s="182" t="s">
        <v>21</v>
      </c>
      <c r="N1156" s="183" t="s">
        <v>46</v>
      </c>
      <c r="O1156" s="66"/>
      <c r="P1156" s="184">
        <f>O1156*H1156</f>
        <v>0</v>
      </c>
      <c r="Q1156" s="184">
        <v>0.00019</v>
      </c>
      <c r="R1156" s="184">
        <f>Q1156*H1156</f>
        <v>0.0023769</v>
      </c>
      <c r="S1156" s="184">
        <v>0</v>
      </c>
      <c r="T1156" s="185">
        <f>S1156*H1156</f>
        <v>0</v>
      </c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R1156" s="186" t="s">
        <v>272</v>
      </c>
      <c r="AT1156" s="186" t="s">
        <v>149</v>
      </c>
      <c r="AU1156" s="186" t="s">
        <v>85</v>
      </c>
      <c r="AY1156" s="19" t="s">
        <v>147</v>
      </c>
      <c r="BE1156" s="187">
        <f>IF(N1156="základní",J1156,0)</f>
        <v>0</v>
      </c>
      <c r="BF1156" s="187">
        <f>IF(N1156="snížená",J1156,0)</f>
        <v>0</v>
      </c>
      <c r="BG1156" s="187">
        <f>IF(N1156="zákl. přenesená",J1156,0)</f>
        <v>0</v>
      </c>
      <c r="BH1156" s="187">
        <f>IF(N1156="sníž. přenesená",J1156,0)</f>
        <v>0</v>
      </c>
      <c r="BI1156" s="187">
        <f>IF(N1156="nulová",J1156,0)</f>
        <v>0</v>
      </c>
      <c r="BJ1156" s="19" t="s">
        <v>83</v>
      </c>
      <c r="BK1156" s="187">
        <f>ROUND(I1156*H1156,2)</f>
        <v>0</v>
      </c>
      <c r="BL1156" s="19" t="s">
        <v>272</v>
      </c>
      <c r="BM1156" s="186" t="s">
        <v>1361</v>
      </c>
    </row>
    <row r="1157" spans="1:47" s="2" customFormat="1" ht="11.25">
      <c r="A1157" s="36"/>
      <c r="B1157" s="37"/>
      <c r="C1157" s="38"/>
      <c r="D1157" s="188" t="s">
        <v>156</v>
      </c>
      <c r="E1157" s="38"/>
      <c r="F1157" s="189" t="s">
        <v>1362</v>
      </c>
      <c r="G1157" s="38"/>
      <c r="H1157" s="38"/>
      <c r="I1157" s="190"/>
      <c r="J1157" s="38"/>
      <c r="K1157" s="38"/>
      <c r="L1157" s="41"/>
      <c r="M1157" s="191"/>
      <c r="N1157" s="192"/>
      <c r="O1157" s="66"/>
      <c r="P1157" s="66"/>
      <c r="Q1157" s="66"/>
      <c r="R1157" s="66"/>
      <c r="S1157" s="66"/>
      <c r="T1157" s="67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T1157" s="19" t="s">
        <v>156</v>
      </c>
      <c r="AU1157" s="19" t="s">
        <v>85</v>
      </c>
    </row>
    <row r="1158" spans="2:51" s="13" customFormat="1" ht="11.25">
      <c r="B1158" s="193"/>
      <c r="C1158" s="194"/>
      <c r="D1158" s="195" t="s">
        <v>158</v>
      </c>
      <c r="E1158" s="196" t="s">
        <v>21</v>
      </c>
      <c r="F1158" s="197" t="s">
        <v>1208</v>
      </c>
      <c r="G1158" s="194"/>
      <c r="H1158" s="196" t="s">
        <v>21</v>
      </c>
      <c r="I1158" s="198"/>
      <c r="J1158" s="194"/>
      <c r="K1158" s="194"/>
      <c r="L1158" s="199"/>
      <c r="M1158" s="200"/>
      <c r="N1158" s="201"/>
      <c r="O1158" s="201"/>
      <c r="P1158" s="201"/>
      <c r="Q1158" s="201"/>
      <c r="R1158" s="201"/>
      <c r="S1158" s="201"/>
      <c r="T1158" s="202"/>
      <c r="AT1158" s="203" t="s">
        <v>158</v>
      </c>
      <c r="AU1158" s="203" t="s">
        <v>85</v>
      </c>
      <c r="AV1158" s="13" t="s">
        <v>83</v>
      </c>
      <c r="AW1158" s="13" t="s">
        <v>36</v>
      </c>
      <c r="AX1158" s="13" t="s">
        <v>75</v>
      </c>
      <c r="AY1158" s="203" t="s">
        <v>147</v>
      </c>
    </row>
    <row r="1159" spans="2:51" s="13" customFormat="1" ht="11.25">
      <c r="B1159" s="193"/>
      <c r="C1159" s="194"/>
      <c r="D1159" s="195" t="s">
        <v>158</v>
      </c>
      <c r="E1159" s="196" t="s">
        <v>21</v>
      </c>
      <c r="F1159" s="197" t="s">
        <v>1363</v>
      </c>
      <c r="G1159" s="194"/>
      <c r="H1159" s="196" t="s">
        <v>21</v>
      </c>
      <c r="I1159" s="198"/>
      <c r="J1159" s="194"/>
      <c r="K1159" s="194"/>
      <c r="L1159" s="199"/>
      <c r="M1159" s="200"/>
      <c r="N1159" s="201"/>
      <c r="O1159" s="201"/>
      <c r="P1159" s="201"/>
      <c r="Q1159" s="201"/>
      <c r="R1159" s="201"/>
      <c r="S1159" s="201"/>
      <c r="T1159" s="202"/>
      <c r="AT1159" s="203" t="s">
        <v>158</v>
      </c>
      <c r="AU1159" s="203" t="s">
        <v>85</v>
      </c>
      <c r="AV1159" s="13" t="s">
        <v>83</v>
      </c>
      <c r="AW1159" s="13" t="s">
        <v>36</v>
      </c>
      <c r="AX1159" s="13" t="s">
        <v>75</v>
      </c>
      <c r="AY1159" s="203" t="s">
        <v>147</v>
      </c>
    </row>
    <row r="1160" spans="2:51" s="14" customFormat="1" ht="11.25">
      <c r="B1160" s="204"/>
      <c r="C1160" s="205"/>
      <c r="D1160" s="195" t="s">
        <v>158</v>
      </c>
      <c r="E1160" s="206" t="s">
        <v>21</v>
      </c>
      <c r="F1160" s="207" t="s">
        <v>1364</v>
      </c>
      <c r="G1160" s="205"/>
      <c r="H1160" s="208">
        <v>12.51</v>
      </c>
      <c r="I1160" s="209"/>
      <c r="J1160" s="205"/>
      <c r="K1160" s="205"/>
      <c r="L1160" s="210"/>
      <c r="M1160" s="211"/>
      <c r="N1160" s="212"/>
      <c r="O1160" s="212"/>
      <c r="P1160" s="212"/>
      <c r="Q1160" s="212"/>
      <c r="R1160" s="212"/>
      <c r="S1160" s="212"/>
      <c r="T1160" s="213"/>
      <c r="AT1160" s="214" t="s">
        <v>158</v>
      </c>
      <c r="AU1160" s="214" t="s">
        <v>85</v>
      </c>
      <c r="AV1160" s="14" t="s">
        <v>85</v>
      </c>
      <c r="AW1160" s="14" t="s">
        <v>36</v>
      </c>
      <c r="AX1160" s="14" t="s">
        <v>75</v>
      </c>
      <c r="AY1160" s="214" t="s">
        <v>147</v>
      </c>
    </row>
    <row r="1161" spans="2:51" s="15" customFormat="1" ht="11.25">
      <c r="B1161" s="215"/>
      <c r="C1161" s="216"/>
      <c r="D1161" s="195" t="s">
        <v>158</v>
      </c>
      <c r="E1161" s="217" t="s">
        <v>21</v>
      </c>
      <c r="F1161" s="218" t="s">
        <v>161</v>
      </c>
      <c r="G1161" s="216"/>
      <c r="H1161" s="219">
        <v>12.51</v>
      </c>
      <c r="I1161" s="220"/>
      <c r="J1161" s="216"/>
      <c r="K1161" s="216"/>
      <c r="L1161" s="221"/>
      <c r="M1161" s="222"/>
      <c r="N1161" s="223"/>
      <c r="O1161" s="223"/>
      <c r="P1161" s="223"/>
      <c r="Q1161" s="223"/>
      <c r="R1161" s="223"/>
      <c r="S1161" s="223"/>
      <c r="T1161" s="224"/>
      <c r="AT1161" s="225" t="s">
        <v>158</v>
      </c>
      <c r="AU1161" s="225" t="s">
        <v>85</v>
      </c>
      <c r="AV1161" s="15" t="s">
        <v>154</v>
      </c>
      <c r="AW1161" s="15" t="s">
        <v>36</v>
      </c>
      <c r="AX1161" s="15" t="s">
        <v>83</v>
      </c>
      <c r="AY1161" s="225" t="s">
        <v>147</v>
      </c>
    </row>
    <row r="1162" spans="1:65" s="2" customFormat="1" ht="16.5" customHeight="1">
      <c r="A1162" s="36"/>
      <c r="B1162" s="37"/>
      <c r="C1162" s="237" t="s">
        <v>1365</v>
      </c>
      <c r="D1162" s="237" t="s">
        <v>219</v>
      </c>
      <c r="E1162" s="238" t="s">
        <v>1322</v>
      </c>
      <c r="F1162" s="239" t="s">
        <v>1323</v>
      </c>
      <c r="G1162" s="240" t="s">
        <v>152</v>
      </c>
      <c r="H1162" s="241">
        <v>12.76</v>
      </c>
      <c r="I1162" s="242"/>
      <c r="J1162" s="243">
        <f>ROUND(I1162*H1162,2)</f>
        <v>0</v>
      </c>
      <c r="K1162" s="239" t="s">
        <v>153</v>
      </c>
      <c r="L1162" s="244"/>
      <c r="M1162" s="245" t="s">
        <v>21</v>
      </c>
      <c r="N1162" s="246" t="s">
        <v>46</v>
      </c>
      <c r="O1162" s="66"/>
      <c r="P1162" s="184">
        <f>O1162*H1162</f>
        <v>0</v>
      </c>
      <c r="Q1162" s="184">
        <v>0.00136</v>
      </c>
      <c r="R1162" s="184">
        <f>Q1162*H1162</f>
        <v>0.0173536</v>
      </c>
      <c r="S1162" s="184">
        <v>0</v>
      </c>
      <c r="T1162" s="185">
        <f>S1162*H1162</f>
        <v>0</v>
      </c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R1162" s="186" t="s">
        <v>384</v>
      </c>
      <c r="AT1162" s="186" t="s">
        <v>219</v>
      </c>
      <c r="AU1162" s="186" t="s">
        <v>85</v>
      </c>
      <c r="AY1162" s="19" t="s">
        <v>147</v>
      </c>
      <c r="BE1162" s="187">
        <f>IF(N1162="základní",J1162,0)</f>
        <v>0</v>
      </c>
      <c r="BF1162" s="187">
        <f>IF(N1162="snížená",J1162,0)</f>
        <v>0</v>
      </c>
      <c r="BG1162" s="187">
        <f>IF(N1162="zákl. přenesená",J1162,0)</f>
        <v>0</v>
      </c>
      <c r="BH1162" s="187">
        <f>IF(N1162="sníž. přenesená",J1162,0)</f>
        <v>0</v>
      </c>
      <c r="BI1162" s="187">
        <f>IF(N1162="nulová",J1162,0)</f>
        <v>0</v>
      </c>
      <c r="BJ1162" s="19" t="s">
        <v>83</v>
      </c>
      <c r="BK1162" s="187">
        <f>ROUND(I1162*H1162,2)</f>
        <v>0</v>
      </c>
      <c r="BL1162" s="19" t="s">
        <v>272</v>
      </c>
      <c r="BM1162" s="186" t="s">
        <v>1366</v>
      </c>
    </row>
    <row r="1163" spans="2:51" s="14" customFormat="1" ht="11.25">
      <c r="B1163" s="204"/>
      <c r="C1163" s="205"/>
      <c r="D1163" s="195" t="s">
        <v>158</v>
      </c>
      <c r="E1163" s="205"/>
      <c r="F1163" s="207" t="s">
        <v>1367</v>
      </c>
      <c r="G1163" s="205"/>
      <c r="H1163" s="208">
        <v>12.76</v>
      </c>
      <c r="I1163" s="209"/>
      <c r="J1163" s="205"/>
      <c r="K1163" s="205"/>
      <c r="L1163" s="210"/>
      <c r="M1163" s="211"/>
      <c r="N1163" s="212"/>
      <c r="O1163" s="212"/>
      <c r="P1163" s="212"/>
      <c r="Q1163" s="212"/>
      <c r="R1163" s="212"/>
      <c r="S1163" s="212"/>
      <c r="T1163" s="213"/>
      <c r="AT1163" s="214" t="s">
        <v>158</v>
      </c>
      <c r="AU1163" s="214" t="s">
        <v>85</v>
      </c>
      <c r="AV1163" s="14" t="s">
        <v>85</v>
      </c>
      <c r="AW1163" s="14" t="s">
        <v>4</v>
      </c>
      <c r="AX1163" s="14" t="s">
        <v>83</v>
      </c>
      <c r="AY1163" s="214" t="s">
        <v>147</v>
      </c>
    </row>
    <row r="1164" spans="1:65" s="2" customFormat="1" ht="24.2" customHeight="1">
      <c r="A1164" s="36"/>
      <c r="B1164" s="37"/>
      <c r="C1164" s="175" t="s">
        <v>1368</v>
      </c>
      <c r="D1164" s="175" t="s">
        <v>149</v>
      </c>
      <c r="E1164" s="176" t="s">
        <v>1369</v>
      </c>
      <c r="F1164" s="177" t="s">
        <v>1370</v>
      </c>
      <c r="G1164" s="178" t="s">
        <v>222</v>
      </c>
      <c r="H1164" s="179">
        <v>1.996</v>
      </c>
      <c r="I1164" s="180"/>
      <c r="J1164" s="181">
        <f>ROUND(I1164*H1164,2)</f>
        <v>0</v>
      </c>
      <c r="K1164" s="177" t="s">
        <v>153</v>
      </c>
      <c r="L1164" s="41"/>
      <c r="M1164" s="182" t="s">
        <v>21</v>
      </c>
      <c r="N1164" s="183" t="s">
        <v>46</v>
      </c>
      <c r="O1164" s="66"/>
      <c r="P1164" s="184">
        <f>O1164*H1164</f>
        <v>0</v>
      </c>
      <c r="Q1164" s="184">
        <v>0</v>
      </c>
      <c r="R1164" s="184">
        <f>Q1164*H1164</f>
        <v>0</v>
      </c>
      <c r="S1164" s="184">
        <v>0</v>
      </c>
      <c r="T1164" s="185">
        <f>S1164*H1164</f>
        <v>0</v>
      </c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R1164" s="186" t="s">
        <v>272</v>
      </c>
      <c r="AT1164" s="186" t="s">
        <v>149</v>
      </c>
      <c r="AU1164" s="186" t="s">
        <v>85</v>
      </c>
      <c r="AY1164" s="19" t="s">
        <v>147</v>
      </c>
      <c r="BE1164" s="187">
        <f>IF(N1164="základní",J1164,0)</f>
        <v>0</v>
      </c>
      <c r="BF1164" s="187">
        <f>IF(N1164="snížená",J1164,0)</f>
        <v>0</v>
      </c>
      <c r="BG1164" s="187">
        <f>IF(N1164="zákl. přenesená",J1164,0)</f>
        <v>0</v>
      </c>
      <c r="BH1164" s="187">
        <f>IF(N1164="sníž. přenesená",J1164,0)</f>
        <v>0</v>
      </c>
      <c r="BI1164" s="187">
        <f>IF(N1164="nulová",J1164,0)</f>
        <v>0</v>
      </c>
      <c r="BJ1164" s="19" t="s">
        <v>83</v>
      </c>
      <c r="BK1164" s="187">
        <f>ROUND(I1164*H1164,2)</f>
        <v>0</v>
      </c>
      <c r="BL1164" s="19" t="s">
        <v>272</v>
      </c>
      <c r="BM1164" s="186" t="s">
        <v>1371</v>
      </c>
    </row>
    <row r="1165" spans="1:47" s="2" customFormat="1" ht="11.25">
      <c r="A1165" s="36"/>
      <c r="B1165" s="37"/>
      <c r="C1165" s="38"/>
      <c r="D1165" s="188" t="s">
        <v>156</v>
      </c>
      <c r="E1165" s="38"/>
      <c r="F1165" s="189" t="s">
        <v>1372</v>
      </c>
      <c r="G1165" s="38"/>
      <c r="H1165" s="38"/>
      <c r="I1165" s="190"/>
      <c r="J1165" s="38"/>
      <c r="K1165" s="38"/>
      <c r="L1165" s="41"/>
      <c r="M1165" s="191"/>
      <c r="N1165" s="192"/>
      <c r="O1165" s="66"/>
      <c r="P1165" s="66"/>
      <c r="Q1165" s="66"/>
      <c r="R1165" s="66"/>
      <c r="S1165" s="66"/>
      <c r="T1165" s="67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T1165" s="19" t="s">
        <v>156</v>
      </c>
      <c r="AU1165" s="19" t="s">
        <v>85</v>
      </c>
    </row>
    <row r="1166" spans="2:63" s="12" customFormat="1" ht="22.9" customHeight="1">
      <c r="B1166" s="159"/>
      <c r="C1166" s="160"/>
      <c r="D1166" s="161" t="s">
        <v>74</v>
      </c>
      <c r="E1166" s="173" t="s">
        <v>1373</v>
      </c>
      <c r="F1166" s="173" t="s">
        <v>1374</v>
      </c>
      <c r="G1166" s="160"/>
      <c r="H1166" s="160"/>
      <c r="I1166" s="163"/>
      <c r="J1166" s="174">
        <f>BK1166</f>
        <v>0</v>
      </c>
      <c r="K1166" s="160"/>
      <c r="L1166" s="165"/>
      <c r="M1166" s="166"/>
      <c r="N1166" s="167"/>
      <c r="O1166" s="167"/>
      <c r="P1166" s="168">
        <f>SUM(P1167:P1174)</f>
        <v>0</v>
      </c>
      <c r="Q1166" s="167"/>
      <c r="R1166" s="168">
        <f>SUM(R1167:R1174)</f>
        <v>0.00386</v>
      </c>
      <c r="S1166" s="167"/>
      <c r="T1166" s="169">
        <f>SUM(T1167:T1174)</f>
        <v>0</v>
      </c>
      <c r="AR1166" s="170" t="s">
        <v>85</v>
      </c>
      <c r="AT1166" s="171" t="s">
        <v>74</v>
      </c>
      <c r="AU1166" s="171" t="s">
        <v>83</v>
      </c>
      <c r="AY1166" s="170" t="s">
        <v>147</v>
      </c>
      <c r="BK1166" s="172">
        <f>SUM(BK1167:BK1174)</f>
        <v>0</v>
      </c>
    </row>
    <row r="1167" spans="1:65" s="2" customFormat="1" ht="16.5" customHeight="1">
      <c r="A1167" s="36"/>
      <c r="B1167" s="37"/>
      <c r="C1167" s="175" t="s">
        <v>1375</v>
      </c>
      <c r="D1167" s="175" t="s">
        <v>149</v>
      </c>
      <c r="E1167" s="176" t="s">
        <v>1376</v>
      </c>
      <c r="F1167" s="177" t="s">
        <v>1377</v>
      </c>
      <c r="G1167" s="178" t="s">
        <v>304</v>
      </c>
      <c r="H1167" s="179">
        <v>2</v>
      </c>
      <c r="I1167" s="180"/>
      <c r="J1167" s="181">
        <f>ROUND(I1167*H1167,2)</f>
        <v>0</v>
      </c>
      <c r="K1167" s="177" t="s">
        <v>153</v>
      </c>
      <c r="L1167" s="41"/>
      <c r="M1167" s="182" t="s">
        <v>21</v>
      </c>
      <c r="N1167" s="183" t="s">
        <v>46</v>
      </c>
      <c r="O1167" s="66"/>
      <c r="P1167" s="184">
        <f>O1167*H1167</f>
        <v>0</v>
      </c>
      <c r="Q1167" s="184">
        <v>3E-05</v>
      </c>
      <c r="R1167" s="184">
        <f>Q1167*H1167</f>
        <v>6E-05</v>
      </c>
      <c r="S1167" s="184">
        <v>0</v>
      </c>
      <c r="T1167" s="185">
        <f>S1167*H1167</f>
        <v>0</v>
      </c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R1167" s="186" t="s">
        <v>272</v>
      </c>
      <c r="AT1167" s="186" t="s">
        <v>149</v>
      </c>
      <c r="AU1167" s="186" t="s">
        <v>85</v>
      </c>
      <c r="AY1167" s="19" t="s">
        <v>147</v>
      </c>
      <c r="BE1167" s="187">
        <f>IF(N1167="základní",J1167,0)</f>
        <v>0</v>
      </c>
      <c r="BF1167" s="187">
        <f>IF(N1167="snížená",J1167,0)</f>
        <v>0</v>
      </c>
      <c r="BG1167" s="187">
        <f>IF(N1167="zákl. přenesená",J1167,0)</f>
        <v>0</v>
      </c>
      <c r="BH1167" s="187">
        <f>IF(N1167="sníž. přenesená",J1167,0)</f>
        <v>0</v>
      </c>
      <c r="BI1167" s="187">
        <f>IF(N1167="nulová",J1167,0)</f>
        <v>0</v>
      </c>
      <c r="BJ1167" s="19" t="s">
        <v>83</v>
      </c>
      <c r="BK1167" s="187">
        <f>ROUND(I1167*H1167,2)</f>
        <v>0</v>
      </c>
      <c r="BL1167" s="19" t="s">
        <v>272</v>
      </c>
      <c r="BM1167" s="186" t="s">
        <v>1378</v>
      </c>
    </row>
    <row r="1168" spans="1:47" s="2" customFormat="1" ht="11.25">
      <c r="A1168" s="36"/>
      <c r="B1168" s="37"/>
      <c r="C1168" s="38"/>
      <c r="D1168" s="188" t="s">
        <v>156</v>
      </c>
      <c r="E1168" s="38"/>
      <c r="F1168" s="189" t="s">
        <v>1379</v>
      </c>
      <c r="G1168" s="38"/>
      <c r="H1168" s="38"/>
      <c r="I1168" s="190"/>
      <c r="J1168" s="38"/>
      <c r="K1168" s="38"/>
      <c r="L1168" s="41"/>
      <c r="M1168" s="191"/>
      <c r="N1168" s="192"/>
      <c r="O1168" s="66"/>
      <c r="P1168" s="66"/>
      <c r="Q1168" s="66"/>
      <c r="R1168" s="66"/>
      <c r="S1168" s="66"/>
      <c r="T1168" s="67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T1168" s="19" t="s">
        <v>156</v>
      </c>
      <c r="AU1168" s="19" t="s">
        <v>85</v>
      </c>
    </row>
    <row r="1169" spans="2:51" s="13" customFormat="1" ht="11.25">
      <c r="B1169" s="193"/>
      <c r="C1169" s="194"/>
      <c r="D1169" s="195" t="s">
        <v>158</v>
      </c>
      <c r="E1169" s="196" t="s">
        <v>21</v>
      </c>
      <c r="F1169" s="197" t="s">
        <v>1380</v>
      </c>
      <c r="G1169" s="194"/>
      <c r="H1169" s="196" t="s">
        <v>21</v>
      </c>
      <c r="I1169" s="198"/>
      <c r="J1169" s="194"/>
      <c r="K1169" s="194"/>
      <c r="L1169" s="199"/>
      <c r="M1169" s="200"/>
      <c r="N1169" s="201"/>
      <c r="O1169" s="201"/>
      <c r="P1169" s="201"/>
      <c r="Q1169" s="201"/>
      <c r="R1169" s="201"/>
      <c r="S1169" s="201"/>
      <c r="T1169" s="202"/>
      <c r="AT1169" s="203" t="s">
        <v>158</v>
      </c>
      <c r="AU1169" s="203" t="s">
        <v>85</v>
      </c>
      <c r="AV1169" s="13" t="s">
        <v>83</v>
      </c>
      <c r="AW1169" s="13" t="s">
        <v>36</v>
      </c>
      <c r="AX1169" s="13" t="s">
        <v>75</v>
      </c>
      <c r="AY1169" s="203" t="s">
        <v>147</v>
      </c>
    </row>
    <row r="1170" spans="2:51" s="14" customFormat="1" ht="11.25">
      <c r="B1170" s="204"/>
      <c r="C1170" s="205"/>
      <c r="D1170" s="195" t="s">
        <v>158</v>
      </c>
      <c r="E1170" s="206" t="s">
        <v>21</v>
      </c>
      <c r="F1170" s="207" t="s">
        <v>308</v>
      </c>
      <c r="G1170" s="205"/>
      <c r="H1170" s="208">
        <v>2</v>
      </c>
      <c r="I1170" s="209"/>
      <c r="J1170" s="205"/>
      <c r="K1170" s="205"/>
      <c r="L1170" s="210"/>
      <c r="M1170" s="211"/>
      <c r="N1170" s="212"/>
      <c r="O1170" s="212"/>
      <c r="P1170" s="212"/>
      <c r="Q1170" s="212"/>
      <c r="R1170" s="212"/>
      <c r="S1170" s="212"/>
      <c r="T1170" s="213"/>
      <c r="AT1170" s="214" t="s">
        <v>158</v>
      </c>
      <c r="AU1170" s="214" t="s">
        <v>85</v>
      </c>
      <c r="AV1170" s="14" t="s">
        <v>85</v>
      </c>
      <c r="AW1170" s="14" t="s">
        <v>36</v>
      </c>
      <c r="AX1170" s="14" t="s">
        <v>75</v>
      </c>
      <c r="AY1170" s="214" t="s">
        <v>147</v>
      </c>
    </row>
    <row r="1171" spans="2:51" s="15" customFormat="1" ht="11.25">
      <c r="B1171" s="215"/>
      <c r="C1171" s="216"/>
      <c r="D1171" s="195" t="s">
        <v>158</v>
      </c>
      <c r="E1171" s="217" t="s">
        <v>21</v>
      </c>
      <c r="F1171" s="218" t="s">
        <v>161</v>
      </c>
      <c r="G1171" s="216"/>
      <c r="H1171" s="219">
        <v>2</v>
      </c>
      <c r="I1171" s="220"/>
      <c r="J1171" s="216"/>
      <c r="K1171" s="216"/>
      <c r="L1171" s="221"/>
      <c r="M1171" s="222"/>
      <c r="N1171" s="223"/>
      <c r="O1171" s="223"/>
      <c r="P1171" s="223"/>
      <c r="Q1171" s="223"/>
      <c r="R1171" s="223"/>
      <c r="S1171" s="223"/>
      <c r="T1171" s="224"/>
      <c r="AT1171" s="225" t="s">
        <v>158</v>
      </c>
      <c r="AU1171" s="225" t="s">
        <v>85</v>
      </c>
      <c r="AV1171" s="15" t="s">
        <v>154</v>
      </c>
      <c r="AW1171" s="15" t="s">
        <v>36</v>
      </c>
      <c r="AX1171" s="15" t="s">
        <v>83</v>
      </c>
      <c r="AY1171" s="225" t="s">
        <v>147</v>
      </c>
    </row>
    <row r="1172" spans="1:65" s="2" customFormat="1" ht="21.75" customHeight="1">
      <c r="A1172" s="36"/>
      <c r="B1172" s="37"/>
      <c r="C1172" s="237" t="s">
        <v>1381</v>
      </c>
      <c r="D1172" s="237" t="s">
        <v>219</v>
      </c>
      <c r="E1172" s="238" t="s">
        <v>1382</v>
      </c>
      <c r="F1172" s="239" t="s">
        <v>1383</v>
      </c>
      <c r="G1172" s="240" t="s">
        <v>304</v>
      </c>
      <c r="H1172" s="241">
        <v>2</v>
      </c>
      <c r="I1172" s="242"/>
      <c r="J1172" s="243">
        <f>ROUND(I1172*H1172,2)</f>
        <v>0</v>
      </c>
      <c r="K1172" s="239" t="s">
        <v>153</v>
      </c>
      <c r="L1172" s="244"/>
      <c r="M1172" s="245" t="s">
        <v>21</v>
      </c>
      <c r="N1172" s="246" t="s">
        <v>46</v>
      </c>
      <c r="O1172" s="66"/>
      <c r="P1172" s="184">
        <f>O1172*H1172</f>
        <v>0</v>
      </c>
      <c r="Q1172" s="184">
        <v>0.0019</v>
      </c>
      <c r="R1172" s="184">
        <f>Q1172*H1172</f>
        <v>0.0038</v>
      </c>
      <c r="S1172" s="184">
        <v>0</v>
      </c>
      <c r="T1172" s="185">
        <f>S1172*H1172</f>
        <v>0</v>
      </c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R1172" s="186" t="s">
        <v>384</v>
      </c>
      <c r="AT1172" s="186" t="s">
        <v>219</v>
      </c>
      <c r="AU1172" s="186" t="s">
        <v>85</v>
      </c>
      <c r="AY1172" s="19" t="s">
        <v>147</v>
      </c>
      <c r="BE1172" s="187">
        <f>IF(N1172="základní",J1172,0)</f>
        <v>0</v>
      </c>
      <c r="BF1172" s="187">
        <f>IF(N1172="snížená",J1172,0)</f>
        <v>0</v>
      </c>
      <c r="BG1172" s="187">
        <f>IF(N1172="zákl. přenesená",J1172,0)</f>
        <v>0</v>
      </c>
      <c r="BH1172" s="187">
        <f>IF(N1172="sníž. přenesená",J1172,0)</f>
        <v>0</v>
      </c>
      <c r="BI1172" s="187">
        <f>IF(N1172="nulová",J1172,0)</f>
        <v>0</v>
      </c>
      <c r="BJ1172" s="19" t="s">
        <v>83</v>
      </c>
      <c r="BK1172" s="187">
        <f>ROUND(I1172*H1172,2)</f>
        <v>0</v>
      </c>
      <c r="BL1172" s="19" t="s">
        <v>272</v>
      </c>
      <c r="BM1172" s="186" t="s">
        <v>1384</v>
      </c>
    </row>
    <row r="1173" spans="1:65" s="2" customFormat="1" ht="24.2" customHeight="1">
      <c r="A1173" s="36"/>
      <c r="B1173" s="37"/>
      <c r="C1173" s="175" t="s">
        <v>1385</v>
      </c>
      <c r="D1173" s="175" t="s">
        <v>149</v>
      </c>
      <c r="E1173" s="176" t="s">
        <v>1386</v>
      </c>
      <c r="F1173" s="177" t="s">
        <v>1387</v>
      </c>
      <c r="G1173" s="178" t="s">
        <v>222</v>
      </c>
      <c r="H1173" s="179">
        <v>0.004</v>
      </c>
      <c r="I1173" s="180"/>
      <c r="J1173" s="181">
        <f>ROUND(I1173*H1173,2)</f>
        <v>0</v>
      </c>
      <c r="K1173" s="177" t="s">
        <v>153</v>
      </c>
      <c r="L1173" s="41"/>
      <c r="M1173" s="182" t="s">
        <v>21</v>
      </c>
      <c r="N1173" s="183" t="s">
        <v>46</v>
      </c>
      <c r="O1173" s="66"/>
      <c r="P1173" s="184">
        <f>O1173*H1173</f>
        <v>0</v>
      </c>
      <c r="Q1173" s="184">
        <v>0</v>
      </c>
      <c r="R1173" s="184">
        <f>Q1173*H1173</f>
        <v>0</v>
      </c>
      <c r="S1173" s="184">
        <v>0</v>
      </c>
      <c r="T1173" s="185">
        <f>S1173*H1173</f>
        <v>0</v>
      </c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R1173" s="186" t="s">
        <v>272</v>
      </c>
      <c r="AT1173" s="186" t="s">
        <v>149</v>
      </c>
      <c r="AU1173" s="186" t="s">
        <v>85</v>
      </c>
      <c r="AY1173" s="19" t="s">
        <v>147</v>
      </c>
      <c r="BE1173" s="187">
        <f>IF(N1173="základní",J1173,0)</f>
        <v>0</v>
      </c>
      <c r="BF1173" s="187">
        <f>IF(N1173="snížená",J1173,0)</f>
        <v>0</v>
      </c>
      <c r="BG1173" s="187">
        <f>IF(N1173="zákl. přenesená",J1173,0)</f>
        <v>0</v>
      </c>
      <c r="BH1173" s="187">
        <f>IF(N1173="sníž. přenesená",J1173,0)</f>
        <v>0</v>
      </c>
      <c r="BI1173" s="187">
        <f>IF(N1173="nulová",J1173,0)</f>
        <v>0</v>
      </c>
      <c r="BJ1173" s="19" t="s">
        <v>83</v>
      </c>
      <c r="BK1173" s="187">
        <f>ROUND(I1173*H1173,2)</f>
        <v>0</v>
      </c>
      <c r="BL1173" s="19" t="s">
        <v>272</v>
      </c>
      <c r="BM1173" s="186" t="s">
        <v>1388</v>
      </c>
    </row>
    <row r="1174" spans="1:47" s="2" customFormat="1" ht="11.25">
      <c r="A1174" s="36"/>
      <c r="B1174" s="37"/>
      <c r="C1174" s="38"/>
      <c r="D1174" s="188" t="s">
        <v>156</v>
      </c>
      <c r="E1174" s="38"/>
      <c r="F1174" s="189" t="s">
        <v>1389</v>
      </c>
      <c r="G1174" s="38"/>
      <c r="H1174" s="38"/>
      <c r="I1174" s="190"/>
      <c r="J1174" s="38"/>
      <c r="K1174" s="38"/>
      <c r="L1174" s="41"/>
      <c r="M1174" s="191"/>
      <c r="N1174" s="192"/>
      <c r="O1174" s="66"/>
      <c r="P1174" s="66"/>
      <c r="Q1174" s="66"/>
      <c r="R1174" s="66"/>
      <c r="S1174" s="66"/>
      <c r="T1174" s="67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T1174" s="19" t="s">
        <v>156</v>
      </c>
      <c r="AU1174" s="19" t="s">
        <v>85</v>
      </c>
    </row>
    <row r="1175" spans="2:63" s="12" customFormat="1" ht="22.9" customHeight="1">
      <c r="B1175" s="159"/>
      <c r="C1175" s="160"/>
      <c r="D1175" s="161" t="s">
        <v>74</v>
      </c>
      <c r="E1175" s="173" t="s">
        <v>1390</v>
      </c>
      <c r="F1175" s="173" t="s">
        <v>1391</v>
      </c>
      <c r="G1175" s="160"/>
      <c r="H1175" s="160"/>
      <c r="I1175" s="163"/>
      <c r="J1175" s="174">
        <f>BK1175</f>
        <v>0</v>
      </c>
      <c r="K1175" s="160"/>
      <c r="L1175" s="165"/>
      <c r="M1175" s="166"/>
      <c r="N1175" s="167"/>
      <c r="O1175" s="167"/>
      <c r="P1175" s="168">
        <f>SUM(P1176:P1183)</f>
        <v>0</v>
      </c>
      <c r="Q1175" s="167"/>
      <c r="R1175" s="168">
        <f>SUM(R1176:R1183)</f>
        <v>0.18787742400000002</v>
      </c>
      <c r="S1175" s="167"/>
      <c r="T1175" s="169">
        <f>SUM(T1176:T1183)</f>
        <v>0</v>
      </c>
      <c r="AR1175" s="170" t="s">
        <v>85</v>
      </c>
      <c r="AT1175" s="171" t="s">
        <v>74</v>
      </c>
      <c r="AU1175" s="171" t="s">
        <v>83</v>
      </c>
      <c r="AY1175" s="170" t="s">
        <v>147</v>
      </c>
      <c r="BK1175" s="172">
        <f>SUM(BK1176:BK1183)</f>
        <v>0</v>
      </c>
    </row>
    <row r="1176" spans="1:65" s="2" customFormat="1" ht="24.2" customHeight="1">
      <c r="A1176" s="36"/>
      <c r="B1176" s="37"/>
      <c r="C1176" s="175" t="s">
        <v>1392</v>
      </c>
      <c r="D1176" s="175" t="s">
        <v>149</v>
      </c>
      <c r="E1176" s="176" t="s">
        <v>1393</v>
      </c>
      <c r="F1176" s="177" t="s">
        <v>1394</v>
      </c>
      <c r="G1176" s="178" t="s">
        <v>152</v>
      </c>
      <c r="H1176" s="179">
        <v>11.897</v>
      </c>
      <c r="I1176" s="180"/>
      <c r="J1176" s="181">
        <f>ROUND(I1176*H1176,2)</f>
        <v>0</v>
      </c>
      <c r="K1176" s="177" t="s">
        <v>153</v>
      </c>
      <c r="L1176" s="41"/>
      <c r="M1176" s="182" t="s">
        <v>21</v>
      </c>
      <c r="N1176" s="183" t="s">
        <v>46</v>
      </c>
      <c r="O1176" s="66"/>
      <c r="P1176" s="184">
        <f>O1176*H1176</f>
        <v>0</v>
      </c>
      <c r="Q1176" s="184">
        <v>0.015792</v>
      </c>
      <c r="R1176" s="184">
        <f>Q1176*H1176</f>
        <v>0.18787742400000002</v>
      </c>
      <c r="S1176" s="184">
        <v>0</v>
      </c>
      <c r="T1176" s="185">
        <f>S1176*H1176</f>
        <v>0</v>
      </c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R1176" s="186" t="s">
        <v>272</v>
      </c>
      <c r="AT1176" s="186" t="s">
        <v>149</v>
      </c>
      <c r="AU1176" s="186" t="s">
        <v>85</v>
      </c>
      <c r="AY1176" s="19" t="s">
        <v>147</v>
      </c>
      <c r="BE1176" s="187">
        <f>IF(N1176="základní",J1176,0)</f>
        <v>0</v>
      </c>
      <c r="BF1176" s="187">
        <f>IF(N1176="snížená",J1176,0)</f>
        <v>0</v>
      </c>
      <c r="BG1176" s="187">
        <f>IF(N1176="zákl. přenesená",J1176,0)</f>
        <v>0</v>
      </c>
      <c r="BH1176" s="187">
        <f>IF(N1176="sníž. přenesená",J1176,0)</f>
        <v>0</v>
      </c>
      <c r="BI1176" s="187">
        <f>IF(N1176="nulová",J1176,0)</f>
        <v>0</v>
      </c>
      <c r="BJ1176" s="19" t="s">
        <v>83</v>
      </c>
      <c r="BK1176" s="187">
        <f>ROUND(I1176*H1176,2)</f>
        <v>0</v>
      </c>
      <c r="BL1176" s="19" t="s">
        <v>272</v>
      </c>
      <c r="BM1176" s="186" t="s">
        <v>1395</v>
      </c>
    </row>
    <row r="1177" spans="1:47" s="2" customFormat="1" ht="11.25">
      <c r="A1177" s="36"/>
      <c r="B1177" s="37"/>
      <c r="C1177" s="38"/>
      <c r="D1177" s="188" t="s">
        <v>156</v>
      </c>
      <c r="E1177" s="38"/>
      <c r="F1177" s="189" t="s">
        <v>1396</v>
      </c>
      <c r="G1177" s="38"/>
      <c r="H1177" s="38"/>
      <c r="I1177" s="190"/>
      <c r="J1177" s="38"/>
      <c r="K1177" s="38"/>
      <c r="L1177" s="41"/>
      <c r="M1177" s="191"/>
      <c r="N1177" s="192"/>
      <c r="O1177" s="66"/>
      <c r="P1177" s="66"/>
      <c r="Q1177" s="66"/>
      <c r="R1177" s="66"/>
      <c r="S1177" s="66"/>
      <c r="T1177" s="67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T1177" s="19" t="s">
        <v>156</v>
      </c>
      <c r="AU1177" s="19" t="s">
        <v>85</v>
      </c>
    </row>
    <row r="1178" spans="2:51" s="13" customFormat="1" ht="11.25">
      <c r="B1178" s="193"/>
      <c r="C1178" s="194"/>
      <c r="D1178" s="195" t="s">
        <v>158</v>
      </c>
      <c r="E1178" s="196" t="s">
        <v>21</v>
      </c>
      <c r="F1178" s="197" t="s">
        <v>1221</v>
      </c>
      <c r="G1178" s="194"/>
      <c r="H1178" s="196" t="s">
        <v>21</v>
      </c>
      <c r="I1178" s="198"/>
      <c r="J1178" s="194"/>
      <c r="K1178" s="194"/>
      <c r="L1178" s="199"/>
      <c r="M1178" s="200"/>
      <c r="N1178" s="201"/>
      <c r="O1178" s="201"/>
      <c r="P1178" s="201"/>
      <c r="Q1178" s="201"/>
      <c r="R1178" s="201"/>
      <c r="S1178" s="201"/>
      <c r="T1178" s="202"/>
      <c r="AT1178" s="203" t="s">
        <v>158</v>
      </c>
      <c r="AU1178" s="203" t="s">
        <v>85</v>
      </c>
      <c r="AV1178" s="13" t="s">
        <v>83</v>
      </c>
      <c r="AW1178" s="13" t="s">
        <v>36</v>
      </c>
      <c r="AX1178" s="13" t="s">
        <v>75</v>
      </c>
      <c r="AY1178" s="203" t="s">
        <v>147</v>
      </c>
    </row>
    <row r="1179" spans="2:51" s="13" customFormat="1" ht="11.25">
      <c r="B1179" s="193"/>
      <c r="C1179" s="194"/>
      <c r="D1179" s="195" t="s">
        <v>158</v>
      </c>
      <c r="E1179" s="196" t="s">
        <v>21</v>
      </c>
      <c r="F1179" s="197" t="s">
        <v>1397</v>
      </c>
      <c r="G1179" s="194"/>
      <c r="H1179" s="196" t="s">
        <v>21</v>
      </c>
      <c r="I1179" s="198"/>
      <c r="J1179" s="194"/>
      <c r="K1179" s="194"/>
      <c r="L1179" s="199"/>
      <c r="M1179" s="200"/>
      <c r="N1179" s="201"/>
      <c r="O1179" s="201"/>
      <c r="P1179" s="201"/>
      <c r="Q1179" s="201"/>
      <c r="R1179" s="201"/>
      <c r="S1179" s="201"/>
      <c r="T1179" s="202"/>
      <c r="AT1179" s="203" t="s">
        <v>158</v>
      </c>
      <c r="AU1179" s="203" t="s">
        <v>85</v>
      </c>
      <c r="AV1179" s="13" t="s">
        <v>83</v>
      </c>
      <c r="AW1179" s="13" t="s">
        <v>36</v>
      </c>
      <c r="AX1179" s="13" t="s">
        <v>75</v>
      </c>
      <c r="AY1179" s="203" t="s">
        <v>147</v>
      </c>
    </row>
    <row r="1180" spans="2:51" s="14" customFormat="1" ht="11.25">
      <c r="B1180" s="204"/>
      <c r="C1180" s="205"/>
      <c r="D1180" s="195" t="s">
        <v>158</v>
      </c>
      <c r="E1180" s="206" t="s">
        <v>21</v>
      </c>
      <c r="F1180" s="207" t="s">
        <v>1398</v>
      </c>
      <c r="G1180" s="205"/>
      <c r="H1180" s="208">
        <v>11.897</v>
      </c>
      <c r="I1180" s="209"/>
      <c r="J1180" s="205"/>
      <c r="K1180" s="205"/>
      <c r="L1180" s="210"/>
      <c r="M1180" s="211"/>
      <c r="N1180" s="212"/>
      <c r="O1180" s="212"/>
      <c r="P1180" s="212"/>
      <c r="Q1180" s="212"/>
      <c r="R1180" s="212"/>
      <c r="S1180" s="212"/>
      <c r="T1180" s="213"/>
      <c r="AT1180" s="214" t="s">
        <v>158</v>
      </c>
      <c r="AU1180" s="214" t="s">
        <v>85</v>
      </c>
      <c r="AV1180" s="14" t="s">
        <v>85</v>
      </c>
      <c r="AW1180" s="14" t="s">
        <v>36</v>
      </c>
      <c r="AX1180" s="14" t="s">
        <v>75</v>
      </c>
      <c r="AY1180" s="214" t="s">
        <v>147</v>
      </c>
    </row>
    <row r="1181" spans="2:51" s="15" customFormat="1" ht="11.25">
      <c r="B1181" s="215"/>
      <c r="C1181" s="216"/>
      <c r="D1181" s="195" t="s">
        <v>158</v>
      </c>
      <c r="E1181" s="217" t="s">
        <v>21</v>
      </c>
      <c r="F1181" s="218" t="s">
        <v>161</v>
      </c>
      <c r="G1181" s="216"/>
      <c r="H1181" s="219">
        <v>11.897</v>
      </c>
      <c r="I1181" s="220"/>
      <c r="J1181" s="216"/>
      <c r="K1181" s="216"/>
      <c r="L1181" s="221"/>
      <c r="M1181" s="222"/>
      <c r="N1181" s="223"/>
      <c r="O1181" s="223"/>
      <c r="P1181" s="223"/>
      <c r="Q1181" s="223"/>
      <c r="R1181" s="223"/>
      <c r="S1181" s="223"/>
      <c r="T1181" s="224"/>
      <c r="AT1181" s="225" t="s">
        <v>158</v>
      </c>
      <c r="AU1181" s="225" t="s">
        <v>85</v>
      </c>
      <c r="AV1181" s="15" t="s">
        <v>154</v>
      </c>
      <c r="AW1181" s="15" t="s">
        <v>36</v>
      </c>
      <c r="AX1181" s="15" t="s">
        <v>83</v>
      </c>
      <c r="AY1181" s="225" t="s">
        <v>147</v>
      </c>
    </row>
    <row r="1182" spans="1:65" s="2" customFormat="1" ht="24.2" customHeight="1">
      <c r="A1182" s="36"/>
      <c r="B1182" s="37"/>
      <c r="C1182" s="175" t="s">
        <v>1399</v>
      </c>
      <c r="D1182" s="175" t="s">
        <v>149</v>
      </c>
      <c r="E1182" s="176" t="s">
        <v>1400</v>
      </c>
      <c r="F1182" s="177" t="s">
        <v>1401</v>
      </c>
      <c r="G1182" s="178" t="s">
        <v>222</v>
      </c>
      <c r="H1182" s="179">
        <v>0.188</v>
      </c>
      <c r="I1182" s="180"/>
      <c r="J1182" s="181">
        <f>ROUND(I1182*H1182,2)</f>
        <v>0</v>
      </c>
      <c r="K1182" s="177" t="s">
        <v>153</v>
      </c>
      <c r="L1182" s="41"/>
      <c r="M1182" s="182" t="s">
        <v>21</v>
      </c>
      <c r="N1182" s="183" t="s">
        <v>46</v>
      </c>
      <c r="O1182" s="66"/>
      <c r="P1182" s="184">
        <f>O1182*H1182</f>
        <v>0</v>
      </c>
      <c r="Q1182" s="184">
        <v>0</v>
      </c>
      <c r="R1182" s="184">
        <f>Q1182*H1182</f>
        <v>0</v>
      </c>
      <c r="S1182" s="184">
        <v>0</v>
      </c>
      <c r="T1182" s="185">
        <f>S1182*H1182</f>
        <v>0</v>
      </c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R1182" s="186" t="s">
        <v>272</v>
      </c>
      <c r="AT1182" s="186" t="s">
        <v>149</v>
      </c>
      <c r="AU1182" s="186" t="s">
        <v>85</v>
      </c>
      <c r="AY1182" s="19" t="s">
        <v>147</v>
      </c>
      <c r="BE1182" s="187">
        <f>IF(N1182="základní",J1182,0)</f>
        <v>0</v>
      </c>
      <c r="BF1182" s="187">
        <f>IF(N1182="snížená",J1182,0)</f>
        <v>0</v>
      </c>
      <c r="BG1182" s="187">
        <f>IF(N1182="zákl. přenesená",J1182,0)</f>
        <v>0</v>
      </c>
      <c r="BH1182" s="187">
        <f>IF(N1182="sníž. přenesená",J1182,0)</f>
        <v>0</v>
      </c>
      <c r="BI1182" s="187">
        <f>IF(N1182="nulová",J1182,0)</f>
        <v>0</v>
      </c>
      <c r="BJ1182" s="19" t="s">
        <v>83</v>
      </c>
      <c r="BK1182" s="187">
        <f>ROUND(I1182*H1182,2)</f>
        <v>0</v>
      </c>
      <c r="BL1182" s="19" t="s">
        <v>272</v>
      </c>
      <c r="BM1182" s="186" t="s">
        <v>1402</v>
      </c>
    </row>
    <row r="1183" spans="1:47" s="2" customFormat="1" ht="11.25">
      <c r="A1183" s="36"/>
      <c r="B1183" s="37"/>
      <c r="C1183" s="38"/>
      <c r="D1183" s="188" t="s">
        <v>156</v>
      </c>
      <c r="E1183" s="38"/>
      <c r="F1183" s="189" t="s">
        <v>1403</v>
      </c>
      <c r="G1183" s="38"/>
      <c r="H1183" s="38"/>
      <c r="I1183" s="190"/>
      <c r="J1183" s="38"/>
      <c r="K1183" s="38"/>
      <c r="L1183" s="41"/>
      <c r="M1183" s="191"/>
      <c r="N1183" s="192"/>
      <c r="O1183" s="66"/>
      <c r="P1183" s="66"/>
      <c r="Q1183" s="66"/>
      <c r="R1183" s="66"/>
      <c r="S1183" s="66"/>
      <c r="T1183" s="67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T1183" s="19" t="s">
        <v>156</v>
      </c>
      <c r="AU1183" s="19" t="s">
        <v>85</v>
      </c>
    </row>
    <row r="1184" spans="2:63" s="12" customFormat="1" ht="22.9" customHeight="1">
      <c r="B1184" s="159"/>
      <c r="C1184" s="160"/>
      <c r="D1184" s="161" t="s">
        <v>74</v>
      </c>
      <c r="E1184" s="173" t="s">
        <v>1404</v>
      </c>
      <c r="F1184" s="173" t="s">
        <v>1405</v>
      </c>
      <c r="G1184" s="160"/>
      <c r="H1184" s="160"/>
      <c r="I1184" s="163"/>
      <c r="J1184" s="174">
        <f>BK1184</f>
        <v>0</v>
      </c>
      <c r="K1184" s="160"/>
      <c r="L1184" s="165"/>
      <c r="M1184" s="166"/>
      <c r="N1184" s="167"/>
      <c r="O1184" s="167"/>
      <c r="P1184" s="168">
        <f>SUM(P1185:P1210)</f>
        <v>0</v>
      </c>
      <c r="Q1184" s="167"/>
      <c r="R1184" s="168">
        <f>SUM(R1185:R1210)</f>
        <v>2.9136819286104</v>
      </c>
      <c r="S1184" s="167"/>
      <c r="T1184" s="169">
        <f>SUM(T1185:T1210)</f>
        <v>0</v>
      </c>
      <c r="AR1184" s="170" t="s">
        <v>85</v>
      </c>
      <c r="AT1184" s="171" t="s">
        <v>74</v>
      </c>
      <c r="AU1184" s="171" t="s">
        <v>83</v>
      </c>
      <c r="AY1184" s="170" t="s">
        <v>147</v>
      </c>
      <c r="BK1184" s="172">
        <f>SUM(BK1185:BK1210)</f>
        <v>0</v>
      </c>
    </row>
    <row r="1185" spans="1:65" s="2" customFormat="1" ht="24.2" customHeight="1">
      <c r="A1185" s="36"/>
      <c r="B1185" s="37"/>
      <c r="C1185" s="175" t="s">
        <v>1406</v>
      </c>
      <c r="D1185" s="175" t="s">
        <v>149</v>
      </c>
      <c r="E1185" s="176" t="s">
        <v>1407</v>
      </c>
      <c r="F1185" s="177" t="s">
        <v>1408</v>
      </c>
      <c r="G1185" s="178" t="s">
        <v>152</v>
      </c>
      <c r="H1185" s="179">
        <v>236.856</v>
      </c>
      <c r="I1185" s="180"/>
      <c r="J1185" s="181">
        <f>ROUND(I1185*H1185,2)</f>
        <v>0</v>
      </c>
      <c r="K1185" s="177" t="s">
        <v>153</v>
      </c>
      <c r="L1185" s="41"/>
      <c r="M1185" s="182" t="s">
        <v>21</v>
      </c>
      <c r="N1185" s="183" t="s">
        <v>46</v>
      </c>
      <c r="O1185" s="66"/>
      <c r="P1185" s="184">
        <f>O1185*H1185</f>
        <v>0</v>
      </c>
      <c r="Q1185" s="184">
        <v>0.0122014909</v>
      </c>
      <c r="R1185" s="184">
        <f>Q1185*H1185</f>
        <v>2.8899963286104002</v>
      </c>
      <c r="S1185" s="184">
        <v>0</v>
      </c>
      <c r="T1185" s="185">
        <f>S1185*H1185</f>
        <v>0</v>
      </c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R1185" s="186" t="s">
        <v>272</v>
      </c>
      <c r="AT1185" s="186" t="s">
        <v>149</v>
      </c>
      <c r="AU1185" s="186" t="s">
        <v>85</v>
      </c>
      <c r="AY1185" s="19" t="s">
        <v>147</v>
      </c>
      <c r="BE1185" s="187">
        <f>IF(N1185="základní",J1185,0)</f>
        <v>0</v>
      </c>
      <c r="BF1185" s="187">
        <f>IF(N1185="snížená",J1185,0)</f>
        <v>0</v>
      </c>
      <c r="BG1185" s="187">
        <f>IF(N1185="zákl. přenesená",J1185,0)</f>
        <v>0</v>
      </c>
      <c r="BH1185" s="187">
        <f>IF(N1185="sníž. přenesená",J1185,0)</f>
        <v>0</v>
      </c>
      <c r="BI1185" s="187">
        <f>IF(N1185="nulová",J1185,0)</f>
        <v>0</v>
      </c>
      <c r="BJ1185" s="19" t="s">
        <v>83</v>
      </c>
      <c r="BK1185" s="187">
        <f>ROUND(I1185*H1185,2)</f>
        <v>0</v>
      </c>
      <c r="BL1185" s="19" t="s">
        <v>272</v>
      </c>
      <c r="BM1185" s="186" t="s">
        <v>1409</v>
      </c>
    </row>
    <row r="1186" spans="1:47" s="2" customFormat="1" ht="11.25">
      <c r="A1186" s="36"/>
      <c r="B1186" s="37"/>
      <c r="C1186" s="38"/>
      <c r="D1186" s="188" t="s">
        <v>156</v>
      </c>
      <c r="E1186" s="38"/>
      <c r="F1186" s="189" t="s">
        <v>1410</v>
      </c>
      <c r="G1186" s="38"/>
      <c r="H1186" s="38"/>
      <c r="I1186" s="190"/>
      <c r="J1186" s="38"/>
      <c r="K1186" s="38"/>
      <c r="L1186" s="41"/>
      <c r="M1186" s="191"/>
      <c r="N1186" s="192"/>
      <c r="O1186" s="66"/>
      <c r="P1186" s="66"/>
      <c r="Q1186" s="66"/>
      <c r="R1186" s="66"/>
      <c r="S1186" s="66"/>
      <c r="T1186" s="67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T1186" s="19" t="s">
        <v>156</v>
      </c>
      <c r="AU1186" s="19" t="s">
        <v>85</v>
      </c>
    </row>
    <row r="1187" spans="2:51" s="13" customFormat="1" ht="11.25">
      <c r="B1187" s="193"/>
      <c r="C1187" s="194"/>
      <c r="D1187" s="195" t="s">
        <v>158</v>
      </c>
      <c r="E1187" s="196" t="s">
        <v>21</v>
      </c>
      <c r="F1187" s="197" t="s">
        <v>582</v>
      </c>
      <c r="G1187" s="194"/>
      <c r="H1187" s="196" t="s">
        <v>21</v>
      </c>
      <c r="I1187" s="198"/>
      <c r="J1187" s="194"/>
      <c r="K1187" s="194"/>
      <c r="L1187" s="199"/>
      <c r="M1187" s="200"/>
      <c r="N1187" s="201"/>
      <c r="O1187" s="201"/>
      <c r="P1187" s="201"/>
      <c r="Q1187" s="201"/>
      <c r="R1187" s="201"/>
      <c r="S1187" s="201"/>
      <c r="T1187" s="202"/>
      <c r="AT1187" s="203" t="s">
        <v>158</v>
      </c>
      <c r="AU1187" s="203" t="s">
        <v>85</v>
      </c>
      <c r="AV1187" s="13" t="s">
        <v>83</v>
      </c>
      <c r="AW1187" s="13" t="s">
        <v>36</v>
      </c>
      <c r="AX1187" s="13" t="s">
        <v>75</v>
      </c>
      <c r="AY1187" s="203" t="s">
        <v>147</v>
      </c>
    </row>
    <row r="1188" spans="2:51" s="13" customFormat="1" ht="11.25">
      <c r="B1188" s="193"/>
      <c r="C1188" s="194"/>
      <c r="D1188" s="195" t="s">
        <v>158</v>
      </c>
      <c r="E1188" s="196" t="s">
        <v>21</v>
      </c>
      <c r="F1188" s="197" t="s">
        <v>866</v>
      </c>
      <c r="G1188" s="194"/>
      <c r="H1188" s="196" t="s">
        <v>21</v>
      </c>
      <c r="I1188" s="198"/>
      <c r="J1188" s="194"/>
      <c r="K1188" s="194"/>
      <c r="L1188" s="199"/>
      <c r="M1188" s="200"/>
      <c r="N1188" s="201"/>
      <c r="O1188" s="201"/>
      <c r="P1188" s="201"/>
      <c r="Q1188" s="201"/>
      <c r="R1188" s="201"/>
      <c r="S1188" s="201"/>
      <c r="T1188" s="202"/>
      <c r="AT1188" s="203" t="s">
        <v>158</v>
      </c>
      <c r="AU1188" s="203" t="s">
        <v>85</v>
      </c>
      <c r="AV1188" s="13" t="s">
        <v>83</v>
      </c>
      <c r="AW1188" s="13" t="s">
        <v>36</v>
      </c>
      <c r="AX1188" s="13" t="s">
        <v>75</v>
      </c>
      <c r="AY1188" s="203" t="s">
        <v>147</v>
      </c>
    </row>
    <row r="1189" spans="2:51" s="14" customFormat="1" ht="11.25">
      <c r="B1189" s="204"/>
      <c r="C1189" s="205"/>
      <c r="D1189" s="195" t="s">
        <v>158</v>
      </c>
      <c r="E1189" s="206" t="s">
        <v>21</v>
      </c>
      <c r="F1189" s="207" t="s">
        <v>1411</v>
      </c>
      <c r="G1189" s="205"/>
      <c r="H1189" s="208">
        <v>71.49</v>
      </c>
      <c r="I1189" s="209"/>
      <c r="J1189" s="205"/>
      <c r="K1189" s="205"/>
      <c r="L1189" s="210"/>
      <c r="M1189" s="211"/>
      <c r="N1189" s="212"/>
      <c r="O1189" s="212"/>
      <c r="P1189" s="212"/>
      <c r="Q1189" s="212"/>
      <c r="R1189" s="212"/>
      <c r="S1189" s="212"/>
      <c r="T1189" s="213"/>
      <c r="AT1189" s="214" t="s">
        <v>158</v>
      </c>
      <c r="AU1189" s="214" t="s">
        <v>85</v>
      </c>
      <c r="AV1189" s="14" t="s">
        <v>85</v>
      </c>
      <c r="AW1189" s="14" t="s">
        <v>36</v>
      </c>
      <c r="AX1189" s="14" t="s">
        <v>75</v>
      </c>
      <c r="AY1189" s="214" t="s">
        <v>147</v>
      </c>
    </row>
    <row r="1190" spans="2:51" s="16" customFormat="1" ht="11.25">
      <c r="B1190" s="226"/>
      <c r="C1190" s="227"/>
      <c r="D1190" s="195" t="s">
        <v>158</v>
      </c>
      <c r="E1190" s="228" t="s">
        <v>21</v>
      </c>
      <c r="F1190" s="229" t="s">
        <v>196</v>
      </c>
      <c r="G1190" s="227"/>
      <c r="H1190" s="230">
        <v>71.49</v>
      </c>
      <c r="I1190" s="231"/>
      <c r="J1190" s="227"/>
      <c r="K1190" s="227"/>
      <c r="L1190" s="232"/>
      <c r="M1190" s="233"/>
      <c r="N1190" s="234"/>
      <c r="O1190" s="234"/>
      <c r="P1190" s="234"/>
      <c r="Q1190" s="234"/>
      <c r="R1190" s="234"/>
      <c r="S1190" s="234"/>
      <c r="T1190" s="235"/>
      <c r="AT1190" s="236" t="s">
        <v>158</v>
      </c>
      <c r="AU1190" s="236" t="s">
        <v>85</v>
      </c>
      <c r="AV1190" s="16" t="s">
        <v>170</v>
      </c>
      <c r="AW1190" s="16" t="s">
        <v>36</v>
      </c>
      <c r="AX1190" s="16" t="s">
        <v>75</v>
      </c>
      <c r="AY1190" s="236" t="s">
        <v>147</v>
      </c>
    </row>
    <row r="1191" spans="2:51" s="13" customFormat="1" ht="11.25">
      <c r="B1191" s="193"/>
      <c r="C1191" s="194"/>
      <c r="D1191" s="195" t="s">
        <v>158</v>
      </c>
      <c r="E1191" s="196" t="s">
        <v>21</v>
      </c>
      <c r="F1191" s="197" t="s">
        <v>869</v>
      </c>
      <c r="G1191" s="194"/>
      <c r="H1191" s="196" t="s">
        <v>21</v>
      </c>
      <c r="I1191" s="198"/>
      <c r="J1191" s="194"/>
      <c r="K1191" s="194"/>
      <c r="L1191" s="199"/>
      <c r="M1191" s="200"/>
      <c r="N1191" s="201"/>
      <c r="O1191" s="201"/>
      <c r="P1191" s="201"/>
      <c r="Q1191" s="201"/>
      <c r="R1191" s="201"/>
      <c r="S1191" s="201"/>
      <c r="T1191" s="202"/>
      <c r="AT1191" s="203" t="s">
        <v>158</v>
      </c>
      <c r="AU1191" s="203" t="s">
        <v>85</v>
      </c>
      <c r="AV1191" s="13" t="s">
        <v>83</v>
      </c>
      <c r="AW1191" s="13" t="s">
        <v>36</v>
      </c>
      <c r="AX1191" s="13" t="s">
        <v>75</v>
      </c>
      <c r="AY1191" s="203" t="s">
        <v>147</v>
      </c>
    </row>
    <row r="1192" spans="2:51" s="14" customFormat="1" ht="11.25">
      <c r="B1192" s="204"/>
      <c r="C1192" s="205"/>
      <c r="D1192" s="195" t="s">
        <v>158</v>
      </c>
      <c r="E1192" s="206" t="s">
        <v>21</v>
      </c>
      <c r="F1192" s="207" t="s">
        <v>848</v>
      </c>
      <c r="G1192" s="205"/>
      <c r="H1192" s="208">
        <v>5.67</v>
      </c>
      <c r="I1192" s="209"/>
      <c r="J1192" s="205"/>
      <c r="K1192" s="205"/>
      <c r="L1192" s="210"/>
      <c r="M1192" s="211"/>
      <c r="N1192" s="212"/>
      <c r="O1192" s="212"/>
      <c r="P1192" s="212"/>
      <c r="Q1192" s="212"/>
      <c r="R1192" s="212"/>
      <c r="S1192" s="212"/>
      <c r="T1192" s="213"/>
      <c r="AT1192" s="214" t="s">
        <v>158</v>
      </c>
      <c r="AU1192" s="214" t="s">
        <v>85</v>
      </c>
      <c r="AV1192" s="14" t="s">
        <v>85</v>
      </c>
      <c r="AW1192" s="14" t="s">
        <v>36</v>
      </c>
      <c r="AX1192" s="14" t="s">
        <v>75</v>
      </c>
      <c r="AY1192" s="214" t="s">
        <v>147</v>
      </c>
    </row>
    <row r="1193" spans="2:51" s="16" customFormat="1" ht="11.25">
      <c r="B1193" s="226"/>
      <c r="C1193" s="227"/>
      <c r="D1193" s="195" t="s">
        <v>158</v>
      </c>
      <c r="E1193" s="228" t="s">
        <v>21</v>
      </c>
      <c r="F1193" s="229" t="s">
        <v>196</v>
      </c>
      <c r="G1193" s="227"/>
      <c r="H1193" s="230">
        <v>5.67</v>
      </c>
      <c r="I1193" s="231"/>
      <c r="J1193" s="227"/>
      <c r="K1193" s="227"/>
      <c r="L1193" s="232"/>
      <c r="M1193" s="233"/>
      <c r="N1193" s="234"/>
      <c r="O1193" s="234"/>
      <c r="P1193" s="234"/>
      <c r="Q1193" s="234"/>
      <c r="R1193" s="234"/>
      <c r="S1193" s="234"/>
      <c r="T1193" s="235"/>
      <c r="AT1193" s="236" t="s">
        <v>158</v>
      </c>
      <c r="AU1193" s="236" t="s">
        <v>85</v>
      </c>
      <c r="AV1193" s="16" t="s">
        <v>170</v>
      </c>
      <c r="AW1193" s="16" t="s">
        <v>36</v>
      </c>
      <c r="AX1193" s="16" t="s">
        <v>75</v>
      </c>
      <c r="AY1193" s="236" t="s">
        <v>147</v>
      </c>
    </row>
    <row r="1194" spans="2:51" s="13" customFormat="1" ht="11.25">
      <c r="B1194" s="193"/>
      <c r="C1194" s="194"/>
      <c r="D1194" s="195" t="s">
        <v>158</v>
      </c>
      <c r="E1194" s="196" t="s">
        <v>21</v>
      </c>
      <c r="F1194" s="197" t="s">
        <v>850</v>
      </c>
      <c r="G1194" s="194"/>
      <c r="H1194" s="196" t="s">
        <v>21</v>
      </c>
      <c r="I1194" s="198"/>
      <c r="J1194" s="194"/>
      <c r="K1194" s="194"/>
      <c r="L1194" s="199"/>
      <c r="M1194" s="200"/>
      <c r="N1194" s="201"/>
      <c r="O1194" s="201"/>
      <c r="P1194" s="201"/>
      <c r="Q1194" s="201"/>
      <c r="R1194" s="201"/>
      <c r="S1194" s="201"/>
      <c r="T1194" s="202"/>
      <c r="AT1194" s="203" t="s">
        <v>158</v>
      </c>
      <c r="AU1194" s="203" t="s">
        <v>85</v>
      </c>
      <c r="AV1194" s="13" t="s">
        <v>83</v>
      </c>
      <c r="AW1194" s="13" t="s">
        <v>36</v>
      </c>
      <c r="AX1194" s="13" t="s">
        <v>75</v>
      </c>
      <c r="AY1194" s="203" t="s">
        <v>147</v>
      </c>
    </row>
    <row r="1195" spans="2:51" s="14" customFormat="1" ht="11.25">
      <c r="B1195" s="204"/>
      <c r="C1195" s="205"/>
      <c r="D1195" s="195" t="s">
        <v>158</v>
      </c>
      <c r="E1195" s="206" t="s">
        <v>21</v>
      </c>
      <c r="F1195" s="207" t="s">
        <v>851</v>
      </c>
      <c r="G1195" s="205"/>
      <c r="H1195" s="208">
        <v>5.016</v>
      </c>
      <c r="I1195" s="209"/>
      <c r="J1195" s="205"/>
      <c r="K1195" s="205"/>
      <c r="L1195" s="210"/>
      <c r="M1195" s="211"/>
      <c r="N1195" s="212"/>
      <c r="O1195" s="212"/>
      <c r="P1195" s="212"/>
      <c r="Q1195" s="212"/>
      <c r="R1195" s="212"/>
      <c r="S1195" s="212"/>
      <c r="T1195" s="213"/>
      <c r="AT1195" s="214" t="s">
        <v>158</v>
      </c>
      <c r="AU1195" s="214" t="s">
        <v>85</v>
      </c>
      <c r="AV1195" s="14" t="s">
        <v>85</v>
      </c>
      <c r="AW1195" s="14" t="s">
        <v>36</v>
      </c>
      <c r="AX1195" s="14" t="s">
        <v>75</v>
      </c>
      <c r="AY1195" s="214" t="s">
        <v>147</v>
      </c>
    </row>
    <row r="1196" spans="2:51" s="16" customFormat="1" ht="11.25">
      <c r="B1196" s="226"/>
      <c r="C1196" s="227"/>
      <c r="D1196" s="195" t="s">
        <v>158</v>
      </c>
      <c r="E1196" s="228" t="s">
        <v>21</v>
      </c>
      <c r="F1196" s="229" t="s">
        <v>196</v>
      </c>
      <c r="G1196" s="227"/>
      <c r="H1196" s="230">
        <v>5.016</v>
      </c>
      <c r="I1196" s="231"/>
      <c r="J1196" s="227"/>
      <c r="K1196" s="227"/>
      <c r="L1196" s="232"/>
      <c r="M1196" s="233"/>
      <c r="N1196" s="234"/>
      <c r="O1196" s="234"/>
      <c r="P1196" s="234"/>
      <c r="Q1196" s="234"/>
      <c r="R1196" s="234"/>
      <c r="S1196" s="234"/>
      <c r="T1196" s="235"/>
      <c r="AT1196" s="236" t="s">
        <v>158</v>
      </c>
      <c r="AU1196" s="236" t="s">
        <v>85</v>
      </c>
      <c r="AV1196" s="16" t="s">
        <v>170</v>
      </c>
      <c r="AW1196" s="16" t="s">
        <v>36</v>
      </c>
      <c r="AX1196" s="16" t="s">
        <v>75</v>
      </c>
      <c r="AY1196" s="236" t="s">
        <v>147</v>
      </c>
    </row>
    <row r="1197" spans="2:51" s="13" customFormat="1" ht="11.25">
      <c r="B1197" s="193"/>
      <c r="C1197" s="194"/>
      <c r="D1197" s="195" t="s">
        <v>158</v>
      </c>
      <c r="E1197" s="196" t="s">
        <v>21</v>
      </c>
      <c r="F1197" s="197" t="s">
        <v>875</v>
      </c>
      <c r="G1197" s="194"/>
      <c r="H1197" s="196" t="s">
        <v>21</v>
      </c>
      <c r="I1197" s="198"/>
      <c r="J1197" s="194"/>
      <c r="K1197" s="194"/>
      <c r="L1197" s="199"/>
      <c r="M1197" s="200"/>
      <c r="N1197" s="201"/>
      <c r="O1197" s="201"/>
      <c r="P1197" s="201"/>
      <c r="Q1197" s="201"/>
      <c r="R1197" s="201"/>
      <c r="S1197" s="201"/>
      <c r="T1197" s="202"/>
      <c r="AT1197" s="203" t="s">
        <v>158</v>
      </c>
      <c r="AU1197" s="203" t="s">
        <v>85</v>
      </c>
      <c r="AV1197" s="13" t="s">
        <v>83</v>
      </c>
      <c r="AW1197" s="13" t="s">
        <v>36</v>
      </c>
      <c r="AX1197" s="13" t="s">
        <v>75</v>
      </c>
      <c r="AY1197" s="203" t="s">
        <v>147</v>
      </c>
    </row>
    <row r="1198" spans="2:51" s="14" customFormat="1" ht="11.25">
      <c r="B1198" s="204"/>
      <c r="C1198" s="205"/>
      <c r="D1198" s="195" t="s">
        <v>158</v>
      </c>
      <c r="E1198" s="206" t="s">
        <v>21</v>
      </c>
      <c r="F1198" s="207" t="s">
        <v>1412</v>
      </c>
      <c r="G1198" s="205"/>
      <c r="H1198" s="208">
        <v>80.289</v>
      </c>
      <c r="I1198" s="209"/>
      <c r="J1198" s="205"/>
      <c r="K1198" s="205"/>
      <c r="L1198" s="210"/>
      <c r="M1198" s="211"/>
      <c r="N1198" s="212"/>
      <c r="O1198" s="212"/>
      <c r="P1198" s="212"/>
      <c r="Q1198" s="212"/>
      <c r="R1198" s="212"/>
      <c r="S1198" s="212"/>
      <c r="T1198" s="213"/>
      <c r="AT1198" s="214" t="s">
        <v>158</v>
      </c>
      <c r="AU1198" s="214" t="s">
        <v>85</v>
      </c>
      <c r="AV1198" s="14" t="s">
        <v>85</v>
      </c>
      <c r="AW1198" s="14" t="s">
        <v>36</v>
      </c>
      <c r="AX1198" s="14" t="s">
        <v>75</v>
      </c>
      <c r="AY1198" s="214" t="s">
        <v>147</v>
      </c>
    </row>
    <row r="1199" spans="2:51" s="16" customFormat="1" ht="11.25">
      <c r="B1199" s="226"/>
      <c r="C1199" s="227"/>
      <c r="D1199" s="195" t="s">
        <v>158</v>
      </c>
      <c r="E1199" s="228" t="s">
        <v>21</v>
      </c>
      <c r="F1199" s="229" t="s">
        <v>196</v>
      </c>
      <c r="G1199" s="227"/>
      <c r="H1199" s="230">
        <v>80.289</v>
      </c>
      <c r="I1199" s="231"/>
      <c r="J1199" s="227"/>
      <c r="K1199" s="227"/>
      <c r="L1199" s="232"/>
      <c r="M1199" s="233"/>
      <c r="N1199" s="234"/>
      <c r="O1199" s="234"/>
      <c r="P1199" s="234"/>
      <c r="Q1199" s="234"/>
      <c r="R1199" s="234"/>
      <c r="S1199" s="234"/>
      <c r="T1199" s="235"/>
      <c r="AT1199" s="236" t="s">
        <v>158</v>
      </c>
      <c r="AU1199" s="236" t="s">
        <v>85</v>
      </c>
      <c r="AV1199" s="16" t="s">
        <v>170</v>
      </c>
      <c r="AW1199" s="16" t="s">
        <v>36</v>
      </c>
      <c r="AX1199" s="16" t="s">
        <v>75</v>
      </c>
      <c r="AY1199" s="236" t="s">
        <v>147</v>
      </c>
    </row>
    <row r="1200" spans="2:51" s="13" customFormat="1" ht="11.25">
      <c r="B1200" s="193"/>
      <c r="C1200" s="194"/>
      <c r="D1200" s="195" t="s">
        <v>158</v>
      </c>
      <c r="E1200" s="196" t="s">
        <v>21</v>
      </c>
      <c r="F1200" s="197" t="s">
        <v>1413</v>
      </c>
      <c r="G1200" s="194"/>
      <c r="H1200" s="196" t="s">
        <v>21</v>
      </c>
      <c r="I1200" s="198"/>
      <c r="J1200" s="194"/>
      <c r="K1200" s="194"/>
      <c r="L1200" s="199"/>
      <c r="M1200" s="200"/>
      <c r="N1200" s="201"/>
      <c r="O1200" s="201"/>
      <c r="P1200" s="201"/>
      <c r="Q1200" s="201"/>
      <c r="R1200" s="201"/>
      <c r="S1200" s="201"/>
      <c r="T1200" s="202"/>
      <c r="AT1200" s="203" t="s">
        <v>158</v>
      </c>
      <c r="AU1200" s="203" t="s">
        <v>85</v>
      </c>
      <c r="AV1200" s="13" t="s">
        <v>83</v>
      </c>
      <c r="AW1200" s="13" t="s">
        <v>36</v>
      </c>
      <c r="AX1200" s="13" t="s">
        <v>75</v>
      </c>
      <c r="AY1200" s="203" t="s">
        <v>147</v>
      </c>
    </row>
    <row r="1201" spans="2:51" s="14" customFormat="1" ht="11.25">
      <c r="B1201" s="204"/>
      <c r="C1201" s="205"/>
      <c r="D1201" s="195" t="s">
        <v>158</v>
      </c>
      <c r="E1201" s="206" t="s">
        <v>21</v>
      </c>
      <c r="F1201" s="207" t="s">
        <v>1414</v>
      </c>
      <c r="G1201" s="205"/>
      <c r="H1201" s="208">
        <v>70.397</v>
      </c>
      <c r="I1201" s="209"/>
      <c r="J1201" s="205"/>
      <c r="K1201" s="205"/>
      <c r="L1201" s="210"/>
      <c r="M1201" s="211"/>
      <c r="N1201" s="212"/>
      <c r="O1201" s="212"/>
      <c r="P1201" s="212"/>
      <c r="Q1201" s="212"/>
      <c r="R1201" s="212"/>
      <c r="S1201" s="212"/>
      <c r="T1201" s="213"/>
      <c r="AT1201" s="214" t="s">
        <v>158</v>
      </c>
      <c r="AU1201" s="214" t="s">
        <v>85</v>
      </c>
      <c r="AV1201" s="14" t="s">
        <v>85</v>
      </c>
      <c r="AW1201" s="14" t="s">
        <v>36</v>
      </c>
      <c r="AX1201" s="14" t="s">
        <v>75</v>
      </c>
      <c r="AY1201" s="214" t="s">
        <v>147</v>
      </c>
    </row>
    <row r="1202" spans="2:51" s="16" customFormat="1" ht="11.25">
      <c r="B1202" s="226"/>
      <c r="C1202" s="227"/>
      <c r="D1202" s="195" t="s">
        <v>158</v>
      </c>
      <c r="E1202" s="228" t="s">
        <v>21</v>
      </c>
      <c r="F1202" s="229" t="s">
        <v>196</v>
      </c>
      <c r="G1202" s="227"/>
      <c r="H1202" s="230">
        <v>70.397</v>
      </c>
      <c r="I1202" s="231"/>
      <c r="J1202" s="227"/>
      <c r="K1202" s="227"/>
      <c r="L1202" s="232"/>
      <c r="M1202" s="233"/>
      <c r="N1202" s="234"/>
      <c r="O1202" s="234"/>
      <c r="P1202" s="234"/>
      <c r="Q1202" s="234"/>
      <c r="R1202" s="234"/>
      <c r="S1202" s="234"/>
      <c r="T1202" s="235"/>
      <c r="AT1202" s="236" t="s">
        <v>158</v>
      </c>
      <c r="AU1202" s="236" t="s">
        <v>85</v>
      </c>
      <c r="AV1202" s="16" t="s">
        <v>170</v>
      </c>
      <c r="AW1202" s="16" t="s">
        <v>36</v>
      </c>
      <c r="AX1202" s="16" t="s">
        <v>75</v>
      </c>
      <c r="AY1202" s="236" t="s">
        <v>147</v>
      </c>
    </row>
    <row r="1203" spans="2:51" s="13" customFormat="1" ht="11.25">
      <c r="B1203" s="193"/>
      <c r="C1203" s="194"/>
      <c r="D1203" s="195" t="s">
        <v>158</v>
      </c>
      <c r="E1203" s="196" t="s">
        <v>21</v>
      </c>
      <c r="F1203" s="197" t="s">
        <v>712</v>
      </c>
      <c r="G1203" s="194"/>
      <c r="H1203" s="196" t="s">
        <v>21</v>
      </c>
      <c r="I1203" s="198"/>
      <c r="J1203" s="194"/>
      <c r="K1203" s="194"/>
      <c r="L1203" s="199"/>
      <c r="M1203" s="200"/>
      <c r="N1203" s="201"/>
      <c r="O1203" s="201"/>
      <c r="P1203" s="201"/>
      <c r="Q1203" s="201"/>
      <c r="R1203" s="201"/>
      <c r="S1203" s="201"/>
      <c r="T1203" s="202"/>
      <c r="AT1203" s="203" t="s">
        <v>158</v>
      </c>
      <c r="AU1203" s="203" t="s">
        <v>85</v>
      </c>
      <c r="AV1203" s="13" t="s">
        <v>83</v>
      </c>
      <c r="AW1203" s="13" t="s">
        <v>36</v>
      </c>
      <c r="AX1203" s="13" t="s">
        <v>75</v>
      </c>
      <c r="AY1203" s="203" t="s">
        <v>147</v>
      </c>
    </row>
    <row r="1204" spans="2:51" s="14" customFormat="1" ht="11.25">
      <c r="B1204" s="204"/>
      <c r="C1204" s="205"/>
      <c r="D1204" s="195" t="s">
        <v>158</v>
      </c>
      <c r="E1204" s="206" t="s">
        <v>21</v>
      </c>
      <c r="F1204" s="207" t="s">
        <v>713</v>
      </c>
      <c r="G1204" s="205"/>
      <c r="H1204" s="208">
        <v>3.994</v>
      </c>
      <c r="I1204" s="209"/>
      <c r="J1204" s="205"/>
      <c r="K1204" s="205"/>
      <c r="L1204" s="210"/>
      <c r="M1204" s="211"/>
      <c r="N1204" s="212"/>
      <c r="O1204" s="212"/>
      <c r="P1204" s="212"/>
      <c r="Q1204" s="212"/>
      <c r="R1204" s="212"/>
      <c r="S1204" s="212"/>
      <c r="T1204" s="213"/>
      <c r="AT1204" s="214" t="s">
        <v>158</v>
      </c>
      <c r="AU1204" s="214" t="s">
        <v>85</v>
      </c>
      <c r="AV1204" s="14" t="s">
        <v>85</v>
      </c>
      <c r="AW1204" s="14" t="s">
        <v>36</v>
      </c>
      <c r="AX1204" s="14" t="s">
        <v>75</v>
      </c>
      <c r="AY1204" s="214" t="s">
        <v>147</v>
      </c>
    </row>
    <row r="1205" spans="2:51" s="16" customFormat="1" ht="11.25">
      <c r="B1205" s="226"/>
      <c r="C1205" s="227"/>
      <c r="D1205" s="195" t="s">
        <v>158</v>
      </c>
      <c r="E1205" s="228" t="s">
        <v>21</v>
      </c>
      <c r="F1205" s="229" t="s">
        <v>196</v>
      </c>
      <c r="G1205" s="227"/>
      <c r="H1205" s="230">
        <v>3.994</v>
      </c>
      <c r="I1205" s="231"/>
      <c r="J1205" s="227"/>
      <c r="K1205" s="227"/>
      <c r="L1205" s="232"/>
      <c r="M1205" s="233"/>
      <c r="N1205" s="234"/>
      <c r="O1205" s="234"/>
      <c r="P1205" s="234"/>
      <c r="Q1205" s="234"/>
      <c r="R1205" s="234"/>
      <c r="S1205" s="234"/>
      <c r="T1205" s="235"/>
      <c r="AT1205" s="236" t="s">
        <v>158</v>
      </c>
      <c r="AU1205" s="236" t="s">
        <v>85</v>
      </c>
      <c r="AV1205" s="16" t="s">
        <v>170</v>
      </c>
      <c r="AW1205" s="16" t="s">
        <v>36</v>
      </c>
      <c r="AX1205" s="16" t="s">
        <v>75</v>
      </c>
      <c r="AY1205" s="236" t="s">
        <v>147</v>
      </c>
    </row>
    <row r="1206" spans="2:51" s="15" customFormat="1" ht="11.25">
      <c r="B1206" s="215"/>
      <c r="C1206" s="216"/>
      <c r="D1206" s="195" t="s">
        <v>158</v>
      </c>
      <c r="E1206" s="217" t="s">
        <v>21</v>
      </c>
      <c r="F1206" s="218" t="s">
        <v>161</v>
      </c>
      <c r="G1206" s="216"/>
      <c r="H1206" s="219">
        <v>236.85600000000002</v>
      </c>
      <c r="I1206" s="220"/>
      <c r="J1206" s="216"/>
      <c r="K1206" s="216"/>
      <c r="L1206" s="221"/>
      <c r="M1206" s="222"/>
      <c r="N1206" s="223"/>
      <c r="O1206" s="223"/>
      <c r="P1206" s="223"/>
      <c r="Q1206" s="223"/>
      <c r="R1206" s="223"/>
      <c r="S1206" s="223"/>
      <c r="T1206" s="224"/>
      <c r="AT1206" s="225" t="s">
        <v>158</v>
      </c>
      <c r="AU1206" s="225" t="s">
        <v>85</v>
      </c>
      <c r="AV1206" s="15" t="s">
        <v>154</v>
      </c>
      <c r="AW1206" s="15" t="s">
        <v>36</v>
      </c>
      <c r="AX1206" s="15" t="s">
        <v>83</v>
      </c>
      <c r="AY1206" s="225" t="s">
        <v>147</v>
      </c>
    </row>
    <row r="1207" spans="1:65" s="2" customFormat="1" ht="24.2" customHeight="1">
      <c r="A1207" s="36"/>
      <c r="B1207" s="37"/>
      <c r="C1207" s="175" t="s">
        <v>1415</v>
      </c>
      <c r="D1207" s="175" t="s">
        <v>149</v>
      </c>
      <c r="E1207" s="176" t="s">
        <v>1416</v>
      </c>
      <c r="F1207" s="177" t="s">
        <v>1417</v>
      </c>
      <c r="G1207" s="178" t="s">
        <v>152</v>
      </c>
      <c r="H1207" s="179">
        <v>236.856</v>
      </c>
      <c r="I1207" s="180"/>
      <c r="J1207" s="181">
        <f>ROUND(I1207*H1207,2)</f>
        <v>0</v>
      </c>
      <c r="K1207" s="177" t="s">
        <v>153</v>
      </c>
      <c r="L1207" s="41"/>
      <c r="M1207" s="182" t="s">
        <v>21</v>
      </c>
      <c r="N1207" s="183" t="s">
        <v>46</v>
      </c>
      <c r="O1207" s="66"/>
      <c r="P1207" s="184">
        <f>O1207*H1207</f>
        <v>0</v>
      </c>
      <c r="Q1207" s="184">
        <v>0.0001</v>
      </c>
      <c r="R1207" s="184">
        <f>Q1207*H1207</f>
        <v>0.0236856</v>
      </c>
      <c r="S1207" s="184">
        <v>0</v>
      </c>
      <c r="T1207" s="185">
        <f>S1207*H1207</f>
        <v>0</v>
      </c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R1207" s="186" t="s">
        <v>272</v>
      </c>
      <c r="AT1207" s="186" t="s">
        <v>149</v>
      </c>
      <c r="AU1207" s="186" t="s">
        <v>85</v>
      </c>
      <c r="AY1207" s="19" t="s">
        <v>147</v>
      </c>
      <c r="BE1207" s="187">
        <f>IF(N1207="základní",J1207,0)</f>
        <v>0</v>
      </c>
      <c r="BF1207" s="187">
        <f>IF(N1207="snížená",J1207,0)</f>
        <v>0</v>
      </c>
      <c r="BG1207" s="187">
        <f>IF(N1207="zákl. přenesená",J1207,0)</f>
        <v>0</v>
      </c>
      <c r="BH1207" s="187">
        <f>IF(N1207="sníž. přenesená",J1207,0)</f>
        <v>0</v>
      </c>
      <c r="BI1207" s="187">
        <f>IF(N1207="nulová",J1207,0)</f>
        <v>0</v>
      </c>
      <c r="BJ1207" s="19" t="s">
        <v>83</v>
      </c>
      <c r="BK1207" s="187">
        <f>ROUND(I1207*H1207,2)</f>
        <v>0</v>
      </c>
      <c r="BL1207" s="19" t="s">
        <v>272</v>
      </c>
      <c r="BM1207" s="186" t="s">
        <v>1418</v>
      </c>
    </row>
    <row r="1208" spans="1:47" s="2" customFormat="1" ht="11.25">
      <c r="A1208" s="36"/>
      <c r="B1208" s="37"/>
      <c r="C1208" s="38"/>
      <c r="D1208" s="188" t="s">
        <v>156</v>
      </c>
      <c r="E1208" s="38"/>
      <c r="F1208" s="189" t="s">
        <v>1419</v>
      </c>
      <c r="G1208" s="38"/>
      <c r="H1208" s="38"/>
      <c r="I1208" s="190"/>
      <c r="J1208" s="38"/>
      <c r="K1208" s="38"/>
      <c r="L1208" s="41"/>
      <c r="M1208" s="191"/>
      <c r="N1208" s="192"/>
      <c r="O1208" s="66"/>
      <c r="P1208" s="66"/>
      <c r="Q1208" s="66"/>
      <c r="R1208" s="66"/>
      <c r="S1208" s="66"/>
      <c r="T1208" s="67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T1208" s="19" t="s">
        <v>156</v>
      </c>
      <c r="AU1208" s="19" t="s">
        <v>85</v>
      </c>
    </row>
    <row r="1209" spans="1:65" s="2" customFormat="1" ht="37.9" customHeight="1">
      <c r="A1209" s="36"/>
      <c r="B1209" s="37"/>
      <c r="C1209" s="175" t="s">
        <v>1420</v>
      </c>
      <c r="D1209" s="175" t="s">
        <v>149</v>
      </c>
      <c r="E1209" s="176" t="s">
        <v>1421</v>
      </c>
      <c r="F1209" s="177" t="s">
        <v>1422</v>
      </c>
      <c r="G1209" s="178" t="s">
        <v>222</v>
      </c>
      <c r="H1209" s="179">
        <v>2.914</v>
      </c>
      <c r="I1209" s="180"/>
      <c r="J1209" s="181">
        <f>ROUND(I1209*H1209,2)</f>
        <v>0</v>
      </c>
      <c r="K1209" s="177" t="s">
        <v>153</v>
      </c>
      <c r="L1209" s="41"/>
      <c r="M1209" s="182" t="s">
        <v>21</v>
      </c>
      <c r="N1209" s="183" t="s">
        <v>46</v>
      </c>
      <c r="O1209" s="66"/>
      <c r="P1209" s="184">
        <f>O1209*H1209</f>
        <v>0</v>
      </c>
      <c r="Q1209" s="184">
        <v>0</v>
      </c>
      <c r="R1209" s="184">
        <f>Q1209*H1209</f>
        <v>0</v>
      </c>
      <c r="S1209" s="184">
        <v>0</v>
      </c>
      <c r="T1209" s="185">
        <f>S1209*H1209</f>
        <v>0</v>
      </c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R1209" s="186" t="s">
        <v>272</v>
      </c>
      <c r="AT1209" s="186" t="s">
        <v>149</v>
      </c>
      <c r="AU1209" s="186" t="s">
        <v>85</v>
      </c>
      <c r="AY1209" s="19" t="s">
        <v>147</v>
      </c>
      <c r="BE1209" s="187">
        <f>IF(N1209="základní",J1209,0)</f>
        <v>0</v>
      </c>
      <c r="BF1209" s="187">
        <f>IF(N1209="snížená",J1209,0)</f>
        <v>0</v>
      </c>
      <c r="BG1209" s="187">
        <f>IF(N1209="zákl. přenesená",J1209,0)</f>
        <v>0</v>
      </c>
      <c r="BH1209" s="187">
        <f>IF(N1209="sníž. přenesená",J1209,0)</f>
        <v>0</v>
      </c>
      <c r="BI1209" s="187">
        <f>IF(N1209="nulová",J1209,0)</f>
        <v>0</v>
      </c>
      <c r="BJ1209" s="19" t="s">
        <v>83</v>
      </c>
      <c r="BK1209" s="187">
        <f>ROUND(I1209*H1209,2)</f>
        <v>0</v>
      </c>
      <c r="BL1209" s="19" t="s">
        <v>272</v>
      </c>
      <c r="BM1209" s="186" t="s">
        <v>1423</v>
      </c>
    </row>
    <row r="1210" spans="1:47" s="2" customFormat="1" ht="11.25">
      <c r="A1210" s="36"/>
      <c r="B1210" s="37"/>
      <c r="C1210" s="38"/>
      <c r="D1210" s="188" t="s">
        <v>156</v>
      </c>
      <c r="E1210" s="38"/>
      <c r="F1210" s="189" t="s">
        <v>1424</v>
      </c>
      <c r="G1210" s="38"/>
      <c r="H1210" s="38"/>
      <c r="I1210" s="190"/>
      <c r="J1210" s="38"/>
      <c r="K1210" s="38"/>
      <c r="L1210" s="41"/>
      <c r="M1210" s="191"/>
      <c r="N1210" s="192"/>
      <c r="O1210" s="66"/>
      <c r="P1210" s="66"/>
      <c r="Q1210" s="66"/>
      <c r="R1210" s="66"/>
      <c r="S1210" s="66"/>
      <c r="T1210" s="67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T1210" s="19" t="s">
        <v>156</v>
      </c>
      <c r="AU1210" s="19" t="s">
        <v>85</v>
      </c>
    </row>
    <row r="1211" spans="2:63" s="12" customFormat="1" ht="22.9" customHeight="1">
      <c r="B1211" s="159"/>
      <c r="C1211" s="160"/>
      <c r="D1211" s="161" t="s">
        <v>74</v>
      </c>
      <c r="E1211" s="173" t="s">
        <v>1425</v>
      </c>
      <c r="F1211" s="173" t="s">
        <v>1426</v>
      </c>
      <c r="G1211" s="160"/>
      <c r="H1211" s="160"/>
      <c r="I1211" s="163"/>
      <c r="J1211" s="174">
        <f>BK1211</f>
        <v>0</v>
      </c>
      <c r="K1211" s="160"/>
      <c r="L1211" s="165"/>
      <c r="M1211" s="166"/>
      <c r="N1211" s="167"/>
      <c r="O1211" s="167"/>
      <c r="P1211" s="168">
        <f>SUM(P1212:P1238)</f>
        <v>0</v>
      </c>
      <c r="Q1211" s="167"/>
      <c r="R1211" s="168">
        <f>SUM(R1212:R1238)</f>
        <v>0.2028124</v>
      </c>
      <c r="S1211" s="167"/>
      <c r="T1211" s="169">
        <f>SUM(T1212:T1238)</f>
        <v>0.0659493</v>
      </c>
      <c r="AR1211" s="170" t="s">
        <v>85</v>
      </c>
      <c r="AT1211" s="171" t="s">
        <v>74</v>
      </c>
      <c r="AU1211" s="171" t="s">
        <v>83</v>
      </c>
      <c r="AY1211" s="170" t="s">
        <v>147</v>
      </c>
      <c r="BK1211" s="172">
        <f>SUM(BK1212:BK1238)</f>
        <v>0</v>
      </c>
    </row>
    <row r="1212" spans="1:65" s="2" customFormat="1" ht="16.5" customHeight="1">
      <c r="A1212" s="36"/>
      <c r="B1212" s="37"/>
      <c r="C1212" s="175" t="s">
        <v>1427</v>
      </c>
      <c r="D1212" s="175" t="s">
        <v>149</v>
      </c>
      <c r="E1212" s="176" t="s">
        <v>1428</v>
      </c>
      <c r="F1212" s="177" t="s">
        <v>1429</v>
      </c>
      <c r="G1212" s="178" t="s">
        <v>346</v>
      </c>
      <c r="H1212" s="179">
        <v>9.79</v>
      </c>
      <c r="I1212" s="180"/>
      <c r="J1212" s="181">
        <f>ROUND(I1212*H1212,2)</f>
        <v>0</v>
      </c>
      <c r="K1212" s="177" t="s">
        <v>153</v>
      </c>
      <c r="L1212" s="41"/>
      <c r="M1212" s="182" t="s">
        <v>21</v>
      </c>
      <c r="N1212" s="183" t="s">
        <v>46</v>
      </c>
      <c r="O1212" s="66"/>
      <c r="P1212" s="184">
        <f>O1212*H1212</f>
        <v>0</v>
      </c>
      <c r="Q1212" s="184">
        <v>0</v>
      </c>
      <c r="R1212" s="184">
        <f>Q1212*H1212</f>
        <v>0</v>
      </c>
      <c r="S1212" s="184">
        <v>0.00167</v>
      </c>
      <c r="T1212" s="185">
        <f>S1212*H1212</f>
        <v>0.0163493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86" t="s">
        <v>272</v>
      </c>
      <c r="AT1212" s="186" t="s">
        <v>149</v>
      </c>
      <c r="AU1212" s="186" t="s">
        <v>85</v>
      </c>
      <c r="AY1212" s="19" t="s">
        <v>147</v>
      </c>
      <c r="BE1212" s="187">
        <f>IF(N1212="základní",J1212,0)</f>
        <v>0</v>
      </c>
      <c r="BF1212" s="187">
        <f>IF(N1212="snížená",J1212,0)</f>
        <v>0</v>
      </c>
      <c r="BG1212" s="187">
        <f>IF(N1212="zákl. přenesená",J1212,0)</f>
        <v>0</v>
      </c>
      <c r="BH1212" s="187">
        <f>IF(N1212="sníž. přenesená",J1212,0)</f>
        <v>0</v>
      </c>
      <c r="BI1212" s="187">
        <f>IF(N1212="nulová",J1212,0)</f>
        <v>0</v>
      </c>
      <c r="BJ1212" s="19" t="s">
        <v>83</v>
      </c>
      <c r="BK1212" s="187">
        <f>ROUND(I1212*H1212,2)</f>
        <v>0</v>
      </c>
      <c r="BL1212" s="19" t="s">
        <v>272</v>
      </c>
      <c r="BM1212" s="186" t="s">
        <v>1430</v>
      </c>
    </row>
    <row r="1213" spans="1:47" s="2" customFormat="1" ht="11.25">
      <c r="A1213" s="36"/>
      <c r="B1213" s="37"/>
      <c r="C1213" s="38"/>
      <c r="D1213" s="188" t="s">
        <v>156</v>
      </c>
      <c r="E1213" s="38"/>
      <c r="F1213" s="189" t="s">
        <v>1431</v>
      </c>
      <c r="G1213" s="38"/>
      <c r="H1213" s="38"/>
      <c r="I1213" s="190"/>
      <c r="J1213" s="38"/>
      <c r="K1213" s="38"/>
      <c r="L1213" s="41"/>
      <c r="M1213" s="191"/>
      <c r="N1213" s="192"/>
      <c r="O1213" s="66"/>
      <c r="P1213" s="66"/>
      <c r="Q1213" s="66"/>
      <c r="R1213" s="66"/>
      <c r="S1213" s="66"/>
      <c r="T1213" s="67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T1213" s="19" t="s">
        <v>156</v>
      </c>
      <c r="AU1213" s="19" t="s">
        <v>85</v>
      </c>
    </row>
    <row r="1214" spans="2:51" s="13" customFormat="1" ht="11.25">
      <c r="B1214" s="193"/>
      <c r="C1214" s="194"/>
      <c r="D1214" s="195" t="s">
        <v>158</v>
      </c>
      <c r="E1214" s="196" t="s">
        <v>21</v>
      </c>
      <c r="F1214" s="197" t="s">
        <v>159</v>
      </c>
      <c r="G1214" s="194"/>
      <c r="H1214" s="196" t="s">
        <v>21</v>
      </c>
      <c r="I1214" s="198"/>
      <c r="J1214" s="194"/>
      <c r="K1214" s="194"/>
      <c r="L1214" s="199"/>
      <c r="M1214" s="200"/>
      <c r="N1214" s="201"/>
      <c r="O1214" s="201"/>
      <c r="P1214" s="201"/>
      <c r="Q1214" s="201"/>
      <c r="R1214" s="201"/>
      <c r="S1214" s="201"/>
      <c r="T1214" s="202"/>
      <c r="AT1214" s="203" t="s">
        <v>158</v>
      </c>
      <c r="AU1214" s="203" t="s">
        <v>85</v>
      </c>
      <c r="AV1214" s="13" t="s">
        <v>83</v>
      </c>
      <c r="AW1214" s="13" t="s">
        <v>36</v>
      </c>
      <c r="AX1214" s="13" t="s">
        <v>75</v>
      </c>
      <c r="AY1214" s="203" t="s">
        <v>147</v>
      </c>
    </row>
    <row r="1215" spans="2:51" s="14" customFormat="1" ht="11.25">
      <c r="B1215" s="204"/>
      <c r="C1215" s="205"/>
      <c r="D1215" s="195" t="s">
        <v>158</v>
      </c>
      <c r="E1215" s="206" t="s">
        <v>21</v>
      </c>
      <c r="F1215" s="207" t="s">
        <v>1432</v>
      </c>
      <c r="G1215" s="205"/>
      <c r="H1215" s="208">
        <v>9.79</v>
      </c>
      <c r="I1215" s="209"/>
      <c r="J1215" s="205"/>
      <c r="K1215" s="205"/>
      <c r="L1215" s="210"/>
      <c r="M1215" s="211"/>
      <c r="N1215" s="212"/>
      <c r="O1215" s="212"/>
      <c r="P1215" s="212"/>
      <c r="Q1215" s="212"/>
      <c r="R1215" s="212"/>
      <c r="S1215" s="212"/>
      <c r="T1215" s="213"/>
      <c r="AT1215" s="214" t="s">
        <v>158</v>
      </c>
      <c r="AU1215" s="214" t="s">
        <v>85</v>
      </c>
      <c r="AV1215" s="14" t="s">
        <v>85</v>
      </c>
      <c r="AW1215" s="14" t="s">
        <v>36</v>
      </c>
      <c r="AX1215" s="14" t="s">
        <v>75</v>
      </c>
      <c r="AY1215" s="214" t="s">
        <v>147</v>
      </c>
    </row>
    <row r="1216" spans="2:51" s="15" customFormat="1" ht="11.25">
      <c r="B1216" s="215"/>
      <c r="C1216" s="216"/>
      <c r="D1216" s="195" t="s">
        <v>158</v>
      </c>
      <c r="E1216" s="217" t="s">
        <v>21</v>
      </c>
      <c r="F1216" s="218" t="s">
        <v>161</v>
      </c>
      <c r="G1216" s="216"/>
      <c r="H1216" s="219">
        <v>9.79</v>
      </c>
      <c r="I1216" s="220"/>
      <c r="J1216" s="216"/>
      <c r="K1216" s="216"/>
      <c r="L1216" s="221"/>
      <c r="M1216" s="222"/>
      <c r="N1216" s="223"/>
      <c r="O1216" s="223"/>
      <c r="P1216" s="223"/>
      <c r="Q1216" s="223"/>
      <c r="R1216" s="223"/>
      <c r="S1216" s="223"/>
      <c r="T1216" s="224"/>
      <c r="AT1216" s="225" t="s">
        <v>158</v>
      </c>
      <c r="AU1216" s="225" t="s">
        <v>85</v>
      </c>
      <c r="AV1216" s="15" t="s">
        <v>154</v>
      </c>
      <c r="AW1216" s="15" t="s">
        <v>36</v>
      </c>
      <c r="AX1216" s="15" t="s">
        <v>83</v>
      </c>
      <c r="AY1216" s="225" t="s">
        <v>147</v>
      </c>
    </row>
    <row r="1217" spans="1:65" s="2" customFormat="1" ht="16.5" customHeight="1">
      <c r="A1217" s="36"/>
      <c r="B1217" s="37"/>
      <c r="C1217" s="175" t="s">
        <v>1433</v>
      </c>
      <c r="D1217" s="175" t="s">
        <v>149</v>
      </c>
      <c r="E1217" s="176" t="s">
        <v>1434</v>
      </c>
      <c r="F1217" s="177" t="s">
        <v>1435</v>
      </c>
      <c r="G1217" s="178" t="s">
        <v>346</v>
      </c>
      <c r="H1217" s="179">
        <v>11.5</v>
      </c>
      <c r="I1217" s="180"/>
      <c r="J1217" s="181">
        <f>ROUND(I1217*H1217,2)</f>
        <v>0</v>
      </c>
      <c r="K1217" s="177" t="s">
        <v>153</v>
      </c>
      <c r="L1217" s="41"/>
      <c r="M1217" s="182" t="s">
        <v>21</v>
      </c>
      <c r="N1217" s="183" t="s">
        <v>46</v>
      </c>
      <c r="O1217" s="66"/>
      <c r="P1217" s="184">
        <f>O1217*H1217</f>
        <v>0</v>
      </c>
      <c r="Q1217" s="184">
        <v>0</v>
      </c>
      <c r="R1217" s="184">
        <f>Q1217*H1217</f>
        <v>0</v>
      </c>
      <c r="S1217" s="184">
        <v>0.0026</v>
      </c>
      <c r="T1217" s="185">
        <f>S1217*H1217</f>
        <v>0.0299</v>
      </c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R1217" s="186" t="s">
        <v>272</v>
      </c>
      <c r="AT1217" s="186" t="s">
        <v>149</v>
      </c>
      <c r="AU1217" s="186" t="s">
        <v>85</v>
      </c>
      <c r="AY1217" s="19" t="s">
        <v>147</v>
      </c>
      <c r="BE1217" s="187">
        <f>IF(N1217="základní",J1217,0)</f>
        <v>0</v>
      </c>
      <c r="BF1217" s="187">
        <f>IF(N1217="snížená",J1217,0)</f>
        <v>0</v>
      </c>
      <c r="BG1217" s="187">
        <f>IF(N1217="zákl. přenesená",J1217,0)</f>
        <v>0</v>
      </c>
      <c r="BH1217" s="187">
        <f>IF(N1217="sníž. přenesená",J1217,0)</f>
        <v>0</v>
      </c>
      <c r="BI1217" s="187">
        <f>IF(N1217="nulová",J1217,0)</f>
        <v>0</v>
      </c>
      <c r="BJ1217" s="19" t="s">
        <v>83</v>
      </c>
      <c r="BK1217" s="187">
        <f>ROUND(I1217*H1217,2)</f>
        <v>0</v>
      </c>
      <c r="BL1217" s="19" t="s">
        <v>272</v>
      </c>
      <c r="BM1217" s="186" t="s">
        <v>1436</v>
      </c>
    </row>
    <row r="1218" spans="1:47" s="2" customFormat="1" ht="11.25">
      <c r="A1218" s="36"/>
      <c r="B1218" s="37"/>
      <c r="C1218" s="38"/>
      <c r="D1218" s="188" t="s">
        <v>156</v>
      </c>
      <c r="E1218" s="38"/>
      <c r="F1218" s="189" t="s">
        <v>1437</v>
      </c>
      <c r="G1218" s="38"/>
      <c r="H1218" s="38"/>
      <c r="I1218" s="190"/>
      <c r="J1218" s="38"/>
      <c r="K1218" s="38"/>
      <c r="L1218" s="41"/>
      <c r="M1218" s="191"/>
      <c r="N1218" s="192"/>
      <c r="O1218" s="66"/>
      <c r="P1218" s="66"/>
      <c r="Q1218" s="66"/>
      <c r="R1218" s="66"/>
      <c r="S1218" s="66"/>
      <c r="T1218" s="67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T1218" s="19" t="s">
        <v>156</v>
      </c>
      <c r="AU1218" s="19" t="s">
        <v>85</v>
      </c>
    </row>
    <row r="1219" spans="2:51" s="13" customFormat="1" ht="11.25">
      <c r="B1219" s="193"/>
      <c r="C1219" s="194"/>
      <c r="D1219" s="195" t="s">
        <v>158</v>
      </c>
      <c r="E1219" s="196" t="s">
        <v>21</v>
      </c>
      <c r="F1219" s="197" t="s">
        <v>1438</v>
      </c>
      <c r="G1219" s="194"/>
      <c r="H1219" s="196" t="s">
        <v>21</v>
      </c>
      <c r="I1219" s="198"/>
      <c r="J1219" s="194"/>
      <c r="K1219" s="194"/>
      <c r="L1219" s="199"/>
      <c r="M1219" s="200"/>
      <c r="N1219" s="201"/>
      <c r="O1219" s="201"/>
      <c r="P1219" s="201"/>
      <c r="Q1219" s="201"/>
      <c r="R1219" s="201"/>
      <c r="S1219" s="201"/>
      <c r="T1219" s="202"/>
      <c r="AT1219" s="203" t="s">
        <v>158</v>
      </c>
      <c r="AU1219" s="203" t="s">
        <v>85</v>
      </c>
      <c r="AV1219" s="13" t="s">
        <v>83</v>
      </c>
      <c r="AW1219" s="13" t="s">
        <v>36</v>
      </c>
      <c r="AX1219" s="13" t="s">
        <v>75</v>
      </c>
      <c r="AY1219" s="203" t="s">
        <v>147</v>
      </c>
    </row>
    <row r="1220" spans="2:51" s="14" customFormat="1" ht="11.25">
      <c r="B1220" s="204"/>
      <c r="C1220" s="205"/>
      <c r="D1220" s="195" t="s">
        <v>158</v>
      </c>
      <c r="E1220" s="206" t="s">
        <v>21</v>
      </c>
      <c r="F1220" s="207" t="s">
        <v>1439</v>
      </c>
      <c r="G1220" s="205"/>
      <c r="H1220" s="208">
        <v>11.5</v>
      </c>
      <c r="I1220" s="209"/>
      <c r="J1220" s="205"/>
      <c r="K1220" s="205"/>
      <c r="L1220" s="210"/>
      <c r="M1220" s="211"/>
      <c r="N1220" s="212"/>
      <c r="O1220" s="212"/>
      <c r="P1220" s="212"/>
      <c r="Q1220" s="212"/>
      <c r="R1220" s="212"/>
      <c r="S1220" s="212"/>
      <c r="T1220" s="213"/>
      <c r="AT1220" s="214" t="s">
        <v>158</v>
      </c>
      <c r="AU1220" s="214" t="s">
        <v>85</v>
      </c>
      <c r="AV1220" s="14" t="s">
        <v>85</v>
      </c>
      <c r="AW1220" s="14" t="s">
        <v>36</v>
      </c>
      <c r="AX1220" s="14" t="s">
        <v>75</v>
      </c>
      <c r="AY1220" s="214" t="s">
        <v>147</v>
      </c>
    </row>
    <row r="1221" spans="2:51" s="15" customFormat="1" ht="11.25">
      <c r="B1221" s="215"/>
      <c r="C1221" s="216"/>
      <c r="D1221" s="195" t="s">
        <v>158</v>
      </c>
      <c r="E1221" s="217" t="s">
        <v>21</v>
      </c>
      <c r="F1221" s="218" t="s">
        <v>161</v>
      </c>
      <c r="G1221" s="216"/>
      <c r="H1221" s="219">
        <v>11.5</v>
      </c>
      <c r="I1221" s="220"/>
      <c r="J1221" s="216"/>
      <c r="K1221" s="216"/>
      <c r="L1221" s="221"/>
      <c r="M1221" s="222"/>
      <c r="N1221" s="223"/>
      <c r="O1221" s="223"/>
      <c r="P1221" s="223"/>
      <c r="Q1221" s="223"/>
      <c r="R1221" s="223"/>
      <c r="S1221" s="223"/>
      <c r="T1221" s="224"/>
      <c r="AT1221" s="225" t="s">
        <v>158</v>
      </c>
      <c r="AU1221" s="225" t="s">
        <v>85</v>
      </c>
      <c r="AV1221" s="15" t="s">
        <v>154</v>
      </c>
      <c r="AW1221" s="15" t="s">
        <v>36</v>
      </c>
      <c r="AX1221" s="15" t="s">
        <v>83</v>
      </c>
      <c r="AY1221" s="225" t="s">
        <v>147</v>
      </c>
    </row>
    <row r="1222" spans="1:65" s="2" customFormat="1" ht="16.5" customHeight="1">
      <c r="A1222" s="36"/>
      <c r="B1222" s="37"/>
      <c r="C1222" s="175" t="s">
        <v>1440</v>
      </c>
      <c r="D1222" s="175" t="s">
        <v>149</v>
      </c>
      <c r="E1222" s="176" t="s">
        <v>1441</v>
      </c>
      <c r="F1222" s="177" t="s">
        <v>1442</v>
      </c>
      <c r="G1222" s="178" t="s">
        <v>346</v>
      </c>
      <c r="H1222" s="179">
        <v>5</v>
      </c>
      <c r="I1222" s="180"/>
      <c r="J1222" s="181">
        <f>ROUND(I1222*H1222,2)</f>
        <v>0</v>
      </c>
      <c r="K1222" s="177" t="s">
        <v>153</v>
      </c>
      <c r="L1222" s="41"/>
      <c r="M1222" s="182" t="s">
        <v>21</v>
      </c>
      <c r="N1222" s="183" t="s">
        <v>46</v>
      </c>
      <c r="O1222" s="66"/>
      <c r="P1222" s="184">
        <f>O1222*H1222</f>
        <v>0</v>
      </c>
      <c r="Q1222" s="184">
        <v>0</v>
      </c>
      <c r="R1222" s="184">
        <f>Q1222*H1222</f>
        <v>0</v>
      </c>
      <c r="S1222" s="184">
        <v>0.00394</v>
      </c>
      <c r="T1222" s="185">
        <f>S1222*H1222</f>
        <v>0.0197</v>
      </c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R1222" s="186" t="s">
        <v>272</v>
      </c>
      <c r="AT1222" s="186" t="s">
        <v>149</v>
      </c>
      <c r="AU1222" s="186" t="s">
        <v>85</v>
      </c>
      <c r="AY1222" s="19" t="s">
        <v>147</v>
      </c>
      <c r="BE1222" s="187">
        <f>IF(N1222="základní",J1222,0)</f>
        <v>0</v>
      </c>
      <c r="BF1222" s="187">
        <f>IF(N1222="snížená",J1222,0)</f>
        <v>0</v>
      </c>
      <c r="BG1222" s="187">
        <f>IF(N1222="zákl. přenesená",J1222,0)</f>
        <v>0</v>
      </c>
      <c r="BH1222" s="187">
        <f>IF(N1222="sníž. přenesená",J1222,0)</f>
        <v>0</v>
      </c>
      <c r="BI1222" s="187">
        <f>IF(N1222="nulová",J1222,0)</f>
        <v>0</v>
      </c>
      <c r="BJ1222" s="19" t="s">
        <v>83</v>
      </c>
      <c r="BK1222" s="187">
        <f>ROUND(I1222*H1222,2)</f>
        <v>0</v>
      </c>
      <c r="BL1222" s="19" t="s">
        <v>272</v>
      </c>
      <c r="BM1222" s="186" t="s">
        <v>1443</v>
      </c>
    </row>
    <row r="1223" spans="1:47" s="2" customFormat="1" ht="11.25">
      <c r="A1223" s="36"/>
      <c r="B1223" s="37"/>
      <c r="C1223" s="38"/>
      <c r="D1223" s="188" t="s">
        <v>156</v>
      </c>
      <c r="E1223" s="38"/>
      <c r="F1223" s="189" t="s">
        <v>1444</v>
      </c>
      <c r="G1223" s="38"/>
      <c r="H1223" s="38"/>
      <c r="I1223" s="190"/>
      <c r="J1223" s="38"/>
      <c r="K1223" s="38"/>
      <c r="L1223" s="41"/>
      <c r="M1223" s="191"/>
      <c r="N1223" s="192"/>
      <c r="O1223" s="66"/>
      <c r="P1223" s="66"/>
      <c r="Q1223" s="66"/>
      <c r="R1223" s="66"/>
      <c r="S1223" s="66"/>
      <c r="T1223" s="67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T1223" s="19" t="s">
        <v>156</v>
      </c>
      <c r="AU1223" s="19" t="s">
        <v>85</v>
      </c>
    </row>
    <row r="1224" spans="2:51" s="13" customFormat="1" ht="11.25">
      <c r="B1224" s="193"/>
      <c r="C1224" s="194"/>
      <c r="D1224" s="195" t="s">
        <v>158</v>
      </c>
      <c r="E1224" s="196" t="s">
        <v>21</v>
      </c>
      <c r="F1224" s="197" t="s">
        <v>1438</v>
      </c>
      <c r="G1224" s="194"/>
      <c r="H1224" s="196" t="s">
        <v>21</v>
      </c>
      <c r="I1224" s="198"/>
      <c r="J1224" s="194"/>
      <c r="K1224" s="194"/>
      <c r="L1224" s="199"/>
      <c r="M1224" s="200"/>
      <c r="N1224" s="201"/>
      <c r="O1224" s="201"/>
      <c r="P1224" s="201"/>
      <c r="Q1224" s="201"/>
      <c r="R1224" s="201"/>
      <c r="S1224" s="201"/>
      <c r="T1224" s="202"/>
      <c r="AT1224" s="203" t="s">
        <v>158</v>
      </c>
      <c r="AU1224" s="203" t="s">
        <v>85</v>
      </c>
      <c r="AV1224" s="13" t="s">
        <v>83</v>
      </c>
      <c r="AW1224" s="13" t="s">
        <v>36</v>
      </c>
      <c r="AX1224" s="13" t="s">
        <v>75</v>
      </c>
      <c r="AY1224" s="203" t="s">
        <v>147</v>
      </c>
    </row>
    <row r="1225" spans="2:51" s="14" customFormat="1" ht="11.25">
      <c r="B1225" s="204"/>
      <c r="C1225" s="205"/>
      <c r="D1225" s="195" t="s">
        <v>158</v>
      </c>
      <c r="E1225" s="206" t="s">
        <v>21</v>
      </c>
      <c r="F1225" s="207" t="s">
        <v>1445</v>
      </c>
      <c r="G1225" s="205"/>
      <c r="H1225" s="208">
        <v>5</v>
      </c>
      <c r="I1225" s="209"/>
      <c r="J1225" s="205"/>
      <c r="K1225" s="205"/>
      <c r="L1225" s="210"/>
      <c r="M1225" s="211"/>
      <c r="N1225" s="212"/>
      <c r="O1225" s="212"/>
      <c r="P1225" s="212"/>
      <c r="Q1225" s="212"/>
      <c r="R1225" s="212"/>
      <c r="S1225" s="212"/>
      <c r="T1225" s="213"/>
      <c r="AT1225" s="214" t="s">
        <v>158</v>
      </c>
      <c r="AU1225" s="214" t="s">
        <v>85</v>
      </c>
      <c r="AV1225" s="14" t="s">
        <v>85</v>
      </c>
      <c r="AW1225" s="14" t="s">
        <v>36</v>
      </c>
      <c r="AX1225" s="14" t="s">
        <v>75</v>
      </c>
      <c r="AY1225" s="214" t="s">
        <v>147</v>
      </c>
    </row>
    <row r="1226" spans="2:51" s="15" customFormat="1" ht="11.25">
      <c r="B1226" s="215"/>
      <c r="C1226" s="216"/>
      <c r="D1226" s="195" t="s">
        <v>158</v>
      </c>
      <c r="E1226" s="217" t="s">
        <v>21</v>
      </c>
      <c r="F1226" s="218" t="s">
        <v>161</v>
      </c>
      <c r="G1226" s="216"/>
      <c r="H1226" s="219">
        <v>5</v>
      </c>
      <c r="I1226" s="220"/>
      <c r="J1226" s="216"/>
      <c r="K1226" s="216"/>
      <c r="L1226" s="221"/>
      <c r="M1226" s="222"/>
      <c r="N1226" s="223"/>
      <c r="O1226" s="223"/>
      <c r="P1226" s="223"/>
      <c r="Q1226" s="223"/>
      <c r="R1226" s="223"/>
      <c r="S1226" s="223"/>
      <c r="T1226" s="224"/>
      <c r="AT1226" s="225" t="s">
        <v>158</v>
      </c>
      <c r="AU1226" s="225" t="s">
        <v>85</v>
      </c>
      <c r="AV1226" s="15" t="s">
        <v>154</v>
      </c>
      <c r="AW1226" s="15" t="s">
        <v>36</v>
      </c>
      <c r="AX1226" s="15" t="s">
        <v>83</v>
      </c>
      <c r="AY1226" s="225" t="s">
        <v>147</v>
      </c>
    </row>
    <row r="1227" spans="1:65" s="2" customFormat="1" ht="24.2" customHeight="1">
      <c r="A1227" s="36"/>
      <c r="B1227" s="37"/>
      <c r="C1227" s="175" t="s">
        <v>1446</v>
      </c>
      <c r="D1227" s="175" t="s">
        <v>149</v>
      </c>
      <c r="E1227" s="176" t="s">
        <v>1447</v>
      </c>
      <c r="F1227" s="177" t="s">
        <v>1448</v>
      </c>
      <c r="G1227" s="178" t="s">
        <v>152</v>
      </c>
      <c r="H1227" s="179">
        <v>24.28</v>
      </c>
      <c r="I1227" s="180"/>
      <c r="J1227" s="181">
        <f>ROUND(I1227*H1227,2)</f>
        <v>0</v>
      </c>
      <c r="K1227" s="177" t="s">
        <v>153</v>
      </c>
      <c r="L1227" s="41"/>
      <c r="M1227" s="182" t="s">
        <v>21</v>
      </c>
      <c r="N1227" s="183" t="s">
        <v>46</v>
      </c>
      <c r="O1227" s="66"/>
      <c r="P1227" s="184">
        <f>O1227*H1227</f>
        <v>0</v>
      </c>
      <c r="Q1227" s="184">
        <v>0.00783</v>
      </c>
      <c r="R1227" s="184">
        <f>Q1227*H1227</f>
        <v>0.19011240000000001</v>
      </c>
      <c r="S1227" s="184">
        <v>0</v>
      </c>
      <c r="T1227" s="185">
        <f>S1227*H1227</f>
        <v>0</v>
      </c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R1227" s="186" t="s">
        <v>272</v>
      </c>
      <c r="AT1227" s="186" t="s">
        <v>149</v>
      </c>
      <c r="AU1227" s="186" t="s">
        <v>85</v>
      </c>
      <c r="AY1227" s="19" t="s">
        <v>147</v>
      </c>
      <c r="BE1227" s="187">
        <f>IF(N1227="základní",J1227,0)</f>
        <v>0</v>
      </c>
      <c r="BF1227" s="187">
        <f>IF(N1227="snížená",J1227,0)</f>
        <v>0</v>
      </c>
      <c r="BG1227" s="187">
        <f>IF(N1227="zákl. přenesená",J1227,0)</f>
        <v>0</v>
      </c>
      <c r="BH1227" s="187">
        <f>IF(N1227="sníž. přenesená",J1227,0)</f>
        <v>0</v>
      </c>
      <c r="BI1227" s="187">
        <f>IF(N1227="nulová",J1227,0)</f>
        <v>0</v>
      </c>
      <c r="BJ1227" s="19" t="s">
        <v>83</v>
      </c>
      <c r="BK1227" s="187">
        <f>ROUND(I1227*H1227,2)</f>
        <v>0</v>
      </c>
      <c r="BL1227" s="19" t="s">
        <v>272</v>
      </c>
      <c r="BM1227" s="186" t="s">
        <v>1449</v>
      </c>
    </row>
    <row r="1228" spans="1:47" s="2" customFormat="1" ht="11.25">
      <c r="A1228" s="36"/>
      <c r="B1228" s="37"/>
      <c r="C1228" s="38"/>
      <c r="D1228" s="188" t="s">
        <v>156</v>
      </c>
      <c r="E1228" s="38"/>
      <c r="F1228" s="189" t="s">
        <v>1450</v>
      </c>
      <c r="G1228" s="38"/>
      <c r="H1228" s="38"/>
      <c r="I1228" s="190"/>
      <c r="J1228" s="38"/>
      <c r="K1228" s="38"/>
      <c r="L1228" s="41"/>
      <c r="M1228" s="191"/>
      <c r="N1228" s="192"/>
      <c r="O1228" s="66"/>
      <c r="P1228" s="66"/>
      <c r="Q1228" s="66"/>
      <c r="R1228" s="66"/>
      <c r="S1228" s="66"/>
      <c r="T1228" s="67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T1228" s="19" t="s">
        <v>156</v>
      </c>
      <c r="AU1228" s="19" t="s">
        <v>85</v>
      </c>
    </row>
    <row r="1229" spans="2:51" s="13" customFormat="1" ht="11.25">
      <c r="B1229" s="193"/>
      <c r="C1229" s="194"/>
      <c r="D1229" s="195" t="s">
        <v>158</v>
      </c>
      <c r="E1229" s="196" t="s">
        <v>21</v>
      </c>
      <c r="F1229" s="197" t="s">
        <v>1221</v>
      </c>
      <c r="G1229" s="194"/>
      <c r="H1229" s="196" t="s">
        <v>21</v>
      </c>
      <c r="I1229" s="198"/>
      <c r="J1229" s="194"/>
      <c r="K1229" s="194"/>
      <c r="L1229" s="199"/>
      <c r="M1229" s="200"/>
      <c r="N1229" s="201"/>
      <c r="O1229" s="201"/>
      <c r="P1229" s="201"/>
      <c r="Q1229" s="201"/>
      <c r="R1229" s="201"/>
      <c r="S1229" s="201"/>
      <c r="T1229" s="202"/>
      <c r="AT1229" s="203" t="s">
        <v>158</v>
      </c>
      <c r="AU1229" s="203" t="s">
        <v>85</v>
      </c>
      <c r="AV1229" s="13" t="s">
        <v>83</v>
      </c>
      <c r="AW1229" s="13" t="s">
        <v>36</v>
      </c>
      <c r="AX1229" s="13" t="s">
        <v>75</v>
      </c>
      <c r="AY1229" s="203" t="s">
        <v>147</v>
      </c>
    </row>
    <row r="1230" spans="2:51" s="14" customFormat="1" ht="11.25">
      <c r="B1230" s="204"/>
      <c r="C1230" s="205"/>
      <c r="D1230" s="195" t="s">
        <v>158</v>
      </c>
      <c r="E1230" s="206" t="s">
        <v>21</v>
      </c>
      <c r="F1230" s="207" t="s">
        <v>1451</v>
      </c>
      <c r="G1230" s="205"/>
      <c r="H1230" s="208">
        <v>24.28</v>
      </c>
      <c r="I1230" s="209"/>
      <c r="J1230" s="205"/>
      <c r="K1230" s="205"/>
      <c r="L1230" s="210"/>
      <c r="M1230" s="211"/>
      <c r="N1230" s="212"/>
      <c r="O1230" s="212"/>
      <c r="P1230" s="212"/>
      <c r="Q1230" s="212"/>
      <c r="R1230" s="212"/>
      <c r="S1230" s="212"/>
      <c r="T1230" s="213"/>
      <c r="AT1230" s="214" t="s">
        <v>158</v>
      </c>
      <c r="AU1230" s="214" t="s">
        <v>85</v>
      </c>
      <c r="AV1230" s="14" t="s">
        <v>85</v>
      </c>
      <c r="AW1230" s="14" t="s">
        <v>36</v>
      </c>
      <c r="AX1230" s="14" t="s">
        <v>75</v>
      </c>
      <c r="AY1230" s="214" t="s">
        <v>147</v>
      </c>
    </row>
    <row r="1231" spans="2:51" s="15" customFormat="1" ht="11.25">
      <c r="B1231" s="215"/>
      <c r="C1231" s="216"/>
      <c r="D1231" s="195" t="s">
        <v>158</v>
      </c>
      <c r="E1231" s="217" t="s">
        <v>21</v>
      </c>
      <c r="F1231" s="218" t="s">
        <v>161</v>
      </c>
      <c r="G1231" s="216"/>
      <c r="H1231" s="219">
        <v>24.28</v>
      </c>
      <c r="I1231" s="220"/>
      <c r="J1231" s="216"/>
      <c r="K1231" s="216"/>
      <c r="L1231" s="221"/>
      <c r="M1231" s="222"/>
      <c r="N1231" s="223"/>
      <c r="O1231" s="223"/>
      <c r="P1231" s="223"/>
      <c r="Q1231" s="223"/>
      <c r="R1231" s="223"/>
      <c r="S1231" s="223"/>
      <c r="T1231" s="224"/>
      <c r="AT1231" s="225" t="s">
        <v>158</v>
      </c>
      <c r="AU1231" s="225" t="s">
        <v>85</v>
      </c>
      <c r="AV1231" s="15" t="s">
        <v>154</v>
      </c>
      <c r="AW1231" s="15" t="s">
        <v>36</v>
      </c>
      <c r="AX1231" s="15" t="s">
        <v>83</v>
      </c>
      <c r="AY1231" s="225" t="s">
        <v>147</v>
      </c>
    </row>
    <row r="1232" spans="1:65" s="2" customFormat="1" ht="16.5" customHeight="1">
      <c r="A1232" s="36"/>
      <c r="B1232" s="37"/>
      <c r="C1232" s="175" t="s">
        <v>1452</v>
      </c>
      <c r="D1232" s="175" t="s">
        <v>149</v>
      </c>
      <c r="E1232" s="176" t="s">
        <v>1453</v>
      </c>
      <c r="F1232" s="177" t="s">
        <v>1454</v>
      </c>
      <c r="G1232" s="178" t="s">
        <v>346</v>
      </c>
      <c r="H1232" s="179">
        <v>10</v>
      </c>
      <c r="I1232" s="180"/>
      <c r="J1232" s="181">
        <f>ROUND(I1232*H1232,2)</f>
        <v>0</v>
      </c>
      <c r="K1232" s="177" t="s">
        <v>153</v>
      </c>
      <c r="L1232" s="41"/>
      <c r="M1232" s="182" t="s">
        <v>21</v>
      </c>
      <c r="N1232" s="183" t="s">
        <v>46</v>
      </c>
      <c r="O1232" s="66"/>
      <c r="P1232" s="184">
        <f>O1232*H1232</f>
        <v>0</v>
      </c>
      <c r="Q1232" s="184">
        <v>0.00127</v>
      </c>
      <c r="R1232" s="184">
        <f>Q1232*H1232</f>
        <v>0.012700000000000001</v>
      </c>
      <c r="S1232" s="184">
        <v>0</v>
      </c>
      <c r="T1232" s="185">
        <f>S1232*H1232</f>
        <v>0</v>
      </c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R1232" s="186" t="s">
        <v>272</v>
      </c>
      <c r="AT1232" s="186" t="s">
        <v>149</v>
      </c>
      <c r="AU1232" s="186" t="s">
        <v>85</v>
      </c>
      <c r="AY1232" s="19" t="s">
        <v>147</v>
      </c>
      <c r="BE1232" s="187">
        <f>IF(N1232="základní",J1232,0)</f>
        <v>0</v>
      </c>
      <c r="BF1232" s="187">
        <f>IF(N1232="snížená",J1232,0)</f>
        <v>0</v>
      </c>
      <c r="BG1232" s="187">
        <f>IF(N1232="zákl. přenesená",J1232,0)</f>
        <v>0</v>
      </c>
      <c r="BH1232" s="187">
        <f>IF(N1232="sníž. přenesená",J1232,0)</f>
        <v>0</v>
      </c>
      <c r="BI1232" s="187">
        <f>IF(N1232="nulová",J1232,0)</f>
        <v>0</v>
      </c>
      <c r="BJ1232" s="19" t="s">
        <v>83</v>
      </c>
      <c r="BK1232" s="187">
        <f>ROUND(I1232*H1232,2)</f>
        <v>0</v>
      </c>
      <c r="BL1232" s="19" t="s">
        <v>272</v>
      </c>
      <c r="BM1232" s="186" t="s">
        <v>1455</v>
      </c>
    </row>
    <row r="1233" spans="1:47" s="2" customFormat="1" ht="11.25">
      <c r="A1233" s="36"/>
      <c r="B1233" s="37"/>
      <c r="C1233" s="38"/>
      <c r="D1233" s="188" t="s">
        <v>156</v>
      </c>
      <c r="E1233" s="38"/>
      <c r="F1233" s="189" t="s">
        <v>1456</v>
      </c>
      <c r="G1233" s="38"/>
      <c r="H1233" s="38"/>
      <c r="I1233" s="190"/>
      <c r="J1233" s="38"/>
      <c r="K1233" s="38"/>
      <c r="L1233" s="41"/>
      <c r="M1233" s="191"/>
      <c r="N1233" s="192"/>
      <c r="O1233" s="66"/>
      <c r="P1233" s="66"/>
      <c r="Q1233" s="66"/>
      <c r="R1233" s="66"/>
      <c r="S1233" s="66"/>
      <c r="T1233" s="67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T1233" s="19" t="s">
        <v>156</v>
      </c>
      <c r="AU1233" s="19" t="s">
        <v>85</v>
      </c>
    </row>
    <row r="1234" spans="2:51" s="13" customFormat="1" ht="11.25">
      <c r="B1234" s="193"/>
      <c r="C1234" s="194"/>
      <c r="D1234" s="195" t="s">
        <v>158</v>
      </c>
      <c r="E1234" s="196" t="s">
        <v>21</v>
      </c>
      <c r="F1234" s="197" t="s">
        <v>326</v>
      </c>
      <c r="G1234" s="194"/>
      <c r="H1234" s="196" t="s">
        <v>21</v>
      </c>
      <c r="I1234" s="198"/>
      <c r="J1234" s="194"/>
      <c r="K1234" s="194"/>
      <c r="L1234" s="199"/>
      <c r="M1234" s="200"/>
      <c r="N1234" s="201"/>
      <c r="O1234" s="201"/>
      <c r="P1234" s="201"/>
      <c r="Q1234" s="201"/>
      <c r="R1234" s="201"/>
      <c r="S1234" s="201"/>
      <c r="T1234" s="202"/>
      <c r="AT1234" s="203" t="s">
        <v>158</v>
      </c>
      <c r="AU1234" s="203" t="s">
        <v>85</v>
      </c>
      <c r="AV1234" s="13" t="s">
        <v>83</v>
      </c>
      <c r="AW1234" s="13" t="s">
        <v>36</v>
      </c>
      <c r="AX1234" s="13" t="s">
        <v>75</v>
      </c>
      <c r="AY1234" s="203" t="s">
        <v>147</v>
      </c>
    </row>
    <row r="1235" spans="2:51" s="14" customFormat="1" ht="11.25">
      <c r="B1235" s="204"/>
      <c r="C1235" s="205"/>
      <c r="D1235" s="195" t="s">
        <v>158</v>
      </c>
      <c r="E1235" s="206" t="s">
        <v>21</v>
      </c>
      <c r="F1235" s="207" t="s">
        <v>783</v>
      </c>
      <c r="G1235" s="205"/>
      <c r="H1235" s="208">
        <v>10</v>
      </c>
      <c r="I1235" s="209"/>
      <c r="J1235" s="205"/>
      <c r="K1235" s="205"/>
      <c r="L1235" s="210"/>
      <c r="M1235" s="211"/>
      <c r="N1235" s="212"/>
      <c r="O1235" s="212"/>
      <c r="P1235" s="212"/>
      <c r="Q1235" s="212"/>
      <c r="R1235" s="212"/>
      <c r="S1235" s="212"/>
      <c r="T1235" s="213"/>
      <c r="AT1235" s="214" t="s">
        <v>158</v>
      </c>
      <c r="AU1235" s="214" t="s">
        <v>85</v>
      </c>
      <c r="AV1235" s="14" t="s">
        <v>85</v>
      </c>
      <c r="AW1235" s="14" t="s">
        <v>36</v>
      </c>
      <c r="AX1235" s="14" t="s">
        <v>75</v>
      </c>
      <c r="AY1235" s="214" t="s">
        <v>147</v>
      </c>
    </row>
    <row r="1236" spans="2:51" s="15" customFormat="1" ht="11.25">
      <c r="B1236" s="215"/>
      <c r="C1236" s="216"/>
      <c r="D1236" s="195" t="s">
        <v>158</v>
      </c>
      <c r="E1236" s="217" t="s">
        <v>21</v>
      </c>
      <c r="F1236" s="218" t="s">
        <v>161</v>
      </c>
      <c r="G1236" s="216"/>
      <c r="H1236" s="219">
        <v>10</v>
      </c>
      <c r="I1236" s="220"/>
      <c r="J1236" s="216"/>
      <c r="K1236" s="216"/>
      <c r="L1236" s="221"/>
      <c r="M1236" s="222"/>
      <c r="N1236" s="223"/>
      <c r="O1236" s="223"/>
      <c r="P1236" s="223"/>
      <c r="Q1236" s="223"/>
      <c r="R1236" s="223"/>
      <c r="S1236" s="223"/>
      <c r="T1236" s="224"/>
      <c r="AT1236" s="225" t="s">
        <v>158</v>
      </c>
      <c r="AU1236" s="225" t="s">
        <v>85</v>
      </c>
      <c r="AV1236" s="15" t="s">
        <v>154</v>
      </c>
      <c r="AW1236" s="15" t="s">
        <v>36</v>
      </c>
      <c r="AX1236" s="15" t="s">
        <v>83</v>
      </c>
      <c r="AY1236" s="225" t="s">
        <v>147</v>
      </c>
    </row>
    <row r="1237" spans="1:65" s="2" customFormat="1" ht="24.2" customHeight="1">
      <c r="A1237" s="36"/>
      <c r="B1237" s="37"/>
      <c r="C1237" s="175" t="s">
        <v>1457</v>
      </c>
      <c r="D1237" s="175" t="s">
        <v>149</v>
      </c>
      <c r="E1237" s="176" t="s">
        <v>1458</v>
      </c>
      <c r="F1237" s="177" t="s">
        <v>1459</v>
      </c>
      <c r="G1237" s="178" t="s">
        <v>222</v>
      </c>
      <c r="H1237" s="179">
        <v>0.203</v>
      </c>
      <c r="I1237" s="180"/>
      <c r="J1237" s="181">
        <f>ROUND(I1237*H1237,2)</f>
        <v>0</v>
      </c>
      <c r="K1237" s="177" t="s">
        <v>153</v>
      </c>
      <c r="L1237" s="41"/>
      <c r="M1237" s="182" t="s">
        <v>21</v>
      </c>
      <c r="N1237" s="183" t="s">
        <v>46</v>
      </c>
      <c r="O1237" s="66"/>
      <c r="P1237" s="184">
        <f>O1237*H1237</f>
        <v>0</v>
      </c>
      <c r="Q1237" s="184">
        <v>0</v>
      </c>
      <c r="R1237" s="184">
        <f>Q1237*H1237</f>
        <v>0</v>
      </c>
      <c r="S1237" s="184">
        <v>0</v>
      </c>
      <c r="T1237" s="185">
        <f>S1237*H1237</f>
        <v>0</v>
      </c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R1237" s="186" t="s">
        <v>272</v>
      </c>
      <c r="AT1237" s="186" t="s">
        <v>149</v>
      </c>
      <c r="AU1237" s="186" t="s">
        <v>85</v>
      </c>
      <c r="AY1237" s="19" t="s">
        <v>147</v>
      </c>
      <c r="BE1237" s="187">
        <f>IF(N1237="základní",J1237,0)</f>
        <v>0</v>
      </c>
      <c r="BF1237" s="187">
        <f>IF(N1237="snížená",J1237,0)</f>
        <v>0</v>
      </c>
      <c r="BG1237" s="187">
        <f>IF(N1237="zákl. přenesená",J1237,0)</f>
        <v>0</v>
      </c>
      <c r="BH1237" s="187">
        <f>IF(N1237="sníž. přenesená",J1237,0)</f>
        <v>0</v>
      </c>
      <c r="BI1237" s="187">
        <f>IF(N1237="nulová",J1237,0)</f>
        <v>0</v>
      </c>
      <c r="BJ1237" s="19" t="s">
        <v>83</v>
      </c>
      <c r="BK1237" s="187">
        <f>ROUND(I1237*H1237,2)</f>
        <v>0</v>
      </c>
      <c r="BL1237" s="19" t="s">
        <v>272</v>
      </c>
      <c r="BM1237" s="186" t="s">
        <v>1460</v>
      </c>
    </row>
    <row r="1238" spans="1:47" s="2" customFormat="1" ht="11.25">
      <c r="A1238" s="36"/>
      <c r="B1238" s="37"/>
      <c r="C1238" s="38"/>
      <c r="D1238" s="188" t="s">
        <v>156</v>
      </c>
      <c r="E1238" s="38"/>
      <c r="F1238" s="189" t="s">
        <v>1461</v>
      </c>
      <c r="G1238" s="38"/>
      <c r="H1238" s="38"/>
      <c r="I1238" s="190"/>
      <c r="J1238" s="38"/>
      <c r="K1238" s="38"/>
      <c r="L1238" s="41"/>
      <c r="M1238" s="191"/>
      <c r="N1238" s="192"/>
      <c r="O1238" s="66"/>
      <c r="P1238" s="66"/>
      <c r="Q1238" s="66"/>
      <c r="R1238" s="66"/>
      <c r="S1238" s="66"/>
      <c r="T1238" s="67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T1238" s="19" t="s">
        <v>156</v>
      </c>
      <c r="AU1238" s="19" t="s">
        <v>85</v>
      </c>
    </row>
    <row r="1239" spans="2:63" s="12" customFormat="1" ht="22.9" customHeight="1">
      <c r="B1239" s="159"/>
      <c r="C1239" s="160"/>
      <c r="D1239" s="161" t="s">
        <v>74</v>
      </c>
      <c r="E1239" s="173" t="s">
        <v>1462</v>
      </c>
      <c r="F1239" s="173" t="s">
        <v>1463</v>
      </c>
      <c r="G1239" s="160"/>
      <c r="H1239" s="160"/>
      <c r="I1239" s="163"/>
      <c r="J1239" s="174">
        <f>BK1239</f>
        <v>0</v>
      </c>
      <c r="K1239" s="160"/>
      <c r="L1239" s="165"/>
      <c r="M1239" s="166"/>
      <c r="N1239" s="167"/>
      <c r="O1239" s="167"/>
      <c r="P1239" s="168">
        <f>SUM(P1240:P1269)</f>
        <v>0</v>
      </c>
      <c r="Q1239" s="167"/>
      <c r="R1239" s="168">
        <f>SUM(R1240:R1269)</f>
        <v>0.16609999999999997</v>
      </c>
      <c r="S1239" s="167"/>
      <c r="T1239" s="169">
        <f>SUM(T1240:T1269)</f>
        <v>0</v>
      </c>
      <c r="AR1239" s="170" t="s">
        <v>85</v>
      </c>
      <c r="AT1239" s="171" t="s">
        <v>74</v>
      </c>
      <c r="AU1239" s="171" t="s">
        <v>83</v>
      </c>
      <c r="AY1239" s="170" t="s">
        <v>147</v>
      </c>
      <c r="BK1239" s="172">
        <f>SUM(BK1240:BK1269)</f>
        <v>0</v>
      </c>
    </row>
    <row r="1240" spans="1:65" s="2" customFormat="1" ht="24.2" customHeight="1">
      <c r="A1240" s="36"/>
      <c r="B1240" s="37"/>
      <c r="C1240" s="175" t="s">
        <v>1464</v>
      </c>
      <c r="D1240" s="175" t="s">
        <v>149</v>
      </c>
      <c r="E1240" s="176" t="s">
        <v>1465</v>
      </c>
      <c r="F1240" s="177" t="s">
        <v>1466</v>
      </c>
      <c r="G1240" s="178" t="s">
        <v>304</v>
      </c>
      <c r="H1240" s="179">
        <v>5</v>
      </c>
      <c r="I1240" s="180"/>
      <c r="J1240" s="181">
        <f>ROUND(I1240*H1240,2)</f>
        <v>0</v>
      </c>
      <c r="K1240" s="177" t="s">
        <v>153</v>
      </c>
      <c r="L1240" s="41"/>
      <c r="M1240" s="182" t="s">
        <v>21</v>
      </c>
      <c r="N1240" s="183" t="s">
        <v>46</v>
      </c>
      <c r="O1240" s="66"/>
      <c r="P1240" s="184">
        <f>O1240*H1240</f>
        <v>0</v>
      </c>
      <c r="Q1240" s="184">
        <v>0</v>
      </c>
      <c r="R1240" s="184">
        <f>Q1240*H1240</f>
        <v>0</v>
      </c>
      <c r="S1240" s="184">
        <v>0</v>
      </c>
      <c r="T1240" s="185">
        <f>S1240*H1240</f>
        <v>0</v>
      </c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R1240" s="186" t="s">
        <v>272</v>
      </c>
      <c r="AT1240" s="186" t="s">
        <v>149</v>
      </c>
      <c r="AU1240" s="186" t="s">
        <v>85</v>
      </c>
      <c r="AY1240" s="19" t="s">
        <v>147</v>
      </c>
      <c r="BE1240" s="187">
        <f>IF(N1240="základní",J1240,0)</f>
        <v>0</v>
      </c>
      <c r="BF1240" s="187">
        <f>IF(N1240="snížená",J1240,0)</f>
        <v>0</v>
      </c>
      <c r="BG1240" s="187">
        <f>IF(N1240="zákl. přenesená",J1240,0)</f>
        <v>0</v>
      </c>
      <c r="BH1240" s="187">
        <f>IF(N1240="sníž. přenesená",J1240,0)</f>
        <v>0</v>
      </c>
      <c r="BI1240" s="187">
        <f>IF(N1240="nulová",J1240,0)</f>
        <v>0</v>
      </c>
      <c r="BJ1240" s="19" t="s">
        <v>83</v>
      </c>
      <c r="BK1240" s="187">
        <f>ROUND(I1240*H1240,2)</f>
        <v>0</v>
      </c>
      <c r="BL1240" s="19" t="s">
        <v>272</v>
      </c>
      <c r="BM1240" s="186" t="s">
        <v>1467</v>
      </c>
    </row>
    <row r="1241" spans="1:47" s="2" customFormat="1" ht="11.25">
      <c r="A1241" s="36"/>
      <c r="B1241" s="37"/>
      <c r="C1241" s="38"/>
      <c r="D1241" s="188" t="s">
        <v>156</v>
      </c>
      <c r="E1241" s="38"/>
      <c r="F1241" s="189" t="s">
        <v>1468</v>
      </c>
      <c r="G1241" s="38"/>
      <c r="H1241" s="38"/>
      <c r="I1241" s="190"/>
      <c r="J1241" s="38"/>
      <c r="K1241" s="38"/>
      <c r="L1241" s="41"/>
      <c r="M1241" s="191"/>
      <c r="N1241" s="192"/>
      <c r="O1241" s="66"/>
      <c r="P1241" s="66"/>
      <c r="Q1241" s="66"/>
      <c r="R1241" s="66"/>
      <c r="S1241" s="66"/>
      <c r="T1241" s="67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T1241" s="19" t="s">
        <v>156</v>
      </c>
      <c r="AU1241" s="19" t="s">
        <v>85</v>
      </c>
    </row>
    <row r="1242" spans="1:65" s="2" customFormat="1" ht="24.2" customHeight="1">
      <c r="A1242" s="36"/>
      <c r="B1242" s="37"/>
      <c r="C1242" s="237" t="s">
        <v>1469</v>
      </c>
      <c r="D1242" s="237" t="s">
        <v>219</v>
      </c>
      <c r="E1242" s="238" t="s">
        <v>1470</v>
      </c>
      <c r="F1242" s="239" t="s">
        <v>1471</v>
      </c>
      <c r="G1242" s="240" t="s">
        <v>304</v>
      </c>
      <c r="H1242" s="241">
        <v>2</v>
      </c>
      <c r="I1242" s="242"/>
      <c r="J1242" s="243">
        <f>ROUND(I1242*H1242,2)</f>
        <v>0</v>
      </c>
      <c r="K1242" s="239" t="s">
        <v>305</v>
      </c>
      <c r="L1242" s="244"/>
      <c r="M1242" s="245" t="s">
        <v>21</v>
      </c>
      <c r="N1242" s="246" t="s">
        <v>46</v>
      </c>
      <c r="O1242" s="66"/>
      <c r="P1242" s="184">
        <f>O1242*H1242</f>
        <v>0</v>
      </c>
      <c r="Q1242" s="184">
        <v>0.043</v>
      </c>
      <c r="R1242" s="184">
        <f>Q1242*H1242</f>
        <v>0.086</v>
      </c>
      <c r="S1242" s="184">
        <v>0</v>
      </c>
      <c r="T1242" s="185">
        <f>S1242*H1242</f>
        <v>0</v>
      </c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R1242" s="186" t="s">
        <v>384</v>
      </c>
      <c r="AT1242" s="186" t="s">
        <v>219</v>
      </c>
      <c r="AU1242" s="186" t="s">
        <v>85</v>
      </c>
      <c r="AY1242" s="19" t="s">
        <v>147</v>
      </c>
      <c r="BE1242" s="187">
        <f>IF(N1242="základní",J1242,0)</f>
        <v>0</v>
      </c>
      <c r="BF1242" s="187">
        <f>IF(N1242="snížená",J1242,0)</f>
        <v>0</v>
      </c>
      <c r="BG1242" s="187">
        <f>IF(N1242="zákl. přenesená",J1242,0)</f>
        <v>0</v>
      </c>
      <c r="BH1242" s="187">
        <f>IF(N1242="sníž. přenesená",J1242,0)</f>
        <v>0</v>
      </c>
      <c r="BI1242" s="187">
        <f>IF(N1242="nulová",J1242,0)</f>
        <v>0</v>
      </c>
      <c r="BJ1242" s="19" t="s">
        <v>83</v>
      </c>
      <c r="BK1242" s="187">
        <f>ROUND(I1242*H1242,2)</f>
        <v>0</v>
      </c>
      <c r="BL1242" s="19" t="s">
        <v>272</v>
      </c>
      <c r="BM1242" s="186" t="s">
        <v>1472</v>
      </c>
    </row>
    <row r="1243" spans="2:51" s="13" customFormat="1" ht="11.25">
      <c r="B1243" s="193"/>
      <c r="C1243" s="194"/>
      <c r="D1243" s="195" t="s">
        <v>158</v>
      </c>
      <c r="E1243" s="196" t="s">
        <v>21</v>
      </c>
      <c r="F1243" s="197" t="s">
        <v>582</v>
      </c>
      <c r="G1243" s="194"/>
      <c r="H1243" s="196" t="s">
        <v>21</v>
      </c>
      <c r="I1243" s="198"/>
      <c r="J1243" s="194"/>
      <c r="K1243" s="194"/>
      <c r="L1243" s="199"/>
      <c r="M1243" s="200"/>
      <c r="N1243" s="201"/>
      <c r="O1243" s="201"/>
      <c r="P1243" s="201"/>
      <c r="Q1243" s="201"/>
      <c r="R1243" s="201"/>
      <c r="S1243" s="201"/>
      <c r="T1243" s="202"/>
      <c r="AT1243" s="203" t="s">
        <v>158</v>
      </c>
      <c r="AU1243" s="203" t="s">
        <v>85</v>
      </c>
      <c r="AV1243" s="13" t="s">
        <v>83</v>
      </c>
      <c r="AW1243" s="13" t="s">
        <v>36</v>
      </c>
      <c r="AX1243" s="13" t="s">
        <v>75</v>
      </c>
      <c r="AY1243" s="203" t="s">
        <v>147</v>
      </c>
    </row>
    <row r="1244" spans="2:51" s="14" customFormat="1" ht="11.25">
      <c r="B1244" s="204"/>
      <c r="C1244" s="205"/>
      <c r="D1244" s="195" t="s">
        <v>158</v>
      </c>
      <c r="E1244" s="206" t="s">
        <v>21</v>
      </c>
      <c r="F1244" s="207" t="s">
        <v>892</v>
      </c>
      <c r="G1244" s="205"/>
      <c r="H1244" s="208">
        <v>2</v>
      </c>
      <c r="I1244" s="209"/>
      <c r="J1244" s="205"/>
      <c r="K1244" s="205"/>
      <c r="L1244" s="210"/>
      <c r="M1244" s="211"/>
      <c r="N1244" s="212"/>
      <c r="O1244" s="212"/>
      <c r="P1244" s="212"/>
      <c r="Q1244" s="212"/>
      <c r="R1244" s="212"/>
      <c r="S1244" s="212"/>
      <c r="T1244" s="213"/>
      <c r="AT1244" s="214" t="s">
        <v>158</v>
      </c>
      <c r="AU1244" s="214" t="s">
        <v>85</v>
      </c>
      <c r="AV1244" s="14" t="s">
        <v>85</v>
      </c>
      <c r="AW1244" s="14" t="s">
        <v>36</v>
      </c>
      <c r="AX1244" s="14" t="s">
        <v>75</v>
      </c>
      <c r="AY1244" s="214" t="s">
        <v>147</v>
      </c>
    </row>
    <row r="1245" spans="2:51" s="15" customFormat="1" ht="11.25">
      <c r="B1245" s="215"/>
      <c r="C1245" s="216"/>
      <c r="D1245" s="195" t="s">
        <v>158</v>
      </c>
      <c r="E1245" s="217" t="s">
        <v>21</v>
      </c>
      <c r="F1245" s="218" t="s">
        <v>161</v>
      </c>
      <c r="G1245" s="216"/>
      <c r="H1245" s="219">
        <v>2</v>
      </c>
      <c r="I1245" s="220"/>
      <c r="J1245" s="216"/>
      <c r="K1245" s="216"/>
      <c r="L1245" s="221"/>
      <c r="M1245" s="222"/>
      <c r="N1245" s="223"/>
      <c r="O1245" s="223"/>
      <c r="P1245" s="223"/>
      <c r="Q1245" s="223"/>
      <c r="R1245" s="223"/>
      <c r="S1245" s="223"/>
      <c r="T1245" s="224"/>
      <c r="AT1245" s="225" t="s">
        <v>158</v>
      </c>
      <c r="AU1245" s="225" t="s">
        <v>85</v>
      </c>
      <c r="AV1245" s="15" t="s">
        <v>154</v>
      </c>
      <c r="AW1245" s="15" t="s">
        <v>36</v>
      </c>
      <c r="AX1245" s="15" t="s">
        <v>83</v>
      </c>
      <c r="AY1245" s="225" t="s">
        <v>147</v>
      </c>
    </row>
    <row r="1246" spans="1:65" s="2" customFormat="1" ht="24.2" customHeight="1">
      <c r="A1246" s="36"/>
      <c r="B1246" s="37"/>
      <c r="C1246" s="237" t="s">
        <v>1473</v>
      </c>
      <c r="D1246" s="237" t="s">
        <v>219</v>
      </c>
      <c r="E1246" s="238" t="s">
        <v>1474</v>
      </c>
      <c r="F1246" s="239" t="s">
        <v>1475</v>
      </c>
      <c r="G1246" s="240" t="s">
        <v>304</v>
      </c>
      <c r="H1246" s="241">
        <v>3</v>
      </c>
      <c r="I1246" s="242"/>
      <c r="J1246" s="243">
        <f>ROUND(I1246*H1246,2)</f>
        <v>0</v>
      </c>
      <c r="K1246" s="239" t="s">
        <v>305</v>
      </c>
      <c r="L1246" s="244"/>
      <c r="M1246" s="245" t="s">
        <v>21</v>
      </c>
      <c r="N1246" s="246" t="s">
        <v>46</v>
      </c>
      <c r="O1246" s="66"/>
      <c r="P1246" s="184">
        <f>O1246*H1246</f>
        <v>0</v>
      </c>
      <c r="Q1246" s="184">
        <v>0.0215</v>
      </c>
      <c r="R1246" s="184">
        <f>Q1246*H1246</f>
        <v>0.0645</v>
      </c>
      <c r="S1246" s="184">
        <v>0</v>
      </c>
      <c r="T1246" s="185">
        <f>S1246*H1246</f>
        <v>0</v>
      </c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R1246" s="186" t="s">
        <v>384</v>
      </c>
      <c r="AT1246" s="186" t="s">
        <v>219</v>
      </c>
      <c r="AU1246" s="186" t="s">
        <v>85</v>
      </c>
      <c r="AY1246" s="19" t="s">
        <v>147</v>
      </c>
      <c r="BE1246" s="187">
        <f>IF(N1246="základní",J1246,0)</f>
        <v>0</v>
      </c>
      <c r="BF1246" s="187">
        <f>IF(N1246="snížená",J1246,0)</f>
        <v>0</v>
      </c>
      <c r="BG1246" s="187">
        <f>IF(N1246="zákl. přenesená",J1246,0)</f>
        <v>0</v>
      </c>
      <c r="BH1246" s="187">
        <f>IF(N1246="sníž. přenesená",J1246,0)</f>
        <v>0</v>
      </c>
      <c r="BI1246" s="187">
        <f>IF(N1246="nulová",J1246,0)</f>
        <v>0</v>
      </c>
      <c r="BJ1246" s="19" t="s">
        <v>83</v>
      </c>
      <c r="BK1246" s="187">
        <f>ROUND(I1246*H1246,2)</f>
        <v>0</v>
      </c>
      <c r="BL1246" s="19" t="s">
        <v>272</v>
      </c>
      <c r="BM1246" s="186" t="s">
        <v>1476</v>
      </c>
    </row>
    <row r="1247" spans="2:51" s="13" customFormat="1" ht="11.25">
      <c r="B1247" s="193"/>
      <c r="C1247" s="194"/>
      <c r="D1247" s="195" t="s">
        <v>158</v>
      </c>
      <c r="E1247" s="196" t="s">
        <v>21</v>
      </c>
      <c r="F1247" s="197" t="s">
        <v>582</v>
      </c>
      <c r="G1247" s="194"/>
      <c r="H1247" s="196" t="s">
        <v>21</v>
      </c>
      <c r="I1247" s="198"/>
      <c r="J1247" s="194"/>
      <c r="K1247" s="194"/>
      <c r="L1247" s="199"/>
      <c r="M1247" s="200"/>
      <c r="N1247" s="201"/>
      <c r="O1247" s="201"/>
      <c r="P1247" s="201"/>
      <c r="Q1247" s="201"/>
      <c r="R1247" s="201"/>
      <c r="S1247" s="201"/>
      <c r="T1247" s="202"/>
      <c r="AT1247" s="203" t="s">
        <v>158</v>
      </c>
      <c r="AU1247" s="203" t="s">
        <v>85</v>
      </c>
      <c r="AV1247" s="13" t="s">
        <v>83</v>
      </c>
      <c r="AW1247" s="13" t="s">
        <v>36</v>
      </c>
      <c r="AX1247" s="13" t="s">
        <v>75</v>
      </c>
      <c r="AY1247" s="203" t="s">
        <v>147</v>
      </c>
    </row>
    <row r="1248" spans="2:51" s="14" customFormat="1" ht="11.25">
      <c r="B1248" s="204"/>
      <c r="C1248" s="205"/>
      <c r="D1248" s="195" t="s">
        <v>158</v>
      </c>
      <c r="E1248" s="206" t="s">
        <v>21</v>
      </c>
      <c r="F1248" s="207" t="s">
        <v>887</v>
      </c>
      <c r="G1248" s="205"/>
      <c r="H1248" s="208">
        <v>3</v>
      </c>
      <c r="I1248" s="209"/>
      <c r="J1248" s="205"/>
      <c r="K1248" s="205"/>
      <c r="L1248" s="210"/>
      <c r="M1248" s="211"/>
      <c r="N1248" s="212"/>
      <c r="O1248" s="212"/>
      <c r="P1248" s="212"/>
      <c r="Q1248" s="212"/>
      <c r="R1248" s="212"/>
      <c r="S1248" s="212"/>
      <c r="T1248" s="213"/>
      <c r="AT1248" s="214" t="s">
        <v>158</v>
      </c>
      <c r="AU1248" s="214" t="s">
        <v>85</v>
      </c>
      <c r="AV1248" s="14" t="s">
        <v>85</v>
      </c>
      <c r="AW1248" s="14" t="s">
        <v>36</v>
      </c>
      <c r="AX1248" s="14" t="s">
        <v>75</v>
      </c>
      <c r="AY1248" s="214" t="s">
        <v>147</v>
      </c>
    </row>
    <row r="1249" spans="2:51" s="15" customFormat="1" ht="11.25">
      <c r="B1249" s="215"/>
      <c r="C1249" s="216"/>
      <c r="D1249" s="195" t="s">
        <v>158</v>
      </c>
      <c r="E1249" s="217" t="s">
        <v>21</v>
      </c>
      <c r="F1249" s="218" t="s">
        <v>161</v>
      </c>
      <c r="G1249" s="216"/>
      <c r="H1249" s="219">
        <v>3</v>
      </c>
      <c r="I1249" s="220"/>
      <c r="J1249" s="216"/>
      <c r="K1249" s="216"/>
      <c r="L1249" s="221"/>
      <c r="M1249" s="222"/>
      <c r="N1249" s="223"/>
      <c r="O1249" s="223"/>
      <c r="P1249" s="223"/>
      <c r="Q1249" s="223"/>
      <c r="R1249" s="223"/>
      <c r="S1249" s="223"/>
      <c r="T1249" s="224"/>
      <c r="AT1249" s="225" t="s">
        <v>158</v>
      </c>
      <c r="AU1249" s="225" t="s">
        <v>85</v>
      </c>
      <c r="AV1249" s="15" t="s">
        <v>154</v>
      </c>
      <c r="AW1249" s="15" t="s">
        <v>36</v>
      </c>
      <c r="AX1249" s="15" t="s">
        <v>83</v>
      </c>
      <c r="AY1249" s="225" t="s">
        <v>147</v>
      </c>
    </row>
    <row r="1250" spans="1:65" s="2" customFormat="1" ht="24.2" customHeight="1">
      <c r="A1250" s="36"/>
      <c r="B1250" s="37"/>
      <c r="C1250" s="175" t="s">
        <v>1477</v>
      </c>
      <c r="D1250" s="175" t="s">
        <v>149</v>
      </c>
      <c r="E1250" s="176" t="s">
        <v>1478</v>
      </c>
      <c r="F1250" s="177" t="s">
        <v>1479</v>
      </c>
      <c r="G1250" s="178" t="s">
        <v>304</v>
      </c>
      <c r="H1250" s="179">
        <v>2</v>
      </c>
      <c r="I1250" s="180"/>
      <c r="J1250" s="181">
        <f>ROUND(I1250*H1250,2)</f>
        <v>0</v>
      </c>
      <c r="K1250" s="177" t="s">
        <v>153</v>
      </c>
      <c r="L1250" s="41"/>
      <c r="M1250" s="182" t="s">
        <v>21</v>
      </c>
      <c r="N1250" s="183" t="s">
        <v>46</v>
      </c>
      <c r="O1250" s="66"/>
      <c r="P1250" s="184">
        <f>O1250*H1250</f>
        <v>0</v>
      </c>
      <c r="Q1250" s="184">
        <v>0</v>
      </c>
      <c r="R1250" s="184">
        <f>Q1250*H1250</f>
        <v>0</v>
      </c>
      <c r="S1250" s="184">
        <v>0</v>
      </c>
      <c r="T1250" s="185">
        <f>S1250*H1250</f>
        <v>0</v>
      </c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R1250" s="186" t="s">
        <v>272</v>
      </c>
      <c r="AT1250" s="186" t="s">
        <v>149</v>
      </c>
      <c r="AU1250" s="186" t="s">
        <v>85</v>
      </c>
      <c r="AY1250" s="19" t="s">
        <v>147</v>
      </c>
      <c r="BE1250" s="187">
        <f>IF(N1250="základní",J1250,0)</f>
        <v>0</v>
      </c>
      <c r="BF1250" s="187">
        <f>IF(N1250="snížená",J1250,0)</f>
        <v>0</v>
      </c>
      <c r="BG1250" s="187">
        <f>IF(N1250="zákl. přenesená",J1250,0)</f>
        <v>0</v>
      </c>
      <c r="BH1250" s="187">
        <f>IF(N1250="sníž. přenesená",J1250,0)</f>
        <v>0</v>
      </c>
      <c r="BI1250" s="187">
        <f>IF(N1250="nulová",J1250,0)</f>
        <v>0</v>
      </c>
      <c r="BJ1250" s="19" t="s">
        <v>83</v>
      </c>
      <c r="BK1250" s="187">
        <f>ROUND(I1250*H1250,2)</f>
        <v>0</v>
      </c>
      <c r="BL1250" s="19" t="s">
        <v>272</v>
      </c>
      <c r="BM1250" s="186" t="s">
        <v>1480</v>
      </c>
    </row>
    <row r="1251" spans="1:47" s="2" customFormat="1" ht="11.25">
      <c r="A1251" s="36"/>
      <c r="B1251" s="37"/>
      <c r="C1251" s="38"/>
      <c r="D1251" s="188" t="s">
        <v>156</v>
      </c>
      <c r="E1251" s="38"/>
      <c r="F1251" s="189" t="s">
        <v>1481</v>
      </c>
      <c r="G1251" s="38"/>
      <c r="H1251" s="38"/>
      <c r="I1251" s="190"/>
      <c r="J1251" s="38"/>
      <c r="K1251" s="38"/>
      <c r="L1251" s="41"/>
      <c r="M1251" s="191"/>
      <c r="N1251" s="192"/>
      <c r="O1251" s="66"/>
      <c r="P1251" s="66"/>
      <c r="Q1251" s="66"/>
      <c r="R1251" s="66"/>
      <c r="S1251" s="66"/>
      <c r="T1251" s="67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T1251" s="19" t="s">
        <v>156</v>
      </c>
      <c r="AU1251" s="19" t="s">
        <v>85</v>
      </c>
    </row>
    <row r="1252" spans="2:51" s="13" customFormat="1" ht="11.25">
      <c r="B1252" s="193"/>
      <c r="C1252" s="194"/>
      <c r="D1252" s="195" t="s">
        <v>158</v>
      </c>
      <c r="E1252" s="196" t="s">
        <v>21</v>
      </c>
      <c r="F1252" s="197" t="s">
        <v>582</v>
      </c>
      <c r="G1252" s="194"/>
      <c r="H1252" s="196" t="s">
        <v>21</v>
      </c>
      <c r="I1252" s="198"/>
      <c r="J1252" s="194"/>
      <c r="K1252" s="194"/>
      <c r="L1252" s="199"/>
      <c r="M1252" s="200"/>
      <c r="N1252" s="201"/>
      <c r="O1252" s="201"/>
      <c r="P1252" s="201"/>
      <c r="Q1252" s="201"/>
      <c r="R1252" s="201"/>
      <c r="S1252" s="201"/>
      <c r="T1252" s="202"/>
      <c r="AT1252" s="203" t="s">
        <v>158</v>
      </c>
      <c r="AU1252" s="203" t="s">
        <v>85</v>
      </c>
      <c r="AV1252" s="13" t="s">
        <v>83</v>
      </c>
      <c r="AW1252" s="13" t="s">
        <v>36</v>
      </c>
      <c r="AX1252" s="13" t="s">
        <v>75</v>
      </c>
      <c r="AY1252" s="203" t="s">
        <v>147</v>
      </c>
    </row>
    <row r="1253" spans="2:51" s="14" customFormat="1" ht="11.25">
      <c r="B1253" s="204"/>
      <c r="C1253" s="205"/>
      <c r="D1253" s="195" t="s">
        <v>158</v>
      </c>
      <c r="E1253" s="206" t="s">
        <v>21</v>
      </c>
      <c r="F1253" s="207" t="s">
        <v>1482</v>
      </c>
      <c r="G1253" s="205"/>
      <c r="H1253" s="208">
        <v>1</v>
      </c>
      <c r="I1253" s="209"/>
      <c r="J1253" s="205"/>
      <c r="K1253" s="205"/>
      <c r="L1253" s="210"/>
      <c r="M1253" s="211"/>
      <c r="N1253" s="212"/>
      <c r="O1253" s="212"/>
      <c r="P1253" s="212"/>
      <c r="Q1253" s="212"/>
      <c r="R1253" s="212"/>
      <c r="S1253" s="212"/>
      <c r="T1253" s="213"/>
      <c r="AT1253" s="214" t="s">
        <v>158</v>
      </c>
      <c r="AU1253" s="214" t="s">
        <v>85</v>
      </c>
      <c r="AV1253" s="14" t="s">
        <v>85</v>
      </c>
      <c r="AW1253" s="14" t="s">
        <v>36</v>
      </c>
      <c r="AX1253" s="14" t="s">
        <v>75</v>
      </c>
      <c r="AY1253" s="214" t="s">
        <v>147</v>
      </c>
    </row>
    <row r="1254" spans="2:51" s="14" customFormat="1" ht="11.25">
      <c r="B1254" s="204"/>
      <c r="C1254" s="205"/>
      <c r="D1254" s="195" t="s">
        <v>158</v>
      </c>
      <c r="E1254" s="206" t="s">
        <v>21</v>
      </c>
      <c r="F1254" s="207" t="s">
        <v>1483</v>
      </c>
      <c r="G1254" s="205"/>
      <c r="H1254" s="208">
        <v>1</v>
      </c>
      <c r="I1254" s="209"/>
      <c r="J1254" s="205"/>
      <c r="K1254" s="205"/>
      <c r="L1254" s="210"/>
      <c r="M1254" s="211"/>
      <c r="N1254" s="212"/>
      <c r="O1254" s="212"/>
      <c r="P1254" s="212"/>
      <c r="Q1254" s="212"/>
      <c r="R1254" s="212"/>
      <c r="S1254" s="212"/>
      <c r="T1254" s="213"/>
      <c r="AT1254" s="214" t="s">
        <v>158</v>
      </c>
      <c r="AU1254" s="214" t="s">
        <v>85</v>
      </c>
      <c r="AV1254" s="14" t="s">
        <v>85</v>
      </c>
      <c r="AW1254" s="14" t="s">
        <v>36</v>
      </c>
      <c r="AX1254" s="14" t="s">
        <v>75</v>
      </c>
      <c r="AY1254" s="214" t="s">
        <v>147</v>
      </c>
    </row>
    <row r="1255" spans="2:51" s="15" customFormat="1" ht="11.25">
      <c r="B1255" s="215"/>
      <c r="C1255" s="216"/>
      <c r="D1255" s="195" t="s">
        <v>158</v>
      </c>
      <c r="E1255" s="217" t="s">
        <v>21</v>
      </c>
      <c r="F1255" s="218" t="s">
        <v>161</v>
      </c>
      <c r="G1255" s="216"/>
      <c r="H1255" s="219">
        <v>2</v>
      </c>
      <c r="I1255" s="220"/>
      <c r="J1255" s="216"/>
      <c r="K1255" s="216"/>
      <c r="L1255" s="221"/>
      <c r="M1255" s="222"/>
      <c r="N1255" s="223"/>
      <c r="O1255" s="223"/>
      <c r="P1255" s="223"/>
      <c r="Q1255" s="223"/>
      <c r="R1255" s="223"/>
      <c r="S1255" s="223"/>
      <c r="T1255" s="224"/>
      <c r="AT1255" s="225" t="s">
        <v>158</v>
      </c>
      <c r="AU1255" s="225" t="s">
        <v>85</v>
      </c>
      <c r="AV1255" s="15" t="s">
        <v>154</v>
      </c>
      <c r="AW1255" s="15" t="s">
        <v>36</v>
      </c>
      <c r="AX1255" s="15" t="s">
        <v>83</v>
      </c>
      <c r="AY1255" s="225" t="s">
        <v>147</v>
      </c>
    </row>
    <row r="1256" spans="1:65" s="2" customFormat="1" ht="24.2" customHeight="1">
      <c r="A1256" s="36"/>
      <c r="B1256" s="37"/>
      <c r="C1256" s="175" t="s">
        <v>1484</v>
      </c>
      <c r="D1256" s="175" t="s">
        <v>149</v>
      </c>
      <c r="E1256" s="176" t="s">
        <v>1485</v>
      </c>
      <c r="F1256" s="177" t="s">
        <v>1486</v>
      </c>
      <c r="G1256" s="178" t="s">
        <v>304</v>
      </c>
      <c r="H1256" s="179">
        <v>1</v>
      </c>
      <c r="I1256" s="180"/>
      <c r="J1256" s="181">
        <f>ROUND(I1256*H1256,2)</f>
        <v>0</v>
      </c>
      <c r="K1256" s="177" t="s">
        <v>153</v>
      </c>
      <c r="L1256" s="41"/>
      <c r="M1256" s="182" t="s">
        <v>21</v>
      </c>
      <c r="N1256" s="183" t="s">
        <v>46</v>
      </c>
      <c r="O1256" s="66"/>
      <c r="P1256" s="184">
        <f>O1256*H1256</f>
        <v>0</v>
      </c>
      <c r="Q1256" s="184">
        <v>0</v>
      </c>
      <c r="R1256" s="184">
        <f>Q1256*H1256</f>
        <v>0</v>
      </c>
      <c r="S1256" s="184">
        <v>0</v>
      </c>
      <c r="T1256" s="185">
        <f>S1256*H1256</f>
        <v>0</v>
      </c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R1256" s="186" t="s">
        <v>272</v>
      </c>
      <c r="AT1256" s="186" t="s">
        <v>149</v>
      </c>
      <c r="AU1256" s="186" t="s">
        <v>85</v>
      </c>
      <c r="AY1256" s="19" t="s">
        <v>147</v>
      </c>
      <c r="BE1256" s="187">
        <f>IF(N1256="základní",J1256,0)</f>
        <v>0</v>
      </c>
      <c r="BF1256" s="187">
        <f>IF(N1256="snížená",J1256,0)</f>
        <v>0</v>
      </c>
      <c r="BG1256" s="187">
        <f>IF(N1256="zákl. přenesená",J1256,0)</f>
        <v>0</v>
      </c>
      <c r="BH1256" s="187">
        <f>IF(N1256="sníž. přenesená",J1256,0)</f>
        <v>0</v>
      </c>
      <c r="BI1256" s="187">
        <f>IF(N1256="nulová",J1256,0)</f>
        <v>0</v>
      </c>
      <c r="BJ1256" s="19" t="s">
        <v>83</v>
      </c>
      <c r="BK1256" s="187">
        <f>ROUND(I1256*H1256,2)</f>
        <v>0</v>
      </c>
      <c r="BL1256" s="19" t="s">
        <v>272</v>
      </c>
      <c r="BM1256" s="186" t="s">
        <v>1487</v>
      </c>
    </row>
    <row r="1257" spans="1:47" s="2" customFormat="1" ht="11.25">
      <c r="A1257" s="36"/>
      <c r="B1257" s="37"/>
      <c r="C1257" s="38"/>
      <c r="D1257" s="188" t="s">
        <v>156</v>
      </c>
      <c r="E1257" s="38"/>
      <c r="F1257" s="189" t="s">
        <v>1488</v>
      </c>
      <c r="G1257" s="38"/>
      <c r="H1257" s="38"/>
      <c r="I1257" s="190"/>
      <c r="J1257" s="38"/>
      <c r="K1257" s="38"/>
      <c r="L1257" s="41"/>
      <c r="M1257" s="191"/>
      <c r="N1257" s="192"/>
      <c r="O1257" s="66"/>
      <c r="P1257" s="66"/>
      <c r="Q1257" s="66"/>
      <c r="R1257" s="66"/>
      <c r="S1257" s="66"/>
      <c r="T1257" s="67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T1257" s="19" t="s">
        <v>156</v>
      </c>
      <c r="AU1257" s="19" t="s">
        <v>85</v>
      </c>
    </row>
    <row r="1258" spans="2:51" s="13" customFormat="1" ht="11.25">
      <c r="B1258" s="193"/>
      <c r="C1258" s="194"/>
      <c r="D1258" s="195" t="s">
        <v>158</v>
      </c>
      <c r="E1258" s="196" t="s">
        <v>21</v>
      </c>
      <c r="F1258" s="197" t="s">
        <v>582</v>
      </c>
      <c r="G1258" s="194"/>
      <c r="H1258" s="196" t="s">
        <v>21</v>
      </c>
      <c r="I1258" s="198"/>
      <c r="J1258" s="194"/>
      <c r="K1258" s="194"/>
      <c r="L1258" s="199"/>
      <c r="M1258" s="200"/>
      <c r="N1258" s="201"/>
      <c r="O1258" s="201"/>
      <c r="P1258" s="201"/>
      <c r="Q1258" s="201"/>
      <c r="R1258" s="201"/>
      <c r="S1258" s="201"/>
      <c r="T1258" s="202"/>
      <c r="AT1258" s="203" t="s">
        <v>158</v>
      </c>
      <c r="AU1258" s="203" t="s">
        <v>85</v>
      </c>
      <c r="AV1258" s="13" t="s">
        <v>83</v>
      </c>
      <c r="AW1258" s="13" t="s">
        <v>36</v>
      </c>
      <c r="AX1258" s="13" t="s">
        <v>75</v>
      </c>
      <c r="AY1258" s="203" t="s">
        <v>147</v>
      </c>
    </row>
    <row r="1259" spans="2:51" s="14" customFormat="1" ht="11.25">
      <c r="B1259" s="204"/>
      <c r="C1259" s="205"/>
      <c r="D1259" s="195" t="s">
        <v>158</v>
      </c>
      <c r="E1259" s="206" t="s">
        <v>21</v>
      </c>
      <c r="F1259" s="207" t="s">
        <v>1489</v>
      </c>
      <c r="G1259" s="205"/>
      <c r="H1259" s="208">
        <v>1</v>
      </c>
      <c r="I1259" s="209"/>
      <c r="J1259" s="205"/>
      <c r="K1259" s="205"/>
      <c r="L1259" s="210"/>
      <c r="M1259" s="211"/>
      <c r="N1259" s="212"/>
      <c r="O1259" s="212"/>
      <c r="P1259" s="212"/>
      <c r="Q1259" s="212"/>
      <c r="R1259" s="212"/>
      <c r="S1259" s="212"/>
      <c r="T1259" s="213"/>
      <c r="AT1259" s="214" t="s">
        <v>158</v>
      </c>
      <c r="AU1259" s="214" t="s">
        <v>85</v>
      </c>
      <c r="AV1259" s="14" t="s">
        <v>85</v>
      </c>
      <c r="AW1259" s="14" t="s">
        <v>36</v>
      </c>
      <c r="AX1259" s="14" t="s">
        <v>75</v>
      </c>
      <c r="AY1259" s="214" t="s">
        <v>147</v>
      </c>
    </row>
    <row r="1260" spans="2:51" s="15" customFormat="1" ht="11.25">
      <c r="B1260" s="215"/>
      <c r="C1260" s="216"/>
      <c r="D1260" s="195" t="s">
        <v>158</v>
      </c>
      <c r="E1260" s="217" t="s">
        <v>21</v>
      </c>
      <c r="F1260" s="218" t="s">
        <v>161</v>
      </c>
      <c r="G1260" s="216"/>
      <c r="H1260" s="219">
        <v>1</v>
      </c>
      <c r="I1260" s="220"/>
      <c r="J1260" s="216"/>
      <c r="K1260" s="216"/>
      <c r="L1260" s="221"/>
      <c r="M1260" s="222"/>
      <c r="N1260" s="223"/>
      <c r="O1260" s="223"/>
      <c r="P1260" s="223"/>
      <c r="Q1260" s="223"/>
      <c r="R1260" s="223"/>
      <c r="S1260" s="223"/>
      <c r="T1260" s="224"/>
      <c r="AT1260" s="225" t="s">
        <v>158</v>
      </c>
      <c r="AU1260" s="225" t="s">
        <v>85</v>
      </c>
      <c r="AV1260" s="15" t="s">
        <v>154</v>
      </c>
      <c r="AW1260" s="15" t="s">
        <v>36</v>
      </c>
      <c r="AX1260" s="15" t="s">
        <v>83</v>
      </c>
      <c r="AY1260" s="225" t="s">
        <v>147</v>
      </c>
    </row>
    <row r="1261" spans="1:65" s="2" customFormat="1" ht="16.5" customHeight="1">
      <c r="A1261" s="36"/>
      <c r="B1261" s="37"/>
      <c r="C1261" s="237" t="s">
        <v>1490</v>
      </c>
      <c r="D1261" s="237" t="s">
        <v>219</v>
      </c>
      <c r="E1261" s="238" t="s">
        <v>1491</v>
      </c>
      <c r="F1261" s="239" t="s">
        <v>1492</v>
      </c>
      <c r="G1261" s="240" t="s">
        <v>346</v>
      </c>
      <c r="H1261" s="241">
        <v>10</v>
      </c>
      <c r="I1261" s="242"/>
      <c r="J1261" s="243">
        <f>ROUND(I1261*H1261,2)</f>
        <v>0</v>
      </c>
      <c r="K1261" s="239" t="s">
        <v>153</v>
      </c>
      <c r="L1261" s="244"/>
      <c r="M1261" s="245" t="s">
        <v>21</v>
      </c>
      <c r="N1261" s="246" t="s">
        <v>46</v>
      </c>
      <c r="O1261" s="66"/>
      <c r="P1261" s="184">
        <f>O1261*H1261</f>
        <v>0</v>
      </c>
      <c r="Q1261" s="184">
        <v>0.0015</v>
      </c>
      <c r="R1261" s="184">
        <f>Q1261*H1261</f>
        <v>0.015</v>
      </c>
      <c r="S1261" s="184">
        <v>0</v>
      </c>
      <c r="T1261" s="185">
        <f>S1261*H1261</f>
        <v>0</v>
      </c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R1261" s="186" t="s">
        <v>384</v>
      </c>
      <c r="AT1261" s="186" t="s">
        <v>219</v>
      </c>
      <c r="AU1261" s="186" t="s">
        <v>85</v>
      </c>
      <c r="AY1261" s="19" t="s">
        <v>147</v>
      </c>
      <c r="BE1261" s="187">
        <f>IF(N1261="základní",J1261,0)</f>
        <v>0</v>
      </c>
      <c r="BF1261" s="187">
        <f>IF(N1261="snížená",J1261,0)</f>
        <v>0</v>
      </c>
      <c r="BG1261" s="187">
        <f>IF(N1261="zákl. přenesená",J1261,0)</f>
        <v>0</v>
      </c>
      <c r="BH1261" s="187">
        <f>IF(N1261="sníž. přenesená",J1261,0)</f>
        <v>0</v>
      </c>
      <c r="BI1261" s="187">
        <f>IF(N1261="nulová",J1261,0)</f>
        <v>0</v>
      </c>
      <c r="BJ1261" s="19" t="s">
        <v>83</v>
      </c>
      <c r="BK1261" s="187">
        <f>ROUND(I1261*H1261,2)</f>
        <v>0</v>
      </c>
      <c r="BL1261" s="19" t="s">
        <v>272</v>
      </c>
      <c r="BM1261" s="186" t="s">
        <v>1493</v>
      </c>
    </row>
    <row r="1262" spans="2:51" s="13" customFormat="1" ht="11.25">
      <c r="B1262" s="193"/>
      <c r="C1262" s="194"/>
      <c r="D1262" s="195" t="s">
        <v>158</v>
      </c>
      <c r="E1262" s="196" t="s">
        <v>21</v>
      </c>
      <c r="F1262" s="197" t="s">
        <v>582</v>
      </c>
      <c r="G1262" s="194"/>
      <c r="H1262" s="196" t="s">
        <v>21</v>
      </c>
      <c r="I1262" s="198"/>
      <c r="J1262" s="194"/>
      <c r="K1262" s="194"/>
      <c r="L1262" s="199"/>
      <c r="M1262" s="200"/>
      <c r="N1262" s="201"/>
      <c r="O1262" s="201"/>
      <c r="P1262" s="201"/>
      <c r="Q1262" s="201"/>
      <c r="R1262" s="201"/>
      <c r="S1262" s="201"/>
      <c r="T1262" s="202"/>
      <c r="AT1262" s="203" t="s">
        <v>158</v>
      </c>
      <c r="AU1262" s="203" t="s">
        <v>85</v>
      </c>
      <c r="AV1262" s="13" t="s">
        <v>83</v>
      </c>
      <c r="AW1262" s="13" t="s">
        <v>36</v>
      </c>
      <c r="AX1262" s="13" t="s">
        <v>75</v>
      </c>
      <c r="AY1262" s="203" t="s">
        <v>147</v>
      </c>
    </row>
    <row r="1263" spans="2:51" s="14" customFormat="1" ht="11.25">
      <c r="B1263" s="204"/>
      <c r="C1263" s="205"/>
      <c r="D1263" s="195" t="s">
        <v>158</v>
      </c>
      <c r="E1263" s="206" t="s">
        <v>21</v>
      </c>
      <c r="F1263" s="207" t="s">
        <v>1494</v>
      </c>
      <c r="G1263" s="205"/>
      <c r="H1263" s="208">
        <v>2.28</v>
      </c>
      <c r="I1263" s="209"/>
      <c r="J1263" s="205"/>
      <c r="K1263" s="205"/>
      <c r="L1263" s="210"/>
      <c r="M1263" s="211"/>
      <c r="N1263" s="212"/>
      <c r="O1263" s="212"/>
      <c r="P1263" s="212"/>
      <c r="Q1263" s="212"/>
      <c r="R1263" s="212"/>
      <c r="S1263" s="212"/>
      <c r="T1263" s="213"/>
      <c r="AT1263" s="214" t="s">
        <v>158</v>
      </c>
      <c r="AU1263" s="214" t="s">
        <v>85</v>
      </c>
      <c r="AV1263" s="14" t="s">
        <v>85</v>
      </c>
      <c r="AW1263" s="14" t="s">
        <v>36</v>
      </c>
      <c r="AX1263" s="14" t="s">
        <v>75</v>
      </c>
      <c r="AY1263" s="214" t="s">
        <v>147</v>
      </c>
    </row>
    <row r="1264" spans="2:51" s="14" customFormat="1" ht="11.25">
      <c r="B1264" s="204"/>
      <c r="C1264" s="205"/>
      <c r="D1264" s="195" t="s">
        <v>158</v>
      </c>
      <c r="E1264" s="206" t="s">
        <v>21</v>
      </c>
      <c r="F1264" s="207" t="s">
        <v>1495</v>
      </c>
      <c r="G1264" s="205"/>
      <c r="H1264" s="208">
        <v>2.5</v>
      </c>
      <c r="I1264" s="209"/>
      <c r="J1264" s="205"/>
      <c r="K1264" s="205"/>
      <c r="L1264" s="210"/>
      <c r="M1264" s="211"/>
      <c r="N1264" s="212"/>
      <c r="O1264" s="212"/>
      <c r="P1264" s="212"/>
      <c r="Q1264" s="212"/>
      <c r="R1264" s="212"/>
      <c r="S1264" s="212"/>
      <c r="T1264" s="213"/>
      <c r="AT1264" s="214" t="s">
        <v>158</v>
      </c>
      <c r="AU1264" s="214" t="s">
        <v>85</v>
      </c>
      <c r="AV1264" s="14" t="s">
        <v>85</v>
      </c>
      <c r="AW1264" s="14" t="s">
        <v>36</v>
      </c>
      <c r="AX1264" s="14" t="s">
        <v>75</v>
      </c>
      <c r="AY1264" s="214" t="s">
        <v>147</v>
      </c>
    </row>
    <row r="1265" spans="2:51" s="14" customFormat="1" ht="11.25">
      <c r="B1265" s="204"/>
      <c r="C1265" s="205"/>
      <c r="D1265" s="195" t="s">
        <v>158</v>
      </c>
      <c r="E1265" s="206" t="s">
        <v>21</v>
      </c>
      <c r="F1265" s="207" t="s">
        <v>1496</v>
      </c>
      <c r="G1265" s="205"/>
      <c r="H1265" s="208">
        <v>5.22</v>
      </c>
      <c r="I1265" s="209"/>
      <c r="J1265" s="205"/>
      <c r="K1265" s="205"/>
      <c r="L1265" s="210"/>
      <c r="M1265" s="211"/>
      <c r="N1265" s="212"/>
      <c r="O1265" s="212"/>
      <c r="P1265" s="212"/>
      <c r="Q1265" s="212"/>
      <c r="R1265" s="212"/>
      <c r="S1265" s="212"/>
      <c r="T1265" s="213"/>
      <c r="AT1265" s="214" t="s">
        <v>158</v>
      </c>
      <c r="AU1265" s="214" t="s">
        <v>85</v>
      </c>
      <c r="AV1265" s="14" t="s">
        <v>85</v>
      </c>
      <c r="AW1265" s="14" t="s">
        <v>36</v>
      </c>
      <c r="AX1265" s="14" t="s">
        <v>75</v>
      </c>
      <c r="AY1265" s="214" t="s">
        <v>147</v>
      </c>
    </row>
    <row r="1266" spans="2:51" s="15" customFormat="1" ht="11.25">
      <c r="B1266" s="215"/>
      <c r="C1266" s="216"/>
      <c r="D1266" s="195" t="s">
        <v>158</v>
      </c>
      <c r="E1266" s="217" t="s">
        <v>21</v>
      </c>
      <c r="F1266" s="218" t="s">
        <v>161</v>
      </c>
      <c r="G1266" s="216"/>
      <c r="H1266" s="219">
        <v>10</v>
      </c>
      <c r="I1266" s="220"/>
      <c r="J1266" s="216"/>
      <c r="K1266" s="216"/>
      <c r="L1266" s="221"/>
      <c r="M1266" s="222"/>
      <c r="N1266" s="223"/>
      <c r="O1266" s="223"/>
      <c r="P1266" s="223"/>
      <c r="Q1266" s="223"/>
      <c r="R1266" s="223"/>
      <c r="S1266" s="223"/>
      <c r="T1266" s="224"/>
      <c r="AT1266" s="225" t="s">
        <v>158</v>
      </c>
      <c r="AU1266" s="225" t="s">
        <v>85</v>
      </c>
      <c r="AV1266" s="15" t="s">
        <v>154</v>
      </c>
      <c r="AW1266" s="15" t="s">
        <v>36</v>
      </c>
      <c r="AX1266" s="15" t="s">
        <v>83</v>
      </c>
      <c r="AY1266" s="225" t="s">
        <v>147</v>
      </c>
    </row>
    <row r="1267" spans="1:65" s="2" customFormat="1" ht="16.5" customHeight="1">
      <c r="A1267" s="36"/>
      <c r="B1267" s="37"/>
      <c r="C1267" s="237" t="s">
        <v>1497</v>
      </c>
      <c r="D1267" s="237" t="s">
        <v>219</v>
      </c>
      <c r="E1267" s="238" t="s">
        <v>1498</v>
      </c>
      <c r="F1267" s="239" t="s">
        <v>1499</v>
      </c>
      <c r="G1267" s="240" t="s">
        <v>1500</v>
      </c>
      <c r="H1267" s="241">
        <v>3</v>
      </c>
      <c r="I1267" s="242"/>
      <c r="J1267" s="243">
        <f>ROUND(I1267*H1267,2)</f>
        <v>0</v>
      </c>
      <c r="K1267" s="239" t="s">
        <v>153</v>
      </c>
      <c r="L1267" s="244"/>
      <c r="M1267" s="245" t="s">
        <v>21</v>
      </c>
      <c r="N1267" s="246" t="s">
        <v>46</v>
      </c>
      <c r="O1267" s="66"/>
      <c r="P1267" s="184">
        <f>O1267*H1267</f>
        <v>0</v>
      </c>
      <c r="Q1267" s="184">
        <v>0.0002</v>
      </c>
      <c r="R1267" s="184">
        <f>Q1267*H1267</f>
        <v>0.0006000000000000001</v>
      </c>
      <c r="S1267" s="184">
        <v>0</v>
      </c>
      <c r="T1267" s="185">
        <f>S1267*H1267</f>
        <v>0</v>
      </c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R1267" s="186" t="s">
        <v>384</v>
      </c>
      <c r="AT1267" s="186" t="s">
        <v>219</v>
      </c>
      <c r="AU1267" s="186" t="s">
        <v>85</v>
      </c>
      <c r="AY1267" s="19" t="s">
        <v>147</v>
      </c>
      <c r="BE1267" s="187">
        <f>IF(N1267="základní",J1267,0)</f>
        <v>0</v>
      </c>
      <c r="BF1267" s="187">
        <f>IF(N1267="snížená",J1267,0)</f>
        <v>0</v>
      </c>
      <c r="BG1267" s="187">
        <f>IF(N1267="zákl. přenesená",J1267,0)</f>
        <v>0</v>
      </c>
      <c r="BH1267" s="187">
        <f>IF(N1267="sníž. přenesená",J1267,0)</f>
        <v>0</v>
      </c>
      <c r="BI1267" s="187">
        <f>IF(N1267="nulová",J1267,0)</f>
        <v>0</v>
      </c>
      <c r="BJ1267" s="19" t="s">
        <v>83</v>
      </c>
      <c r="BK1267" s="187">
        <f>ROUND(I1267*H1267,2)</f>
        <v>0</v>
      </c>
      <c r="BL1267" s="19" t="s">
        <v>272</v>
      </c>
      <c r="BM1267" s="186" t="s">
        <v>1501</v>
      </c>
    </row>
    <row r="1268" spans="1:65" s="2" customFormat="1" ht="24.2" customHeight="1">
      <c r="A1268" s="36"/>
      <c r="B1268" s="37"/>
      <c r="C1268" s="175" t="s">
        <v>1502</v>
      </c>
      <c r="D1268" s="175" t="s">
        <v>149</v>
      </c>
      <c r="E1268" s="176" t="s">
        <v>1503</v>
      </c>
      <c r="F1268" s="177" t="s">
        <v>1504</v>
      </c>
      <c r="G1268" s="178" t="s">
        <v>222</v>
      </c>
      <c r="H1268" s="179">
        <v>0.166</v>
      </c>
      <c r="I1268" s="180"/>
      <c r="J1268" s="181">
        <f>ROUND(I1268*H1268,2)</f>
        <v>0</v>
      </c>
      <c r="K1268" s="177" t="s">
        <v>153</v>
      </c>
      <c r="L1268" s="41"/>
      <c r="M1268" s="182" t="s">
        <v>21</v>
      </c>
      <c r="N1268" s="183" t="s">
        <v>46</v>
      </c>
      <c r="O1268" s="66"/>
      <c r="P1268" s="184">
        <f>O1268*H1268</f>
        <v>0</v>
      </c>
      <c r="Q1268" s="184">
        <v>0</v>
      </c>
      <c r="R1268" s="184">
        <f>Q1268*H1268</f>
        <v>0</v>
      </c>
      <c r="S1268" s="184">
        <v>0</v>
      </c>
      <c r="T1268" s="185">
        <f>S1268*H1268</f>
        <v>0</v>
      </c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R1268" s="186" t="s">
        <v>272</v>
      </c>
      <c r="AT1268" s="186" t="s">
        <v>149</v>
      </c>
      <c r="AU1268" s="186" t="s">
        <v>85</v>
      </c>
      <c r="AY1268" s="19" t="s">
        <v>147</v>
      </c>
      <c r="BE1268" s="187">
        <f>IF(N1268="základní",J1268,0)</f>
        <v>0</v>
      </c>
      <c r="BF1268" s="187">
        <f>IF(N1268="snížená",J1268,0)</f>
        <v>0</v>
      </c>
      <c r="BG1268" s="187">
        <f>IF(N1268="zákl. přenesená",J1268,0)</f>
        <v>0</v>
      </c>
      <c r="BH1268" s="187">
        <f>IF(N1268="sníž. přenesená",J1268,0)</f>
        <v>0</v>
      </c>
      <c r="BI1268" s="187">
        <f>IF(N1268="nulová",J1268,0)</f>
        <v>0</v>
      </c>
      <c r="BJ1268" s="19" t="s">
        <v>83</v>
      </c>
      <c r="BK1268" s="187">
        <f>ROUND(I1268*H1268,2)</f>
        <v>0</v>
      </c>
      <c r="BL1268" s="19" t="s">
        <v>272</v>
      </c>
      <c r="BM1268" s="186" t="s">
        <v>1505</v>
      </c>
    </row>
    <row r="1269" spans="1:47" s="2" customFormat="1" ht="11.25">
      <c r="A1269" s="36"/>
      <c r="B1269" s="37"/>
      <c r="C1269" s="38"/>
      <c r="D1269" s="188" t="s">
        <v>156</v>
      </c>
      <c r="E1269" s="38"/>
      <c r="F1269" s="189" t="s">
        <v>1506</v>
      </c>
      <c r="G1269" s="38"/>
      <c r="H1269" s="38"/>
      <c r="I1269" s="190"/>
      <c r="J1269" s="38"/>
      <c r="K1269" s="38"/>
      <c r="L1269" s="41"/>
      <c r="M1269" s="191"/>
      <c r="N1269" s="192"/>
      <c r="O1269" s="66"/>
      <c r="P1269" s="66"/>
      <c r="Q1269" s="66"/>
      <c r="R1269" s="66"/>
      <c r="S1269" s="66"/>
      <c r="T1269" s="67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T1269" s="19" t="s">
        <v>156</v>
      </c>
      <c r="AU1269" s="19" t="s">
        <v>85</v>
      </c>
    </row>
    <row r="1270" spans="2:63" s="12" customFormat="1" ht="22.9" customHeight="1">
      <c r="B1270" s="159"/>
      <c r="C1270" s="160"/>
      <c r="D1270" s="161" t="s">
        <v>74</v>
      </c>
      <c r="E1270" s="173" t="s">
        <v>1507</v>
      </c>
      <c r="F1270" s="173" t="s">
        <v>1508</v>
      </c>
      <c r="G1270" s="160"/>
      <c r="H1270" s="160"/>
      <c r="I1270" s="163"/>
      <c r="J1270" s="174">
        <f>BK1270</f>
        <v>0</v>
      </c>
      <c r="K1270" s="160"/>
      <c r="L1270" s="165"/>
      <c r="M1270" s="166"/>
      <c r="N1270" s="167"/>
      <c r="O1270" s="167"/>
      <c r="P1270" s="168">
        <f>SUM(P1271:P1318)</f>
        <v>0</v>
      </c>
      <c r="Q1270" s="167"/>
      <c r="R1270" s="168">
        <f>SUM(R1271:R1318)</f>
        <v>0.9188350000000001</v>
      </c>
      <c r="S1270" s="167"/>
      <c r="T1270" s="169">
        <f>SUM(T1271:T1318)</f>
        <v>0.114</v>
      </c>
      <c r="AR1270" s="170" t="s">
        <v>85</v>
      </c>
      <c r="AT1270" s="171" t="s">
        <v>74</v>
      </c>
      <c r="AU1270" s="171" t="s">
        <v>83</v>
      </c>
      <c r="AY1270" s="170" t="s">
        <v>147</v>
      </c>
      <c r="BK1270" s="172">
        <f>SUM(BK1271:BK1318)</f>
        <v>0</v>
      </c>
    </row>
    <row r="1271" spans="1:65" s="2" customFormat="1" ht="24.2" customHeight="1">
      <c r="A1271" s="36"/>
      <c r="B1271" s="37"/>
      <c r="C1271" s="175" t="s">
        <v>1509</v>
      </c>
      <c r="D1271" s="175" t="s">
        <v>149</v>
      </c>
      <c r="E1271" s="176" t="s">
        <v>1510</v>
      </c>
      <c r="F1271" s="177" t="s">
        <v>1511</v>
      </c>
      <c r="G1271" s="178" t="s">
        <v>513</v>
      </c>
      <c r="H1271" s="179">
        <v>1</v>
      </c>
      <c r="I1271" s="180"/>
      <c r="J1271" s="181">
        <f>ROUND(I1271*H1271,2)</f>
        <v>0</v>
      </c>
      <c r="K1271" s="177" t="s">
        <v>305</v>
      </c>
      <c r="L1271" s="41"/>
      <c r="M1271" s="182" t="s">
        <v>21</v>
      </c>
      <c r="N1271" s="183" t="s">
        <v>46</v>
      </c>
      <c r="O1271" s="66"/>
      <c r="P1271" s="184">
        <f>O1271*H1271</f>
        <v>0</v>
      </c>
      <c r="Q1271" s="184">
        <v>0.1</v>
      </c>
      <c r="R1271" s="184">
        <f>Q1271*H1271</f>
        <v>0.1</v>
      </c>
      <c r="S1271" s="184">
        <v>0</v>
      </c>
      <c r="T1271" s="185">
        <f>S1271*H1271</f>
        <v>0</v>
      </c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R1271" s="186" t="s">
        <v>272</v>
      </c>
      <c r="AT1271" s="186" t="s">
        <v>149</v>
      </c>
      <c r="AU1271" s="186" t="s">
        <v>85</v>
      </c>
      <c r="AY1271" s="19" t="s">
        <v>147</v>
      </c>
      <c r="BE1271" s="187">
        <f>IF(N1271="základní",J1271,0)</f>
        <v>0</v>
      </c>
      <c r="BF1271" s="187">
        <f>IF(N1271="snížená",J1271,0)</f>
        <v>0</v>
      </c>
      <c r="BG1271" s="187">
        <f>IF(N1271="zákl. přenesená",J1271,0)</f>
        <v>0</v>
      </c>
      <c r="BH1271" s="187">
        <f>IF(N1271="sníž. přenesená",J1271,0)</f>
        <v>0</v>
      </c>
      <c r="BI1271" s="187">
        <f>IF(N1271="nulová",J1271,0)</f>
        <v>0</v>
      </c>
      <c r="BJ1271" s="19" t="s">
        <v>83</v>
      </c>
      <c r="BK1271" s="187">
        <f>ROUND(I1271*H1271,2)</f>
        <v>0</v>
      </c>
      <c r="BL1271" s="19" t="s">
        <v>272</v>
      </c>
      <c r="BM1271" s="186" t="s">
        <v>1512</v>
      </c>
    </row>
    <row r="1272" spans="1:65" s="2" customFormat="1" ht="24.2" customHeight="1">
      <c r="A1272" s="36"/>
      <c r="B1272" s="37"/>
      <c r="C1272" s="175" t="s">
        <v>1513</v>
      </c>
      <c r="D1272" s="175" t="s">
        <v>149</v>
      </c>
      <c r="E1272" s="176" t="s">
        <v>1514</v>
      </c>
      <c r="F1272" s="177" t="s">
        <v>1515</v>
      </c>
      <c r="G1272" s="178" t="s">
        <v>304</v>
      </c>
      <c r="H1272" s="179">
        <v>2</v>
      </c>
      <c r="I1272" s="180"/>
      <c r="J1272" s="181">
        <f>ROUND(I1272*H1272,2)</f>
        <v>0</v>
      </c>
      <c r="K1272" s="177" t="s">
        <v>305</v>
      </c>
      <c r="L1272" s="41"/>
      <c r="M1272" s="182" t="s">
        <v>21</v>
      </c>
      <c r="N1272" s="183" t="s">
        <v>46</v>
      </c>
      <c r="O1272" s="66"/>
      <c r="P1272" s="184">
        <f>O1272*H1272</f>
        <v>0</v>
      </c>
      <c r="Q1272" s="184">
        <v>0</v>
      </c>
      <c r="R1272" s="184">
        <f>Q1272*H1272</f>
        <v>0</v>
      </c>
      <c r="S1272" s="184">
        <v>0</v>
      </c>
      <c r="T1272" s="185">
        <f>S1272*H1272</f>
        <v>0</v>
      </c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R1272" s="186" t="s">
        <v>272</v>
      </c>
      <c r="AT1272" s="186" t="s">
        <v>149</v>
      </c>
      <c r="AU1272" s="186" t="s">
        <v>85</v>
      </c>
      <c r="AY1272" s="19" t="s">
        <v>147</v>
      </c>
      <c r="BE1272" s="187">
        <f>IF(N1272="základní",J1272,0)</f>
        <v>0</v>
      </c>
      <c r="BF1272" s="187">
        <f>IF(N1272="snížená",J1272,0)</f>
        <v>0</v>
      </c>
      <c r="BG1272" s="187">
        <f>IF(N1272="zákl. přenesená",J1272,0)</f>
        <v>0</v>
      </c>
      <c r="BH1272" s="187">
        <f>IF(N1272="sníž. přenesená",J1272,0)</f>
        <v>0</v>
      </c>
      <c r="BI1272" s="187">
        <f>IF(N1272="nulová",J1272,0)</f>
        <v>0</v>
      </c>
      <c r="BJ1272" s="19" t="s">
        <v>83</v>
      </c>
      <c r="BK1272" s="187">
        <f>ROUND(I1272*H1272,2)</f>
        <v>0</v>
      </c>
      <c r="BL1272" s="19" t="s">
        <v>272</v>
      </c>
      <c r="BM1272" s="186" t="s">
        <v>1516</v>
      </c>
    </row>
    <row r="1273" spans="1:65" s="2" customFormat="1" ht="24.2" customHeight="1">
      <c r="A1273" s="36"/>
      <c r="B1273" s="37"/>
      <c r="C1273" s="175" t="s">
        <v>1517</v>
      </c>
      <c r="D1273" s="175" t="s">
        <v>149</v>
      </c>
      <c r="E1273" s="176" t="s">
        <v>1518</v>
      </c>
      <c r="F1273" s="177" t="s">
        <v>1519</v>
      </c>
      <c r="G1273" s="178" t="s">
        <v>152</v>
      </c>
      <c r="H1273" s="179">
        <v>10</v>
      </c>
      <c r="I1273" s="180"/>
      <c r="J1273" s="181">
        <f>ROUND(I1273*H1273,2)</f>
        <v>0</v>
      </c>
      <c r="K1273" s="177" t="s">
        <v>153</v>
      </c>
      <c r="L1273" s="41"/>
      <c r="M1273" s="182" t="s">
        <v>21</v>
      </c>
      <c r="N1273" s="183" t="s">
        <v>46</v>
      </c>
      <c r="O1273" s="66"/>
      <c r="P1273" s="184">
        <f>O1273*H1273</f>
        <v>0</v>
      </c>
      <c r="Q1273" s="184">
        <v>0.00027</v>
      </c>
      <c r="R1273" s="184">
        <f>Q1273*H1273</f>
        <v>0.0027</v>
      </c>
      <c r="S1273" s="184">
        <v>0</v>
      </c>
      <c r="T1273" s="185">
        <f>S1273*H1273</f>
        <v>0</v>
      </c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R1273" s="186" t="s">
        <v>272</v>
      </c>
      <c r="AT1273" s="186" t="s">
        <v>149</v>
      </c>
      <c r="AU1273" s="186" t="s">
        <v>85</v>
      </c>
      <c r="AY1273" s="19" t="s">
        <v>147</v>
      </c>
      <c r="BE1273" s="187">
        <f>IF(N1273="základní",J1273,0)</f>
        <v>0</v>
      </c>
      <c r="BF1273" s="187">
        <f>IF(N1273="snížená",J1273,0)</f>
        <v>0</v>
      </c>
      <c r="BG1273" s="187">
        <f>IF(N1273="zákl. přenesená",J1273,0)</f>
        <v>0</v>
      </c>
      <c r="BH1273" s="187">
        <f>IF(N1273="sníž. přenesená",J1273,0)</f>
        <v>0</v>
      </c>
      <c r="BI1273" s="187">
        <f>IF(N1273="nulová",J1273,0)</f>
        <v>0</v>
      </c>
      <c r="BJ1273" s="19" t="s">
        <v>83</v>
      </c>
      <c r="BK1273" s="187">
        <f>ROUND(I1273*H1273,2)</f>
        <v>0</v>
      </c>
      <c r="BL1273" s="19" t="s">
        <v>272</v>
      </c>
      <c r="BM1273" s="186" t="s">
        <v>1520</v>
      </c>
    </row>
    <row r="1274" spans="1:47" s="2" customFormat="1" ht="11.25">
      <c r="A1274" s="36"/>
      <c r="B1274" s="37"/>
      <c r="C1274" s="38"/>
      <c r="D1274" s="188" t="s">
        <v>156</v>
      </c>
      <c r="E1274" s="38"/>
      <c r="F1274" s="189" t="s">
        <v>1521</v>
      </c>
      <c r="G1274" s="38"/>
      <c r="H1274" s="38"/>
      <c r="I1274" s="190"/>
      <c r="J1274" s="38"/>
      <c r="K1274" s="38"/>
      <c r="L1274" s="41"/>
      <c r="M1274" s="191"/>
      <c r="N1274" s="192"/>
      <c r="O1274" s="66"/>
      <c r="P1274" s="66"/>
      <c r="Q1274" s="66"/>
      <c r="R1274" s="66"/>
      <c r="S1274" s="66"/>
      <c r="T1274" s="67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T1274" s="19" t="s">
        <v>156</v>
      </c>
      <c r="AU1274" s="19" t="s">
        <v>85</v>
      </c>
    </row>
    <row r="1275" spans="2:51" s="13" customFormat="1" ht="11.25">
      <c r="B1275" s="193"/>
      <c r="C1275" s="194"/>
      <c r="D1275" s="195" t="s">
        <v>158</v>
      </c>
      <c r="E1275" s="196" t="s">
        <v>21</v>
      </c>
      <c r="F1275" s="197" t="s">
        <v>582</v>
      </c>
      <c r="G1275" s="194"/>
      <c r="H1275" s="196" t="s">
        <v>21</v>
      </c>
      <c r="I1275" s="198"/>
      <c r="J1275" s="194"/>
      <c r="K1275" s="194"/>
      <c r="L1275" s="199"/>
      <c r="M1275" s="200"/>
      <c r="N1275" s="201"/>
      <c r="O1275" s="201"/>
      <c r="P1275" s="201"/>
      <c r="Q1275" s="201"/>
      <c r="R1275" s="201"/>
      <c r="S1275" s="201"/>
      <c r="T1275" s="202"/>
      <c r="AT1275" s="203" t="s">
        <v>158</v>
      </c>
      <c r="AU1275" s="203" t="s">
        <v>85</v>
      </c>
      <c r="AV1275" s="13" t="s">
        <v>83</v>
      </c>
      <c r="AW1275" s="13" t="s">
        <v>36</v>
      </c>
      <c r="AX1275" s="13" t="s">
        <v>75</v>
      </c>
      <c r="AY1275" s="203" t="s">
        <v>147</v>
      </c>
    </row>
    <row r="1276" spans="2:51" s="14" customFormat="1" ht="11.25">
      <c r="B1276" s="204"/>
      <c r="C1276" s="205"/>
      <c r="D1276" s="195" t="s">
        <v>158</v>
      </c>
      <c r="E1276" s="206" t="s">
        <v>21</v>
      </c>
      <c r="F1276" s="207" t="s">
        <v>1522</v>
      </c>
      <c r="G1276" s="205"/>
      <c r="H1276" s="208">
        <v>2.28</v>
      </c>
      <c r="I1276" s="209"/>
      <c r="J1276" s="205"/>
      <c r="K1276" s="205"/>
      <c r="L1276" s="210"/>
      <c r="M1276" s="211"/>
      <c r="N1276" s="212"/>
      <c r="O1276" s="212"/>
      <c r="P1276" s="212"/>
      <c r="Q1276" s="212"/>
      <c r="R1276" s="212"/>
      <c r="S1276" s="212"/>
      <c r="T1276" s="213"/>
      <c r="AT1276" s="214" t="s">
        <v>158</v>
      </c>
      <c r="AU1276" s="214" t="s">
        <v>85</v>
      </c>
      <c r="AV1276" s="14" t="s">
        <v>85</v>
      </c>
      <c r="AW1276" s="14" t="s">
        <v>36</v>
      </c>
      <c r="AX1276" s="14" t="s">
        <v>75</v>
      </c>
      <c r="AY1276" s="214" t="s">
        <v>147</v>
      </c>
    </row>
    <row r="1277" spans="2:51" s="14" customFormat="1" ht="11.25">
      <c r="B1277" s="204"/>
      <c r="C1277" s="205"/>
      <c r="D1277" s="195" t="s">
        <v>158</v>
      </c>
      <c r="E1277" s="206" t="s">
        <v>21</v>
      </c>
      <c r="F1277" s="207" t="s">
        <v>1523</v>
      </c>
      <c r="G1277" s="205"/>
      <c r="H1277" s="208">
        <v>2.5</v>
      </c>
      <c r="I1277" s="209"/>
      <c r="J1277" s="205"/>
      <c r="K1277" s="205"/>
      <c r="L1277" s="210"/>
      <c r="M1277" s="211"/>
      <c r="N1277" s="212"/>
      <c r="O1277" s="212"/>
      <c r="P1277" s="212"/>
      <c r="Q1277" s="212"/>
      <c r="R1277" s="212"/>
      <c r="S1277" s="212"/>
      <c r="T1277" s="213"/>
      <c r="AT1277" s="214" t="s">
        <v>158</v>
      </c>
      <c r="AU1277" s="214" t="s">
        <v>85</v>
      </c>
      <c r="AV1277" s="14" t="s">
        <v>85</v>
      </c>
      <c r="AW1277" s="14" t="s">
        <v>36</v>
      </c>
      <c r="AX1277" s="14" t="s">
        <v>75</v>
      </c>
      <c r="AY1277" s="214" t="s">
        <v>147</v>
      </c>
    </row>
    <row r="1278" spans="2:51" s="14" customFormat="1" ht="11.25">
      <c r="B1278" s="204"/>
      <c r="C1278" s="205"/>
      <c r="D1278" s="195" t="s">
        <v>158</v>
      </c>
      <c r="E1278" s="206" t="s">
        <v>21</v>
      </c>
      <c r="F1278" s="207" t="s">
        <v>1524</v>
      </c>
      <c r="G1278" s="205"/>
      <c r="H1278" s="208">
        <v>5.22</v>
      </c>
      <c r="I1278" s="209"/>
      <c r="J1278" s="205"/>
      <c r="K1278" s="205"/>
      <c r="L1278" s="210"/>
      <c r="M1278" s="211"/>
      <c r="N1278" s="212"/>
      <c r="O1278" s="212"/>
      <c r="P1278" s="212"/>
      <c r="Q1278" s="212"/>
      <c r="R1278" s="212"/>
      <c r="S1278" s="212"/>
      <c r="T1278" s="213"/>
      <c r="AT1278" s="214" t="s">
        <v>158</v>
      </c>
      <c r="AU1278" s="214" t="s">
        <v>85</v>
      </c>
      <c r="AV1278" s="14" t="s">
        <v>85</v>
      </c>
      <c r="AW1278" s="14" t="s">
        <v>36</v>
      </c>
      <c r="AX1278" s="14" t="s">
        <v>75</v>
      </c>
      <c r="AY1278" s="214" t="s">
        <v>147</v>
      </c>
    </row>
    <row r="1279" spans="2:51" s="15" customFormat="1" ht="11.25">
      <c r="B1279" s="215"/>
      <c r="C1279" s="216"/>
      <c r="D1279" s="195" t="s">
        <v>158</v>
      </c>
      <c r="E1279" s="217" t="s">
        <v>21</v>
      </c>
      <c r="F1279" s="218" t="s">
        <v>161</v>
      </c>
      <c r="G1279" s="216"/>
      <c r="H1279" s="219">
        <v>10</v>
      </c>
      <c r="I1279" s="220"/>
      <c r="J1279" s="216"/>
      <c r="K1279" s="216"/>
      <c r="L1279" s="221"/>
      <c r="M1279" s="222"/>
      <c r="N1279" s="223"/>
      <c r="O1279" s="223"/>
      <c r="P1279" s="223"/>
      <c r="Q1279" s="223"/>
      <c r="R1279" s="223"/>
      <c r="S1279" s="223"/>
      <c r="T1279" s="224"/>
      <c r="AT1279" s="225" t="s">
        <v>158</v>
      </c>
      <c r="AU1279" s="225" t="s">
        <v>85</v>
      </c>
      <c r="AV1279" s="15" t="s">
        <v>154</v>
      </c>
      <c r="AW1279" s="15" t="s">
        <v>36</v>
      </c>
      <c r="AX1279" s="15" t="s">
        <v>83</v>
      </c>
      <c r="AY1279" s="225" t="s">
        <v>147</v>
      </c>
    </row>
    <row r="1280" spans="1:65" s="2" customFormat="1" ht="16.5" customHeight="1">
      <c r="A1280" s="36"/>
      <c r="B1280" s="37"/>
      <c r="C1280" s="237" t="s">
        <v>1525</v>
      </c>
      <c r="D1280" s="237" t="s">
        <v>219</v>
      </c>
      <c r="E1280" s="238" t="s">
        <v>1526</v>
      </c>
      <c r="F1280" s="239" t="s">
        <v>1527</v>
      </c>
      <c r="G1280" s="240" t="s">
        <v>152</v>
      </c>
      <c r="H1280" s="241">
        <v>10</v>
      </c>
      <c r="I1280" s="242"/>
      <c r="J1280" s="243">
        <f>ROUND(I1280*H1280,2)</f>
        <v>0</v>
      </c>
      <c r="K1280" s="239" t="s">
        <v>153</v>
      </c>
      <c r="L1280" s="244"/>
      <c r="M1280" s="245" t="s">
        <v>21</v>
      </c>
      <c r="N1280" s="246" t="s">
        <v>46</v>
      </c>
      <c r="O1280" s="66"/>
      <c r="P1280" s="184">
        <f>O1280*H1280</f>
        <v>0</v>
      </c>
      <c r="Q1280" s="184">
        <v>0.027</v>
      </c>
      <c r="R1280" s="184">
        <f>Q1280*H1280</f>
        <v>0.27</v>
      </c>
      <c r="S1280" s="184">
        <v>0</v>
      </c>
      <c r="T1280" s="185">
        <f>S1280*H1280</f>
        <v>0</v>
      </c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R1280" s="186" t="s">
        <v>384</v>
      </c>
      <c r="AT1280" s="186" t="s">
        <v>219</v>
      </c>
      <c r="AU1280" s="186" t="s">
        <v>85</v>
      </c>
      <c r="AY1280" s="19" t="s">
        <v>147</v>
      </c>
      <c r="BE1280" s="187">
        <f>IF(N1280="základní",J1280,0)</f>
        <v>0</v>
      </c>
      <c r="BF1280" s="187">
        <f>IF(N1280="snížená",J1280,0)</f>
        <v>0</v>
      </c>
      <c r="BG1280" s="187">
        <f>IF(N1280="zákl. přenesená",J1280,0)</f>
        <v>0</v>
      </c>
      <c r="BH1280" s="187">
        <f>IF(N1280="sníž. přenesená",J1280,0)</f>
        <v>0</v>
      </c>
      <c r="BI1280" s="187">
        <f>IF(N1280="nulová",J1280,0)</f>
        <v>0</v>
      </c>
      <c r="BJ1280" s="19" t="s">
        <v>83</v>
      </c>
      <c r="BK1280" s="187">
        <f>ROUND(I1280*H1280,2)</f>
        <v>0</v>
      </c>
      <c r="BL1280" s="19" t="s">
        <v>272</v>
      </c>
      <c r="BM1280" s="186" t="s">
        <v>1528</v>
      </c>
    </row>
    <row r="1281" spans="1:47" s="2" customFormat="1" ht="19.5">
      <c r="A1281" s="36"/>
      <c r="B1281" s="37"/>
      <c r="C1281" s="38"/>
      <c r="D1281" s="195" t="s">
        <v>314</v>
      </c>
      <c r="E1281" s="38"/>
      <c r="F1281" s="247" t="s">
        <v>1529</v>
      </c>
      <c r="G1281" s="38"/>
      <c r="H1281" s="38"/>
      <c r="I1281" s="190"/>
      <c r="J1281" s="38"/>
      <c r="K1281" s="38"/>
      <c r="L1281" s="41"/>
      <c r="M1281" s="191"/>
      <c r="N1281" s="192"/>
      <c r="O1281" s="66"/>
      <c r="P1281" s="66"/>
      <c r="Q1281" s="66"/>
      <c r="R1281" s="66"/>
      <c r="S1281" s="66"/>
      <c r="T1281" s="67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T1281" s="19" t="s">
        <v>314</v>
      </c>
      <c r="AU1281" s="19" t="s">
        <v>85</v>
      </c>
    </row>
    <row r="1282" spans="1:65" s="2" customFormat="1" ht="16.5" customHeight="1">
      <c r="A1282" s="36"/>
      <c r="B1282" s="37"/>
      <c r="C1282" s="175" t="s">
        <v>1530</v>
      </c>
      <c r="D1282" s="175" t="s">
        <v>149</v>
      </c>
      <c r="E1282" s="176" t="s">
        <v>1531</v>
      </c>
      <c r="F1282" s="177" t="s">
        <v>1532</v>
      </c>
      <c r="G1282" s="178" t="s">
        <v>304</v>
      </c>
      <c r="H1282" s="179">
        <v>1</v>
      </c>
      <c r="I1282" s="180"/>
      <c r="J1282" s="181">
        <f>ROUND(I1282*H1282,2)</f>
        <v>0</v>
      </c>
      <c r="K1282" s="177" t="s">
        <v>153</v>
      </c>
      <c r="L1282" s="41"/>
      <c r="M1282" s="182" t="s">
        <v>21</v>
      </c>
      <c r="N1282" s="183" t="s">
        <v>46</v>
      </c>
      <c r="O1282" s="66"/>
      <c r="P1282" s="184">
        <f>O1282*H1282</f>
        <v>0</v>
      </c>
      <c r="Q1282" s="184">
        <v>0</v>
      </c>
      <c r="R1282" s="184">
        <f>Q1282*H1282</f>
        <v>0</v>
      </c>
      <c r="S1282" s="184">
        <v>0</v>
      </c>
      <c r="T1282" s="185">
        <f>S1282*H1282</f>
        <v>0</v>
      </c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R1282" s="186" t="s">
        <v>272</v>
      </c>
      <c r="AT1282" s="186" t="s">
        <v>149</v>
      </c>
      <c r="AU1282" s="186" t="s">
        <v>85</v>
      </c>
      <c r="AY1282" s="19" t="s">
        <v>147</v>
      </c>
      <c r="BE1282" s="187">
        <f>IF(N1282="základní",J1282,0)</f>
        <v>0</v>
      </c>
      <c r="BF1282" s="187">
        <f>IF(N1282="snížená",J1282,0)</f>
        <v>0</v>
      </c>
      <c r="BG1282" s="187">
        <f>IF(N1282="zákl. přenesená",J1282,0)</f>
        <v>0</v>
      </c>
      <c r="BH1282" s="187">
        <f>IF(N1282="sníž. přenesená",J1282,0)</f>
        <v>0</v>
      </c>
      <c r="BI1282" s="187">
        <f>IF(N1282="nulová",J1282,0)</f>
        <v>0</v>
      </c>
      <c r="BJ1282" s="19" t="s">
        <v>83</v>
      </c>
      <c r="BK1282" s="187">
        <f>ROUND(I1282*H1282,2)</f>
        <v>0</v>
      </c>
      <c r="BL1282" s="19" t="s">
        <v>272</v>
      </c>
      <c r="BM1282" s="186" t="s">
        <v>1533</v>
      </c>
    </row>
    <row r="1283" spans="1:47" s="2" customFormat="1" ht="11.25">
      <c r="A1283" s="36"/>
      <c r="B1283" s="37"/>
      <c r="C1283" s="38"/>
      <c r="D1283" s="188" t="s">
        <v>156</v>
      </c>
      <c r="E1283" s="38"/>
      <c r="F1283" s="189" t="s">
        <v>1534</v>
      </c>
      <c r="G1283" s="38"/>
      <c r="H1283" s="38"/>
      <c r="I1283" s="190"/>
      <c r="J1283" s="38"/>
      <c r="K1283" s="38"/>
      <c r="L1283" s="41"/>
      <c r="M1283" s="191"/>
      <c r="N1283" s="192"/>
      <c r="O1283" s="66"/>
      <c r="P1283" s="66"/>
      <c r="Q1283" s="66"/>
      <c r="R1283" s="66"/>
      <c r="S1283" s="66"/>
      <c r="T1283" s="67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T1283" s="19" t="s">
        <v>156</v>
      </c>
      <c r="AU1283" s="19" t="s">
        <v>85</v>
      </c>
    </row>
    <row r="1284" spans="2:51" s="13" customFormat="1" ht="11.25">
      <c r="B1284" s="193"/>
      <c r="C1284" s="194"/>
      <c r="D1284" s="195" t="s">
        <v>158</v>
      </c>
      <c r="E1284" s="196" t="s">
        <v>21</v>
      </c>
      <c r="F1284" s="197" t="s">
        <v>582</v>
      </c>
      <c r="G1284" s="194"/>
      <c r="H1284" s="196" t="s">
        <v>21</v>
      </c>
      <c r="I1284" s="198"/>
      <c r="J1284" s="194"/>
      <c r="K1284" s="194"/>
      <c r="L1284" s="199"/>
      <c r="M1284" s="200"/>
      <c r="N1284" s="201"/>
      <c r="O1284" s="201"/>
      <c r="P1284" s="201"/>
      <c r="Q1284" s="201"/>
      <c r="R1284" s="201"/>
      <c r="S1284" s="201"/>
      <c r="T1284" s="202"/>
      <c r="AT1284" s="203" t="s">
        <v>158</v>
      </c>
      <c r="AU1284" s="203" t="s">
        <v>85</v>
      </c>
      <c r="AV1284" s="13" t="s">
        <v>83</v>
      </c>
      <c r="AW1284" s="13" t="s">
        <v>36</v>
      </c>
      <c r="AX1284" s="13" t="s">
        <v>75</v>
      </c>
      <c r="AY1284" s="203" t="s">
        <v>147</v>
      </c>
    </row>
    <row r="1285" spans="2:51" s="14" customFormat="1" ht="11.25">
      <c r="B1285" s="204"/>
      <c r="C1285" s="205"/>
      <c r="D1285" s="195" t="s">
        <v>158</v>
      </c>
      <c r="E1285" s="206" t="s">
        <v>21</v>
      </c>
      <c r="F1285" s="207" t="s">
        <v>1535</v>
      </c>
      <c r="G1285" s="205"/>
      <c r="H1285" s="208">
        <v>1</v>
      </c>
      <c r="I1285" s="209"/>
      <c r="J1285" s="205"/>
      <c r="K1285" s="205"/>
      <c r="L1285" s="210"/>
      <c r="M1285" s="211"/>
      <c r="N1285" s="212"/>
      <c r="O1285" s="212"/>
      <c r="P1285" s="212"/>
      <c r="Q1285" s="212"/>
      <c r="R1285" s="212"/>
      <c r="S1285" s="212"/>
      <c r="T1285" s="213"/>
      <c r="AT1285" s="214" t="s">
        <v>158</v>
      </c>
      <c r="AU1285" s="214" t="s">
        <v>85</v>
      </c>
      <c r="AV1285" s="14" t="s">
        <v>85</v>
      </c>
      <c r="AW1285" s="14" t="s">
        <v>36</v>
      </c>
      <c r="AX1285" s="14" t="s">
        <v>75</v>
      </c>
      <c r="AY1285" s="214" t="s">
        <v>147</v>
      </c>
    </row>
    <row r="1286" spans="2:51" s="15" customFormat="1" ht="11.25">
      <c r="B1286" s="215"/>
      <c r="C1286" s="216"/>
      <c r="D1286" s="195" t="s">
        <v>158</v>
      </c>
      <c r="E1286" s="217" t="s">
        <v>21</v>
      </c>
      <c r="F1286" s="218" t="s">
        <v>161</v>
      </c>
      <c r="G1286" s="216"/>
      <c r="H1286" s="219">
        <v>1</v>
      </c>
      <c r="I1286" s="220"/>
      <c r="J1286" s="216"/>
      <c r="K1286" s="216"/>
      <c r="L1286" s="221"/>
      <c r="M1286" s="222"/>
      <c r="N1286" s="223"/>
      <c r="O1286" s="223"/>
      <c r="P1286" s="223"/>
      <c r="Q1286" s="223"/>
      <c r="R1286" s="223"/>
      <c r="S1286" s="223"/>
      <c r="T1286" s="224"/>
      <c r="AT1286" s="225" t="s">
        <v>158</v>
      </c>
      <c r="AU1286" s="225" t="s">
        <v>85</v>
      </c>
      <c r="AV1286" s="15" t="s">
        <v>154</v>
      </c>
      <c r="AW1286" s="15" t="s">
        <v>36</v>
      </c>
      <c r="AX1286" s="15" t="s">
        <v>83</v>
      </c>
      <c r="AY1286" s="225" t="s">
        <v>147</v>
      </c>
    </row>
    <row r="1287" spans="1:65" s="2" customFormat="1" ht="16.5" customHeight="1">
      <c r="A1287" s="36"/>
      <c r="B1287" s="37"/>
      <c r="C1287" s="237" t="s">
        <v>1536</v>
      </c>
      <c r="D1287" s="237" t="s">
        <v>219</v>
      </c>
      <c r="E1287" s="238" t="s">
        <v>1537</v>
      </c>
      <c r="F1287" s="239" t="s">
        <v>1538</v>
      </c>
      <c r="G1287" s="240" t="s">
        <v>152</v>
      </c>
      <c r="H1287" s="241">
        <v>3</v>
      </c>
      <c r="I1287" s="242"/>
      <c r="J1287" s="243">
        <f>ROUND(I1287*H1287,2)</f>
        <v>0</v>
      </c>
      <c r="K1287" s="239" t="s">
        <v>153</v>
      </c>
      <c r="L1287" s="244"/>
      <c r="M1287" s="245" t="s">
        <v>21</v>
      </c>
      <c r="N1287" s="246" t="s">
        <v>46</v>
      </c>
      <c r="O1287" s="66"/>
      <c r="P1287" s="184">
        <f>O1287*H1287</f>
        <v>0</v>
      </c>
      <c r="Q1287" s="184">
        <v>0.03815</v>
      </c>
      <c r="R1287" s="184">
        <f>Q1287*H1287</f>
        <v>0.11445000000000001</v>
      </c>
      <c r="S1287" s="184">
        <v>0</v>
      </c>
      <c r="T1287" s="185">
        <f>S1287*H1287</f>
        <v>0</v>
      </c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R1287" s="186" t="s">
        <v>384</v>
      </c>
      <c r="AT1287" s="186" t="s">
        <v>219</v>
      </c>
      <c r="AU1287" s="186" t="s">
        <v>85</v>
      </c>
      <c r="AY1287" s="19" t="s">
        <v>147</v>
      </c>
      <c r="BE1287" s="187">
        <f>IF(N1287="základní",J1287,0)</f>
        <v>0</v>
      </c>
      <c r="BF1287" s="187">
        <f>IF(N1287="snížená",J1287,0)</f>
        <v>0</v>
      </c>
      <c r="BG1287" s="187">
        <f>IF(N1287="zákl. přenesená",J1287,0)</f>
        <v>0</v>
      </c>
      <c r="BH1287" s="187">
        <f>IF(N1287="sníž. přenesená",J1287,0)</f>
        <v>0</v>
      </c>
      <c r="BI1287" s="187">
        <f>IF(N1287="nulová",J1287,0)</f>
        <v>0</v>
      </c>
      <c r="BJ1287" s="19" t="s">
        <v>83</v>
      </c>
      <c r="BK1287" s="187">
        <f>ROUND(I1287*H1287,2)</f>
        <v>0</v>
      </c>
      <c r="BL1287" s="19" t="s">
        <v>272</v>
      </c>
      <c r="BM1287" s="186" t="s">
        <v>1539</v>
      </c>
    </row>
    <row r="1288" spans="1:47" s="2" customFormat="1" ht="19.5">
      <c r="A1288" s="36"/>
      <c r="B1288" s="37"/>
      <c r="C1288" s="38"/>
      <c r="D1288" s="195" t="s">
        <v>314</v>
      </c>
      <c r="E1288" s="38"/>
      <c r="F1288" s="247" t="s">
        <v>1529</v>
      </c>
      <c r="G1288" s="38"/>
      <c r="H1288" s="38"/>
      <c r="I1288" s="190"/>
      <c r="J1288" s="38"/>
      <c r="K1288" s="38"/>
      <c r="L1288" s="41"/>
      <c r="M1288" s="191"/>
      <c r="N1288" s="192"/>
      <c r="O1288" s="66"/>
      <c r="P1288" s="66"/>
      <c r="Q1288" s="66"/>
      <c r="R1288" s="66"/>
      <c r="S1288" s="66"/>
      <c r="T1288" s="67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T1288" s="19" t="s">
        <v>314</v>
      </c>
      <c r="AU1288" s="19" t="s">
        <v>85</v>
      </c>
    </row>
    <row r="1289" spans="2:51" s="14" customFormat="1" ht="11.25">
      <c r="B1289" s="204"/>
      <c r="C1289" s="205"/>
      <c r="D1289" s="195" t="s">
        <v>158</v>
      </c>
      <c r="E1289" s="206" t="s">
        <v>21</v>
      </c>
      <c r="F1289" s="207" t="s">
        <v>1540</v>
      </c>
      <c r="G1289" s="205"/>
      <c r="H1289" s="208">
        <v>3</v>
      </c>
      <c r="I1289" s="209"/>
      <c r="J1289" s="205"/>
      <c r="K1289" s="205"/>
      <c r="L1289" s="210"/>
      <c r="M1289" s="211"/>
      <c r="N1289" s="212"/>
      <c r="O1289" s="212"/>
      <c r="P1289" s="212"/>
      <c r="Q1289" s="212"/>
      <c r="R1289" s="212"/>
      <c r="S1289" s="212"/>
      <c r="T1289" s="213"/>
      <c r="AT1289" s="214" t="s">
        <v>158</v>
      </c>
      <c r="AU1289" s="214" t="s">
        <v>85</v>
      </c>
      <c r="AV1289" s="14" t="s">
        <v>85</v>
      </c>
      <c r="AW1289" s="14" t="s">
        <v>36</v>
      </c>
      <c r="AX1289" s="14" t="s">
        <v>75</v>
      </c>
      <c r="AY1289" s="214" t="s">
        <v>147</v>
      </c>
    </row>
    <row r="1290" spans="2:51" s="15" customFormat="1" ht="11.25">
      <c r="B1290" s="215"/>
      <c r="C1290" s="216"/>
      <c r="D1290" s="195" t="s">
        <v>158</v>
      </c>
      <c r="E1290" s="217" t="s">
        <v>21</v>
      </c>
      <c r="F1290" s="218" t="s">
        <v>161</v>
      </c>
      <c r="G1290" s="216"/>
      <c r="H1290" s="219">
        <v>3</v>
      </c>
      <c r="I1290" s="220"/>
      <c r="J1290" s="216"/>
      <c r="K1290" s="216"/>
      <c r="L1290" s="221"/>
      <c r="M1290" s="222"/>
      <c r="N1290" s="223"/>
      <c r="O1290" s="223"/>
      <c r="P1290" s="223"/>
      <c r="Q1290" s="223"/>
      <c r="R1290" s="223"/>
      <c r="S1290" s="223"/>
      <c r="T1290" s="224"/>
      <c r="AT1290" s="225" t="s">
        <v>158</v>
      </c>
      <c r="AU1290" s="225" t="s">
        <v>85</v>
      </c>
      <c r="AV1290" s="15" t="s">
        <v>154</v>
      </c>
      <c r="AW1290" s="15" t="s">
        <v>36</v>
      </c>
      <c r="AX1290" s="15" t="s">
        <v>83</v>
      </c>
      <c r="AY1290" s="225" t="s">
        <v>147</v>
      </c>
    </row>
    <row r="1291" spans="1:65" s="2" customFormat="1" ht="21.75" customHeight="1">
      <c r="A1291" s="36"/>
      <c r="B1291" s="37"/>
      <c r="C1291" s="175" t="s">
        <v>1541</v>
      </c>
      <c r="D1291" s="175" t="s">
        <v>149</v>
      </c>
      <c r="E1291" s="176" t="s">
        <v>1542</v>
      </c>
      <c r="F1291" s="177" t="s">
        <v>1543</v>
      </c>
      <c r="G1291" s="178" t="s">
        <v>304</v>
      </c>
      <c r="H1291" s="179">
        <v>2</v>
      </c>
      <c r="I1291" s="180"/>
      <c r="J1291" s="181">
        <f>ROUND(I1291*H1291,2)</f>
        <v>0</v>
      </c>
      <c r="K1291" s="177" t="s">
        <v>153</v>
      </c>
      <c r="L1291" s="41"/>
      <c r="M1291" s="182" t="s">
        <v>21</v>
      </c>
      <c r="N1291" s="183" t="s">
        <v>46</v>
      </c>
      <c r="O1291" s="66"/>
      <c r="P1291" s="184">
        <f>O1291*H1291</f>
        <v>0</v>
      </c>
      <c r="Q1291" s="184">
        <v>0</v>
      </c>
      <c r="R1291" s="184">
        <f>Q1291*H1291</f>
        <v>0</v>
      </c>
      <c r="S1291" s="184">
        <v>0</v>
      </c>
      <c r="T1291" s="185">
        <f>S1291*H1291</f>
        <v>0</v>
      </c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R1291" s="186" t="s">
        <v>272</v>
      </c>
      <c r="AT1291" s="186" t="s">
        <v>149</v>
      </c>
      <c r="AU1291" s="186" t="s">
        <v>85</v>
      </c>
      <c r="AY1291" s="19" t="s">
        <v>147</v>
      </c>
      <c r="BE1291" s="187">
        <f>IF(N1291="základní",J1291,0)</f>
        <v>0</v>
      </c>
      <c r="BF1291" s="187">
        <f>IF(N1291="snížená",J1291,0)</f>
        <v>0</v>
      </c>
      <c r="BG1291" s="187">
        <f>IF(N1291="zákl. přenesená",J1291,0)</f>
        <v>0</v>
      </c>
      <c r="BH1291" s="187">
        <f>IF(N1291="sníž. přenesená",J1291,0)</f>
        <v>0</v>
      </c>
      <c r="BI1291" s="187">
        <f>IF(N1291="nulová",J1291,0)</f>
        <v>0</v>
      </c>
      <c r="BJ1291" s="19" t="s">
        <v>83</v>
      </c>
      <c r="BK1291" s="187">
        <f>ROUND(I1291*H1291,2)</f>
        <v>0</v>
      </c>
      <c r="BL1291" s="19" t="s">
        <v>272</v>
      </c>
      <c r="BM1291" s="186" t="s">
        <v>1544</v>
      </c>
    </row>
    <row r="1292" spans="1:47" s="2" customFormat="1" ht="11.25">
      <c r="A1292" s="36"/>
      <c r="B1292" s="37"/>
      <c r="C1292" s="38"/>
      <c r="D1292" s="188" t="s">
        <v>156</v>
      </c>
      <c r="E1292" s="38"/>
      <c r="F1292" s="189" t="s">
        <v>1545</v>
      </c>
      <c r="G1292" s="38"/>
      <c r="H1292" s="38"/>
      <c r="I1292" s="190"/>
      <c r="J1292" s="38"/>
      <c r="K1292" s="38"/>
      <c r="L1292" s="41"/>
      <c r="M1292" s="191"/>
      <c r="N1292" s="192"/>
      <c r="O1292" s="66"/>
      <c r="P1292" s="66"/>
      <c r="Q1292" s="66"/>
      <c r="R1292" s="66"/>
      <c r="S1292" s="66"/>
      <c r="T1292" s="67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T1292" s="19" t="s">
        <v>156</v>
      </c>
      <c r="AU1292" s="19" t="s">
        <v>85</v>
      </c>
    </row>
    <row r="1293" spans="2:51" s="13" customFormat="1" ht="11.25">
      <c r="B1293" s="193"/>
      <c r="C1293" s="194"/>
      <c r="D1293" s="195" t="s">
        <v>158</v>
      </c>
      <c r="E1293" s="196" t="s">
        <v>21</v>
      </c>
      <c r="F1293" s="197" t="s">
        <v>582</v>
      </c>
      <c r="G1293" s="194"/>
      <c r="H1293" s="196" t="s">
        <v>21</v>
      </c>
      <c r="I1293" s="198"/>
      <c r="J1293" s="194"/>
      <c r="K1293" s="194"/>
      <c r="L1293" s="199"/>
      <c r="M1293" s="200"/>
      <c r="N1293" s="201"/>
      <c r="O1293" s="201"/>
      <c r="P1293" s="201"/>
      <c r="Q1293" s="201"/>
      <c r="R1293" s="201"/>
      <c r="S1293" s="201"/>
      <c r="T1293" s="202"/>
      <c r="AT1293" s="203" t="s">
        <v>158</v>
      </c>
      <c r="AU1293" s="203" t="s">
        <v>85</v>
      </c>
      <c r="AV1293" s="13" t="s">
        <v>83</v>
      </c>
      <c r="AW1293" s="13" t="s">
        <v>36</v>
      </c>
      <c r="AX1293" s="13" t="s">
        <v>75</v>
      </c>
      <c r="AY1293" s="203" t="s">
        <v>147</v>
      </c>
    </row>
    <row r="1294" spans="2:51" s="14" customFormat="1" ht="11.25">
      <c r="B1294" s="204"/>
      <c r="C1294" s="205"/>
      <c r="D1294" s="195" t="s">
        <v>158</v>
      </c>
      <c r="E1294" s="206" t="s">
        <v>21</v>
      </c>
      <c r="F1294" s="207" t="s">
        <v>1546</v>
      </c>
      <c r="G1294" s="205"/>
      <c r="H1294" s="208">
        <v>1</v>
      </c>
      <c r="I1294" s="209"/>
      <c r="J1294" s="205"/>
      <c r="K1294" s="205"/>
      <c r="L1294" s="210"/>
      <c r="M1294" s="211"/>
      <c r="N1294" s="212"/>
      <c r="O1294" s="212"/>
      <c r="P1294" s="212"/>
      <c r="Q1294" s="212"/>
      <c r="R1294" s="212"/>
      <c r="S1294" s="212"/>
      <c r="T1294" s="213"/>
      <c r="AT1294" s="214" t="s">
        <v>158</v>
      </c>
      <c r="AU1294" s="214" t="s">
        <v>85</v>
      </c>
      <c r="AV1294" s="14" t="s">
        <v>85</v>
      </c>
      <c r="AW1294" s="14" t="s">
        <v>36</v>
      </c>
      <c r="AX1294" s="14" t="s">
        <v>75</v>
      </c>
      <c r="AY1294" s="214" t="s">
        <v>147</v>
      </c>
    </row>
    <row r="1295" spans="2:51" s="14" customFormat="1" ht="11.25">
      <c r="B1295" s="204"/>
      <c r="C1295" s="205"/>
      <c r="D1295" s="195" t="s">
        <v>158</v>
      </c>
      <c r="E1295" s="206" t="s">
        <v>21</v>
      </c>
      <c r="F1295" s="207" t="s">
        <v>1547</v>
      </c>
      <c r="G1295" s="205"/>
      <c r="H1295" s="208">
        <v>1</v>
      </c>
      <c r="I1295" s="209"/>
      <c r="J1295" s="205"/>
      <c r="K1295" s="205"/>
      <c r="L1295" s="210"/>
      <c r="M1295" s="211"/>
      <c r="N1295" s="212"/>
      <c r="O1295" s="212"/>
      <c r="P1295" s="212"/>
      <c r="Q1295" s="212"/>
      <c r="R1295" s="212"/>
      <c r="S1295" s="212"/>
      <c r="T1295" s="213"/>
      <c r="AT1295" s="214" t="s">
        <v>158</v>
      </c>
      <c r="AU1295" s="214" t="s">
        <v>85</v>
      </c>
      <c r="AV1295" s="14" t="s">
        <v>85</v>
      </c>
      <c r="AW1295" s="14" t="s">
        <v>36</v>
      </c>
      <c r="AX1295" s="14" t="s">
        <v>75</v>
      </c>
      <c r="AY1295" s="214" t="s">
        <v>147</v>
      </c>
    </row>
    <row r="1296" spans="2:51" s="15" customFormat="1" ht="11.25">
      <c r="B1296" s="215"/>
      <c r="C1296" s="216"/>
      <c r="D1296" s="195" t="s">
        <v>158</v>
      </c>
      <c r="E1296" s="217" t="s">
        <v>21</v>
      </c>
      <c r="F1296" s="218" t="s">
        <v>161</v>
      </c>
      <c r="G1296" s="216"/>
      <c r="H1296" s="219">
        <v>2</v>
      </c>
      <c r="I1296" s="220"/>
      <c r="J1296" s="216"/>
      <c r="K1296" s="216"/>
      <c r="L1296" s="221"/>
      <c r="M1296" s="222"/>
      <c r="N1296" s="223"/>
      <c r="O1296" s="223"/>
      <c r="P1296" s="223"/>
      <c r="Q1296" s="223"/>
      <c r="R1296" s="223"/>
      <c r="S1296" s="223"/>
      <c r="T1296" s="224"/>
      <c r="AT1296" s="225" t="s">
        <v>158</v>
      </c>
      <c r="AU1296" s="225" t="s">
        <v>85</v>
      </c>
      <c r="AV1296" s="15" t="s">
        <v>154</v>
      </c>
      <c r="AW1296" s="15" t="s">
        <v>36</v>
      </c>
      <c r="AX1296" s="15" t="s">
        <v>83</v>
      </c>
      <c r="AY1296" s="225" t="s">
        <v>147</v>
      </c>
    </row>
    <row r="1297" spans="1:65" s="2" customFormat="1" ht="24.2" customHeight="1">
      <c r="A1297" s="36"/>
      <c r="B1297" s="37"/>
      <c r="C1297" s="237" t="s">
        <v>1548</v>
      </c>
      <c r="D1297" s="237" t="s">
        <v>219</v>
      </c>
      <c r="E1297" s="238" t="s">
        <v>1549</v>
      </c>
      <c r="F1297" s="239" t="s">
        <v>1550</v>
      </c>
      <c r="G1297" s="240" t="s">
        <v>152</v>
      </c>
      <c r="H1297" s="241">
        <v>13.2</v>
      </c>
      <c r="I1297" s="242"/>
      <c r="J1297" s="243">
        <f>ROUND(I1297*H1297,2)</f>
        <v>0</v>
      </c>
      <c r="K1297" s="239" t="s">
        <v>305</v>
      </c>
      <c r="L1297" s="244"/>
      <c r="M1297" s="245" t="s">
        <v>21</v>
      </c>
      <c r="N1297" s="246" t="s">
        <v>46</v>
      </c>
      <c r="O1297" s="66"/>
      <c r="P1297" s="184">
        <f>O1297*H1297</f>
        <v>0</v>
      </c>
      <c r="Q1297" s="184">
        <v>0.01965</v>
      </c>
      <c r="R1297" s="184">
        <f>Q1297*H1297</f>
        <v>0.25938</v>
      </c>
      <c r="S1297" s="184">
        <v>0</v>
      </c>
      <c r="T1297" s="185">
        <f>S1297*H1297</f>
        <v>0</v>
      </c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R1297" s="186" t="s">
        <v>384</v>
      </c>
      <c r="AT1297" s="186" t="s">
        <v>219</v>
      </c>
      <c r="AU1297" s="186" t="s">
        <v>85</v>
      </c>
      <c r="AY1297" s="19" t="s">
        <v>147</v>
      </c>
      <c r="BE1297" s="187">
        <f>IF(N1297="základní",J1297,0)</f>
        <v>0</v>
      </c>
      <c r="BF1297" s="187">
        <f>IF(N1297="snížená",J1297,0)</f>
        <v>0</v>
      </c>
      <c r="BG1297" s="187">
        <f>IF(N1297="zákl. přenesená",J1297,0)</f>
        <v>0</v>
      </c>
      <c r="BH1297" s="187">
        <f>IF(N1297="sníž. přenesená",J1297,0)</f>
        <v>0</v>
      </c>
      <c r="BI1297" s="187">
        <f>IF(N1297="nulová",J1297,0)</f>
        <v>0</v>
      </c>
      <c r="BJ1297" s="19" t="s">
        <v>83</v>
      </c>
      <c r="BK1297" s="187">
        <f>ROUND(I1297*H1297,2)</f>
        <v>0</v>
      </c>
      <c r="BL1297" s="19" t="s">
        <v>272</v>
      </c>
      <c r="BM1297" s="186" t="s">
        <v>1551</v>
      </c>
    </row>
    <row r="1298" spans="1:47" s="2" customFormat="1" ht="19.5">
      <c r="A1298" s="36"/>
      <c r="B1298" s="37"/>
      <c r="C1298" s="38"/>
      <c r="D1298" s="195" t="s">
        <v>314</v>
      </c>
      <c r="E1298" s="38"/>
      <c r="F1298" s="247" t="s">
        <v>1529</v>
      </c>
      <c r="G1298" s="38"/>
      <c r="H1298" s="38"/>
      <c r="I1298" s="190"/>
      <c r="J1298" s="38"/>
      <c r="K1298" s="38"/>
      <c r="L1298" s="41"/>
      <c r="M1298" s="191"/>
      <c r="N1298" s="192"/>
      <c r="O1298" s="66"/>
      <c r="P1298" s="66"/>
      <c r="Q1298" s="66"/>
      <c r="R1298" s="66"/>
      <c r="S1298" s="66"/>
      <c r="T1298" s="67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T1298" s="19" t="s">
        <v>314</v>
      </c>
      <c r="AU1298" s="19" t="s">
        <v>85</v>
      </c>
    </row>
    <row r="1299" spans="2:51" s="13" customFormat="1" ht="11.25">
      <c r="B1299" s="193"/>
      <c r="C1299" s="194"/>
      <c r="D1299" s="195" t="s">
        <v>158</v>
      </c>
      <c r="E1299" s="196" t="s">
        <v>21</v>
      </c>
      <c r="F1299" s="197" t="s">
        <v>582</v>
      </c>
      <c r="G1299" s="194"/>
      <c r="H1299" s="196" t="s">
        <v>21</v>
      </c>
      <c r="I1299" s="198"/>
      <c r="J1299" s="194"/>
      <c r="K1299" s="194"/>
      <c r="L1299" s="199"/>
      <c r="M1299" s="200"/>
      <c r="N1299" s="201"/>
      <c r="O1299" s="201"/>
      <c r="P1299" s="201"/>
      <c r="Q1299" s="201"/>
      <c r="R1299" s="201"/>
      <c r="S1299" s="201"/>
      <c r="T1299" s="202"/>
      <c r="AT1299" s="203" t="s">
        <v>158</v>
      </c>
      <c r="AU1299" s="203" t="s">
        <v>85</v>
      </c>
      <c r="AV1299" s="13" t="s">
        <v>83</v>
      </c>
      <c r="AW1299" s="13" t="s">
        <v>36</v>
      </c>
      <c r="AX1299" s="13" t="s">
        <v>75</v>
      </c>
      <c r="AY1299" s="203" t="s">
        <v>147</v>
      </c>
    </row>
    <row r="1300" spans="2:51" s="14" customFormat="1" ht="11.25">
      <c r="B1300" s="204"/>
      <c r="C1300" s="205"/>
      <c r="D1300" s="195" t="s">
        <v>158</v>
      </c>
      <c r="E1300" s="206" t="s">
        <v>21</v>
      </c>
      <c r="F1300" s="207" t="s">
        <v>1552</v>
      </c>
      <c r="G1300" s="205"/>
      <c r="H1300" s="208">
        <v>7.35</v>
      </c>
      <c r="I1300" s="209"/>
      <c r="J1300" s="205"/>
      <c r="K1300" s="205"/>
      <c r="L1300" s="210"/>
      <c r="M1300" s="211"/>
      <c r="N1300" s="212"/>
      <c r="O1300" s="212"/>
      <c r="P1300" s="212"/>
      <c r="Q1300" s="212"/>
      <c r="R1300" s="212"/>
      <c r="S1300" s="212"/>
      <c r="T1300" s="213"/>
      <c r="AT1300" s="214" t="s">
        <v>158</v>
      </c>
      <c r="AU1300" s="214" t="s">
        <v>85</v>
      </c>
      <c r="AV1300" s="14" t="s">
        <v>85</v>
      </c>
      <c r="AW1300" s="14" t="s">
        <v>36</v>
      </c>
      <c r="AX1300" s="14" t="s">
        <v>75</v>
      </c>
      <c r="AY1300" s="214" t="s">
        <v>147</v>
      </c>
    </row>
    <row r="1301" spans="2:51" s="14" customFormat="1" ht="11.25">
      <c r="B1301" s="204"/>
      <c r="C1301" s="205"/>
      <c r="D1301" s="195" t="s">
        <v>158</v>
      </c>
      <c r="E1301" s="206" t="s">
        <v>21</v>
      </c>
      <c r="F1301" s="207" t="s">
        <v>1553</v>
      </c>
      <c r="G1301" s="205"/>
      <c r="H1301" s="208">
        <v>5.85</v>
      </c>
      <c r="I1301" s="209"/>
      <c r="J1301" s="205"/>
      <c r="K1301" s="205"/>
      <c r="L1301" s="210"/>
      <c r="M1301" s="211"/>
      <c r="N1301" s="212"/>
      <c r="O1301" s="212"/>
      <c r="P1301" s="212"/>
      <c r="Q1301" s="212"/>
      <c r="R1301" s="212"/>
      <c r="S1301" s="212"/>
      <c r="T1301" s="213"/>
      <c r="AT1301" s="214" t="s">
        <v>158</v>
      </c>
      <c r="AU1301" s="214" t="s">
        <v>85</v>
      </c>
      <c r="AV1301" s="14" t="s">
        <v>85</v>
      </c>
      <c r="AW1301" s="14" t="s">
        <v>36</v>
      </c>
      <c r="AX1301" s="14" t="s">
        <v>75</v>
      </c>
      <c r="AY1301" s="214" t="s">
        <v>147</v>
      </c>
    </row>
    <row r="1302" spans="2:51" s="15" customFormat="1" ht="11.25">
      <c r="B1302" s="215"/>
      <c r="C1302" s="216"/>
      <c r="D1302" s="195" t="s">
        <v>158</v>
      </c>
      <c r="E1302" s="217" t="s">
        <v>21</v>
      </c>
      <c r="F1302" s="218" t="s">
        <v>161</v>
      </c>
      <c r="G1302" s="216"/>
      <c r="H1302" s="219">
        <v>13.2</v>
      </c>
      <c r="I1302" s="220"/>
      <c r="J1302" s="216"/>
      <c r="K1302" s="216"/>
      <c r="L1302" s="221"/>
      <c r="M1302" s="222"/>
      <c r="N1302" s="223"/>
      <c r="O1302" s="223"/>
      <c r="P1302" s="223"/>
      <c r="Q1302" s="223"/>
      <c r="R1302" s="223"/>
      <c r="S1302" s="223"/>
      <c r="T1302" s="224"/>
      <c r="AT1302" s="225" t="s">
        <v>158</v>
      </c>
      <c r="AU1302" s="225" t="s">
        <v>85</v>
      </c>
      <c r="AV1302" s="15" t="s">
        <v>154</v>
      </c>
      <c r="AW1302" s="15" t="s">
        <v>36</v>
      </c>
      <c r="AX1302" s="15" t="s">
        <v>83</v>
      </c>
      <c r="AY1302" s="225" t="s">
        <v>147</v>
      </c>
    </row>
    <row r="1303" spans="1:65" s="2" customFormat="1" ht="16.5" customHeight="1">
      <c r="A1303" s="36"/>
      <c r="B1303" s="37"/>
      <c r="C1303" s="175" t="s">
        <v>1554</v>
      </c>
      <c r="D1303" s="175" t="s">
        <v>149</v>
      </c>
      <c r="E1303" s="176" t="s">
        <v>1555</v>
      </c>
      <c r="F1303" s="177" t="s">
        <v>1556</v>
      </c>
      <c r="G1303" s="178" t="s">
        <v>304</v>
      </c>
      <c r="H1303" s="179">
        <v>1</v>
      </c>
      <c r="I1303" s="180"/>
      <c r="J1303" s="181">
        <f>ROUND(I1303*H1303,2)</f>
        <v>0</v>
      </c>
      <c r="K1303" s="177" t="s">
        <v>153</v>
      </c>
      <c r="L1303" s="41"/>
      <c r="M1303" s="182" t="s">
        <v>21</v>
      </c>
      <c r="N1303" s="183" t="s">
        <v>46</v>
      </c>
      <c r="O1303" s="66"/>
      <c r="P1303" s="184">
        <f>O1303*H1303</f>
        <v>0</v>
      </c>
      <c r="Q1303" s="184">
        <v>0</v>
      </c>
      <c r="R1303" s="184">
        <f>Q1303*H1303</f>
        <v>0</v>
      </c>
      <c r="S1303" s="184">
        <v>0</v>
      </c>
      <c r="T1303" s="185">
        <f>S1303*H1303</f>
        <v>0</v>
      </c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R1303" s="186" t="s">
        <v>272</v>
      </c>
      <c r="AT1303" s="186" t="s">
        <v>149</v>
      </c>
      <c r="AU1303" s="186" t="s">
        <v>85</v>
      </c>
      <c r="AY1303" s="19" t="s">
        <v>147</v>
      </c>
      <c r="BE1303" s="187">
        <f>IF(N1303="základní",J1303,0)</f>
        <v>0</v>
      </c>
      <c r="BF1303" s="187">
        <f>IF(N1303="snížená",J1303,0)</f>
        <v>0</v>
      </c>
      <c r="BG1303" s="187">
        <f>IF(N1303="zákl. přenesená",J1303,0)</f>
        <v>0</v>
      </c>
      <c r="BH1303" s="187">
        <f>IF(N1303="sníž. přenesená",J1303,0)</f>
        <v>0</v>
      </c>
      <c r="BI1303" s="187">
        <f>IF(N1303="nulová",J1303,0)</f>
        <v>0</v>
      </c>
      <c r="BJ1303" s="19" t="s">
        <v>83</v>
      </c>
      <c r="BK1303" s="187">
        <f>ROUND(I1303*H1303,2)</f>
        <v>0</v>
      </c>
      <c r="BL1303" s="19" t="s">
        <v>272</v>
      </c>
      <c r="BM1303" s="186" t="s">
        <v>1557</v>
      </c>
    </row>
    <row r="1304" spans="1:47" s="2" customFormat="1" ht="11.25">
      <c r="A1304" s="36"/>
      <c r="B1304" s="37"/>
      <c r="C1304" s="38"/>
      <c r="D1304" s="188" t="s">
        <v>156</v>
      </c>
      <c r="E1304" s="38"/>
      <c r="F1304" s="189" t="s">
        <v>1558</v>
      </c>
      <c r="G1304" s="38"/>
      <c r="H1304" s="38"/>
      <c r="I1304" s="190"/>
      <c r="J1304" s="38"/>
      <c r="K1304" s="38"/>
      <c r="L1304" s="41"/>
      <c r="M1304" s="191"/>
      <c r="N1304" s="192"/>
      <c r="O1304" s="66"/>
      <c r="P1304" s="66"/>
      <c r="Q1304" s="66"/>
      <c r="R1304" s="66"/>
      <c r="S1304" s="66"/>
      <c r="T1304" s="67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T1304" s="19" t="s">
        <v>156</v>
      </c>
      <c r="AU1304" s="19" t="s">
        <v>85</v>
      </c>
    </row>
    <row r="1305" spans="2:51" s="13" customFormat="1" ht="11.25">
      <c r="B1305" s="193"/>
      <c r="C1305" s="194"/>
      <c r="D1305" s="195" t="s">
        <v>158</v>
      </c>
      <c r="E1305" s="196" t="s">
        <v>21</v>
      </c>
      <c r="F1305" s="197" t="s">
        <v>582</v>
      </c>
      <c r="G1305" s="194"/>
      <c r="H1305" s="196" t="s">
        <v>21</v>
      </c>
      <c r="I1305" s="198"/>
      <c r="J1305" s="194"/>
      <c r="K1305" s="194"/>
      <c r="L1305" s="199"/>
      <c r="M1305" s="200"/>
      <c r="N1305" s="201"/>
      <c r="O1305" s="201"/>
      <c r="P1305" s="201"/>
      <c r="Q1305" s="201"/>
      <c r="R1305" s="201"/>
      <c r="S1305" s="201"/>
      <c r="T1305" s="202"/>
      <c r="AT1305" s="203" t="s">
        <v>158</v>
      </c>
      <c r="AU1305" s="203" t="s">
        <v>85</v>
      </c>
      <c r="AV1305" s="13" t="s">
        <v>83</v>
      </c>
      <c r="AW1305" s="13" t="s">
        <v>36</v>
      </c>
      <c r="AX1305" s="13" t="s">
        <v>75</v>
      </c>
      <c r="AY1305" s="203" t="s">
        <v>147</v>
      </c>
    </row>
    <row r="1306" spans="2:51" s="14" customFormat="1" ht="11.25">
      <c r="B1306" s="204"/>
      <c r="C1306" s="205"/>
      <c r="D1306" s="195" t="s">
        <v>158</v>
      </c>
      <c r="E1306" s="206" t="s">
        <v>21</v>
      </c>
      <c r="F1306" s="207" t="s">
        <v>1559</v>
      </c>
      <c r="G1306" s="205"/>
      <c r="H1306" s="208">
        <v>1</v>
      </c>
      <c r="I1306" s="209"/>
      <c r="J1306" s="205"/>
      <c r="K1306" s="205"/>
      <c r="L1306" s="210"/>
      <c r="M1306" s="211"/>
      <c r="N1306" s="212"/>
      <c r="O1306" s="212"/>
      <c r="P1306" s="212"/>
      <c r="Q1306" s="212"/>
      <c r="R1306" s="212"/>
      <c r="S1306" s="212"/>
      <c r="T1306" s="213"/>
      <c r="AT1306" s="214" t="s">
        <v>158</v>
      </c>
      <c r="AU1306" s="214" t="s">
        <v>85</v>
      </c>
      <c r="AV1306" s="14" t="s">
        <v>85</v>
      </c>
      <c r="AW1306" s="14" t="s">
        <v>36</v>
      </c>
      <c r="AX1306" s="14" t="s">
        <v>75</v>
      </c>
      <c r="AY1306" s="214" t="s">
        <v>147</v>
      </c>
    </row>
    <row r="1307" spans="2:51" s="15" customFormat="1" ht="11.25">
      <c r="B1307" s="215"/>
      <c r="C1307" s="216"/>
      <c r="D1307" s="195" t="s">
        <v>158</v>
      </c>
      <c r="E1307" s="217" t="s">
        <v>21</v>
      </c>
      <c r="F1307" s="218" t="s">
        <v>161</v>
      </c>
      <c r="G1307" s="216"/>
      <c r="H1307" s="219">
        <v>1</v>
      </c>
      <c r="I1307" s="220"/>
      <c r="J1307" s="216"/>
      <c r="K1307" s="216"/>
      <c r="L1307" s="221"/>
      <c r="M1307" s="222"/>
      <c r="N1307" s="223"/>
      <c r="O1307" s="223"/>
      <c r="P1307" s="223"/>
      <c r="Q1307" s="223"/>
      <c r="R1307" s="223"/>
      <c r="S1307" s="223"/>
      <c r="T1307" s="224"/>
      <c r="AT1307" s="225" t="s">
        <v>158</v>
      </c>
      <c r="AU1307" s="225" t="s">
        <v>85</v>
      </c>
      <c r="AV1307" s="15" t="s">
        <v>154</v>
      </c>
      <c r="AW1307" s="15" t="s">
        <v>36</v>
      </c>
      <c r="AX1307" s="15" t="s">
        <v>83</v>
      </c>
      <c r="AY1307" s="225" t="s">
        <v>147</v>
      </c>
    </row>
    <row r="1308" spans="1:65" s="2" customFormat="1" ht="16.5" customHeight="1">
      <c r="A1308" s="36"/>
      <c r="B1308" s="37"/>
      <c r="C1308" s="237" t="s">
        <v>1560</v>
      </c>
      <c r="D1308" s="237" t="s">
        <v>219</v>
      </c>
      <c r="E1308" s="238" t="s">
        <v>1561</v>
      </c>
      <c r="F1308" s="239" t="s">
        <v>1562</v>
      </c>
      <c r="G1308" s="240" t="s">
        <v>152</v>
      </c>
      <c r="H1308" s="241">
        <v>4.5</v>
      </c>
      <c r="I1308" s="242"/>
      <c r="J1308" s="243">
        <f>ROUND(I1308*H1308,2)</f>
        <v>0</v>
      </c>
      <c r="K1308" s="239" t="s">
        <v>153</v>
      </c>
      <c r="L1308" s="244"/>
      <c r="M1308" s="245" t="s">
        <v>21</v>
      </c>
      <c r="N1308" s="246" t="s">
        <v>46</v>
      </c>
      <c r="O1308" s="66"/>
      <c r="P1308" s="184">
        <f>O1308*H1308</f>
        <v>0</v>
      </c>
      <c r="Q1308" s="184">
        <v>0.03829</v>
      </c>
      <c r="R1308" s="184">
        <f>Q1308*H1308</f>
        <v>0.17230499999999999</v>
      </c>
      <c r="S1308" s="184">
        <v>0</v>
      </c>
      <c r="T1308" s="185">
        <f>S1308*H1308</f>
        <v>0</v>
      </c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R1308" s="186" t="s">
        <v>384</v>
      </c>
      <c r="AT1308" s="186" t="s">
        <v>219</v>
      </c>
      <c r="AU1308" s="186" t="s">
        <v>85</v>
      </c>
      <c r="AY1308" s="19" t="s">
        <v>147</v>
      </c>
      <c r="BE1308" s="187">
        <f>IF(N1308="základní",J1308,0)</f>
        <v>0</v>
      </c>
      <c r="BF1308" s="187">
        <f>IF(N1308="snížená",J1308,0)</f>
        <v>0</v>
      </c>
      <c r="BG1308" s="187">
        <f>IF(N1308="zákl. přenesená",J1308,0)</f>
        <v>0</v>
      </c>
      <c r="BH1308" s="187">
        <f>IF(N1308="sníž. přenesená",J1308,0)</f>
        <v>0</v>
      </c>
      <c r="BI1308" s="187">
        <f>IF(N1308="nulová",J1308,0)</f>
        <v>0</v>
      </c>
      <c r="BJ1308" s="19" t="s">
        <v>83</v>
      </c>
      <c r="BK1308" s="187">
        <f>ROUND(I1308*H1308,2)</f>
        <v>0</v>
      </c>
      <c r="BL1308" s="19" t="s">
        <v>272</v>
      </c>
      <c r="BM1308" s="186" t="s">
        <v>1563</v>
      </c>
    </row>
    <row r="1309" spans="1:47" s="2" customFormat="1" ht="19.5">
      <c r="A1309" s="36"/>
      <c r="B1309" s="37"/>
      <c r="C1309" s="38"/>
      <c r="D1309" s="195" t="s">
        <v>314</v>
      </c>
      <c r="E1309" s="38"/>
      <c r="F1309" s="247" t="s">
        <v>1529</v>
      </c>
      <c r="G1309" s="38"/>
      <c r="H1309" s="38"/>
      <c r="I1309" s="190"/>
      <c r="J1309" s="38"/>
      <c r="K1309" s="38"/>
      <c r="L1309" s="41"/>
      <c r="M1309" s="191"/>
      <c r="N1309" s="192"/>
      <c r="O1309" s="66"/>
      <c r="P1309" s="66"/>
      <c r="Q1309" s="66"/>
      <c r="R1309" s="66"/>
      <c r="S1309" s="66"/>
      <c r="T1309" s="67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T1309" s="19" t="s">
        <v>314</v>
      </c>
      <c r="AU1309" s="19" t="s">
        <v>85</v>
      </c>
    </row>
    <row r="1310" spans="2:51" s="14" customFormat="1" ht="11.25">
      <c r="B1310" s="204"/>
      <c r="C1310" s="205"/>
      <c r="D1310" s="195" t="s">
        <v>158</v>
      </c>
      <c r="E1310" s="206" t="s">
        <v>21</v>
      </c>
      <c r="F1310" s="207" t="s">
        <v>1564</v>
      </c>
      <c r="G1310" s="205"/>
      <c r="H1310" s="208">
        <v>4.5</v>
      </c>
      <c r="I1310" s="209"/>
      <c r="J1310" s="205"/>
      <c r="K1310" s="205"/>
      <c r="L1310" s="210"/>
      <c r="M1310" s="211"/>
      <c r="N1310" s="212"/>
      <c r="O1310" s="212"/>
      <c r="P1310" s="212"/>
      <c r="Q1310" s="212"/>
      <c r="R1310" s="212"/>
      <c r="S1310" s="212"/>
      <c r="T1310" s="213"/>
      <c r="AT1310" s="214" t="s">
        <v>158</v>
      </c>
      <c r="AU1310" s="214" t="s">
        <v>85</v>
      </c>
      <c r="AV1310" s="14" t="s">
        <v>85</v>
      </c>
      <c r="AW1310" s="14" t="s">
        <v>36</v>
      </c>
      <c r="AX1310" s="14" t="s">
        <v>75</v>
      </c>
      <c r="AY1310" s="214" t="s">
        <v>147</v>
      </c>
    </row>
    <row r="1311" spans="2:51" s="15" customFormat="1" ht="11.25">
      <c r="B1311" s="215"/>
      <c r="C1311" s="216"/>
      <c r="D1311" s="195" t="s">
        <v>158</v>
      </c>
      <c r="E1311" s="217" t="s">
        <v>21</v>
      </c>
      <c r="F1311" s="218" t="s">
        <v>161</v>
      </c>
      <c r="G1311" s="216"/>
      <c r="H1311" s="219">
        <v>4.5</v>
      </c>
      <c r="I1311" s="220"/>
      <c r="J1311" s="216"/>
      <c r="K1311" s="216"/>
      <c r="L1311" s="221"/>
      <c r="M1311" s="222"/>
      <c r="N1311" s="223"/>
      <c r="O1311" s="223"/>
      <c r="P1311" s="223"/>
      <c r="Q1311" s="223"/>
      <c r="R1311" s="223"/>
      <c r="S1311" s="223"/>
      <c r="T1311" s="224"/>
      <c r="AT1311" s="225" t="s">
        <v>158</v>
      </c>
      <c r="AU1311" s="225" t="s">
        <v>85</v>
      </c>
      <c r="AV1311" s="15" t="s">
        <v>154</v>
      </c>
      <c r="AW1311" s="15" t="s">
        <v>36</v>
      </c>
      <c r="AX1311" s="15" t="s">
        <v>83</v>
      </c>
      <c r="AY1311" s="225" t="s">
        <v>147</v>
      </c>
    </row>
    <row r="1312" spans="1:65" s="2" customFormat="1" ht="16.5" customHeight="1">
      <c r="A1312" s="36"/>
      <c r="B1312" s="37"/>
      <c r="C1312" s="175" t="s">
        <v>1565</v>
      </c>
      <c r="D1312" s="175" t="s">
        <v>149</v>
      </c>
      <c r="E1312" s="176" t="s">
        <v>1566</v>
      </c>
      <c r="F1312" s="177" t="s">
        <v>1567</v>
      </c>
      <c r="G1312" s="178" t="s">
        <v>152</v>
      </c>
      <c r="H1312" s="179">
        <v>5.7</v>
      </c>
      <c r="I1312" s="180"/>
      <c r="J1312" s="181">
        <f>ROUND(I1312*H1312,2)</f>
        <v>0</v>
      </c>
      <c r="K1312" s="177" t="s">
        <v>153</v>
      </c>
      <c r="L1312" s="41"/>
      <c r="M1312" s="182" t="s">
        <v>21</v>
      </c>
      <c r="N1312" s="183" t="s">
        <v>46</v>
      </c>
      <c r="O1312" s="66"/>
      <c r="P1312" s="184">
        <f>O1312*H1312</f>
        <v>0</v>
      </c>
      <c r="Q1312" s="184">
        <v>0</v>
      </c>
      <c r="R1312" s="184">
        <f>Q1312*H1312</f>
        <v>0</v>
      </c>
      <c r="S1312" s="184">
        <v>0.02</v>
      </c>
      <c r="T1312" s="185">
        <f>S1312*H1312</f>
        <v>0.114</v>
      </c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R1312" s="186" t="s">
        <v>272</v>
      </c>
      <c r="AT1312" s="186" t="s">
        <v>149</v>
      </c>
      <c r="AU1312" s="186" t="s">
        <v>85</v>
      </c>
      <c r="AY1312" s="19" t="s">
        <v>147</v>
      </c>
      <c r="BE1312" s="187">
        <f>IF(N1312="základní",J1312,0)</f>
        <v>0</v>
      </c>
      <c r="BF1312" s="187">
        <f>IF(N1312="snížená",J1312,0)</f>
        <v>0</v>
      </c>
      <c r="BG1312" s="187">
        <f>IF(N1312="zákl. přenesená",J1312,0)</f>
        <v>0</v>
      </c>
      <c r="BH1312" s="187">
        <f>IF(N1312="sníž. přenesená",J1312,0)</f>
        <v>0</v>
      </c>
      <c r="BI1312" s="187">
        <f>IF(N1312="nulová",J1312,0)</f>
        <v>0</v>
      </c>
      <c r="BJ1312" s="19" t="s">
        <v>83</v>
      </c>
      <c r="BK1312" s="187">
        <f>ROUND(I1312*H1312,2)</f>
        <v>0</v>
      </c>
      <c r="BL1312" s="19" t="s">
        <v>272</v>
      </c>
      <c r="BM1312" s="186" t="s">
        <v>1568</v>
      </c>
    </row>
    <row r="1313" spans="1:47" s="2" customFormat="1" ht="11.25">
      <c r="A1313" s="36"/>
      <c r="B1313" s="37"/>
      <c r="C1313" s="38"/>
      <c r="D1313" s="188" t="s">
        <v>156</v>
      </c>
      <c r="E1313" s="38"/>
      <c r="F1313" s="189" t="s">
        <v>1569</v>
      </c>
      <c r="G1313" s="38"/>
      <c r="H1313" s="38"/>
      <c r="I1313" s="190"/>
      <c r="J1313" s="38"/>
      <c r="K1313" s="38"/>
      <c r="L1313" s="41"/>
      <c r="M1313" s="191"/>
      <c r="N1313" s="192"/>
      <c r="O1313" s="66"/>
      <c r="P1313" s="66"/>
      <c r="Q1313" s="66"/>
      <c r="R1313" s="66"/>
      <c r="S1313" s="66"/>
      <c r="T1313" s="67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T1313" s="19" t="s">
        <v>156</v>
      </c>
      <c r="AU1313" s="19" t="s">
        <v>85</v>
      </c>
    </row>
    <row r="1314" spans="2:51" s="13" customFormat="1" ht="11.25">
      <c r="B1314" s="193"/>
      <c r="C1314" s="194"/>
      <c r="D1314" s="195" t="s">
        <v>158</v>
      </c>
      <c r="E1314" s="196" t="s">
        <v>21</v>
      </c>
      <c r="F1314" s="197" t="s">
        <v>955</v>
      </c>
      <c r="G1314" s="194"/>
      <c r="H1314" s="196" t="s">
        <v>21</v>
      </c>
      <c r="I1314" s="198"/>
      <c r="J1314" s="194"/>
      <c r="K1314" s="194"/>
      <c r="L1314" s="199"/>
      <c r="M1314" s="200"/>
      <c r="N1314" s="201"/>
      <c r="O1314" s="201"/>
      <c r="P1314" s="201"/>
      <c r="Q1314" s="201"/>
      <c r="R1314" s="201"/>
      <c r="S1314" s="201"/>
      <c r="T1314" s="202"/>
      <c r="AT1314" s="203" t="s">
        <v>158</v>
      </c>
      <c r="AU1314" s="203" t="s">
        <v>85</v>
      </c>
      <c r="AV1314" s="13" t="s">
        <v>83</v>
      </c>
      <c r="AW1314" s="13" t="s">
        <v>36</v>
      </c>
      <c r="AX1314" s="13" t="s">
        <v>75</v>
      </c>
      <c r="AY1314" s="203" t="s">
        <v>147</v>
      </c>
    </row>
    <row r="1315" spans="2:51" s="14" customFormat="1" ht="11.25">
      <c r="B1315" s="204"/>
      <c r="C1315" s="205"/>
      <c r="D1315" s="195" t="s">
        <v>158</v>
      </c>
      <c r="E1315" s="206" t="s">
        <v>21</v>
      </c>
      <c r="F1315" s="207" t="s">
        <v>994</v>
      </c>
      <c r="G1315" s="205"/>
      <c r="H1315" s="208">
        <v>5.7</v>
      </c>
      <c r="I1315" s="209"/>
      <c r="J1315" s="205"/>
      <c r="K1315" s="205"/>
      <c r="L1315" s="210"/>
      <c r="M1315" s="211"/>
      <c r="N1315" s="212"/>
      <c r="O1315" s="212"/>
      <c r="P1315" s="212"/>
      <c r="Q1315" s="212"/>
      <c r="R1315" s="212"/>
      <c r="S1315" s="212"/>
      <c r="T1315" s="213"/>
      <c r="AT1315" s="214" t="s">
        <v>158</v>
      </c>
      <c r="AU1315" s="214" t="s">
        <v>85</v>
      </c>
      <c r="AV1315" s="14" t="s">
        <v>85</v>
      </c>
      <c r="AW1315" s="14" t="s">
        <v>36</v>
      </c>
      <c r="AX1315" s="14" t="s">
        <v>75</v>
      </c>
      <c r="AY1315" s="214" t="s">
        <v>147</v>
      </c>
    </row>
    <row r="1316" spans="2:51" s="15" customFormat="1" ht="11.25">
      <c r="B1316" s="215"/>
      <c r="C1316" s="216"/>
      <c r="D1316" s="195" t="s">
        <v>158</v>
      </c>
      <c r="E1316" s="217" t="s">
        <v>21</v>
      </c>
      <c r="F1316" s="218" t="s">
        <v>161</v>
      </c>
      <c r="G1316" s="216"/>
      <c r="H1316" s="219">
        <v>5.7</v>
      </c>
      <c r="I1316" s="220"/>
      <c r="J1316" s="216"/>
      <c r="K1316" s="216"/>
      <c r="L1316" s="221"/>
      <c r="M1316" s="222"/>
      <c r="N1316" s="223"/>
      <c r="O1316" s="223"/>
      <c r="P1316" s="223"/>
      <c r="Q1316" s="223"/>
      <c r="R1316" s="223"/>
      <c r="S1316" s="223"/>
      <c r="T1316" s="224"/>
      <c r="AT1316" s="225" t="s">
        <v>158</v>
      </c>
      <c r="AU1316" s="225" t="s">
        <v>85</v>
      </c>
      <c r="AV1316" s="15" t="s">
        <v>154</v>
      </c>
      <c r="AW1316" s="15" t="s">
        <v>36</v>
      </c>
      <c r="AX1316" s="15" t="s">
        <v>83</v>
      </c>
      <c r="AY1316" s="225" t="s">
        <v>147</v>
      </c>
    </row>
    <row r="1317" spans="1:65" s="2" customFormat="1" ht="24.2" customHeight="1">
      <c r="A1317" s="36"/>
      <c r="B1317" s="37"/>
      <c r="C1317" s="175" t="s">
        <v>1570</v>
      </c>
      <c r="D1317" s="175" t="s">
        <v>149</v>
      </c>
      <c r="E1317" s="176" t="s">
        <v>1571</v>
      </c>
      <c r="F1317" s="177" t="s">
        <v>1572</v>
      </c>
      <c r="G1317" s="178" t="s">
        <v>222</v>
      </c>
      <c r="H1317" s="179">
        <v>0.919</v>
      </c>
      <c r="I1317" s="180"/>
      <c r="J1317" s="181">
        <f>ROUND(I1317*H1317,2)</f>
        <v>0</v>
      </c>
      <c r="K1317" s="177" t="s">
        <v>153</v>
      </c>
      <c r="L1317" s="41"/>
      <c r="M1317" s="182" t="s">
        <v>21</v>
      </c>
      <c r="N1317" s="183" t="s">
        <v>46</v>
      </c>
      <c r="O1317" s="66"/>
      <c r="P1317" s="184">
        <f>O1317*H1317</f>
        <v>0</v>
      </c>
      <c r="Q1317" s="184">
        <v>0</v>
      </c>
      <c r="R1317" s="184">
        <f>Q1317*H1317</f>
        <v>0</v>
      </c>
      <c r="S1317" s="184">
        <v>0</v>
      </c>
      <c r="T1317" s="185">
        <f>S1317*H1317</f>
        <v>0</v>
      </c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R1317" s="186" t="s">
        <v>272</v>
      </c>
      <c r="AT1317" s="186" t="s">
        <v>149</v>
      </c>
      <c r="AU1317" s="186" t="s">
        <v>85</v>
      </c>
      <c r="AY1317" s="19" t="s">
        <v>147</v>
      </c>
      <c r="BE1317" s="187">
        <f>IF(N1317="základní",J1317,0)</f>
        <v>0</v>
      </c>
      <c r="BF1317" s="187">
        <f>IF(N1317="snížená",J1317,0)</f>
        <v>0</v>
      </c>
      <c r="BG1317" s="187">
        <f>IF(N1317="zákl. přenesená",J1317,0)</f>
        <v>0</v>
      </c>
      <c r="BH1317" s="187">
        <f>IF(N1317="sníž. přenesená",J1317,0)</f>
        <v>0</v>
      </c>
      <c r="BI1317" s="187">
        <f>IF(N1317="nulová",J1317,0)</f>
        <v>0</v>
      </c>
      <c r="BJ1317" s="19" t="s">
        <v>83</v>
      </c>
      <c r="BK1317" s="187">
        <f>ROUND(I1317*H1317,2)</f>
        <v>0</v>
      </c>
      <c r="BL1317" s="19" t="s">
        <v>272</v>
      </c>
      <c r="BM1317" s="186" t="s">
        <v>1573</v>
      </c>
    </row>
    <row r="1318" spans="1:47" s="2" customFormat="1" ht="11.25">
      <c r="A1318" s="36"/>
      <c r="B1318" s="37"/>
      <c r="C1318" s="38"/>
      <c r="D1318" s="188" t="s">
        <v>156</v>
      </c>
      <c r="E1318" s="38"/>
      <c r="F1318" s="189" t="s">
        <v>1574</v>
      </c>
      <c r="G1318" s="38"/>
      <c r="H1318" s="38"/>
      <c r="I1318" s="190"/>
      <c r="J1318" s="38"/>
      <c r="K1318" s="38"/>
      <c r="L1318" s="41"/>
      <c r="M1318" s="191"/>
      <c r="N1318" s="192"/>
      <c r="O1318" s="66"/>
      <c r="P1318" s="66"/>
      <c r="Q1318" s="66"/>
      <c r="R1318" s="66"/>
      <c r="S1318" s="66"/>
      <c r="T1318" s="67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T1318" s="19" t="s">
        <v>156</v>
      </c>
      <c r="AU1318" s="19" t="s">
        <v>85</v>
      </c>
    </row>
    <row r="1319" spans="2:63" s="12" customFormat="1" ht="22.9" customHeight="1">
      <c r="B1319" s="159"/>
      <c r="C1319" s="160"/>
      <c r="D1319" s="161" t="s">
        <v>74</v>
      </c>
      <c r="E1319" s="173" t="s">
        <v>1575</v>
      </c>
      <c r="F1319" s="173" t="s">
        <v>1576</v>
      </c>
      <c r="G1319" s="160"/>
      <c r="H1319" s="160"/>
      <c r="I1319" s="163"/>
      <c r="J1319" s="174">
        <f>BK1319</f>
        <v>0</v>
      </c>
      <c r="K1319" s="160"/>
      <c r="L1319" s="165"/>
      <c r="M1319" s="166"/>
      <c r="N1319" s="167"/>
      <c r="O1319" s="167"/>
      <c r="P1319" s="168">
        <f>SUM(P1320:P1444)</f>
        <v>0</v>
      </c>
      <c r="Q1319" s="167"/>
      <c r="R1319" s="168">
        <f>SUM(R1320:R1444)</f>
        <v>0.53176941</v>
      </c>
      <c r="S1319" s="167"/>
      <c r="T1319" s="169">
        <f>SUM(T1320:T1444)</f>
        <v>16.30337484</v>
      </c>
      <c r="AR1319" s="170" t="s">
        <v>85</v>
      </c>
      <c r="AT1319" s="171" t="s">
        <v>74</v>
      </c>
      <c r="AU1319" s="171" t="s">
        <v>83</v>
      </c>
      <c r="AY1319" s="170" t="s">
        <v>147</v>
      </c>
      <c r="BK1319" s="172">
        <f>SUM(BK1320:BK1444)</f>
        <v>0</v>
      </c>
    </row>
    <row r="1320" spans="1:65" s="2" customFormat="1" ht="16.5" customHeight="1">
      <c r="A1320" s="36"/>
      <c r="B1320" s="37"/>
      <c r="C1320" s="175" t="s">
        <v>1577</v>
      </c>
      <c r="D1320" s="175" t="s">
        <v>149</v>
      </c>
      <c r="E1320" s="176" t="s">
        <v>1578</v>
      </c>
      <c r="F1320" s="177" t="s">
        <v>1579</v>
      </c>
      <c r="G1320" s="178" t="s">
        <v>152</v>
      </c>
      <c r="H1320" s="179">
        <v>8.473</v>
      </c>
      <c r="I1320" s="180"/>
      <c r="J1320" s="181">
        <f>ROUND(I1320*H1320,2)</f>
        <v>0</v>
      </c>
      <c r="K1320" s="177" t="s">
        <v>153</v>
      </c>
      <c r="L1320" s="41"/>
      <c r="M1320" s="182" t="s">
        <v>21</v>
      </c>
      <c r="N1320" s="183" t="s">
        <v>46</v>
      </c>
      <c r="O1320" s="66"/>
      <c r="P1320" s="184">
        <f>O1320*H1320</f>
        <v>0</v>
      </c>
      <c r="Q1320" s="184">
        <v>0</v>
      </c>
      <c r="R1320" s="184">
        <f>Q1320*H1320</f>
        <v>0</v>
      </c>
      <c r="S1320" s="184">
        <v>0</v>
      </c>
      <c r="T1320" s="185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186" t="s">
        <v>272</v>
      </c>
      <c r="AT1320" s="186" t="s">
        <v>149</v>
      </c>
      <c r="AU1320" s="186" t="s">
        <v>85</v>
      </c>
      <c r="AY1320" s="19" t="s">
        <v>147</v>
      </c>
      <c r="BE1320" s="187">
        <f>IF(N1320="základní",J1320,0)</f>
        <v>0</v>
      </c>
      <c r="BF1320" s="187">
        <f>IF(N1320="snížená",J1320,0)</f>
        <v>0</v>
      </c>
      <c r="BG1320" s="187">
        <f>IF(N1320="zákl. přenesená",J1320,0)</f>
        <v>0</v>
      </c>
      <c r="BH1320" s="187">
        <f>IF(N1320="sníž. přenesená",J1320,0)</f>
        <v>0</v>
      </c>
      <c r="BI1320" s="187">
        <f>IF(N1320="nulová",J1320,0)</f>
        <v>0</v>
      </c>
      <c r="BJ1320" s="19" t="s">
        <v>83</v>
      </c>
      <c r="BK1320" s="187">
        <f>ROUND(I1320*H1320,2)</f>
        <v>0</v>
      </c>
      <c r="BL1320" s="19" t="s">
        <v>272</v>
      </c>
      <c r="BM1320" s="186" t="s">
        <v>1580</v>
      </c>
    </row>
    <row r="1321" spans="1:47" s="2" customFormat="1" ht="11.25">
      <c r="A1321" s="36"/>
      <c r="B1321" s="37"/>
      <c r="C1321" s="38"/>
      <c r="D1321" s="188" t="s">
        <v>156</v>
      </c>
      <c r="E1321" s="38"/>
      <c r="F1321" s="189" t="s">
        <v>1581</v>
      </c>
      <c r="G1321" s="38"/>
      <c r="H1321" s="38"/>
      <c r="I1321" s="190"/>
      <c r="J1321" s="38"/>
      <c r="K1321" s="38"/>
      <c r="L1321" s="41"/>
      <c r="M1321" s="191"/>
      <c r="N1321" s="192"/>
      <c r="O1321" s="66"/>
      <c r="P1321" s="66"/>
      <c r="Q1321" s="66"/>
      <c r="R1321" s="66"/>
      <c r="S1321" s="66"/>
      <c r="T1321" s="67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T1321" s="19" t="s">
        <v>156</v>
      </c>
      <c r="AU1321" s="19" t="s">
        <v>85</v>
      </c>
    </row>
    <row r="1322" spans="2:51" s="13" customFormat="1" ht="11.25">
      <c r="B1322" s="193"/>
      <c r="C1322" s="194"/>
      <c r="D1322" s="195" t="s">
        <v>158</v>
      </c>
      <c r="E1322" s="196" t="s">
        <v>21</v>
      </c>
      <c r="F1322" s="197" t="s">
        <v>582</v>
      </c>
      <c r="G1322" s="194"/>
      <c r="H1322" s="196" t="s">
        <v>21</v>
      </c>
      <c r="I1322" s="198"/>
      <c r="J1322" s="194"/>
      <c r="K1322" s="194"/>
      <c r="L1322" s="199"/>
      <c r="M1322" s="200"/>
      <c r="N1322" s="201"/>
      <c r="O1322" s="201"/>
      <c r="P1322" s="201"/>
      <c r="Q1322" s="201"/>
      <c r="R1322" s="201"/>
      <c r="S1322" s="201"/>
      <c r="T1322" s="202"/>
      <c r="AT1322" s="203" t="s">
        <v>158</v>
      </c>
      <c r="AU1322" s="203" t="s">
        <v>85</v>
      </c>
      <c r="AV1322" s="13" t="s">
        <v>83</v>
      </c>
      <c r="AW1322" s="13" t="s">
        <v>36</v>
      </c>
      <c r="AX1322" s="13" t="s">
        <v>75</v>
      </c>
      <c r="AY1322" s="203" t="s">
        <v>147</v>
      </c>
    </row>
    <row r="1323" spans="2:51" s="13" customFormat="1" ht="11.25">
      <c r="B1323" s="193"/>
      <c r="C1323" s="194"/>
      <c r="D1323" s="195" t="s">
        <v>158</v>
      </c>
      <c r="E1323" s="196" t="s">
        <v>21</v>
      </c>
      <c r="F1323" s="197" t="s">
        <v>869</v>
      </c>
      <c r="G1323" s="194"/>
      <c r="H1323" s="196" t="s">
        <v>21</v>
      </c>
      <c r="I1323" s="198"/>
      <c r="J1323" s="194"/>
      <c r="K1323" s="194"/>
      <c r="L1323" s="199"/>
      <c r="M1323" s="200"/>
      <c r="N1323" s="201"/>
      <c r="O1323" s="201"/>
      <c r="P1323" s="201"/>
      <c r="Q1323" s="201"/>
      <c r="R1323" s="201"/>
      <c r="S1323" s="201"/>
      <c r="T1323" s="202"/>
      <c r="AT1323" s="203" t="s">
        <v>158</v>
      </c>
      <c r="AU1323" s="203" t="s">
        <v>85</v>
      </c>
      <c r="AV1323" s="13" t="s">
        <v>83</v>
      </c>
      <c r="AW1323" s="13" t="s">
        <v>36</v>
      </c>
      <c r="AX1323" s="13" t="s">
        <v>75</v>
      </c>
      <c r="AY1323" s="203" t="s">
        <v>147</v>
      </c>
    </row>
    <row r="1324" spans="2:51" s="14" customFormat="1" ht="11.25">
      <c r="B1324" s="204"/>
      <c r="C1324" s="205"/>
      <c r="D1324" s="195" t="s">
        <v>158</v>
      </c>
      <c r="E1324" s="206" t="s">
        <v>21</v>
      </c>
      <c r="F1324" s="207" t="s">
        <v>848</v>
      </c>
      <c r="G1324" s="205"/>
      <c r="H1324" s="208">
        <v>5.67</v>
      </c>
      <c r="I1324" s="209"/>
      <c r="J1324" s="205"/>
      <c r="K1324" s="205"/>
      <c r="L1324" s="210"/>
      <c r="M1324" s="211"/>
      <c r="N1324" s="212"/>
      <c r="O1324" s="212"/>
      <c r="P1324" s="212"/>
      <c r="Q1324" s="212"/>
      <c r="R1324" s="212"/>
      <c r="S1324" s="212"/>
      <c r="T1324" s="213"/>
      <c r="AT1324" s="214" t="s">
        <v>158</v>
      </c>
      <c r="AU1324" s="214" t="s">
        <v>85</v>
      </c>
      <c r="AV1324" s="14" t="s">
        <v>85</v>
      </c>
      <c r="AW1324" s="14" t="s">
        <v>36</v>
      </c>
      <c r="AX1324" s="14" t="s">
        <v>75</v>
      </c>
      <c r="AY1324" s="214" t="s">
        <v>147</v>
      </c>
    </row>
    <row r="1325" spans="2:51" s="14" customFormat="1" ht="11.25">
      <c r="B1325" s="204"/>
      <c r="C1325" s="205"/>
      <c r="D1325" s="195" t="s">
        <v>158</v>
      </c>
      <c r="E1325" s="206" t="s">
        <v>21</v>
      </c>
      <c r="F1325" s="207" t="s">
        <v>849</v>
      </c>
      <c r="G1325" s="205"/>
      <c r="H1325" s="208">
        <v>0.23</v>
      </c>
      <c r="I1325" s="209"/>
      <c r="J1325" s="205"/>
      <c r="K1325" s="205"/>
      <c r="L1325" s="210"/>
      <c r="M1325" s="211"/>
      <c r="N1325" s="212"/>
      <c r="O1325" s="212"/>
      <c r="P1325" s="212"/>
      <c r="Q1325" s="212"/>
      <c r="R1325" s="212"/>
      <c r="S1325" s="212"/>
      <c r="T1325" s="213"/>
      <c r="AT1325" s="214" t="s">
        <v>158</v>
      </c>
      <c r="AU1325" s="214" t="s">
        <v>85</v>
      </c>
      <c r="AV1325" s="14" t="s">
        <v>85</v>
      </c>
      <c r="AW1325" s="14" t="s">
        <v>36</v>
      </c>
      <c r="AX1325" s="14" t="s">
        <v>75</v>
      </c>
      <c r="AY1325" s="214" t="s">
        <v>147</v>
      </c>
    </row>
    <row r="1326" spans="2:51" s="16" customFormat="1" ht="11.25">
      <c r="B1326" s="226"/>
      <c r="C1326" s="227"/>
      <c r="D1326" s="195" t="s">
        <v>158</v>
      </c>
      <c r="E1326" s="228" t="s">
        <v>21</v>
      </c>
      <c r="F1326" s="229" t="s">
        <v>196</v>
      </c>
      <c r="G1326" s="227"/>
      <c r="H1326" s="230">
        <v>5.9</v>
      </c>
      <c r="I1326" s="231"/>
      <c r="J1326" s="227"/>
      <c r="K1326" s="227"/>
      <c r="L1326" s="232"/>
      <c r="M1326" s="233"/>
      <c r="N1326" s="234"/>
      <c r="O1326" s="234"/>
      <c r="P1326" s="234"/>
      <c r="Q1326" s="234"/>
      <c r="R1326" s="234"/>
      <c r="S1326" s="234"/>
      <c r="T1326" s="235"/>
      <c r="AT1326" s="236" t="s">
        <v>158</v>
      </c>
      <c r="AU1326" s="236" t="s">
        <v>85</v>
      </c>
      <c r="AV1326" s="16" t="s">
        <v>170</v>
      </c>
      <c r="AW1326" s="16" t="s">
        <v>36</v>
      </c>
      <c r="AX1326" s="16" t="s">
        <v>75</v>
      </c>
      <c r="AY1326" s="236" t="s">
        <v>147</v>
      </c>
    </row>
    <row r="1327" spans="2:51" s="13" customFormat="1" ht="11.25">
      <c r="B1327" s="193"/>
      <c r="C1327" s="194"/>
      <c r="D1327" s="195" t="s">
        <v>158</v>
      </c>
      <c r="E1327" s="196" t="s">
        <v>21</v>
      </c>
      <c r="F1327" s="197" t="s">
        <v>1582</v>
      </c>
      <c r="G1327" s="194"/>
      <c r="H1327" s="196" t="s">
        <v>21</v>
      </c>
      <c r="I1327" s="198"/>
      <c r="J1327" s="194"/>
      <c r="K1327" s="194"/>
      <c r="L1327" s="199"/>
      <c r="M1327" s="200"/>
      <c r="N1327" s="201"/>
      <c r="O1327" s="201"/>
      <c r="P1327" s="201"/>
      <c r="Q1327" s="201"/>
      <c r="R1327" s="201"/>
      <c r="S1327" s="201"/>
      <c r="T1327" s="202"/>
      <c r="AT1327" s="203" t="s">
        <v>158</v>
      </c>
      <c r="AU1327" s="203" t="s">
        <v>85</v>
      </c>
      <c r="AV1327" s="13" t="s">
        <v>83</v>
      </c>
      <c r="AW1327" s="13" t="s">
        <v>36</v>
      </c>
      <c r="AX1327" s="13" t="s">
        <v>75</v>
      </c>
      <c r="AY1327" s="203" t="s">
        <v>147</v>
      </c>
    </row>
    <row r="1328" spans="2:51" s="14" customFormat="1" ht="11.25">
      <c r="B1328" s="204"/>
      <c r="C1328" s="205"/>
      <c r="D1328" s="195" t="s">
        <v>158</v>
      </c>
      <c r="E1328" s="206" t="s">
        <v>21</v>
      </c>
      <c r="F1328" s="207" t="s">
        <v>1583</v>
      </c>
      <c r="G1328" s="205"/>
      <c r="H1328" s="208">
        <v>2.573</v>
      </c>
      <c r="I1328" s="209"/>
      <c r="J1328" s="205"/>
      <c r="K1328" s="205"/>
      <c r="L1328" s="210"/>
      <c r="M1328" s="211"/>
      <c r="N1328" s="212"/>
      <c r="O1328" s="212"/>
      <c r="P1328" s="212"/>
      <c r="Q1328" s="212"/>
      <c r="R1328" s="212"/>
      <c r="S1328" s="212"/>
      <c r="T1328" s="213"/>
      <c r="AT1328" s="214" t="s">
        <v>158</v>
      </c>
      <c r="AU1328" s="214" t="s">
        <v>85</v>
      </c>
      <c r="AV1328" s="14" t="s">
        <v>85</v>
      </c>
      <c r="AW1328" s="14" t="s">
        <v>36</v>
      </c>
      <c r="AX1328" s="14" t="s">
        <v>75</v>
      </c>
      <c r="AY1328" s="214" t="s">
        <v>147</v>
      </c>
    </row>
    <row r="1329" spans="2:51" s="16" customFormat="1" ht="11.25">
      <c r="B1329" s="226"/>
      <c r="C1329" s="227"/>
      <c r="D1329" s="195" t="s">
        <v>158</v>
      </c>
      <c r="E1329" s="228" t="s">
        <v>21</v>
      </c>
      <c r="F1329" s="229" t="s">
        <v>196</v>
      </c>
      <c r="G1329" s="227"/>
      <c r="H1329" s="230">
        <v>2.573</v>
      </c>
      <c r="I1329" s="231"/>
      <c r="J1329" s="227"/>
      <c r="K1329" s="227"/>
      <c r="L1329" s="232"/>
      <c r="M1329" s="233"/>
      <c r="N1329" s="234"/>
      <c r="O1329" s="234"/>
      <c r="P1329" s="234"/>
      <c r="Q1329" s="234"/>
      <c r="R1329" s="234"/>
      <c r="S1329" s="234"/>
      <c r="T1329" s="235"/>
      <c r="AT1329" s="236" t="s">
        <v>158</v>
      </c>
      <c r="AU1329" s="236" t="s">
        <v>85</v>
      </c>
      <c r="AV1329" s="16" t="s">
        <v>170</v>
      </c>
      <c r="AW1329" s="16" t="s">
        <v>36</v>
      </c>
      <c r="AX1329" s="16" t="s">
        <v>75</v>
      </c>
      <c r="AY1329" s="236" t="s">
        <v>147</v>
      </c>
    </row>
    <row r="1330" spans="2:51" s="15" customFormat="1" ht="11.25">
      <c r="B1330" s="215"/>
      <c r="C1330" s="216"/>
      <c r="D1330" s="195" t="s">
        <v>158</v>
      </c>
      <c r="E1330" s="217" t="s">
        <v>21</v>
      </c>
      <c r="F1330" s="218" t="s">
        <v>161</v>
      </c>
      <c r="G1330" s="216"/>
      <c r="H1330" s="219">
        <v>8.473</v>
      </c>
      <c r="I1330" s="220"/>
      <c r="J1330" s="216"/>
      <c r="K1330" s="216"/>
      <c r="L1330" s="221"/>
      <c r="M1330" s="222"/>
      <c r="N1330" s="223"/>
      <c r="O1330" s="223"/>
      <c r="P1330" s="223"/>
      <c r="Q1330" s="223"/>
      <c r="R1330" s="223"/>
      <c r="S1330" s="223"/>
      <c r="T1330" s="224"/>
      <c r="AT1330" s="225" t="s">
        <v>158</v>
      </c>
      <c r="AU1330" s="225" t="s">
        <v>85</v>
      </c>
      <c r="AV1330" s="15" t="s">
        <v>154</v>
      </c>
      <c r="AW1330" s="15" t="s">
        <v>36</v>
      </c>
      <c r="AX1330" s="15" t="s">
        <v>83</v>
      </c>
      <c r="AY1330" s="225" t="s">
        <v>147</v>
      </c>
    </row>
    <row r="1331" spans="1:65" s="2" customFormat="1" ht="16.5" customHeight="1">
      <c r="A1331" s="36"/>
      <c r="B1331" s="37"/>
      <c r="C1331" s="175" t="s">
        <v>1584</v>
      </c>
      <c r="D1331" s="175" t="s">
        <v>149</v>
      </c>
      <c r="E1331" s="176" t="s">
        <v>1585</v>
      </c>
      <c r="F1331" s="177" t="s">
        <v>1586</v>
      </c>
      <c r="G1331" s="178" t="s">
        <v>152</v>
      </c>
      <c r="H1331" s="179">
        <v>8.473</v>
      </c>
      <c r="I1331" s="180"/>
      <c r="J1331" s="181">
        <f>ROUND(I1331*H1331,2)</f>
        <v>0</v>
      </c>
      <c r="K1331" s="177" t="s">
        <v>153</v>
      </c>
      <c r="L1331" s="41"/>
      <c r="M1331" s="182" t="s">
        <v>21</v>
      </c>
      <c r="N1331" s="183" t="s">
        <v>46</v>
      </c>
      <c r="O1331" s="66"/>
      <c r="P1331" s="184">
        <f>O1331*H1331</f>
        <v>0</v>
      </c>
      <c r="Q1331" s="184">
        <v>0.0003</v>
      </c>
      <c r="R1331" s="184">
        <f>Q1331*H1331</f>
        <v>0.0025419</v>
      </c>
      <c r="S1331" s="184">
        <v>0</v>
      </c>
      <c r="T1331" s="185">
        <f>S1331*H1331</f>
        <v>0</v>
      </c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R1331" s="186" t="s">
        <v>272</v>
      </c>
      <c r="AT1331" s="186" t="s">
        <v>149</v>
      </c>
      <c r="AU1331" s="186" t="s">
        <v>85</v>
      </c>
      <c r="AY1331" s="19" t="s">
        <v>147</v>
      </c>
      <c r="BE1331" s="187">
        <f>IF(N1331="základní",J1331,0)</f>
        <v>0</v>
      </c>
      <c r="BF1331" s="187">
        <f>IF(N1331="snížená",J1331,0)</f>
        <v>0</v>
      </c>
      <c r="BG1331" s="187">
        <f>IF(N1331="zákl. přenesená",J1331,0)</f>
        <v>0</v>
      </c>
      <c r="BH1331" s="187">
        <f>IF(N1331="sníž. přenesená",J1331,0)</f>
        <v>0</v>
      </c>
      <c r="BI1331" s="187">
        <f>IF(N1331="nulová",J1331,0)</f>
        <v>0</v>
      </c>
      <c r="BJ1331" s="19" t="s">
        <v>83</v>
      </c>
      <c r="BK1331" s="187">
        <f>ROUND(I1331*H1331,2)</f>
        <v>0</v>
      </c>
      <c r="BL1331" s="19" t="s">
        <v>272</v>
      </c>
      <c r="BM1331" s="186" t="s">
        <v>1587</v>
      </c>
    </row>
    <row r="1332" spans="1:47" s="2" customFormat="1" ht="11.25">
      <c r="A1332" s="36"/>
      <c r="B1332" s="37"/>
      <c r="C1332" s="38"/>
      <c r="D1332" s="188" t="s">
        <v>156</v>
      </c>
      <c r="E1332" s="38"/>
      <c r="F1332" s="189" t="s">
        <v>1588</v>
      </c>
      <c r="G1332" s="38"/>
      <c r="H1332" s="38"/>
      <c r="I1332" s="190"/>
      <c r="J1332" s="38"/>
      <c r="K1332" s="38"/>
      <c r="L1332" s="41"/>
      <c r="M1332" s="191"/>
      <c r="N1332" s="192"/>
      <c r="O1332" s="66"/>
      <c r="P1332" s="66"/>
      <c r="Q1332" s="66"/>
      <c r="R1332" s="66"/>
      <c r="S1332" s="66"/>
      <c r="T1332" s="67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T1332" s="19" t="s">
        <v>156</v>
      </c>
      <c r="AU1332" s="19" t="s">
        <v>85</v>
      </c>
    </row>
    <row r="1333" spans="2:51" s="14" customFormat="1" ht="11.25">
      <c r="B1333" s="204"/>
      <c r="C1333" s="205"/>
      <c r="D1333" s="195" t="s">
        <v>158</v>
      </c>
      <c r="E1333" s="206" t="s">
        <v>21</v>
      </c>
      <c r="F1333" s="207" t="s">
        <v>1589</v>
      </c>
      <c r="G1333" s="205"/>
      <c r="H1333" s="208">
        <v>8.473</v>
      </c>
      <c r="I1333" s="209"/>
      <c r="J1333" s="205"/>
      <c r="K1333" s="205"/>
      <c r="L1333" s="210"/>
      <c r="M1333" s="211"/>
      <c r="N1333" s="212"/>
      <c r="O1333" s="212"/>
      <c r="P1333" s="212"/>
      <c r="Q1333" s="212"/>
      <c r="R1333" s="212"/>
      <c r="S1333" s="212"/>
      <c r="T1333" s="213"/>
      <c r="AT1333" s="214" t="s">
        <v>158</v>
      </c>
      <c r="AU1333" s="214" t="s">
        <v>85</v>
      </c>
      <c r="AV1333" s="14" t="s">
        <v>85</v>
      </c>
      <c r="AW1333" s="14" t="s">
        <v>36</v>
      </c>
      <c r="AX1333" s="14" t="s">
        <v>75</v>
      </c>
      <c r="AY1333" s="214" t="s">
        <v>147</v>
      </c>
    </row>
    <row r="1334" spans="2:51" s="15" customFormat="1" ht="11.25">
      <c r="B1334" s="215"/>
      <c r="C1334" s="216"/>
      <c r="D1334" s="195" t="s">
        <v>158</v>
      </c>
      <c r="E1334" s="217" t="s">
        <v>21</v>
      </c>
      <c r="F1334" s="218" t="s">
        <v>161</v>
      </c>
      <c r="G1334" s="216"/>
      <c r="H1334" s="219">
        <v>8.473</v>
      </c>
      <c r="I1334" s="220"/>
      <c r="J1334" s="216"/>
      <c r="K1334" s="216"/>
      <c r="L1334" s="221"/>
      <c r="M1334" s="222"/>
      <c r="N1334" s="223"/>
      <c r="O1334" s="223"/>
      <c r="P1334" s="223"/>
      <c r="Q1334" s="223"/>
      <c r="R1334" s="223"/>
      <c r="S1334" s="223"/>
      <c r="T1334" s="224"/>
      <c r="AT1334" s="225" t="s">
        <v>158</v>
      </c>
      <c r="AU1334" s="225" t="s">
        <v>85</v>
      </c>
      <c r="AV1334" s="15" t="s">
        <v>154</v>
      </c>
      <c r="AW1334" s="15" t="s">
        <v>36</v>
      </c>
      <c r="AX1334" s="15" t="s">
        <v>83</v>
      </c>
      <c r="AY1334" s="225" t="s">
        <v>147</v>
      </c>
    </row>
    <row r="1335" spans="1:65" s="2" customFormat="1" ht="24.2" customHeight="1">
      <c r="A1335" s="36"/>
      <c r="B1335" s="37"/>
      <c r="C1335" s="175" t="s">
        <v>1590</v>
      </c>
      <c r="D1335" s="175" t="s">
        <v>149</v>
      </c>
      <c r="E1335" s="176" t="s">
        <v>1591</v>
      </c>
      <c r="F1335" s="177" t="s">
        <v>1592</v>
      </c>
      <c r="G1335" s="178" t="s">
        <v>152</v>
      </c>
      <c r="H1335" s="179">
        <v>5.9</v>
      </c>
      <c r="I1335" s="180"/>
      <c r="J1335" s="181">
        <f>ROUND(I1335*H1335,2)</f>
        <v>0</v>
      </c>
      <c r="K1335" s="177" t="s">
        <v>153</v>
      </c>
      <c r="L1335" s="41"/>
      <c r="M1335" s="182" t="s">
        <v>21</v>
      </c>
      <c r="N1335" s="183" t="s">
        <v>46</v>
      </c>
      <c r="O1335" s="66"/>
      <c r="P1335" s="184">
        <f>O1335*H1335</f>
        <v>0</v>
      </c>
      <c r="Q1335" s="184">
        <v>0.0075</v>
      </c>
      <c r="R1335" s="184">
        <f>Q1335*H1335</f>
        <v>0.04425</v>
      </c>
      <c r="S1335" s="184">
        <v>0</v>
      </c>
      <c r="T1335" s="185">
        <f>S1335*H1335</f>
        <v>0</v>
      </c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R1335" s="186" t="s">
        <v>272</v>
      </c>
      <c r="AT1335" s="186" t="s">
        <v>149</v>
      </c>
      <c r="AU1335" s="186" t="s">
        <v>85</v>
      </c>
      <c r="AY1335" s="19" t="s">
        <v>147</v>
      </c>
      <c r="BE1335" s="187">
        <f>IF(N1335="základní",J1335,0)</f>
        <v>0</v>
      </c>
      <c r="BF1335" s="187">
        <f>IF(N1335="snížená",J1335,0)</f>
        <v>0</v>
      </c>
      <c r="BG1335" s="187">
        <f>IF(N1335="zákl. přenesená",J1335,0)</f>
        <v>0</v>
      </c>
      <c r="BH1335" s="187">
        <f>IF(N1335="sníž. přenesená",J1335,0)</f>
        <v>0</v>
      </c>
      <c r="BI1335" s="187">
        <f>IF(N1335="nulová",J1335,0)</f>
        <v>0</v>
      </c>
      <c r="BJ1335" s="19" t="s">
        <v>83</v>
      </c>
      <c r="BK1335" s="187">
        <f>ROUND(I1335*H1335,2)</f>
        <v>0</v>
      </c>
      <c r="BL1335" s="19" t="s">
        <v>272</v>
      </c>
      <c r="BM1335" s="186" t="s">
        <v>1593</v>
      </c>
    </row>
    <row r="1336" spans="1:47" s="2" customFormat="1" ht="11.25">
      <c r="A1336" s="36"/>
      <c r="B1336" s="37"/>
      <c r="C1336" s="38"/>
      <c r="D1336" s="188" t="s">
        <v>156</v>
      </c>
      <c r="E1336" s="38"/>
      <c r="F1336" s="189" t="s">
        <v>1594</v>
      </c>
      <c r="G1336" s="38"/>
      <c r="H1336" s="38"/>
      <c r="I1336" s="190"/>
      <c r="J1336" s="38"/>
      <c r="K1336" s="38"/>
      <c r="L1336" s="41"/>
      <c r="M1336" s="191"/>
      <c r="N1336" s="192"/>
      <c r="O1336" s="66"/>
      <c r="P1336" s="66"/>
      <c r="Q1336" s="66"/>
      <c r="R1336" s="66"/>
      <c r="S1336" s="66"/>
      <c r="T1336" s="67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T1336" s="19" t="s">
        <v>156</v>
      </c>
      <c r="AU1336" s="19" t="s">
        <v>85</v>
      </c>
    </row>
    <row r="1337" spans="2:51" s="13" customFormat="1" ht="11.25">
      <c r="B1337" s="193"/>
      <c r="C1337" s="194"/>
      <c r="D1337" s="195" t="s">
        <v>158</v>
      </c>
      <c r="E1337" s="196" t="s">
        <v>21</v>
      </c>
      <c r="F1337" s="197" t="s">
        <v>582</v>
      </c>
      <c r="G1337" s="194"/>
      <c r="H1337" s="196" t="s">
        <v>21</v>
      </c>
      <c r="I1337" s="198"/>
      <c r="J1337" s="194"/>
      <c r="K1337" s="194"/>
      <c r="L1337" s="199"/>
      <c r="M1337" s="200"/>
      <c r="N1337" s="201"/>
      <c r="O1337" s="201"/>
      <c r="P1337" s="201"/>
      <c r="Q1337" s="201"/>
      <c r="R1337" s="201"/>
      <c r="S1337" s="201"/>
      <c r="T1337" s="202"/>
      <c r="AT1337" s="203" t="s">
        <v>158</v>
      </c>
      <c r="AU1337" s="203" t="s">
        <v>85</v>
      </c>
      <c r="AV1337" s="13" t="s">
        <v>83</v>
      </c>
      <c r="AW1337" s="13" t="s">
        <v>36</v>
      </c>
      <c r="AX1337" s="13" t="s">
        <v>75</v>
      </c>
      <c r="AY1337" s="203" t="s">
        <v>147</v>
      </c>
    </row>
    <row r="1338" spans="2:51" s="13" customFormat="1" ht="11.25">
      <c r="B1338" s="193"/>
      <c r="C1338" s="194"/>
      <c r="D1338" s="195" t="s">
        <v>158</v>
      </c>
      <c r="E1338" s="196" t="s">
        <v>21</v>
      </c>
      <c r="F1338" s="197" t="s">
        <v>869</v>
      </c>
      <c r="G1338" s="194"/>
      <c r="H1338" s="196" t="s">
        <v>21</v>
      </c>
      <c r="I1338" s="198"/>
      <c r="J1338" s="194"/>
      <c r="K1338" s="194"/>
      <c r="L1338" s="199"/>
      <c r="M1338" s="200"/>
      <c r="N1338" s="201"/>
      <c r="O1338" s="201"/>
      <c r="P1338" s="201"/>
      <c r="Q1338" s="201"/>
      <c r="R1338" s="201"/>
      <c r="S1338" s="201"/>
      <c r="T1338" s="202"/>
      <c r="AT1338" s="203" t="s">
        <v>158</v>
      </c>
      <c r="AU1338" s="203" t="s">
        <v>85</v>
      </c>
      <c r="AV1338" s="13" t="s">
        <v>83</v>
      </c>
      <c r="AW1338" s="13" t="s">
        <v>36</v>
      </c>
      <c r="AX1338" s="13" t="s">
        <v>75</v>
      </c>
      <c r="AY1338" s="203" t="s">
        <v>147</v>
      </c>
    </row>
    <row r="1339" spans="2:51" s="14" customFormat="1" ht="11.25">
      <c r="B1339" s="204"/>
      <c r="C1339" s="205"/>
      <c r="D1339" s="195" t="s">
        <v>158</v>
      </c>
      <c r="E1339" s="206" t="s">
        <v>21</v>
      </c>
      <c r="F1339" s="207" t="s">
        <v>848</v>
      </c>
      <c r="G1339" s="205"/>
      <c r="H1339" s="208">
        <v>5.67</v>
      </c>
      <c r="I1339" s="209"/>
      <c r="J1339" s="205"/>
      <c r="K1339" s="205"/>
      <c r="L1339" s="210"/>
      <c r="M1339" s="211"/>
      <c r="N1339" s="212"/>
      <c r="O1339" s="212"/>
      <c r="P1339" s="212"/>
      <c r="Q1339" s="212"/>
      <c r="R1339" s="212"/>
      <c r="S1339" s="212"/>
      <c r="T1339" s="213"/>
      <c r="AT1339" s="214" t="s">
        <v>158</v>
      </c>
      <c r="AU1339" s="214" t="s">
        <v>85</v>
      </c>
      <c r="AV1339" s="14" t="s">
        <v>85</v>
      </c>
      <c r="AW1339" s="14" t="s">
        <v>36</v>
      </c>
      <c r="AX1339" s="14" t="s">
        <v>75</v>
      </c>
      <c r="AY1339" s="214" t="s">
        <v>147</v>
      </c>
    </row>
    <row r="1340" spans="2:51" s="14" customFormat="1" ht="11.25">
      <c r="B1340" s="204"/>
      <c r="C1340" s="205"/>
      <c r="D1340" s="195" t="s">
        <v>158</v>
      </c>
      <c r="E1340" s="206" t="s">
        <v>21</v>
      </c>
      <c r="F1340" s="207" t="s">
        <v>849</v>
      </c>
      <c r="G1340" s="205"/>
      <c r="H1340" s="208">
        <v>0.23</v>
      </c>
      <c r="I1340" s="209"/>
      <c r="J1340" s="205"/>
      <c r="K1340" s="205"/>
      <c r="L1340" s="210"/>
      <c r="M1340" s="211"/>
      <c r="N1340" s="212"/>
      <c r="O1340" s="212"/>
      <c r="P1340" s="212"/>
      <c r="Q1340" s="212"/>
      <c r="R1340" s="212"/>
      <c r="S1340" s="212"/>
      <c r="T1340" s="213"/>
      <c r="AT1340" s="214" t="s">
        <v>158</v>
      </c>
      <c r="AU1340" s="214" t="s">
        <v>85</v>
      </c>
      <c r="AV1340" s="14" t="s">
        <v>85</v>
      </c>
      <c r="AW1340" s="14" t="s">
        <v>36</v>
      </c>
      <c r="AX1340" s="14" t="s">
        <v>75</v>
      </c>
      <c r="AY1340" s="214" t="s">
        <v>147</v>
      </c>
    </row>
    <row r="1341" spans="2:51" s="15" customFormat="1" ht="11.25">
      <c r="B1341" s="215"/>
      <c r="C1341" s="216"/>
      <c r="D1341" s="195" t="s">
        <v>158</v>
      </c>
      <c r="E1341" s="217" t="s">
        <v>21</v>
      </c>
      <c r="F1341" s="218" t="s">
        <v>161</v>
      </c>
      <c r="G1341" s="216"/>
      <c r="H1341" s="219">
        <v>5.9</v>
      </c>
      <c r="I1341" s="220"/>
      <c r="J1341" s="216"/>
      <c r="K1341" s="216"/>
      <c r="L1341" s="221"/>
      <c r="M1341" s="222"/>
      <c r="N1341" s="223"/>
      <c r="O1341" s="223"/>
      <c r="P1341" s="223"/>
      <c r="Q1341" s="223"/>
      <c r="R1341" s="223"/>
      <c r="S1341" s="223"/>
      <c r="T1341" s="224"/>
      <c r="AT1341" s="225" t="s">
        <v>158</v>
      </c>
      <c r="AU1341" s="225" t="s">
        <v>85</v>
      </c>
      <c r="AV1341" s="15" t="s">
        <v>154</v>
      </c>
      <c r="AW1341" s="15" t="s">
        <v>36</v>
      </c>
      <c r="AX1341" s="15" t="s">
        <v>83</v>
      </c>
      <c r="AY1341" s="225" t="s">
        <v>147</v>
      </c>
    </row>
    <row r="1342" spans="1:65" s="2" customFormat="1" ht="24.2" customHeight="1">
      <c r="A1342" s="36"/>
      <c r="B1342" s="37"/>
      <c r="C1342" s="175" t="s">
        <v>1595</v>
      </c>
      <c r="D1342" s="175" t="s">
        <v>149</v>
      </c>
      <c r="E1342" s="176" t="s">
        <v>1596</v>
      </c>
      <c r="F1342" s="177" t="s">
        <v>1597</v>
      </c>
      <c r="G1342" s="178" t="s">
        <v>346</v>
      </c>
      <c r="H1342" s="179">
        <v>17.15</v>
      </c>
      <c r="I1342" s="180"/>
      <c r="J1342" s="181">
        <f>ROUND(I1342*H1342,2)</f>
        <v>0</v>
      </c>
      <c r="K1342" s="177" t="s">
        <v>153</v>
      </c>
      <c r="L1342" s="41"/>
      <c r="M1342" s="182" t="s">
        <v>21</v>
      </c>
      <c r="N1342" s="183" t="s">
        <v>46</v>
      </c>
      <c r="O1342" s="66"/>
      <c r="P1342" s="184">
        <f>O1342*H1342</f>
        <v>0</v>
      </c>
      <c r="Q1342" s="184">
        <v>0.00034</v>
      </c>
      <c r="R1342" s="184">
        <f>Q1342*H1342</f>
        <v>0.005831</v>
      </c>
      <c r="S1342" s="184">
        <v>0</v>
      </c>
      <c r="T1342" s="185">
        <f>S1342*H1342</f>
        <v>0</v>
      </c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R1342" s="186" t="s">
        <v>272</v>
      </c>
      <c r="AT1342" s="186" t="s">
        <v>149</v>
      </c>
      <c r="AU1342" s="186" t="s">
        <v>85</v>
      </c>
      <c r="AY1342" s="19" t="s">
        <v>147</v>
      </c>
      <c r="BE1342" s="187">
        <f>IF(N1342="základní",J1342,0)</f>
        <v>0</v>
      </c>
      <c r="BF1342" s="187">
        <f>IF(N1342="snížená",J1342,0)</f>
        <v>0</v>
      </c>
      <c r="BG1342" s="187">
        <f>IF(N1342="zákl. přenesená",J1342,0)</f>
        <v>0</v>
      </c>
      <c r="BH1342" s="187">
        <f>IF(N1342="sníž. přenesená",J1342,0)</f>
        <v>0</v>
      </c>
      <c r="BI1342" s="187">
        <f>IF(N1342="nulová",J1342,0)</f>
        <v>0</v>
      </c>
      <c r="BJ1342" s="19" t="s">
        <v>83</v>
      </c>
      <c r="BK1342" s="187">
        <f>ROUND(I1342*H1342,2)</f>
        <v>0</v>
      </c>
      <c r="BL1342" s="19" t="s">
        <v>272</v>
      </c>
      <c r="BM1342" s="186" t="s">
        <v>1598</v>
      </c>
    </row>
    <row r="1343" spans="1:47" s="2" customFormat="1" ht="11.25">
      <c r="A1343" s="36"/>
      <c r="B1343" s="37"/>
      <c r="C1343" s="38"/>
      <c r="D1343" s="188" t="s">
        <v>156</v>
      </c>
      <c r="E1343" s="38"/>
      <c r="F1343" s="189" t="s">
        <v>1599</v>
      </c>
      <c r="G1343" s="38"/>
      <c r="H1343" s="38"/>
      <c r="I1343" s="190"/>
      <c r="J1343" s="38"/>
      <c r="K1343" s="38"/>
      <c r="L1343" s="41"/>
      <c r="M1343" s="191"/>
      <c r="N1343" s="192"/>
      <c r="O1343" s="66"/>
      <c r="P1343" s="66"/>
      <c r="Q1343" s="66"/>
      <c r="R1343" s="66"/>
      <c r="S1343" s="66"/>
      <c r="T1343" s="67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T1343" s="19" t="s">
        <v>156</v>
      </c>
      <c r="AU1343" s="19" t="s">
        <v>85</v>
      </c>
    </row>
    <row r="1344" spans="2:51" s="13" customFormat="1" ht="11.25">
      <c r="B1344" s="193"/>
      <c r="C1344" s="194"/>
      <c r="D1344" s="195" t="s">
        <v>158</v>
      </c>
      <c r="E1344" s="196" t="s">
        <v>21</v>
      </c>
      <c r="F1344" s="197" t="s">
        <v>582</v>
      </c>
      <c r="G1344" s="194"/>
      <c r="H1344" s="196" t="s">
        <v>21</v>
      </c>
      <c r="I1344" s="198"/>
      <c r="J1344" s="194"/>
      <c r="K1344" s="194"/>
      <c r="L1344" s="199"/>
      <c r="M1344" s="200"/>
      <c r="N1344" s="201"/>
      <c r="O1344" s="201"/>
      <c r="P1344" s="201"/>
      <c r="Q1344" s="201"/>
      <c r="R1344" s="201"/>
      <c r="S1344" s="201"/>
      <c r="T1344" s="202"/>
      <c r="AT1344" s="203" t="s">
        <v>158</v>
      </c>
      <c r="AU1344" s="203" t="s">
        <v>85</v>
      </c>
      <c r="AV1344" s="13" t="s">
        <v>83</v>
      </c>
      <c r="AW1344" s="13" t="s">
        <v>36</v>
      </c>
      <c r="AX1344" s="13" t="s">
        <v>75</v>
      </c>
      <c r="AY1344" s="203" t="s">
        <v>147</v>
      </c>
    </row>
    <row r="1345" spans="2:51" s="13" customFormat="1" ht="11.25">
      <c r="B1345" s="193"/>
      <c r="C1345" s="194"/>
      <c r="D1345" s="195" t="s">
        <v>158</v>
      </c>
      <c r="E1345" s="196" t="s">
        <v>21</v>
      </c>
      <c r="F1345" s="197" t="s">
        <v>1600</v>
      </c>
      <c r="G1345" s="194"/>
      <c r="H1345" s="196" t="s">
        <v>21</v>
      </c>
      <c r="I1345" s="198"/>
      <c r="J1345" s="194"/>
      <c r="K1345" s="194"/>
      <c r="L1345" s="199"/>
      <c r="M1345" s="200"/>
      <c r="N1345" s="201"/>
      <c r="O1345" s="201"/>
      <c r="P1345" s="201"/>
      <c r="Q1345" s="201"/>
      <c r="R1345" s="201"/>
      <c r="S1345" s="201"/>
      <c r="T1345" s="202"/>
      <c r="AT1345" s="203" t="s">
        <v>158</v>
      </c>
      <c r="AU1345" s="203" t="s">
        <v>85</v>
      </c>
      <c r="AV1345" s="13" t="s">
        <v>83</v>
      </c>
      <c r="AW1345" s="13" t="s">
        <v>36</v>
      </c>
      <c r="AX1345" s="13" t="s">
        <v>75</v>
      </c>
      <c r="AY1345" s="203" t="s">
        <v>147</v>
      </c>
    </row>
    <row r="1346" spans="2:51" s="14" customFormat="1" ht="11.25">
      <c r="B1346" s="204"/>
      <c r="C1346" s="205"/>
      <c r="D1346" s="195" t="s">
        <v>158</v>
      </c>
      <c r="E1346" s="206" t="s">
        <v>21</v>
      </c>
      <c r="F1346" s="207" t="s">
        <v>1601</v>
      </c>
      <c r="G1346" s="205"/>
      <c r="H1346" s="208">
        <v>17.15</v>
      </c>
      <c r="I1346" s="209"/>
      <c r="J1346" s="205"/>
      <c r="K1346" s="205"/>
      <c r="L1346" s="210"/>
      <c r="M1346" s="211"/>
      <c r="N1346" s="212"/>
      <c r="O1346" s="212"/>
      <c r="P1346" s="212"/>
      <c r="Q1346" s="212"/>
      <c r="R1346" s="212"/>
      <c r="S1346" s="212"/>
      <c r="T1346" s="213"/>
      <c r="AT1346" s="214" t="s">
        <v>158</v>
      </c>
      <c r="AU1346" s="214" t="s">
        <v>85</v>
      </c>
      <c r="AV1346" s="14" t="s">
        <v>85</v>
      </c>
      <c r="AW1346" s="14" t="s">
        <v>36</v>
      </c>
      <c r="AX1346" s="14" t="s">
        <v>75</v>
      </c>
      <c r="AY1346" s="214" t="s">
        <v>147</v>
      </c>
    </row>
    <row r="1347" spans="2:51" s="15" customFormat="1" ht="11.25">
      <c r="B1347" s="215"/>
      <c r="C1347" s="216"/>
      <c r="D1347" s="195" t="s">
        <v>158</v>
      </c>
      <c r="E1347" s="217" t="s">
        <v>21</v>
      </c>
      <c r="F1347" s="218" t="s">
        <v>161</v>
      </c>
      <c r="G1347" s="216"/>
      <c r="H1347" s="219">
        <v>17.15</v>
      </c>
      <c r="I1347" s="220"/>
      <c r="J1347" s="216"/>
      <c r="K1347" s="216"/>
      <c r="L1347" s="221"/>
      <c r="M1347" s="222"/>
      <c r="N1347" s="223"/>
      <c r="O1347" s="223"/>
      <c r="P1347" s="223"/>
      <c r="Q1347" s="223"/>
      <c r="R1347" s="223"/>
      <c r="S1347" s="223"/>
      <c r="T1347" s="224"/>
      <c r="AT1347" s="225" t="s">
        <v>158</v>
      </c>
      <c r="AU1347" s="225" t="s">
        <v>85</v>
      </c>
      <c r="AV1347" s="15" t="s">
        <v>154</v>
      </c>
      <c r="AW1347" s="15" t="s">
        <v>36</v>
      </c>
      <c r="AX1347" s="15" t="s">
        <v>83</v>
      </c>
      <c r="AY1347" s="225" t="s">
        <v>147</v>
      </c>
    </row>
    <row r="1348" spans="1:65" s="2" customFormat="1" ht="16.5" customHeight="1">
      <c r="A1348" s="36"/>
      <c r="B1348" s="37"/>
      <c r="C1348" s="237" t="s">
        <v>1602</v>
      </c>
      <c r="D1348" s="237" t="s">
        <v>219</v>
      </c>
      <c r="E1348" s="238" t="s">
        <v>1603</v>
      </c>
      <c r="F1348" s="239" t="s">
        <v>1604</v>
      </c>
      <c r="G1348" s="240" t="s">
        <v>346</v>
      </c>
      <c r="H1348" s="241">
        <v>18.865</v>
      </c>
      <c r="I1348" s="242"/>
      <c r="J1348" s="243">
        <f>ROUND(I1348*H1348,2)</f>
        <v>0</v>
      </c>
      <c r="K1348" s="239" t="s">
        <v>153</v>
      </c>
      <c r="L1348" s="244"/>
      <c r="M1348" s="245" t="s">
        <v>21</v>
      </c>
      <c r="N1348" s="246" t="s">
        <v>46</v>
      </c>
      <c r="O1348" s="66"/>
      <c r="P1348" s="184">
        <f>O1348*H1348</f>
        <v>0</v>
      </c>
      <c r="Q1348" s="184">
        <v>0.00036</v>
      </c>
      <c r="R1348" s="184">
        <f>Q1348*H1348</f>
        <v>0.0067913999999999995</v>
      </c>
      <c r="S1348" s="184">
        <v>0</v>
      </c>
      <c r="T1348" s="185">
        <f>S1348*H1348</f>
        <v>0</v>
      </c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R1348" s="186" t="s">
        <v>384</v>
      </c>
      <c r="AT1348" s="186" t="s">
        <v>219</v>
      </c>
      <c r="AU1348" s="186" t="s">
        <v>85</v>
      </c>
      <c r="AY1348" s="19" t="s">
        <v>147</v>
      </c>
      <c r="BE1348" s="187">
        <f>IF(N1348="základní",J1348,0)</f>
        <v>0</v>
      </c>
      <c r="BF1348" s="187">
        <f>IF(N1348="snížená",J1348,0)</f>
        <v>0</v>
      </c>
      <c r="BG1348" s="187">
        <f>IF(N1348="zákl. přenesená",J1348,0)</f>
        <v>0</v>
      </c>
      <c r="BH1348" s="187">
        <f>IF(N1348="sníž. přenesená",J1348,0)</f>
        <v>0</v>
      </c>
      <c r="BI1348" s="187">
        <f>IF(N1348="nulová",J1348,0)</f>
        <v>0</v>
      </c>
      <c r="BJ1348" s="19" t="s">
        <v>83</v>
      </c>
      <c r="BK1348" s="187">
        <f>ROUND(I1348*H1348,2)</f>
        <v>0</v>
      </c>
      <c r="BL1348" s="19" t="s">
        <v>272</v>
      </c>
      <c r="BM1348" s="186" t="s">
        <v>1605</v>
      </c>
    </row>
    <row r="1349" spans="2:51" s="14" customFormat="1" ht="11.25">
      <c r="B1349" s="204"/>
      <c r="C1349" s="205"/>
      <c r="D1349" s="195" t="s">
        <v>158</v>
      </c>
      <c r="E1349" s="205"/>
      <c r="F1349" s="207" t="s">
        <v>1606</v>
      </c>
      <c r="G1349" s="205"/>
      <c r="H1349" s="208">
        <v>18.865</v>
      </c>
      <c r="I1349" s="209"/>
      <c r="J1349" s="205"/>
      <c r="K1349" s="205"/>
      <c r="L1349" s="210"/>
      <c r="M1349" s="211"/>
      <c r="N1349" s="212"/>
      <c r="O1349" s="212"/>
      <c r="P1349" s="212"/>
      <c r="Q1349" s="212"/>
      <c r="R1349" s="212"/>
      <c r="S1349" s="212"/>
      <c r="T1349" s="213"/>
      <c r="AT1349" s="214" t="s">
        <v>158</v>
      </c>
      <c r="AU1349" s="214" t="s">
        <v>85</v>
      </c>
      <c r="AV1349" s="14" t="s">
        <v>85</v>
      </c>
      <c r="AW1349" s="14" t="s">
        <v>4</v>
      </c>
      <c r="AX1349" s="14" t="s">
        <v>83</v>
      </c>
      <c r="AY1349" s="214" t="s">
        <v>147</v>
      </c>
    </row>
    <row r="1350" spans="1:65" s="2" customFormat="1" ht="24.2" customHeight="1">
      <c r="A1350" s="36"/>
      <c r="B1350" s="37"/>
      <c r="C1350" s="175" t="s">
        <v>1607</v>
      </c>
      <c r="D1350" s="175" t="s">
        <v>149</v>
      </c>
      <c r="E1350" s="176" t="s">
        <v>1608</v>
      </c>
      <c r="F1350" s="177" t="s">
        <v>1609</v>
      </c>
      <c r="G1350" s="178" t="s">
        <v>346</v>
      </c>
      <c r="H1350" s="179">
        <v>17.15</v>
      </c>
      <c r="I1350" s="180"/>
      <c r="J1350" s="181">
        <f>ROUND(I1350*H1350,2)</f>
        <v>0</v>
      </c>
      <c r="K1350" s="177" t="s">
        <v>153</v>
      </c>
      <c r="L1350" s="41"/>
      <c r="M1350" s="182" t="s">
        <v>21</v>
      </c>
      <c r="N1350" s="183" t="s">
        <v>46</v>
      </c>
      <c r="O1350" s="66"/>
      <c r="P1350" s="184">
        <f>O1350*H1350</f>
        <v>0</v>
      </c>
      <c r="Q1350" s="184">
        <v>0.00153</v>
      </c>
      <c r="R1350" s="184">
        <f>Q1350*H1350</f>
        <v>0.026239499999999995</v>
      </c>
      <c r="S1350" s="184">
        <v>0</v>
      </c>
      <c r="T1350" s="185">
        <f>S1350*H1350</f>
        <v>0</v>
      </c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R1350" s="186" t="s">
        <v>272</v>
      </c>
      <c r="AT1350" s="186" t="s">
        <v>149</v>
      </c>
      <c r="AU1350" s="186" t="s">
        <v>85</v>
      </c>
      <c r="AY1350" s="19" t="s">
        <v>147</v>
      </c>
      <c r="BE1350" s="187">
        <f>IF(N1350="základní",J1350,0)</f>
        <v>0</v>
      </c>
      <c r="BF1350" s="187">
        <f>IF(N1350="snížená",J1350,0)</f>
        <v>0</v>
      </c>
      <c r="BG1350" s="187">
        <f>IF(N1350="zákl. přenesená",J1350,0)</f>
        <v>0</v>
      </c>
      <c r="BH1350" s="187">
        <f>IF(N1350="sníž. přenesená",J1350,0)</f>
        <v>0</v>
      </c>
      <c r="BI1350" s="187">
        <f>IF(N1350="nulová",J1350,0)</f>
        <v>0</v>
      </c>
      <c r="BJ1350" s="19" t="s">
        <v>83</v>
      </c>
      <c r="BK1350" s="187">
        <f>ROUND(I1350*H1350,2)</f>
        <v>0</v>
      </c>
      <c r="BL1350" s="19" t="s">
        <v>272</v>
      </c>
      <c r="BM1350" s="186" t="s">
        <v>1610</v>
      </c>
    </row>
    <row r="1351" spans="1:47" s="2" customFormat="1" ht="11.25">
      <c r="A1351" s="36"/>
      <c r="B1351" s="37"/>
      <c r="C1351" s="38"/>
      <c r="D1351" s="188" t="s">
        <v>156</v>
      </c>
      <c r="E1351" s="38"/>
      <c r="F1351" s="189" t="s">
        <v>1611</v>
      </c>
      <c r="G1351" s="38"/>
      <c r="H1351" s="38"/>
      <c r="I1351" s="190"/>
      <c r="J1351" s="38"/>
      <c r="K1351" s="38"/>
      <c r="L1351" s="41"/>
      <c r="M1351" s="191"/>
      <c r="N1351" s="192"/>
      <c r="O1351" s="66"/>
      <c r="P1351" s="66"/>
      <c r="Q1351" s="66"/>
      <c r="R1351" s="66"/>
      <c r="S1351" s="66"/>
      <c r="T1351" s="67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T1351" s="19" t="s">
        <v>156</v>
      </c>
      <c r="AU1351" s="19" t="s">
        <v>85</v>
      </c>
    </row>
    <row r="1352" spans="2:51" s="13" customFormat="1" ht="11.25">
      <c r="B1352" s="193"/>
      <c r="C1352" s="194"/>
      <c r="D1352" s="195" t="s">
        <v>158</v>
      </c>
      <c r="E1352" s="196" t="s">
        <v>21</v>
      </c>
      <c r="F1352" s="197" t="s">
        <v>582</v>
      </c>
      <c r="G1352" s="194"/>
      <c r="H1352" s="196" t="s">
        <v>21</v>
      </c>
      <c r="I1352" s="198"/>
      <c r="J1352" s="194"/>
      <c r="K1352" s="194"/>
      <c r="L1352" s="199"/>
      <c r="M1352" s="200"/>
      <c r="N1352" s="201"/>
      <c r="O1352" s="201"/>
      <c r="P1352" s="201"/>
      <c r="Q1352" s="201"/>
      <c r="R1352" s="201"/>
      <c r="S1352" s="201"/>
      <c r="T1352" s="202"/>
      <c r="AT1352" s="203" t="s">
        <v>158</v>
      </c>
      <c r="AU1352" s="203" t="s">
        <v>85</v>
      </c>
      <c r="AV1352" s="13" t="s">
        <v>83</v>
      </c>
      <c r="AW1352" s="13" t="s">
        <v>36</v>
      </c>
      <c r="AX1352" s="13" t="s">
        <v>75</v>
      </c>
      <c r="AY1352" s="203" t="s">
        <v>147</v>
      </c>
    </row>
    <row r="1353" spans="2:51" s="13" customFormat="1" ht="11.25">
      <c r="B1353" s="193"/>
      <c r="C1353" s="194"/>
      <c r="D1353" s="195" t="s">
        <v>158</v>
      </c>
      <c r="E1353" s="196" t="s">
        <v>21</v>
      </c>
      <c r="F1353" s="197" t="s">
        <v>1600</v>
      </c>
      <c r="G1353" s="194"/>
      <c r="H1353" s="196" t="s">
        <v>21</v>
      </c>
      <c r="I1353" s="198"/>
      <c r="J1353" s="194"/>
      <c r="K1353" s="194"/>
      <c r="L1353" s="199"/>
      <c r="M1353" s="200"/>
      <c r="N1353" s="201"/>
      <c r="O1353" s="201"/>
      <c r="P1353" s="201"/>
      <c r="Q1353" s="201"/>
      <c r="R1353" s="201"/>
      <c r="S1353" s="201"/>
      <c r="T1353" s="202"/>
      <c r="AT1353" s="203" t="s">
        <v>158</v>
      </c>
      <c r="AU1353" s="203" t="s">
        <v>85</v>
      </c>
      <c r="AV1353" s="13" t="s">
        <v>83</v>
      </c>
      <c r="AW1353" s="13" t="s">
        <v>36</v>
      </c>
      <c r="AX1353" s="13" t="s">
        <v>75</v>
      </c>
      <c r="AY1353" s="203" t="s">
        <v>147</v>
      </c>
    </row>
    <row r="1354" spans="2:51" s="14" customFormat="1" ht="11.25">
      <c r="B1354" s="204"/>
      <c r="C1354" s="205"/>
      <c r="D1354" s="195" t="s">
        <v>158</v>
      </c>
      <c r="E1354" s="206" t="s">
        <v>21</v>
      </c>
      <c r="F1354" s="207" t="s">
        <v>1601</v>
      </c>
      <c r="G1354" s="205"/>
      <c r="H1354" s="208">
        <v>17.15</v>
      </c>
      <c r="I1354" s="209"/>
      <c r="J1354" s="205"/>
      <c r="K1354" s="205"/>
      <c r="L1354" s="210"/>
      <c r="M1354" s="211"/>
      <c r="N1354" s="212"/>
      <c r="O1354" s="212"/>
      <c r="P1354" s="212"/>
      <c r="Q1354" s="212"/>
      <c r="R1354" s="212"/>
      <c r="S1354" s="212"/>
      <c r="T1354" s="213"/>
      <c r="AT1354" s="214" t="s">
        <v>158</v>
      </c>
      <c r="AU1354" s="214" t="s">
        <v>85</v>
      </c>
      <c r="AV1354" s="14" t="s">
        <v>85</v>
      </c>
      <c r="AW1354" s="14" t="s">
        <v>36</v>
      </c>
      <c r="AX1354" s="14" t="s">
        <v>75</v>
      </c>
      <c r="AY1354" s="214" t="s">
        <v>147</v>
      </c>
    </row>
    <row r="1355" spans="2:51" s="15" customFormat="1" ht="11.25">
      <c r="B1355" s="215"/>
      <c r="C1355" s="216"/>
      <c r="D1355" s="195" t="s">
        <v>158</v>
      </c>
      <c r="E1355" s="217" t="s">
        <v>21</v>
      </c>
      <c r="F1355" s="218" t="s">
        <v>161</v>
      </c>
      <c r="G1355" s="216"/>
      <c r="H1355" s="219">
        <v>17.15</v>
      </c>
      <c r="I1355" s="220"/>
      <c r="J1355" s="216"/>
      <c r="K1355" s="216"/>
      <c r="L1355" s="221"/>
      <c r="M1355" s="222"/>
      <c r="N1355" s="223"/>
      <c r="O1355" s="223"/>
      <c r="P1355" s="223"/>
      <c r="Q1355" s="223"/>
      <c r="R1355" s="223"/>
      <c r="S1355" s="223"/>
      <c r="T1355" s="224"/>
      <c r="AT1355" s="225" t="s">
        <v>158</v>
      </c>
      <c r="AU1355" s="225" t="s">
        <v>85</v>
      </c>
      <c r="AV1355" s="15" t="s">
        <v>154</v>
      </c>
      <c r="AW1355" s="15" t="s">
        <v>36</v>
      </c>
      <c r="AX1355" s="15" t="s">
        <v>83</v>
      </c>
      <c r="AY1355" s="225" t="s">
        <v>147</v>
      </c>
    </row>
    <row r="1356" spans="1:65" s="2" customFormat="1" ht="24.2" customHeight="1">
      <c r="A1356" s="36"/>
      <c r="B1356" s="37"/>
      <c r="C1356" s="237" t="s">
        <v>1612</v>
      </c>
      <c r="D1356" s="237" t="s">
        <v>219</v>
      </c>
      <c r="E1356" s="238" t="s">
        <v>1613</v>
      </c>
      <c r="F1356" s="239" t="s">
        <v>1614</v>
      </c>
      <c r="G1356" s="240" t="s">
        <v>152</v>
      </c>
      <c r="H1356" s="241">
        <v>5.66</v>
      </c>
      <c r="I1356" s="242"/>
      <c r="J1356" s="243">
        <f>ROUND(I1356*H1356,2)</f>
        <v>0</v>
      </c>
      <c r="K1356" s="239" t="s">
        <v>153</v>
      </c>
      <c r="L1356" s="244"/>
      <c r="M1356" s="245" t="s">
        <v>21</v>
      </c>
      <c r="N1356" s="246" t="s">
        <v>46</v>
      </c>
      <c r="O1356" s="66"/>
      <c r="P1356" s="184">
        <f>O1356*H1356</f>
        <v>0</v>
      </c>
      <c r="Q1356" s="184">
        <v>0.0192</v>
      </c>
      <c r="R1356" s="184">
        <f>Q1356*H1356</f>
        <v>0.10867199999999999</v>
      </c>
      <c r="S1356" s="184">
        <v>0</v>
      </c>
      <c r="T1356" s="185">
        <f>S1356*H1356</f>
        <v>0</v>
      </c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R1356" s="186" t="s">
        <v>384</v>
      </c>
      <c r="AT1356" s="186" t="s">
        <v>219</v>
      </c>
      <c r="AU1356" s="186" t="s">
        <v>85</v>
      </c>
      <c r="AY1356" s="19" t="s">
        <v>147</v>
      </c>
      <c r="BE1356" s="187">
        <f>IF(N1356="základní",J1356,0)</f>
        <v>0</v>
      </c>
      <c r="BF1356" s="187">
        <f>IF(N1356="snížená",J1356,0)</f>
        <v>0</v>
      </c>
      <c r="BG1356" s="187">
        <f>IF(N1356="zákl. přenesená",J1356,0)</f>
        <v>0</v>
      </c>
      <c r="BH1356" s="187">
        <f>IF(N1356="sníž. přenesená",J1356,0)</f>
        <v>0</v>
      </c>
      <c r="BI1356" s="187">
        <f>IF(N1356="nulová",J1356,0)</f>
        <v>0</v>
      </c>
      <c r="BJ1356" s="19" t="s">
        <v>83</v>
      </c>
      <c r="BK1356" s="187">
        <f>ROUND(I1356*H1356,2)</f>
        <v>0</v>
      </c>
      <c r="BL1356" s="19" t="s">
        <v>272</v>
      </c>
      <c r="BM1356" s="186" t="s">
        <v>1615</v>
      </c>
    </row>
    <row r="1357" spans="2:51" s="14" customFormat="1" ht="11.25">
      <c r="B1357" s="204"/>
      <c r="C1357" s="205"/>
      <c r="D1357" s="195" t="s">
        <v>158</v>
      </c>
      <c r="E1357" s="206" t="s">
        <v>21</v>
      </c>
      <c r="F1357" s="207" t="s">
        <v>1616</v>
      </c>
      <c r="G1357" s="205"/>
      <c r="H1357" s="208">
        <v>5.145</v>
      </c>
      <c r="I1357" s="209"/>
      <c r="J1357" s="205"/>
      <c r="K1357" s="205"/>
      <c r="L1357" s="210"/>
      <c r="M1357" s="211"/>
      <c r="N1357" s="212"/>
      <c r="O1357" s="212"/>
      <c r="P1357" s="212"/>
      <c r="Q1357" s="212"/>
      <c r="R1357" s="212"/>
      <c r="S1357" s="212"/>
      <c r="T1357" s="213"/>
      <c r="AT1357" s="214" t="s">
        <v>158</v>
      </c>
      <c r="AU1357" s="214" t="s">
        <v>85</v>
      </c>
      <c r="AV1357" s="14" t="s">
        <v>85</v>
      </c>
      <c r="AW1357" s="14" t="s">
        <v>36</v>
      </c>
      <c r="AX1357" s="14" t="s">
        <v>75</v>
      </c>
      <c r="AY1357" s="214" t="s">
        <v>147</v>
      </c>
    </row>
    <row r="1358" spans="2:51" s="15" customFormat="1" ht="11.25">
      <c r="B1358" s="215"/>
      <c r="C1358" s="216"/>
      <c r="D1358" s="195" t="s">
        <v>158</v>
      </c>
      <c r="E1358" s="217" t="s">
        <v>21</v>
      </c>
      <c r="F1358" s="218" t="s">
        <v>161</v>
      </c>
      <c r="G1358" s="216"/>
      <c r="H1358" s="219">
        <v>5.145</v>
      </c>
      <c r="I1358" s="220"/>
      <c r="J1358" s="216"/>
      <c r="K1358" s="216"/>
      <c r="L1358" s="221"/>
      <c r="M1358" s="222"/>
      <c r="N1358" s="223"/>
      <c r="O1358" s="223"/>
      <c r="P1358" s="223"/>
      <c r="Q1358" s="223"/>
      <c r="R1358" s="223"/>
      <c r="S1358" s="223"/>
      <c r="T1358" s="224"/>
      <c r="AT1358" s="225" t="s">
        <v>158</v>
      </c>
      <c r="AU1358" s="225" t="s">
        <v>85</v>
      </c>
      <c r="AV1358" s="15" t="s">
        <v>154</v>
      </c>
      <c r="AW1358" s="15" t="s">
        <v>36</v>
      </c>
      <c r="AX1358" s="15" t="s">
        <v>83</v>
      </c>
      <c r="AY1358" s="225" t="s">
        <v>147</v>
      </c>
    </row>
    <row r="1359" spans="2:51" s="14" customFormat="1" ht="11.25">
      <c r="B1359" s="204"/>
      <c r="C1359" s="205"/>
      <c r="D1359" s="195" t="s">
        <v>158</v>
      </c>
      <c r="E1359" s="205"/>
      <c r="F1359" s="207" t="s">
        <v>1617</v>
      </c>
      <c r="G1359" s="205"/>
      <c r="H1359" s="208">
        <v>5.66</v>
      </c>
      <c r="I1359" s="209"/>
      <c r="J1359" s="205"/>
      <c r="K1359" s="205"/>
      <c r="L1359" s="210"/>
      <c r="M1359" s="211"/>
      <c r="N1359" s="212"/>
      <c r="O1359" s="212"/>
      <c r="P1359" s="212"/>
      <c r="Q1359" s="212"/>
      <c r="R1359" s="212"/>
      <c r="S1359" s="212"/>
      <c r="T1359" s="213"/>
      <c r="AT1359" s="214" t="s">
        <v>158</v>
      </c>
      <c r="AU1359" s="214" t="s">
        <v>85</v>
      </c>
      <c r="AV1359" s="14" t="s">
        <v>85</v>
      </c>
      <c r="AW1359" s="14" t="s">
        <v>4</v>
      </c>
      <c r="AX1359" s="14" t="s">
        <v>83</v>
      </c>
      <c r="AY1359" s="214" t="s">
        <v>147</v>
      </c>
    </row>
    <row r="1360" spans="1:65" s="2" customFormat="1" ht="24.2" customHeight="1">
      <c r="A1360" s="36"/>
      <c r="B1360" s="37"/>
      <c r="C1360" s="175" t="s">
        <v>1618</v>
      </c>
      <c r="D1360" s="175" t="s">
        <v>149</v>
      </c>
      <c r="E1360" s="176" t="s">
        <v>1619</v>
      </c>
      <c r="F1360" s="177" t="s">
        <v>1620</v>
      </c>
      <c r="G1360" s="178" t="s">
        <v>346</v>
      </c>
      <c r="H1360" s="179">
        <v>17.15</v>
      </c>
      <c r="I1360" s="180"/>
      <c r="J1360" s="181">
        <f>ROUND(I1360*H1360,2)</f>
        <v>0</v>
      </c>
      <c r="K1360" s="177" t="s">
        <v>153</v>
      </c>
      <c r="L1360" s="41"/>
      <c r="M1360" s="182" t="s">
        <v>21</v>
      </c>
      <c r="N1360" s="183" t="s">
        <v>46</v>
      </c>
      <c r="O1360" s="66"/>
      <c r="P1360" s="184">
        <f>O1360*H1360</f>
        <v>0</v>
      </c>
      <c r="Q1360" s="184">
        <v>0.00075</v>
      </c>
      <c r="R1360" s="184">
        <f>Q1360*H1360</f>
        <v>0.012862499999999999</v>
      </c>
      <c r="S1360" s="184">
        <v>0</v>
      </c>
      <c r="T1360" s="185">
        <f>S1360*H1360</f>
        <v>0</v>
      </c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R1360" s="186" t="s">
        <v>272</v>
      </c>
      <c r="AT1360" s="186" t="s">
        <v>149</v>
      </c>
      <c r="AU1360" s="186" t="s">
        <v>85</v>
      </c>
      <c r="AY1360" s="19" t="s">
        <v>147</v>
      </c>
      <c r="BE1360" s="187">
        <f>IF(N1360="základní",J1360,0)</f>
        <v>0</v>
      </c>
      <c r="BF1360" s="187">
        <f>IF(N1360="snížená",J1360,0)</f>
        <v>0</v>
      </c>
      <c r="BG1360" s="187">
        <f>IF(N1360="zákl. přenesená",J1360,0)</f>
        <v>0</v>
      </c>
      <c r="BH1360" s="187">
        <f>IF(N1360="sníž. přenesená",J1360,0)</f>
        <v>0</v>
      </c>
      <c r="BI1360" s="187">
        <f>IF(N1360="nulová",J1360,0)</f>
        <v>0</v>
      </c>
      <c r="BJ1360" s="19" t="s">
        <v>83</v>
      </c>
      <c r="BK1360" s="187">
        <f>ROUND(I1360*H1360,2)</f>
        <v>0</v>
      </c>
      <c r="BL1360" s="19" t="s">
        <v>272</v>
      </c>
      <c r="BM1360" s="186" t="s">
        <v>1621</v>
      </c>
    </row>
    <row r="1361" spans="1:47" s="2" customFormat="1" ht="11.25">
      <c r="A1361" s="36"/>
      <c r="B1361" s="37"/>
      <c r="C1361" s="38"/>
      <c r="D1361" s="188" t="s">
        <v>156</v>
      </c>
      <c r="E1361" s="38"/>
      <c r="F1361" s="189" t="s">
        <v>1622</v>
      </c>
      <c r="G1361" s="38"/>
      <c r="H1361" s="38"/>
      <c r="I1361" s="190"/>
      <c r="J1361" s="38"/>
      <c r="K1361" s="38"/>
      <c r="L1361" s="41"/>
      <c r="M1361" s="191"/>
      <c r="N1361" s="192"/>
      <c r="O1361" s="66"/>
      <c r="P1361" s="66"/>
      <c r="Q1361" s="66"/>
      <c r="R1361" s="66"/>
      <c r="S1361" s="66"/>
      <c r="T1361" s="67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T1361" s="19" t="s">
        <v>156</v>
      </c>
      <c r="AU1361" s="19" t="s">
        <v>85</v>
      </c>
    </row>
    <row r="1362" spans="2:51" s="13" customFormat="1" ht="11.25">
      <c r="B1362" s="193"/>
      <c r="C1362" s="194"/>
      <c r="D1362" s="195" t="s">
        <v>158</v>
      </c>
      <c r="E1362" s="196" t="s">
        <v>21</v>
      </c>
      <c r="F1362" s="197" t="s">
        <v>582</v>
      </c>
      <c r="G1362" s="194"/>
      <c r="H1362" s="196" t="s">
        <v>21</v>
      </c>
      <c r="I1362" s="198"/>
      <c r="J1362" s="194"/>
      <c r="K1362" s="194"/>
      <c r="L1362" s="199"/>
      <c r="M1362" s="200"/>
      <c r="N1362" s="201"/>
      <c r="O1362" s="201"/>
      <c r="P1362" s="201"/>
      <c r="Q1362" s="201"/>
      <c r="R1362" s="201"/>
      <c r="S1362" s="201"/>
      <c r="T1362" s="202"/>
      <c r="AT1362" s="203" t="s">
        <v>158</v>
      </c>
      <c r="AU1362" s="203" t="s">
        <v>85</v>
      </c>
      <c r="AV1362" s="13" t="s">
        <v>83</v>
      </c>
      <c r="AW1362" s="13" t="s">
        <v>36</v>
      </c>
      <c r="AX1362" s="13" t="s">
        <v>75</v>
      </c>
      <c r="AY1362" s="203" t="s">
        <v>147</v>
      </c>
    </row>
    <row r="1363" spans="2:51" s="13" customFormat="1" ht="11.25">
      <c r="B1363" s="193"/>
      <c r="C1363" s="194"/>
      <c r="D1363" s="195" t="s">
        <v>158</v>
      </c>
      <c r="E1363" s="196" t="s">
        <v>21</v>
      </c>
      <c r="F1363" s="197" t="s">
        <v>1600</v>
      </c>
      <c r="G1363" s="194"/>
      <c r="H1363" s="196" t="s">
        <v>21</v>
      </c>
      <c r="I1363" s="198"/>
      <c r="J1363" s="194"/>
      <c r="K1363" s="194"/>
      <c r="L1363" s="199"/>
      <c r="M1363" s="200"/>
      <c r="N1363" s="201"/>
      <c r="O1363" s="201"/>
      <c r="P1363" s="201"/>
      <c r="Q1363" s="201"/>
      <c r="R1363" s="201"/>
      <c r="S1363" s="201"/>
      <c r="T1363" s="202"/>
      <c r="AT1363" s="203" t="s">
        <v>158</v>
      </c>
      <c r="AU1363" s="203" t="s">
        <v>85</v>
      </c>
      <c r="AV1363" s="13" t="s">
        <v>83</v>
      </c>
      <c r="AW1363" s="13" t="s">
        <v>36</v>
      </c>
      <c r="AX1363" s="13" t="s">
        <v>75</v>
      </c>
      <c r="AY1363" s="203" t="s">
        <v>147</v>
      </c>
    </row>
    <row r="1364" spans="2:51" s="14" customFormat="1" ht="11.25">
      <c r="B1364" s="204"/>
      <c r="C1364" s="205"/>
      <c r="D1364" s="195" t="s">
        <v>158</v>
      </c>
      <c r="E1364" s="206" t="s">
        <v>21</v>
      </c>
      <c r="F1364" s="207" t="s">
        <v>1601</v>
      </c>
      <c r="G1364" s="205"/>
      <c r="H1364" s="208">
        <v>17.15</v>
      </c>
      <c r="I1364" s="209"/>
      <c r="J1364" s="205"/>
      <c r="K1364" s="205"/>
      <c r="L1364" s="210"/>
      <c r="M1364" s="211"/>
      <c r="N1364" s="212"/>
      <c r="O1364" s="212"/>
      <c r="P1364" s="212"/>
      <c r="Q1364" s="212"/>
      <c r="R1364" s="212"/>
      <c r="S1364" s="212"/>
      <c r="T1364" s="213"/>
      <c r="AT1364" s="214" t="s">
        <v>158</v>
      </c>
      <c r="AU1364" s="214" t="s">
        <v>85</v>
      </c>
      <c r="AV1364" s="14" t="s">
        <v>85</v>
      </c>
      <c r="AW1364" s="14" t="s">
        <v>36</v>
      </c>
      <c r="AX1364" s="14" t="s">
        <v>75</v>
      </c>
      <c r="AY1364" s="214" t="s">
        <v>147</v>
      </c>
    </row>
    <row r="1365" spans="2:51" s="15" customFormat="1" ht="11.25">
      <c r="B1365" s="215"/>
      <c r="C1365" s="216"/>
      <c r="D1365" s="195" t="s">
        <v>158</v>
      </c>
      <c r="E1365" s="217" t="s">
        <v>21</v>
      </c>
      <c r="F1365" s="218" t="s">
        <v>161</v>
      </c>
      <c r="G1365" s="216"/>
      <c r="H1365" s="219">
        <v>17.15</v>
      </c>
      <c r="I1365" s="220"/>
      <c r="J1365" s="216"/>
      <c r="K1365" s="216"/>
      <c r="L1365" s="221"/>
      <c r="M1365" s="222"/>
      <c r="N1365" s="223"/>
      <c r="O1365" s="223"/>
      <c r="P1365" s="223"/>
      <c r="Q1365" s="223"/>
      <c r="R1365" s="223"/>
      <c r="S1365" s="223"/>
      <c r="T1365" s="224"/>
      <c r="AT1365" s="225" t="s">
        <v>158</v>
      </c>
      <c r="AU1365" s="225" t="s">
        <v>85</v>
      </c>
      <c r="AV1365" s="15" t="s">
        <v>154</v>
      </c>
      <c r="AW1365" s="15" t="s">
        <v>36</v>
      </c>
      <c r="AX1365" s="15" t="s">
        <v>83</v>
      </c>
      <c r="AY1365" s="225" t="s">
        <v>147</v>
      </c>
    </row>
    <row r="1366" spans="1:65" s="2" customFormat="1" ht="24.2" customHeight="1">
      <c r="A1366" s="36"/>
      <c r="B1366" s="37"/>
      <c r="C1366" s="237" t="s">
        <v>1623</v>
      </c>
      <c r="D1366" s="237" t="s">
        <v>219</v>
      </c>
      <c r="E1366" s="238" t="s">
        <v>1613</v>
      </c>
      <c r="F1366" s="239" t="s">
        <v>1614</v>
      </c>
      <c r="G1366" s="240" t="s">
        <v>152</v>
      </c>
      <c r="H1366" s="241">
        <v>3.018</v>
      </c>
      <c r="I1366" s="242"/>
      <c r="J1366" s="243">
        <f>ROUND(I1366*H1366,2)</f>
        <v>0</v>
      </c>
      <c r="K1366" s="239" t="s">
        <v>153</v>
      </c>
      <c r="L1366" s="244"/>
      <c r="M1366" s="245" t="s">
        <v>21</v>
      </c>
      <c r="N1366" s="246" t="s">
        <v>46</v>
      </c>
      <c r="O1366" s="66"/>
      <c r="P1366" s="184">
        <f>O1366*H1366</f>
        <v>0</v>
      </c>
      <c r="Q1366" s="184">
        <v>0.0192</v>
      </c>
      <c r="R1366" s="184">
        <f>Q1366*H1366</f>
        <v>0.05794559999999999</v>
      </c>
      <c r="S1366" s="184">
        <v>0</v>
      </c>
      <c r="T1366" s="185">
        <f>S1366*H1366</f>
        <v>0</v>
      </c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R1366" s="186" t="s">
        <v>384</v>
      </c>
      <c r="AT1366" s="186" t="s">
        <v>219</v>
      </c>
      <c r="AU1366" s="186" t="s">
        <v>85</v>
      </c>
      <c r="AY1366" s="19" t="s">
        <v>147</v>
      </c>
      <c r="BE1366" s="187">
        <f>IF(N1366="základní",J1366,0)</f>
        <v>0</v>
      </c>
      <c r="BF1366" s="187">
        <f>IF(N1366="snížená",J1366,0)</f>
        <v>0</v>
      </c>
      <c r="BG1366" s="187">
        <f>IF(N1366="zákl. přenesená",J1366,0)</f>
        <v>0</v>
      </c>
      <c r="BH1366" s="187">
        <f>IF(N1366="sníž. přenesená",J1366,0)</f>
        <v>0</v>
      </c>
      <c r="BI1366" s="187">
        <f>IF(N1366="nulová",J1366,0)</f>
        <v>0</v>
      </c>
      <c r="BJ1366" s="19" t="s">
        <v>83</v>
      </c>
      <c r="BK1366" s="187">
        <f>ROUND(I1366*H1366,2)</f>
        <v>0</v>
      </c>
      <c r="BL1366" s="19" t="s">
        <v>272</v>
      </c>
      <c r="BM1366" s="186" t="s">
        <v>1624</v>
      </c>
    </row>
    <row r="1367" spans="2:51" s="14" customFormat="1" ht="11.25">
      <c r="B1367" s="204"/>
      <c r="C1367" s="205"/>
      <c r="D1367" s="195" t="s">
        <v>158</v>
      </c>
      <c r="E1367" s="206" t="s">
        <v>21</v>
      </c>
      <c r="F1367" s="207" t="s">
        <v>1625</v>
      </c>
      <c r="G1367" s="205"/>
      <c r="H1367" s="208">
        <v>2.744</v>
      </c>
      <c r="I1367" s="209"/>
      <c r="J1367" s="205"/>
      <c r="K1367" s="205"/>
      <c r="L1367" s="210"/>
      <c r="M1367" s="211"/>
      <c r="N1367" s="212"/>
      <c r="O1367" s="212"/>
      <c r="P1367" s="212"/>
      <c r="Q1367" s="212"/>
      <c r="R1367" s="212"/>
      <c r="S1367" s="212"/>
      <c r="T1367" s="213"/>
      <c r="AT1367" s="214" t="s">
        <v>158</v>
      </c>
      <c r="AU1367" s="214" t="s">
        <v>85</v>
      </c>
      <c r="AV1367" s="14" t="s">
        <v>85</v>
      </c>
      <c r="AW1367" s="14" t="s">
        <v>36</v>
      </c>
      <c r="AX1367" s="14" t="s">
        <v>75</v>
      </c>
      <c r="AY1367" s="214" t="s">
        <v>147</v>
      </c>
    </row>
    <row r="1368" spans="2:51" s="15" customFormat="1" ht="11.25">
      <c r="B1368" s="215"/>
      <c r="C1368" s="216"/>
      <c r="D1368" s="195" t="s">
        <v>158</v>
      </c>
      <c r="E1368" s="217" t="s">
        <v>21</v>
      </c>
      <c r="F1368" s="218" t="s">
        <v>161</v>
      </c>
      <c r="G1368" s="216"/>
      <c r="H1368" s="219">
        <v>2.744</v>
      </c>
      <c r="I1368" s="220"/>
      <c r="J1368" s="216"/>
      <c r="K1368" s="216"/>
      <c r="L1368" s="221"/>
      <c r="M1368" s="222"/>
      <c r="N1368" s="223"/>
      <c r="O1368" s="223"/>
      <c r="P1368" s="223"/>
      <c r="Q1368" s="223"/>
      <c r="R1368" s="223"/>
      <c r="S1368" s="223"/>
      <c r="T1368" s="224"/>
      <c r="AT1368" s="225" t="s">
        <v>158</v>
      </c>
      <c r="AU1368" s="225" t="s">
        <v>85</v>
      </c>
      <c r="AV1368" s="15" t="s">
        <v>154</v>
      </c>
      <c r="AW1368" s="15" t="s">
        <v>36</v>
      </c>
      <c r="AX1368" s="15" t="s">
        <v>83</v>
      </c>
      <c r="AY1368" s="225" t="s">
        <v>147</v>
      </c>
    </row>
    <row r="1369" spans="2:51" s="14" customFormat="1" ht="11.25">
      <c r="B1369" s="204"/>
      <c r="C1369" s="205"/>
      <c r="D1369" s="195" t="s">
        <v>158</v>
      </c>
      <c r="E1369" s="205"/>
      <c r="F1369" s="207" t="s">
        <v>1626</v>
      </c>
      <c r="G1369" s="205"/>
      <c r="H1369" s="208">
        <v>3.018</v>
      </c>
      <c r="I1369" s="209"/>
      <c r="J1369" s="205"/>
      <c r="K1369" s="205"/>
      <c r="L1369" s="210"/>
      <c r="M1369" s="211"/>
      <c r="N1369" s="212"/>
      <c r="O1369" s="212"/>
      <c r="P1369" s="212"/>
      <c r="Q1369" s="212"/>
      <c r="R1369" s="212"/>
      <c r="S1369" s="212"/>
      <c r="T1369" s="213"/>
      <c r="AT1369" s="214" t="s">
        <v>158</v>
      </c>
      <c r="AU1369" s="214" t="s">
        <v>85</v>
      </c>
      <c r="AV1369" s="14" t="s">
        <v>85</v>
      </c>
      <c r="AW1369" s="14" t="s">
        <v>4</v>
      </c>
      <c r="AX1369" s="14" t="s">
        <v>83</v>
      </c>
      <c r="AY1369" s="214" t="s">
        <v>147</v>
      </c>
    </row>
    <row r="1370" spans="1:65" s="2" customFormat="1" ht="16.5" customHeight="1">
      <c r="A1370" s="36"/>
      <c r="B1370" s="37"/>
      <c r="C1370" s="175" t="s">
        <v>1627</v>
      </c>
      <c r="D1370" s="175" t="s">
        <v>149</v>
      </c>
      <c r="E1370" s="176" t="s">
        <v>1628</v>
      </c>
      <c r="F1370" s="177" t="s">
        <v>1629</v>
      </c>
      <c r="G1370" s="178" t="s">
        <v>346</v>
      </c>
      <c r="H1370" s="179">
        <v>95.02</v>
      </c>
      <c r="I1370" s="180"/>
      <c r="J1370" s="181">
        <f>ROUND(I1370*H1370,2)</f>
        <v>0</v>
      </c>
      <c r="K1370" s="177" t="s">
        <v>153</v>
      </c>
      <c r="L1370" s="41"/>
      <c r="M1370" s="182" t="s">
        <v>21</v>
      </c>
      <c r="N1370" s="183" t="s">
        <v>46</v>
      </c>
      <c r="O1370" s="66"/>
      <c r="P1370" s="184">
        <f>O1370*H1370</f>
        <v>0</v>
      </c>
      <c r="Q1370" s="184">
        <v>0</v>
      </c>
      <c r="R1370" s="184">
        <f>Q1370*H1370</f>
        <v>0</v>
      </c>
      <c r="S1370" s="184">
        <v>0.01174</v>
      </c>
      <c r="T1370" s="185">
        <f>S1370*H1370</f>
        <v>1.1155348</v>
      </c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R1370" s="186" t="s">
        <v>272</v>
      </c>
      <c r="AT1370" s="186" t="s">
        <v>149</v>
      </c>
      <c r="AU1370" s="186" t="s">
        <v>85</v>
      </c>
      <c r="AY1370" s="19" t="s">
        <v>147</v>
      </c>
      <c r="BE1370" s="187">
        <f>IF(N1370="základní",J1370,0)</f>
        <v>0</v>
      </c>
      <c r="BF1370" s="187">
        <f>IF(N1370="snížená",J1370,0)</f>
        <v>0</v>
      </c>
      <c r="BG1370" s="187">
        <f>IF(N1370="zákl. přenesená",J1370,0)</f>
        <v>0</v>
      </c>
      <c r="BH1370" s="187">
        <f>IF(N1370="sníž. přenesená",J1370,0)</f>
        <v>0</v>
      </c>
      <c r="BI1370" s="187">
        <f>IF(N1370="nulová",J1370,0)</f>
        <v>0</v>
      </c>
      <c r="BJ1370" s="19" t="s">
        <v>83</v>
      </c>
      <c r="BK1370" s="187">
        <f>ROUND(I1370*H1370,2)</f>
        <v>0</v>
      </c>
      <c r="BL1370" s="19" t="s">
        <v>272</v>
      </c>
      <c r="BM1370" s="186" t="s">
        <v>1630</v>
      </c>
    </row>
    <row r="1371" spans="1:47" s="2" customFormat="1" ht="11.25">
      <c r="A1371" s="36"/>
      <c r="B1371" s="37"/>
      <c r="C1371" s="38"/>
      <c r="D1371" s="188" t="s">
        <v>156</v>
      </c>
      <c r="E1371" s="38"/>
      <c r="F1371" s="189" t="s">
        <v>1631</v>
      </c>
      <c r="G1371" s="38"/>
      <c r="H1371" s="38"/>
      <c r="I1371" s="190"/>
      <c r="J1371" s="38"/>
      <c r="K1371" s="38"/>
      <c r="L1371" s="41"/>
      <c r="M1371" s="191"/>
      <c r="N1371" s="192"/>
      <c r="O1371" s="66"/>
      <c r="P1371" s="66"/>
      <c r="Q1371" s="66"/>
      <c r="R1371" s="66"/>
      <c r="S1371" s="66"/>
      <c r="T1371" s="67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T1371" s="19" t="s">
        <v>156</v>
      </c>
      <c r="AU1371" s="19" t="s">
        <v>85</v>
      </c>
    </row>
    <row r="1372" spans="2:51" s="13" customFormat="1" ht="11.25">
      <c r="B1372" s="193"/>
      <c r="C1372" s="194"/>
      <c r="D1372" s="195" t="s">
        <v>158</v>
      </c>
      <c r="E1372" s="196" t="s">
        <v>21</v>
      </c>
      <c r="F1372" s="197" t="s">
        <v>159</v>
      </c>
      <c r="G1372" s="194"/>
      <c r="H1372" s="196" t="s">
        <v>21</v>
      </c>
      <c r="I1372" s="198"/>
      <c r="J1372" s="194"/>
      <c r="K1372" s="194"/>
      <c r="L1372" s="199"/>
      <c r="M1372" s="200"/>
      <c r="N1372" s="201"/>
      <c r="O1372" s="201"/>
      <c r="P1372" s="201"/>
      <c r="Q1372" s="201"/>
      <c r="R1372" s="201"/>
      <c r="S1372" s="201"/>
      <c r="T1372" s="202"/>
      <c r="AT1372" s="203" t="s">
        <v>158</v>
      </c>
      <c r="AU1372" s="203" t="s">
        <v>85</v>
      </c>
      <c r="AV1372" s="13" t="s">
        <v>83</v>
      </c>
      <c r="AW1372" s="13" t="s">
        <v>36</v>
      </c>
      <c r="AX1372" s="13" t="s">
        <v>75</v>
      </c>
      <c r="AY1372" s="203" t="s">
        <v>147</v>
      </c>
    </row>
    <row r="1373" spans="2:51" s="13" customFormat="1" ht="11.25">
      <c r="B1373" s="193"/>
      <c r="C1373" s="194"/>
      <c r="D1373" s="195" t="s">
        <v>158</v>
      </c>
      <c r="E1373" s="196" t="s">
        <v>21</v>
      </c>
      <c r="F1373" s="197" t="s">
        <v>1632</v>
      </c>
      <c r="G1373" s="194"/>
      <c r="H1373" s="196" t="s">
        <v>21</v>
      </c>
      <c r="I1373" s="198"/>
      <c r="J1373" s="194"/>
      <c r="K1373" s="194"/>
      <c r="L1373" s="199"/>
      <c r="M1373" s="200"/>
      <c r="N1373" s="201"/>
      <c r="O1373" s="201"/>
      <c r="P1373" s="201"/>
      <c r="Q1373" s="201"/>
      <c r="R1373" s="201"/>
      <c r="S1373" s="201"/>
      <c r="T1373" s="202"/>
      <c r="AT1373" s="203" t="s">
        <v>158</v>
      </c>
      <c r="AU1373" s="203" t="s">
        <v>85</v>
      </c>
      <c r="AV1373" s="13" t="s">
        <v>83</v>
      </c>
      <c r="AW1373" s="13" t="s">
        <v>36</v>
      </c>
      <c r="AX1373" s="13" t="s">
        <v>75</v>
      </c>
      <c r="AY1373" s="203" t="s">
        <v>147</v>
      </c>
    </row>
    <row r="1374" spans="2:51" s="14" customFormat="1" ht="11.25">
      <c r="B1374" s="204"/>
      <c r="C1374" s="205"/>
      <c r="D1374" s="195" t="s">
        <v>158</v>
      </c>
      <c r="E1374" s="206" t="s">
        <v>21</v>
      </c>
      <c r="F1374" s="207" t="s">
        <v>1633</v>
      </c>
      <c r="G1374" s="205"/>
      <c r="H1374" s="208">
        <v>5.48</v>
      </c>
      <c r="I1374" s="209"/>
      <c r="J1374" s="205"/>
      <c r="K1374" s="205"/>
      <c r="L1374" s="210"/>
      <c r="M1374" s="211"/>
      <c r="N1374" s="212"/>
      <c r="O1374" s="212"/>
      <c r="P1374" s="212"/>
      <c r="Q1374" s="212"/>
      <c r="R1374" s="212"/>
      <c r="S1374" s="212"/>
      <c r="T1374" s="213"/>
      <c r="AT1374" s="214" t="s">
        <v>158</v>
      </c>
      <c r="AU1374" s="214" t="s">
        <v>85</v>
      </c>
      <c r="AV1374" s="14" t="s">
        <v>85</v>
      </c>
      <c r="AW1374" s="14" t="s">
        <v>36</v>
      </c>
      <c r="AX1374" s="14" t="s">
        <v>75</v>
      </c>
      <c r="AY1374" s="214" t="s">
        <v>147</v>
      </c>
    </row>
    <row r="1375" spans="2:51" s="14" customFormat="1" ht="11.25">
      <c r="B1375" s="204"/>
      <c r="C1375" s="205"/>
      <c r="D1375" s="195" t="s">
        <v>158</v>
      </c>
      <c r="E1375" s="206" t="s">
        <v>21</v>
      </c>
      <c r="F1375" s="207" t="s">
        <v>1634</v>
      </c>
      <c r="G1375" s="205"/>
      <c r="H1375" s="208">
        <v>-1.8</v>
      </c>
      <c r="I1375" s="209"/>
      <c r="J1375" s="205"/>
      <c r="K1375" s="205"/>
      <c r="L1375" s="210"/>
      <c r="M1375" s="211"/>
      <c r="N1375" s="212"/>
      <c r="O1375" s="212"/>
      <c r="P1375" s="212"/>
      <c r="Q1375" s="212"/>
      <c r="R1375" s="212"/>
      <c r="S1375" s="212"/>
      <c r="T1375" s="213"/>
      <c r="AT1375" s="214" t="s">
        <v>158</v>
      </c>
      <c r="AU1375" s="214" t="s">
        <v>85</v>
      </c>
      <c r="AV1375" s="14" t="s">
        <v>85</v>
      </c>
      <c r="AW1375" s="14" t="s">
        <v>36</v>
      </c>
      <c r="AX1375" s="14" t="s">
        <v>75</v>
      </c>
      <c r="AY1375" s="214" t="s">
        <v>147</v>
      </c>
    </row>
    <row r="1376" spans="2:51" s="16" customFormat="1" ht="11.25">
      <c r="B1376" s="226"/>
      <c r="C1376" s="227"/>
      <c r="D1376" s="195" t="s">
        <v>158</v>
      </c>
      <c r="E1376" s="228" t="s">
        <v>21</v>
      </c>
      <c r="F1376" s="229" t="s">
        <v>196</v>
      </c>
      <c r="G1376" s="227"/>
      <c r="H1376" s="230">
        <v>3.6800000000000006</v>
      </c>
      <c r="I1376" s="231"/>
      <c r="J1376" s="227"/>
      <c r="K1376" s="227"/>
      <c r="L1376" s="232"/>
      <c r="M1376" s="233"/>
      <c r="N1376" s="234"/>
      <c r="O1376" s="234"/>
      <c r="P1376" s="234"/>
      <c r="Q1376" s="234"/>
      <c r="R1376" s="234"/>
      <c r="S1376" s="234"/>
      <c r="T1376" s="235"/>
      <c r="AT1376" s="236" t="s">
        <v>158</v>
      </c>
      <c r="AU1376" s="236" t="s">
        <v>85</v>
      </c>
      <c r="AV1376" s="16" t="s">
        <v>170</v>
      </c>
      <c r="AW1376" s="16" t="s">
        <v>36</v>
      </c>
      <c r="AX1376" s="16" t="s">
        <v>75</v>
      </c>
      <c r="AY1376" s="236" t="s">
        <v>147</v>
      </c>
    </row>
    <row r="1377" spans="2:51" s="13" customFormat="1" ht="11.25">
      <c r="B1377" s="193"/>
      <c r="C1377" s="194"/>
      <c r="D1377" s="195" t="s">
        <v>158</v>
      </c>
      <c r="E1377" s="196" t="s">
        <v>21</v>
      </c>
      <c r="F1377" s="197" t="s">
        <v>866</v>
      </c>
      <c r="G1377" s="194"/>
      <c r="H1377" s="196" t="s">
        <v>21</v>
      </c>
      <c r="I1377" s="198"/>
      <c r="J1377" s="194"/>
      <c r="K1377" s="194"/>
      <c r="L1377" s="199"/>
      <c r="M1377" s="200"/>
      <c r="N1377" s="201"/>
      <c r="O1377" s="201"/>
      <c r="P1377" s="201"/>
      <c r="Q1377" s="201"/>
      <c r="R1377" s="201"/>
      <c r="S1377" s="201"/>
      <c r="T1377" s="202"/>
      <c r="AT1377" s="203" t="s">
        <v>158</v>
      </c>
      <c r="AU1377" s="203" t="s">
        <v>85</v>
      </c>
      <c r="AV1377" s="13" t="s">
        <v>83</v>
      </c>
      <c r="AW1377" s="13" t="s">
        <v>36</v>
      </c>
      <c r="AX1377" s="13" t="s">
        <v>75</v>
      </c>
      <c r="AY1377" s="203" t="s">
        <v>147</v>
      </c>
    </row>
    <row r="1378" spans="2:51" s="14" customFormat="1" ht="11.25">
      <c r="B1378" s="204"/>
      <c r="C1378" s="205"/>
      <c r="D1378" s="195" t="s">
        <v>158</v>
      </c>
      <c r="E1378" s="206" t="s">
        <v>21</v>
      </c>
      <c r="F1378" s="207" t="s">
        <v>1635</v>
      </c>
      <c r="G1378" s="205"/>
      <c r="H1378" s="208">
        <v>31.3</v>
      </c>
      <c r="I1378" s="209"/>
      <c r="J1378" s="205"/>
      <c r="K1378" s="205"/>
      <c r="L1378" s="210"/>
      <c r="M1378" s="211"/>
      <c r="N1378" s="212"/>
      <c r="O1378" s="212"/>
      <c r="P1378" s="212"/>
      <c r="Q1378" s="212"/>
      <c r="R1378" s="212"/>
      <c r="S1378" s="212"/>
      <c r="T1378" s="213"/>
      <c r="AT1378" s="214" t="s">
        <v>158</v>
      </c>
      <c r="AU1378" s="214" t="s">
        <v>85</v>
      </c>
      <c r="AV1378" s="14" t="s">
        <v>85</v>
      </c>
      <c r="AW1378" s="14" t="s">
        <v>36</v>
      </c>
      <c r="AX1378" s="14" t="s">
        <v>75</v>
      </c>
      <c r="AY1378" s="214" t="s">
        <v>147</v>
      </c>
    </row>
    <row r="1379" spans="2:51" s="14" customFormat="1" ht="11.25">
      <c r="B1379" s="204"/>
      <c r="C1379" s="205"/>
      <c r="D1379" s="195" t="s">
        <v>158</v>
      </c>
      <c r="E1379" s="206" t="s">
        <v>21</v>
      </c>
      <c r="F1379" s="207" t="s">
        <v>1636</v>
      </c>
      <c r="G1379" s="205"/>
      <c r="H1379" s="208">
        <v>-2.7</v>
      </c>
      <c r="I1379" s="209"/>
      <c r="J1379" s="205"/>
      <c r="K1379" s="205"/>
      <c r="L1379" s="210"/>
      <c r="M1379" s="211"/>
      <c r="N1379" s="212"/>
      <c r="O1379" s="212"/>
      <c r="P1379" s="212"/>
      <c r="Q1379" s="212"/>
      <c r="R1379" s="212"/>
      <c r="S1379" s="212"/>
      <c r="T1379" s="213"/>
      <c r="AT1379" s="214" t="s">
        <v>158</v>
      </c>
      <c r="AU1379" s="214" t="s">
        <v>85</v>
      </c>
      <c r="AV1379" s="14" t="s">
        <v>85</v>
      </c>
      <c r="AW1379" s="14" t="s">
        <v>36</v>
      </c>
      <c r="AX1379" s="14" t="s">
        <v>75</v>
      </c>
      <c r="AY1379" s="214" t="s">
        <v>147</v>
      </c>
    </row>
    <row r="1380" spans="2:51" s="16" customFormat="1" ht="11.25">
      <c r="B1380" s="226"/>
      <c r="C1380" s="227"/>
      <c r="D1380" s="195" t="s">
        <v>158</v>
      </c>
      <c r="E1380" s="228" t="s">
        <v>21</v>
      </c>
      <c r="F1380" s="229" t="s">
        <v>196</v>
      </c>
      <c r="G1380" s="227"/>
      <c r="H1380" s="230">
        <v>28.6</v>
      </c>
      <c r="I1380" s="231"/>
      <c r="J1380" s="227"/>
      <c r="K1380" s="227"/>
      <c r="L1380" s="232"/>
      <c r="M1380" s="233"/>
      <c r="N1380" s="234"/>
      <c r="O1380" s="234"/>
      <c r="P1380" s="234"/>
      <c r="Q1380" s="234"/>
      <c r="R1380" s="234"/>
      <c r="S1380" s="234"/>
      <c r="T1380" s="235"/>
      <c r="AT1380" s="236" t="s">
        <v>158</v>
      </c>
      <c r="AU1380" s="236" t="s">
        <v>85</v>
      </c>
      <c r="AV1380" s="16" t="s">
        <v>170</v>
      </c>
      <c r="AW1380" s="16" t="s">
        <v>36</v>
      </c>
      <c r="AX1380" s="16" t="s">
        <v>75</v>
      </c>
      <c r="AY1380" s="236" t="s">
        <v>147</v>
      </c>
    </row>
    <row r="1381" spans="2:51" s="13" customFormat="1" ht="11.25">
      <c r="B1381" s="193"/>
      <c r="C1381" s="194"/>
      <c r="D1381" s="195" t="s">
        <v>158</v>
      </c>
      <c r="E1381" s="196" t="s">
        <v>21</v>
      </c>
      <c r="F1381" s="197" t="s">
        <v>875</v>
      </c>
      <c r="G1381" s="194"/>
      <c r="H1381" s="196" t="s">
        <v>21</v>
      </c>
      <c r="I1381" s="198"/>
      <c r="J1381" s="194"/>
      <c r="K1381" s="194"/>
      <c r="L1381" s="199"/>
      <c r="M1381" s="200"/>
      <c r="N1381" s="201"/>
      <c r="O1381" s="201"/>
      <c r="P1381" s="201"/>
      <c r="Q1381" s="201"/>
      <c r="R1381" s="201"/>
      <c r="S1381" s="201"/>
      <c r="T1381" s="202"/>
      <c r="AT1381" s="203" t="s">
        <v>158</v>
      </c>
      <c r="AU1381" s="203" t="s">
        <v>85</v>
      </c>
      <c r="AV1381" s="13" t="s">
        <v>83</v>
      </c>
      <c r="AW1381" s="13" t="s">
        <v>36</v>
      </c>
      <c r="AX1381" s="13" t="s">
        <v>75</v>
      </c>
      <c r="AY1381" s="203" t="s">
        <v>147</v>
      </c>
    </row>
    <row r="1382" spans="2:51" s="14" customFormat="1" ht="11.25">
      <c r="B1382" s="204"/>
      <c r="C1382" s="205"/>
      <c r="D1382" s="195" t="s">
        <v>158</v>
      </c>
      <c r="E1382" s="206" t="s">
        <v>21</v>
      </c>
      <c r="F1382" s="207" t="s">
        <v>1635</v>
      </c>
      <c r="G1382" s="205"/>
      <c r="H1382" s="208">
        <v>31.3</v>
      </c>
      <c r="I1382" s="209"/>
      <c r="J1382" s="205"/>
      <c r="K1382" s="205"/>
      <c r="L1382" s="210"/>
      <c r="M1382" s="211"/>
      <c r="N1382" s="212"/>
      <c r="O1382" s="212"/>
      <c r="P1382" s="212"/>
      <c r="Q1382" s="212"/>
      <c r="R1382" s="212"/>
      <c r="S1382" s="212"/>
      <c r="T1382" s="213"/>
      <c r="AT1382" s="214" t="s">
        <v>158</v>
      </c>
      <c r="AU1382" s="214" t="s">
        <v>85</v>
      </c>
      <c r="AV1382" s="14" t="s">
        <v>85</v>
      </c>
      <c r="AW1382" s="14" t="s">
        <v>36</v>
      </c>
      <c r="AX1382" s="14" t="s">
        <v>75</v>
      </c>
      <c r="AY1382" s="214" t="s">
        <v>147</v>
      </c>
    </row>
    <row r="1383" spans="2:51" s="14" customFormat="1" ht="11.25">
      <c r="B1383" s="204"/>
      <c r="C1383" s="205"/>
      <c r="D1383" s="195" t="s">
        <v>158</v>
      </c>
      <c r="E1383" s="206" t="s">
        <v>21</v>
      </c>
      <c r="F1383" s="207" t="s">
        <v>1634</v>
      </c>
      <c r="G1383" s="205"/>
      <c r="H1383" s="208">
        <v>-1.8</v>
      </c>
      <c r="I1383" s="209"/>
      <c r="J1383" s="205"/>
      <c r="K1383" s="205"/>
      <c r="L1383" s="210"/>
      <c r="M1383" s="211"/>
      <c r="N1383" s="212"/>
      <c r="O1383" s="212"/>
      <c r="P1383" s="212"/>
      <c r="Q1383" s="212"/>
      <c r="R1383" s="212"/>
      <c r="S1383" s="212"/>
      <c r="T1383" s="213"/>
      <c r="AT1383" s="214" t="s">
        <v>158</v>
      </c>
      <c r="AU1383" s="214" t="s">
        <v>85</v>
      </c>
      <c r="AV1383" s="14" t="s">
        <v>85</v>
      </c>
      <c r="AW1383" s="14" t="s">
        <v>36</v>
      </c>
      <c r="AX1383" s="14" t="s">
        <v>75</v>
      </c>
      <c r="AY1383" s="214" t="s">
        <v>147</v>
      </c>
    </row>
    <row r="1384" spans="2:51" s="16" customFormat="1" ht="11.25">
      <c r="B1384" s="226"/>
      <c r="C1384" s="227"/>
      <c r="D1384" s="195" t="s">
        <v>158</v>
      </c>
      <c r="E1384" s="228" t="s">
        <v>21</v>
      </c>
      <c r="F1384" s="229" t="s">
        <v>196</v>
      </c>
      <c r="G1384" s="227"/>
      <c r="H1384" s="230">
        <v>29.5</v>
      </c>
      <c r="I1384" s="231"/>
      <c r="J1384" s="227"/>
      <c r="K1384" s="227"/>
      <c r="L1384" s="232"/>
      <c r="M1384" s="233"/>
      <c r="N1384" s="234"/>
      <c r="O1384" s="234"/>
      <c r="P1384" s="234"/>
      <c r="Q1384" s="234"/>
      <c r="R1384" s="234"/>
      <c r="S1384" s="234"/>
      <c r="T1384" s="235"/>
      <c r="AT1384" s="236" t="s">
        <v>158</v>
      </c>
      <c r="AU1384" s="236" t="s">
        <v>85</v>
      </c>
      <c r="AV1384" s="16" t="s">
        <v>170</v>
      </c>
      <c r="AW1384" s="16" t="s">
        <v>36</v>
      </c>
      <c r="AX1384" s="16" t="s">
        <v>75</v>
      </c>
      <c r="AY1384" s="236" t="s">
        <v>147</v>
      </c>
    </row>
    <row r="1385" spans="2:51" s="13" customFormat="1" ht="11.25">
      <c r="B1385" s="193"/>
      <c r="C1385" s="194"/>
      <c r="D1385" s="195" t="s">
        <v>158</v>
      </c>
      <c r="E1385" s="196" t="s">
        <v>21</v>
      </c>
      <c r="F1385" s="197" t="s">
        <v>1413</v>
      </c>
      <c r="G1385" s="194"/>
      <c r="H1385" s="196" t="s">
        <v>21</v>
      </c>
      <c r="I1385" s="198"/>
      <c r="J1385" s="194"/>
      <c r="K1385" s="194"/>
      <c r="L1385" s="199"/>
      <c r="M1385" s="200"/>
      <c r="N1385" s="201"/>
      <c r="O1385" s="201"/>
      <c r="P1385" s="201"/>
      <c r="Q1385" s="201"/>
      <c r="R1385" s="201"/>
      <c r="S1385" s="201"/>
      <c r="T1385" s="202"/>
      <c r="AT1385" s="203" t="s">
        <v>158</v>
      </c>
      <c r="AU1385" s="203" t="s">
        <v>85</v>
      </c>
      <c r="AV1385" s="13" t="s">
        <v>83</v>
      </c>
      <c r="AW1385" s="13" t="s">
        <v>36</v>
      </c>
      <c r="AX1385" s="13" t="s">
        <v>75</v>
      </c>
      <c r="AY1385" s="203" t="s">
        <v>147</v>
      </c>
    </row>
    <row r="1386" spans="2:51" s="14" customFormat="1" ht="11.25">
      <c r="B1386" s="204"/>
      <c r="C1386" s="205"/>
      <c r="D1386" s="195" t="s">
        <v>158</v>
      </c>
      <c r="E1386" s="206" t="s">
        <v>21</v>
      </c>
      <c r="F1386" s="207" t="s">
        <v>1637</v>
      </c>
      <c r="G1386" s="205"/>
      <c r="H1386" s="208">
        <v>34.14</v>
      </c>
      <c r="I1386" s="209"/>
      <c r="J1386" s="205"/>
      <c r="K1386" s="205"/>
      <c r="L1386" s="210"/>
      <c r="M1386" s="211"/>
      <c r="N1386" s="212"/>
      <c r="O1386" s="212"/>
      <c r="P1386" s="212"/>
      <c r="Q1386" s="212"/>
      <c r="R1386" s="212"/>
      <c r="S1386" s="212"/>
      <c r="T1386" s="213"/>
      <c r="AT1386" s="214" t="s">
        <v>158</v>
      </c>
      <c r="AU1386" s="214" t="s">
        <v>85</v>
      </c>
      <c r="AV1386" s="14" t="s">
        <v>85</v>
      </c>
      <c r="AW1386" s="14" t="s">
        <v>36</v>
      </c>
      <c r="AX1386" s="14" t="s">
        <v>75</v>
      </c>
      <c r="AY1386" s="214" t="s">
        <v>147</v>
      </c>
    </row>
    <row r="1387" spans="2:51" s="14" customFormat="1" ht="11.25">
      <c r="B1387" s="204"/>
      <c r="C1387" s="205"/>
      <c r="D1387" s="195" t="s">
        <v>158</v>
      </c>
      <c r="E1387" s="206" t="s">
        <v>21</v>
      </c>
      <c r="F1387" s="207" t="s">
        <v>1638</v>
      </c>
      <c r="G1387" s="205"/>
      <c r="H1387" s="208">
        <v>-0.9</v>
      </c>
      <c r="I1387" s="209"/>
      <c r="J1387" s="205"/>
      <c r="K1387" s="205"/>
      <c r="L1387" s="210"/>
      <c r="M1387" s="211"/>
      <c r="N1387" s="212"/>
      <c r="O1387" s="212"/>
      <c r="P1387" s="212"/>
      <c r="Q1387" s="212"/>
      <c r="R1387" s="212"/>
      <c r="S1387" s="212"/>
      <c r="T1387" s="213"/>
      <c r="AT1387" s="214" t="s">
        <v>158</v>
      </c>
      <c r="AU1387" s="214" t="s">
        <v>85</v>
      </c>
      <c r="AV1387" s="14" t="s">
        <v>85</v>
      </c>
      <c r="AW1387" s="14" t="s">
        <v>36</v>
      </c>
      <c r="AX1387" s="14" t="s">
        <v>75</v>
      </c>
      <c r="AY1387" s="214" t="s">
        <v>147</v>
      </c>
    </row>
    <row r="1388" spans="2:51" s="16" customFormat="1" ht="11.25">
      <c r="B1388" s="226"/>
      <c r="C1388" s="227"/>
      <c r="D1388" s="195" t="s">
        <v>158</v>
      </c>
      <c r="E1388" s="228" t="s">
        <v>21</v>
      </c>
      <c r="F1388" s="229" t="s">
        <v>196</v>
      </c>
      <c r="G1388" s="227"/>
      <c r="H1388" s="230">
        <v>33.24</v>
      </c>
      <c r="I1388" s="231"/>
      <c r="J1388" s="227"/>
      <c r="K1388" s="227"/>
      <c r="L1388" s="232"/>
      <c r="M1388" s="233"/>
      <c r="N1388" s="234"/>
      <c r="O1388" s="234"/>
      <c r="P1388" s="234"/>
      <c r="Q1388" s="234"/>
      <c r="R1388" s="234"/>
      <c r="S1388" s="234"/>
      <c r="T1388" s="235"/>
      <c r="AT1388" s="236" t="s">
        <v>158</v>
      </c>
      <c r="AU1388" s="236" t="s">
        <v>85</v>
      </c>
      <c r="AV1388" s="16" t="s">
        <v>170</v>
      </c>
      <c r="AW1388" s="16" t="s">
        <v>36</v>
      </c>
      <c r="AX1388" s="16" t="s">
        <v>75</v>
      </c>
      <c r="AY1388" s="236" t="s">
        <v>147</v>
      </c>
    </row>
    <row r="1389" spans="2:51" s="15" customFormat="1" ht="11.25">
      <c r="B1389" s="215"/>
      <c r="C1389" s="216"/>
      <c r="D1389" s="195" t="s">
        <v>158</v>
      </c>
      <c r="E1389" s="217" t="s">
        <v>21</v>
      </c>
      <c r="F1389" s="218" t="s">
        <v>161</v>
      </c>
      <c r="G1389" s="216"/>
      <c r="H1389" s="219">
        <v>95.02</v>
      </c>
      <c r="I1389" s="220"/>
      <c r="J1389" s="216"/>
      <c r="K1389" s="216"/>
      <c r="L1389" s="221"/>
      <c r="M1389" s="222"/>
      <c r="N1389" s="223"/>
      <c r="O1389" s="223"/>
      <c r="P1389" s="223"/>
      <c r="Q1389" s="223"/>
      <c r="R1389" s="223"/>
      <c r="S1389" s="223"/>
      <c r="T1389" s="224"/>
      <c r="AT1389" s="225" t="s">
        <v>158</v>
      </c>
      <c r="AU1389" s="225" t="s">
        <v>85</v>
      </c>
      <c r="AV1389" s="15" t="s">
        <v>154</v>
      </c>
      <c r="AW1389" s="15" t="s">
        <v>36</v>
      </c>
      <c r="AX1389" s="15" t="s">
        <v>83</v>
      </c>
      <c r="AY1389" s="225" t="s">
        <v>147</v>
      </c>
    </row>
    <row r="1390" spans="1:65" s="2" customFormat="1" ht="21.75" customHeight="1">
      <c r="A1390" s="36"/>
      <c r="B1390" s="37"/>
      <c r="C1390" s="175" t="s">
        <v>1639</v>
      </c>
      <c r="D1390" s="175" t="s">
        <v>149</v>
      </c>
      <c r="E1390" s="176" t="s">
        <v>1640</v>
      </c>
      <c r="F1390" s="177" t="s">
        <v>1641</v>
      </c>
      <c r="G1390" s="178" t="s">
        <v>346</v>
      </c>
      <c r="H1390" s="179">
        <v>7.23</v>
      </c>
      <c r="I1390" s="180"/>
      <c r="J1390" s="181">
        <f>ROUND(I1390*H1390,2)</f>
        <v>0</v>
      </c>
      <c r="K1390" s="177" t="s">
        <v>153</v>
      </c>
      <c r="L1390" s="41"/>
      <c r="M1390" s="182" t="s">
        <v>21</v>
      </c>
      <c r="N1390" s="183" t="s">
        <v>46</v>
      </c>
      <c r="O1390" s="66"/>
      <c r="P1390" s="184">
        <f>O1390*H1390</f>
        <v>0</v>
      </c>
      <c r="Q1390" s="184">
        <v>0.000428</v>
      </c>
      <c r="R1390" s="184">
        <f>Q1390*H1390</f>
        <v>0.00309444</v>
      </c>
      <c r="S1390" s="184">
        <v>0</v>
      </c>
      <c r="T1390" s="185">
        <f>S1390*H1390</f>
        <v>0</v>
      </c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R1390" s="186" t="s">
        <v>272</v>
      </c>
      <c r="AT1390" s="186" t="s">
        <v>149</v>
      </c>
      <c r="AU1390" s="186" t="s">
        <v>85</v>
      </c>
      <c r="AY1390" s="19" t="s">
        <v>147</v>
      </c>
      <c r="BE1390" s="187">
        <f>IF(N1390="základní",J1390,0)</f>
        <v>0</v>
      </c>
      <c r="BF1390" s="187">
        <f>IF(N1390="snížená",J1390,0)</f>
        <v>0</v>
      </c>
      <c r="BG1390" s="187">
        <f>IF(N1390="zákl. přenesená",J1390,0)</f>
        <v>0</v>
      </c>
      <c r="BH1390" s="187">
        <f>IF(N1390="sníž. přenesená",J1390,0)</f>
        <v>0</v>
      </c>
      <c r="BI1390" s="187">
        <f>IF(N1390="nulová",J1390,0)</f>
        <v>0</v>
      </c>
      <c r="BJ1390" s="19" t="s">
        <v>83</v>
      </c>
      <c r="BK1390" s="187">
        <f>ROUND(I1390*H1390,2)</f>
        <v>0</v>
      </c>
      <c r="BL1390" s="19" t="s">
        <v>272</v>
      </c>
      <c r="BM1390" s="186" t="s">
        <v>1642</v>
      </c>
    </row>
    <row r="1391" spans="1:47" s="2" customFormat="1" ht="11.25">
      <c r="A1391" s="36"/>
      <c r="B1391" s="37"/>
      <c r="C1391" s="38"/>
      <c r="D1391" s="188" t="s">
        <v>156</v>
      </c>
      <c r="E1391" s="38"/>
      <c r="F1391" s="189" t="s">
        <v>1643</v>
      </c>
      <c r="G1391" s="38"/>
      <c r="H1391" s="38"/>
      <c r="I1391" s="190"/>
      <c r="J1391" s="38"/>
      <c r="K1391" s="38"/>
      <c r="L1391" s="41"/>
      <c r="M1391" s="191"/>
      <c r="N1391" s="192"/>
      <c r="O1391" s="66"/>
      <c r="P1391" s="66"/>
      <c r="Q1391" s="66"/>
      <c r="R1391" s="66"/>
      <c r="S1391" s="66"/>
      <c r="T1391" s="67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T1391" s="19" t="s">
        <v>156</v>
      </c>
      <c r="AU1391" s="19" t="s">
        <v>85</v>
      </c>
    </row>
    <row r="1392" spans="2:51" s="13" customFormat="1" ht="11.25">
      <c r="B1392" s="193"/>
      <c r="C1392" s="194"/>
      <c r="D1392" s="195" t="s">
        <v>158</v>
      </c>
      <c r="E1392" s="196" t="s">
        <v>21</v>
      </c>
      <c r="F1392" s="197" t="s">
        <v>582</v>
      </c>
      <c r="G1392" s="194"/>
      <c r="H1392" s="196" t="s">
        <v>21</v>
      </c>
      <c r="I1392" s="198"/>
      <c r="J1392" s="194"/>
      <c r="K1392" s="194"/>
      <c r="L1392" s="199"/>
      <c r="M1392" s="200"/>
      <c r="N1392" s="201"/>
      <c r="O1392" s="201"/>
      <c r="P1392" s="201"/>
      <c r="Q1392" s="201"/>
      <c r="R1392" s="201"/>
      <c r="S1392" s="201"/>
      <c r="T1392" s="202"/>
      <c r="AT1392" s="203" t="s">
        <v>158</v>
      </c>
      <c r="AU1392" s="203" t="s">
        <v>85</v>
      </c>
      <c r="AV1392" s="13" t="s">
        <v>83</v>
      </c>
      <c r="AW1392" s="13" t="s">
        <v>36</v>
      </c>
      <c r="AX1392" s="13" t="s">
        <v>75</v>
      </c>
      <c r="AY1392" s="203" t="s">
        <v>147</v>
      </c>
    </row>
    <row r="1393" spans="2:51" s="13" customFormat="1" ht="11.25">
      <c r="B1393" s="193"/>
      <c r="C1393" s="194"/>
      <c r="D1393" s="195" t="s">
        <v>158</v>
      </c>
      <c r="E1393" s="196" t="s">
        <v>21</v>
      </c>
      <c r="F1393" s="197" t="s">
        <v>869</v>
      </c>
      <c r="G1393" s="194"/>
      <c r="H1393" s="196" t="s">
        <v>21</v>
      </c>
      <c r="I1393" s="198"/>
      <c r="J1393" s="194"/>
      <c r="K1393" s="194"/>
      <c r="L1393" s="199"/>
      <c r="M1393" s="200"/>
      <c r="N1393" s="201"/>
      <c r="O1393" s="201"/>
      <c r="P1393" s="201"/>
      <c r="Q1393" s="201"/>
      <c r="R1393" s="201"/>
      <c r="S1393" s="201"/>
      <c r="T1393" s="202"/>
      <c r="AT1393" s="203" t="s">
        <v>158</v>
      </c>
      <c r="AU1393" s="203" t="s">
        <v>85</v>
      </c>
      <c r="AV1393" s="13" t="s">
        <v>83</v>
      </c>
      <c r="AW1393" s="13" t="s">
        <v>36</v>
      </c>
      <c r="AX1393" s="13" t="s">
        <v>75</v>
      </c>
      <c r="AY1393" s="203" t="s">
        <v>147</v>
      </c>
    </row>
    <row r="1394" spans="2:51" s="14" customFormat="1" ht="11.25">
      <c r="B1394" s="204"/>
      <c r="C1394" s="205"/>
      <c r="D1394" s="195" t="s">
        <v>158</v>
      </c>
      <c r="E1394" s="206" t="s">
        <v>21</v>
      </c>
      <c r="F1394" s="207" t="s">
        <v>848</v>
      </c>
      <c r="G1394" s="205"/>
      <c r="H1394" s="208">
        <v>5.67</v>
      </c>
      <c r="I1394" s="209"/>
      <c r="J1394" s="205"/>
      <c r="K1394" s="205"/>
      <c r="L1394" s="210"/>
      <c r="M1394" s="211"/>
      <c r="N1394" s="212"/>
      <c r="O1394" s="212"/>
      <c r="P1394" s="212"/>
      <c r="Q1394" s="212"/>
      <c r="R1394" s="212"/>
      <c r="S1394" s="212"/>
      <c r="T1394" s="213"/>
      <c r="AT1394" s="214" t="s">
        <v>158</v>
      </c>
      <c r="AU1394" s="214" t="s">
        <v>85</v>
      </c>
      <c r="AV1394" s="14" t="s">
        <v>85</v>
      </c>
      <c r="AW1394" s="14" t="s">
        <v>36</v>
      </c>
      <c r="AX1394" s="14" t="s">
        <v>75</v>
      </c>
      <c r="AY1394" s="214" t="s">
        <v>147</v>
      </c>
    </row>
    <row r="1395" spans="2:51" s="14" customFormat="1" ht="11.25">
      <c r="B1395" s="204"/>
      <c r="C1395" s="205"/>
      <c r="D1395" s="195" t="s">
        <v>158</v>
      </c>
      <c r="E1395" s="206" t="s">
        <v>21</v>
      </c>
      <c r="F1395" s="207" t="s">
        <v>871</v>
      </c>
      <c r="G1395" s="205"/>
      <c r="H1395" s="208">
        <v>0.46</v>
      </c>
      <c r="I1395" s="209"/>
      <c r="J1395" s="205"/>
      <c r="K1395" s="205"/>
      <c r="L1395" s="210"/>
      <c r="M1395" s="211"/>
      <c r="N1395" s="212"/>
      <c r="O1395" s="212"/>
      <c r="P1395" s="212"/>
      <c r="Q1395" s="212"/>
      <c r="R1395" s="212"/>
      <c r="S1395" s="212"/>
      <c r="T1395" s="213"/>
      <c r="AT1395" s="214" t="s">
        <v>158</v>
      </c>
      <c r="AU1395" s="214" t="s">
        <v>85</v>
      </c>
      <c r="AV1395" s="14" t="s">
        <v>85</v>
      </c>
      <c r="AW1395" s="14" t="s">
        <v>36</v>
      </c>
      <c r="AX1395" s="14" t="s">
        <v>75</v>
      </c>
      <c r="AY1395" s="214" t="s">
        <v>147</v>
      </c>
    </row>
    <row r="1396" spans="2:51" s="14" customFormat="1" ht="11.25">
      <c r="B1396" s="204"/>
      <c r="C1396" s="205"/>
      <c r="D1396" s="195" t="s">
        <v>158</v>
      </c>
      <c r="E1396" s="206" t="s">
        <v>21</v>
      </c>
      <c r="F1396" s="207" t="s">
        <v>1644</v>
      </c>
      <c r="G1396" s="205"/>
      <c r="H1396" s="208">
        <v>-1</v>
      </c>
      <c r="I1396" s="209"/>
      <c r="J1396" s="205"/>
      <c r="K1396" s="205"/>
      <c r="L1396" s="210"/>
      <c r="M1396" s="211"/>
      <c r="N1396" s="212"/>
      <c r="O1396" s="212"/>
      <c r="P1396" s="212"/>
      <c r="Q1396" s="212"/>
      <c r="R1396" s="212"/>
      <c r="S1396" s="212"/>
      <c r="T1396" s="213"/>
      <c r="AT1396" s="214" t="s">
        <v>158</v>
      </c>
      <c r="AU1396" s="214" t="s">
        <v>85</v>
      </c>
      <c r="AV1396" s="14" t="s">
        <v>85</v>
      </c>
      <c r="AW1396" s="14" t="s">
        <v>36</v>
      </c>
      <c r="AX1396" s="14" t="s">
        <v>75</v>
      </c>
      <c r="AY1396" s="214" t="s">
        <v>147</v>
      </c>
    </row>
    <row r="1397" spans="2:51" s="16" customFormat="1" ht="11.25">
      <c r="B1397" s="226"/>
      <c r="C1397" s="227"/>
      <c r="D1397" s="195" t="s">
        <v>158</v>
      </c>
      <c r="E1397" s="228" t="s">
        <v>21</v>
      </c>
      <c r="F1397" s="229" t="s">
        <v>196</v>
      </c>
      <c r="G1397" s="227"/>
      <c r="H1397" s="230">
        <v>5.13</v>
      </c>
      <c r="I1397" s="231"/>
      <c r="J1397" s="227"/>
      <c r="K1397" s="227"/>
      <c r="L1397" s="232"/>
      <c r="M1397" s="233"/>
      <c r="N1397" s="234"/>
      <c r="O1397" s="234"/>
      <c r="P1397" s="234"/>
      <c r="Q1397" s="234"/>
      <c r="R1397" s="234"/>
      <c r="S1397" s="234"/>
      <c r="T1397" s="235"/>
      <c r="AT1397" s="236" t="s">
        <v>158</v>
      </c>
      <c r="AU1397" s="236" t="s">
        <v>85</v>
      </c>
      <c r="AV1397" s="16" t="s">
        <v>170</v>
      </c>
      <c r="AW1397" s="16" t="s">
        <v>36</v>
      </c>
      <c r="AX1397" s="16" t="s">
        <v>75</v>
      </c>
      <c r="AY1397" s="236" t="s">
        <v>147</v>
      </c>
    </row>
    <row r="1398" spans="2:51" s="13" customFormat="1" ht="11.25">
      <c r="B1398" s="193"/>
      <c r="C1398" s="194"/>
      <c r="D1398" s="195" t="s">
        <v>158</v>
      </c>
      <c r="E1398" s="196" t="s">
        <v>21</v>
      </c>
      <c r="F1398" s="197" t="s">
        <v>1582</v>
      </c>
      <c r="G1398" s="194"/>
      <c r="H1398" s="196" t="s">
        <v>21</v>
      </c>
      <c r="I1398" s="198"/>
      <c r="J1398" s="194"/>
      <c r="K1398" s="194"/>
      <c r="L1398" s="199"/>
      <c r="M1398" s="200"/>
      <c r="N1398" s="201"/>
      <c r="O1398" s="201"/>
      <c r="P1398" s="201"/>
      <c r="Q1398" s="201"/>
      <c r="R1398" s="201"/>
      <c r="S1398" s="201"/>
      <c r="T1398" s="202"/>
      <c r="AT1398" s="203" t="s">
        <v>158</v>
      </c>
      <c r="AU1398" s="203" t="s">
        <v>85</v>
      </c>
      <c r="AV1398" s="13" t="s">
        <v>83</v>
      </c>
      <c r="AW1398" s="13" t="s">
        <v>36</v>
      </c>
      <c r="AX1398" s="13" t="s">
        <v>75</v>
      </c>
      <c r="AY1398" s="203" t="s">
        <v>147</v>
      </c>
    </row>
    <row r="1399" spans="2:51" s="14" customFormat="1" ht="11.25">
      <c r="B1399" s="204"/>
      <c r="C1399" s="205"/>
      <c r="D1399" s="195" t="s">
        <v>158</v>
      </c>
      <c r="E1399" s="206" t="s">
        <v>21</v>
      </c>
      <c r="F1399" s="207" t="s">
        <v>1645</v>
      </c>
      <c r="G1399" s="205"/>
      <c r="H1399" s="208">
        <v>2.1</v>
      </c>
      <c r="I1399" s="209"/>
      <c r="J1399" s="205"/>
      <c r="K1399" s="205"/>
      <c r="L1399" s="210"/>
      <c r="M1399" s="211"/>
      <c r="N1399" s="212"/>
      <c r="O1399" s="212"/>
      <c r="P1399" s="212"/>
      <c r="Q1399" s="212"/>
      <c r="R1399" s="212"/>
      <c r="S1399" s="212"/>
      <c r="T1399" s="213"/>
      <c r="AT1399" s="214" t="s">
        <v>158</v>
      </c>
      <c r="AU1399" s="214" t="s">
        <v>85</v>
      </c>
      <c r="AV1399" s="14" t="s">
        <v>85</v>
      </c>
      <c r="AW1399" s="14" t="s">
        <v>36</v>
      </c>
      <c r="AX1399" s="14" t="s">
        <v>75</v>
      </c>
      <c r="AY1399" s="214" t="s">
        <v>147</v>
      </c>
    </row>
    <row r="1400" spans="2:51" s="16" customFormat="1" ht="11.25">
      <c r="B1400" s="226"/>
      <c r="C1400" s="227"/>
      <c r="D1400" s="195" t="s">
        <v>158</v>
      </c>
      <c r="E1400" s="228" t="s">
        <v>21</v>
      </c>
      <c r="F1400" s="229" t="s">
        <v>196</v>
      </c>
      <c r="G1400" s="227"/>
      <c r="H1400" s="230">
        <v>2.1</v>
      </c>
      <c r="I1400" s="231"/>
      <c r="J1400" s="227"/>
      <c r="K1400" s="227"/>
      <c r="L1400" s="232"/>
      <c r="M1400" s="233"/>
      <c r="N1400" s="234"/>
      <c r="O1400" s="234"/>
      <c r="P1400" s="234"/>
      <c r="Q1400" s="234"/>
      <c r="R1400" s="234"/>
      <c r="S1400" s="234"/>
      <c r="T1400" s="235"/>
      <c r="AT1400" s="236" t="s">
        <v>158</v>
      </c>
      <c r="AU1400" s="236" t="s">
        <v>85</v>
      </c>
      <c r="AV1400" s="16" t="s">
        <v>170</v>
      </c>
      <c r="AW1400" s="16" t="s">
        <v>36</v>
      </c>
      <c r="AX1400" s="16" t="s">
        <v>75</v>
      </c>
      <c r="AY1400" s="236" t="s">
        <v>147</v>
      </c>
    </row>
    <row r="1401" spans="2:51" s="15" customFormat="1" ht="11.25">
      <c r="B1401" s="215"/>
      <c r="C1401" s="216"/>
      <c r="D1401" s="195" t="s">
        <v>158</v>
      </c>
      <c r="E1401" s="217" t="s">
        <v>21</v>
      </c>
      <c r="F1401" s="218" t="s">
        <v>161</v>
      </c>
      <c r="G1401" s="216"/>
      <c r="H1401" s="219">
        <v>7.23</v>
      </c>
      <c r="I1401" s="220"/>
      <c r="J1401" s="216"/>
      <c r="K1401" s="216"/>
      <c r="L1401" s="221"/>
      <c r="M1401" s="222"/>
      <c r="N1401" s="223"/>
      <c r="O1401" s="223"/>
      <c r="P1401" s="223"/>
      <c r="Q1401" s="223"/>
      <c r="R1401" s="223"/>
      <c r="S1401" s="223"/>
      <c r="T1401" s="224"/>
      <c r="AT1401" s="225" t="s">
        <v>158</v>
      </c>
      <c r="AU1401" s="225" t="s">
        <v>85</v>
      </c>
      <c r="AV1401" s="15" t="s">
        <v>154</v>
      </c>
      <c r="AW1401" s="15" t="s">
        <v>36</v>
      </c>
      <c r="AX1401" s="15" t="s">
        <v>83</v>
      </c>
      <c r="AY1401" s="225" t="s">
        <v>147</v>
      </c>
    </row>
    <row r="1402" spans="1:65" s="2" customFormat="1" ht="16.5" customHeight="1">
      <c r="A1402" s="36"/>
      <c r="B1402" s="37"/>
      <c r="C1402" s="237" t="s">
        <v>1646</v>
      </c>
      <c r="D1402" s="237" t="s">
        <v>219</v>
      </c>
      <c r="E1402" s="238" t="s">
        <v>1647</v>
      </c>
      <c r="F1402" s="239" t="s">
        <v>1648</v>
      </c>
      <c r="G1402" s="240" t="s">
        <v>304</v>
      </c>
      <c r="H1402" s="241">
        <v>27.5</v>
      </c>
      <c r="I1402" s="242"/>
      <c r="J1402" s="243">
        <f>ROUND(I1402*H1402,2)</f>
        <v>0</v>
      </c>
      <c r="K1402" s="239" t="s">
        <v>153</v>
      </c>
      <c r="L1402" s="244"/>
      <c r="M1402" s="245" t="s">
        <v>21</v>
      </c>
      <c r="N1402" s="246" t="s">
        <v>46</v>
      </c>
      <c r="O1402" s="66"/>
      <c r="P1402" s="184">
        <f>O1402*H1402</f>
        <v>0</v>
      </c>
      <c r="Q1402" s="184">
        <v>0.00045</v>
      </c>
      <c r="R1402" s="184">
        <f>Q1402*H1402</f>
        <v>0.012374999999999999</v>
      </c>
      <c r="S1402" s="184">
        <v>0</v>
      </c>
      <c r="T1402" s="185">
        <f>S1402*H1402</f>
        <v>0</v>
      </c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R1402" s="186" t="s">
        <v>384</v>
      </c>
      <c r="AT1402" s="186" t="s">
        <v>219</v>
      </c>
      <c r="AU1402" s="186" t="s">
        <v>85</v>
      </c>
      <c r="AY1402" s="19" t="s">
        <v>147</v>
      </c>
      <c r="BE1402" s="187">
        <f>IF(N1402="základní",J1402,0)</f>
        <v>0</v>
      </c>
      <c r="BF1402" s="187">
        <f>IF(N1402="snížená",J1402,0)</f>
        <v>0</v>
      </c>
      <c r="BG1402" s="187">
        <f>IF(N1402="zákl. přenesená",J1402,0)</f>
        <v>0</v>
      </c>
      <c r="BH1402" s="187">
        <f>IF(N1402="sníž. přenesená",J1402,0)</f>
        <v>0</v>
      </c>
      <c r="BI1402" s="187">
        <f>IF(N1402="nulová",J1402,0)</f>
        <v>0</v>
      </c>
      <c r="BJ1402" s="19" t="s">
        <v>83</v>
      </c>
      <c r="BK1402" s="187">
        <f>ROUND(I1402*H1402,2)</f>
        <v>0</v>
      </c>
      <c r="BL1402" s="19" t="s">
        <v>272</v>
      </c>
      <c r="BM1402" s="186" t="s">
        <v>1649</v>
      </c>
    </row>
    <row r="1403" spans="2:51" s="14" customFormat="1" ht="11.25">
      <c r="B1403" s="204"/>
      <c r="C1403" s="205"/>
      <c r="D1403" s="195" t="s">
        <v>158</v>
      </c>
      <c r="E1403" s="205"/>
      <c r="F1403" s="207" t="s">
        <v>1650</v>
      </c>
      <c r="G1403" s="205"/>
      <c r="H1403" s="208">
        <v>27.5</v>
      </c>
      <c r="I1403" s="209"/>
      <c r="J1403" s="205"/>
      <c r="K1403" s="205"/>
      <c r="L1403" s="210"/>
      <c r="M1403" s="211"/>
      <c r="N1403" s="212"/>
      <c r="O1403" s="212"/>
      <c r="P1403" s="212"/>
      <c r="Q1403" s="212"/>
      <c r="R1403" s="212"/>
      <c r="S1403" s="212"/>
      <c r="T1403" s="213"/>
      <c r="AT1403" s="214" t="s">
        <v>158</v>
      </c>
      <c r="AU1403" s="214" t="s">
        <v>85</v>
      </c>
      <c r="AV1403" s="14" t="s">
        <v>85</v>
      </c>
      <c r="AW1403" s="14" t="s">
        <v>4</v>
      </c>
      <c r="AX1403" s="14" t="s">
        <v>83</v>
      </c>
      <c r="AY1403" s="214" t="s">
        <v>147</v>
      </c>
    </row>
    <row r="1404" spans="1:65" s="2" customFormat="1" ht="24.2" customHeight="1">
      <c r="A1404" s="36"/>
      <c r="B1404" s="37"/>
      <c r="C1404" s="175" t="s">
        <v>1651</v>
      </c>
      <c r="D1404" s="175" t="s">
        <v>149</v>
      </c>
      <c r="E1404" s="176" t="s">
        <v>1652</v>
      </c>
      <c r="F1404" s="177" t="s">
        <v>1653</v>
      </c>
      <c r="G1404" s="178" t="s">
        <v>346</v>
      </c>
      <c r="H1404" s="179">
        <v>6.44</v>
      </c>
      <c r="I1404" s="180"/>
      <c r="J1404" s="181">
        <f>ROUND(I1404*H1404,2)</f>
        <v>0</v>
      </c>
      <c r="K1404" s="177" t="s">
        <v>153</v>
      </c>
      <c r="L1404" s="41"/>
      <c r="M1404" s="182" t="s">
        <v>21</v>
      </c>
      <c r="N1404" s="183" t="s">
        <v>46</v>
      </c>
      <c r="O1404" s="66"/>
      <c r="P1404" s="184">
        <f>O1404*H1404</f>
        <v>0</v>
      </c>
      <c r="Q1404" s="184">
        <v>0.00043</v>
      </c>
      <c r="R1404" s="184">
        <f>Q1404*H1404</f>
        <v>0.0027692000000000003</v>
      </c>
      <c r="S1404" s="184">
        <v>0</v>
      </c>
      <c r="T1404" s="185">
        <f>S1404*H1404</f>
        <v>0</v>
      </c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R1404" s="186" t="s">
        <v>272</v>
      </c>
      <c r="AT1404" s="186" t="s">
        <v>149</v>
      </c>
      <c r="AU1404" s="186" t="s">
        <v>85</v>
      </c>
      <c r="AY1404" s="19" t="s">
        <v>147</v>
      </c>
      <c r="BE1404" s="187">
        <f>IF(N1404="základní",J1404,0)</f>
        <v>0</v>
      </c>
      <c r="BF1404" s="187">
        <f>IF(N1404="snížená",J1404,0)</f>
        <v>0</v>
      </c>
      <c r="BG1404" s="187">
        <f>IF(N1404="zákl. přenesená",J1404,0)</f>
        <v>0</v>
      </c>
      <c r="BH1404" s="187">
        <f>IF(N1404="sníž. přenesená",J1404,0)</f>
        <v>0</v>
      </c>
      <c r="BI1404" s="187">
        <f>IF(N1404="nulová",J1404,0)</f>
        <v>0</v>
      </c>
      <c r="BJ1404" s="19" t="s">
        <v>83</v>
      </c>
      <c r="BK1404" s="187">
        <f>ROUND(I1404*H1404,2)</f>
        <v>0</v>
      </c>
      <c r="BL1404" s="19" t="s">
        <v>272</v>
      </c>
      <c r="BM1404" s="186" t="s">
        <v>1654</v>
      </c>
    </row>
    <row r="1405" spans="1:47" s="2" customFormat="1" ht="11.25">
      <c r="A1405" s="36"/>
      <c r="B1405" s="37"/>
      <c r="C1405" s="38"/>
      <c r="D1405" s="188" t="s">
        <v>156</v>
      </c>
      <c r="E1405" s="38"/>
      <c r="F1405" s="189" t="s">
        <v>1655</v>
      </c>
      <c r="G1405" s="38"/>
      <c r="H1405" s="38"/>
      <c r="I1405" s="190"/>
      <c r="J1405" s="38"/>
      <c r="K1405" s="38"/>
      <c r="L1405" s="41"/>
      <c r="M1405" s="191"/>
      <c r="N1405" s="192"/>
      <c r="O1405" s="66"/>
      <c r="P1405" s="66"/>
      <c r="Q1405" s="66"/>
      <c r="R1405" s="66"/>
      <c r="S1405" s="66"/>
      <c r="T1405" s="67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T1405" s="19" t="s">
        <v>156</v>
      </c>
      <c r="AU1405" s="19" t="s">
        <v>85</v>
      </c>
    </row>
    <row r="1406" spans="2:51" s="13" customFormat="1" ht="11.25">
      <c r="B1406" s="193"/>
      <c r="C1406" s="194"/>
      <c r="D1406" s="195" t="s">
        <v>158</v>
      </c>
      <c r="E1406" s="196" t="s">
        <v>21</v>
      </c>
      <c r="F1406" s="197" t="s">
        <v>582</v>
      </c>
      <c r="G1406" s="194"/>
      <c r="H1406" s="196" t="s">
        <v>21</v>
      </c>
      <c r="I1406" s="198"/>
      <c r="J1406" s="194"/>
      <c r="K1406" s="194"/>
      <c r="L1406" s="199"/>
      <c r="M1406" s="200"/>
      <c r="N1406" s="201"/>
      <c r="O1406" s="201"/>
      <c r="P1406" s="201"/>
      <c r="Q1406" s="201"/>
      <c r="R1406" s="201"/>
      <c r="S1406" s="201"/>
      <c r="T1406" s="202"/>
      <c r="AT1406" s="203" t="s">
        <v>158</v>
      </c>
      <c r="AU1406" s="203" t="s">
        <v>85</v>
      </c>
      <c r="AV1406" s="13" t="s">
        <v>83</v>
      </c>
      <c r="AW1406" s="13" t="s">
        <v>36</v>
      </c>
      <c r="AX1406" s="13" t="s">
        <v>75</v>
      </c>
      <c r="AY1406" s="203" t="s">
        <v>147</v>
      </c>
    </row>
    <row r="1407" spans="2:51" s="13" customFormat="1" ht="11.25">
      <c r="B1407" s="193"/>
      <c r="C1407" s="194"/>
      <c r="D1407" s="195" t="s">
        <v>158</v>
      </c>
      <c r="E1407" s="196" t="s">
        <v>21</v>
      </c>
      <c r="F1407" s="197" t="s">
        <v>1600</v>
      </c>
      <c r="G1407" s="194"/>
      <c r="H1407" s="196" t="s">
        <v>21</v>
      </c>
      <c r="I1407" s="198"/>
      <c r="J1407" s="194"/>
      <c r="K1407" s="194"/>
      <c r="L1407" s="199"/>
      <c r="M1407" s="200"/>
      <c r="N1407" s="201"/>
      <c r="O1407" s="201"/>
      <c r="P1407" s="201"/>
      <c r="Q1407" s="201"/>
      <c r="R1407" s="201"/>
      <c r="S1407" s="201"/>
      <c r="T1407" s="202"/>
      <c r="AT1407" s="203" t="s">
        <v>158</v>
      </c>
      <c r="AU1407" s="203" t="s">
        <v>85</v>
      </c>
      <c r="AV1407" s="13" t="s">
        <v>83</v>
      </c>
      <c r="AW1407" s="13" t="s">
        <v>36</v>
      </c>
      <c r="AX1407" s="13" t="s">
        <v>75</v>
      </c>
      <c r="AY1407" s="203" t="s">
        <v>147</v>
      </c>
    </row>
    <row r="1408" spans="2:51" s="14" customFormat="1" ht="11.25">
      <c r="B1408" s="204"/>
      <c r="C1408" s="205"/>
      <c r="D1408" s="195" t="s">
        <v>158</v>
      </c>
      <c r="E1408" s="206" t="s">
        <v>21</v>
      </c>
      <c r="F1408" s="207" t="s">
        <v>1656</v>
      </c>
      <c r="G1408" s="205"/>
      <c r="H1408" s="208">
        <v>6.44</v>
      </c>
      <c r="I1408" s="209"/>
      <c r="J1408" s="205"/>
      <c r="K1408" s="205"/>
      <c r="L1408" s="210"/>
      <c r="M1408" s="211"/>
      <c r="N1408" s="212"/>
      <c r="O1408" s="212"/>
      <c r="P1408" s="212"/>
      <c r="Q1408" s="212"/>
      <c r="R1408" s="212"/>
      <c r="S1408" s="212"/>
      <c r="T1408" s="213"/>
      <c r="AT1408" s="214" t="s">
        <v>158</v>
      </c>
      <c r="AU1408" s="214" t="s">
        <v>85</v>
      </c>
      <c r="AV1408" s="14" t="s">
        <v>85</v>
      </c>
      <c r="AW1408" s="14" t="s">
        <v>36</v>
      </c>
      <c r="AX1408" s="14" t="s">
        <v>75</v>
      </c>
      <c r="AY1408" s="214" t="s">
        <v>147</v>
      </c>
    </row>
    <row r="1409" spans="2:51" s="15" customFormat="1" ht="11.25">
      <c r="B1409" s="215"/>
      <c r="C1409" s="216"/>
      <c r="D1409" s="195" t="s">
        <v>158</v>
      </c>
      <c r="E1409" s="217" t="s">
        <v>21</v>
      </c>
      <c r="F1409" s="218" t="s">
        <v>161</v>
      </c>
      <c r="G1409" s="216"/>
      <c r="H1409" s="219">
        <v>6.44</v>
      </c>
      <c r="I1409" s="220"/>
      <c r="J1409" s="216"/>
      <c r="K1409" s="216"/>
      <c r="L1409" s="221"/>
      <c r="M1409" s="222"/>
      <c r="N1409" s="223"/>
      <c r="O1409" s="223"/>
      <c r="P1409" s="223"/>
      <c r="Q1409" s="223"/>
      <c r="R1409" s="223"/>
      <c r="S1409" s="223"/>
      <c r="T1409" s="224"/>
      <c r="AT1409" s="225" t="s">
        <v>158</v>
      </c>
      <c r="AU1409" s="225" t="s">
        <v>85</v>
      </c>
      <c r="AV1409" s="15" t="s">
        <v>154</v>
      </c>
      <c r="AW1409" s="15" t="s">
        <v>36</v>
      </c>
      <c r="AX1409" s="15" t="s">
        <v>83</v>
      </c>
      <c r="AY1409" s="225" t="s">
        <v>147</v>
      </c>
    </row>
    <row r="1410" spans="1:65" s="2" customFormat="1" ht="16.5" customHeight="1">
      <c r="A1410" s="36"/>
      <c r="B1410" s="37"/>
      <c r="C1410" s="237" t="s">
        <v>1657</v>
      </c>
      <c r="D1410" s="237" t="s">
        <v>219</v>
      </c>
      <c r="E1410" s="238" t="s">
        <v>1647</v>
      </c>
      <c r="F1410" s="239" t="s">
        <v>1648</v>
      </c>
      <c r="G1410" s="240" t="s">
        <v>304</v>
      </c>
      <c r="H1410" s="241">
        <v>24.2</v>
      </c>
      <c r="I1410" s="242"/>
      <c r="J1410" s="243">
        <f>ROUND(I1410*H1410,2)</f>
        <v>0</v>
      </c>
      <c r="K1410" s="239" t="s">
        <v>153</v>
      </c>
      <c r="L1410" s="244"/>
      <c r="M1410" s="245" t="s">
        <v>21</v>
      </c>
      <c r="N1410" s="246" t="s">
        <v>46</v>
      </c>
      <c r="O1410" s="66"/>
      <c r="P1410" s="184">
        <f>O1410*H1410</f>
        <v>0</v>
      </c>
      <c r="Q1410" s="184">
        <v>0.00045</v>
      </c>
      <c r="R1410" s="184">
        <f>Q1410*H1410</f>
        <v>0.010889999999999999</v>
      </c>
      <c r="S1410" s="184">
        <v>0</v>
      </c>
      <c r="T1410" s="185">
        <f>S1410*H1410</f>
        <v>0</v>
      </c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R1410" s="186" t="s">
        <v>384</v>
      </c>
      <c r="AT1410" s="186" t="s">
        <v>219</v>
      </c>
      <c r="AU1410" s="186" t="s">
        <v>85</v>
      </c>
      <c r="AY1410" s="19" t="s">
        <v>147</v>
      </c>
      <c r="BE1410" s="187">
        <f>IF(N1410="základní",J1410,0)</f>
        <v>0</v>
      </c>
      <c r="BF1410" s="187">
        <f>IF(N1410="snížená",J1410,0)</f>
        <v>0</v>
      </c>
      <c r="BG1410" s="187">
        <f>IF(N1410="zákl. přenesená",J1410,0)</f>
        <v>0</v>
      </c>
      <c r="BH1410" s="187">
        <f>IF(N1410="sníž. přenesená",J1410,0)</f>
        <v>0</v>
      </c>
      <c r="BI1410" s="187">
        <f>IF(N1410="nulová",J1410,0)</f>
        <v>0</v>
      </c>
      <c r="BJ1410" s="19" t="s">
        <v>83</v>
      </c>
      <c r="BK1410" s="187">
        <f>ROUND(I1410*H1410,2)</f>
        <v>0</v>
      </c>
      <c r="BL1410" s="19" t="s">
        <v>272</v>
      </c>
      <c r="BM1410" s="186" t="s">
        <v>1658</v>
      </c>
    </row>
    <row r="1411" spans="2:51" s="14" customFormat="1" ht="11.25">
      <c r="B1411" s="204"/>
      <c r="C1411" s="205"/>
      <c r="D1411" s="195" t="s">
        <v>158</v>
      </c>
      <c r="E1411" s="205"/>
      <c r="F1411" s="207" t="s">
        <v>1659</v>
      </c>
      <c r="G1411" s="205"/>
      <c r="H1411" s="208">
        <v>24.2</v>
      </c>
      <c r="I1411" s="209"/>
      <c r="J1411" s="205"/>
      <c r="K1411" s="205"/>
      <c r="L1411" s="210"/>
      <c r="M1411" s="211"/>
      <c r="N1411" s="212"/>
      <c r="O1411" s="212"/>
      <c r="P1411" s="212"/>
      <c r="Q1411" s="212"/>
      <c r="R1411" s="212"/>
      <c r="S1411" s="212"/>
      <c r="T1411" s="213"/>
      <c r="AT1411" s="214" t="s">
        <v>158</v>
      </c>
      <c r="AU1411" s="214" t="s">
        <v>85</v>
      </c>
      <c r="AV1411" s="14" t="s">
        <v>85</v>
      </c>
      <c r="AW1411" s="14" t="s">
        <v>4</v>
      </c>
      <c r="AX1411" s="14" t="s">
        <v>83</v>
      </c>
      <c r="AY1411" s="214" t="s">
        <v>147</v>
      </c>
    </row>
    <row r="1412" spans="1:65" s="2" customFormat="1" ht="16.5" customHeight="1">
      <c r="A1412" s="36"/>
      <c r="B1412" s="37"/>
      <c r="C1412" s="175" t="s">
        <v>1660</v>
      </c>
      <c r="D1412" s="175" t="s">
        <v>149</v>
      </c>
      <c r="E1412" s="176" t="s">
        <v>1661</v>
      </c>
      <c r="F1412" s="177" t="s">
        <v>1662</v>
      </c>
      <c r="G1412" s="178" t="s">
        <v>152</v>
      </c>
      <c r="H1412" s="179">
        <v>182.612</v>
      </c>
      <c r="I1412" s="180"/>
      <c r="J1412" s="181">
        <f>ROUND(I1412*H1412,2)</f>
        <v>0</v>
      </c>
      <c r="K1412" s="177" t="s">
        <v>153</v>
      </c>
      <c r="L1412" s="41"/>
      <c r="M1412" s="182" t="s">
        <v>21</v>
      </c>
      <c r="N1412" s="183" t="s">
        <v>46</v>
      </c>
      <c r="O1412" s="66"/>
      <c r="P1412" s="184">
        <f>O1412*H1412</f>
        <v>0</v>
      </c>
      <c r="Q1412" s="184">
        <v>0</v>
      </c>
      <c r="R1412" s="184">
        <f>Q1412*H1412</f>
        <v>0</v>
      </c>
      <c r="S1412" s="184">
        <v>0.08317</v>
      </c>
      <c r="T1412" s="185">
        <f>S1412*H1412</f>
        <v>15.18784004</v>
      </c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R1412" s="186" t="s">
        <v>272</v>
      </c>
      <c r="AT1412" s="186" t="s">
        <v>149</v>
      </c>
      <c r="AU1412" s="186" t="s">
        <v>85</v>
      </c>
      <c r="AY1412" s="19" t="s">
        <v>147</v>
      </c>
      <c r="BE1412" s="187">
        <f>IF(N1412="základní",J1412,0)</f>
        <v>0</v>
      </c>
      <c r="BF1412" s="187">
        <f>IF(N1412="snížená",J1412,0)</f>
        <v>0</v>
      </c>
      <c r="BG1412" s="187">
        <f>IF(N1412="zákl. přenesená",J1412,0)</f>
        <v>0</v>
      </c>
      <c r="BH1412" s="187">
        <f>IF(N1412="sníž. přenesená",J1412,0)</f>
        <v>0</v>
      </c>
      <c r="BI1412" s="187">
        <f>IF(N1412="nulová",J1412,0)</f>
        <v>0</v>
      </c>
      <c r="BJ1412" s="19" t="s">
        <v>83</v>
      </c>
      <c r="BK1412" s="187">
        <f>ROUND(I1412*H1412,2)</f>
        <v>0</v>
      </c>
      <c r="BL1412" s="19" t="s">
        <v>272</v>
      </c>
      <c r="BM1412" s="186" t="s">
        <v>1663</v>
      </c>
    </row>
    <row r="1413" spans="1:47" s="2" customFormat="1" ht="11.25">
      <c r="A1413" s="36"/>
      <c r="B1413" s="37"/>
      <c r="C1413" s="38"/>
      <c r="D1413" s="188" t="s">
        <v>156</v>
      </c>
      <c r="E1413" s="38"/>
      <c r="F1413" s="189" t="s">
        <v>1664</v>
      </c>
      <c r="G1413" s="38"/>
      <c r="H1413" s="38"/>
      <c r="I1413" s="190"/>
      <c r="J1413" s="38"/>
      <c r="K1413" s="38"/>
      <c r="L1413" s="41"/>
      <c r="M1413" s="191"/>
      <c r="N1413" s="192"/>
      <c r="O1413" s="66"/>
      <c r="P1413" s="66"/>
      <c r="Q1413" s="66"/>
      <c r="R1413" s="66"/>
      <c r="S1413" s="66"/>
      <c r="T1413" s="67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T1413" s="19" t="s">
        <v>156</v>
      </c>
      <c r="AU1413" s="19" t="s">
        <v>85</v>
      </c>
    </row>
    <row r="1414" spans="2:51" s="13" customFormat="1" ht="11.25">
      <c r="B1414" s="193"/>
      <c r="C1414" s="194"/>
      <c r="D1414" s="195" t="s">
        <v>158</v>
      </c>
      <c r="E1414" s="196" t="s">
        <v>21</v>
      </c>
      <c r="F1414" s="197" t="s">
        <v>159</v>
      </c>
      <c r="G1414" s="194"/>
      <c r="H1414" s="196" t="s">
        <v>21</v>
      </c>
      <c r="I1414" s="198"/>
      <c r="J1414" s="194"/>
      <c r="K1414" s="194"/>
      <c r="L1414" s="199"/>
      <c r="M1414" s="200"/>
      <c r="N1414" s="201"/>
      <c r="O1414" s="201"/>
      <c r="P1414" s="201"/>
      <c r="Q1414" s="201"/>
      <c r="R1414" s="201"/>
      <c r="S1414" s="201"/>
      <c r="T1414" s="202"/>
      <c r="AT1414" s="203" t="s">
        <v>158</v>
      </c>
      <c r="AU1414" s="203" t="s">
        <v>85</v>
      </c>
      <c r="AV1414" s="13" t="s">
        <v>83</v>
      </c>
      <c r="AW1414" s="13" t="s">
        <v>36</v>
      </c>
      <c r="AX1414" s="13" t="s">
        <v>75</v>
      </c>
      <c r="AY1414" s="203" t="s">
        <v>147</v>
      </c>
    </row>
    <row r="1415" spans="2:51" s="13" customFormat="1" ht="11.25">
      <c r="B1415" s="193"/>
      <c r="C1415" s="194"/>
      <c r="D1415" s="195" t="s">
        <v>158</v>
      </c>
      <c r="E1415" s="196" t="s">
        <v>21</v>
      </c>
      <c r="F1415" s="197" t="s">
        <v>1632</v>
      </c>
      <c r="G1415" s="194"/>
      <c r="H1415" s="196" t="s">
        <v>21</v>
      </c>
      <c r="I1415" s="198"/>
      <c r="J1415" s="194"/>
      <c r="K1415" s="194"/>
      <c r="L1415" s="199"/>
      <c r="M1415" s="200"/>
      <c r="N1415" s="201"/>
      <c r="O1415" s="201"/>
      <c r="P1415" s="201"/>
      <c r="Q1415" s="201"/>
      <c r="R1415" s="201"/>
      <c r="S1415" s="201"/>
      <c r="T1415" s="202"/>
      <c r="AT1415" s="203" t="s">
        <v>158</v>
      </c>
      <c r="AU1415" s="203" t="s">
        <v>85</v>
      </c>
      <c r="AV1415" s="13" t="s">
        <v>83</v>
      </c>
      <c r="AW1415" s="13" t="s">
        <v>36</v>
      </c>
      <c r="AX1415" s="13" t="s">
        <v>75</v>
      </c>
      <c r="AY1415" s="203" t="s">
        <v>147</v>
      </c>
    </row>
    <row r="1416" spans="2:51" s="14" customFormat="1" ht="11.25">
      <c r="B1416" s="204"/>
      <c r="C1416" s="205"/>
      <c r="D1416" s="195" t="s">
        <v>158</v>
      </c>
      <c r="E1416" s="206" t="s">
        <v>21</v>
      </c>
      <c r="F1416" s="207" t="s">
        <v>1665</v>
      </c>
      <c r="G1416" s="205"/>
      <c r="H1416" s="208">
        <v>1.872</v>
      </c>
      <c r="I1416" s="209"/>
      <c r="J1416" s="205"/>
      <c r="K1416" s="205"/>
      <c r="L1416" s="210"/>
      <c r="M1416" s="211"/>
      <c r="N1416" s="212"/>
      <c r="O1416" s="212"/>
      <c r="P1416" s="212"/>
      <c r="Q1416" s="212"/>
      <c r="R1416" s="212"/>
      <c r="S1416" s="212"/>
      <c r="T1416" s="213"/>
      <c r="AT1416" s="214" t="s">
        <v>158</v>
      </c>
      <c r="AU1416" s="214" t="s">
        <v>85</v>
      </c>
      <c r="AV1416" s="14" t="s">
        <v>85</v>
      </c>
      <c r="AW1416" s="14" t="s">
        <v>36</v>
      </c>
      <c r="AX1416" s="14" t="s">
        <v>75</v>
      </c>
      <c r="AY1416" s="214" t="s">
        <v>147</v>
      </c>
    </row>
    <row r="1417" spans="2:51" s="16" customFormat="1" ht="11.25">
      <c r="B1417" s="226"/>
      <c r="C1417" s="227"/>
      <c r="D1417" s="195" t="s">
        <v>158</v>
      </c>
      <c r="E1417" s="228" t="s">
        <v>21</v>
      </c>
      <c r="F1417" s="229" t="s">
        <v>196</v>
      </c>
      <c r="G1417" s="227"/>
      <c r="H1417" s="230">
        <v>1.872</v>
      </c>
      <c r="I1417" s="231"/>
      <c r="J1417" s="227"/>
      <c r="K1417" s="227"/>
      <c r="L1417" s="232"/>
      <c r="M1417" s="233"/>
      <c r="N1417" s="234"/>
      <c r="O1417" s="234"/>
      <c r="P1417" s="234"/>
      <c r="Q1417" s="234"/>
      <c r="R1417" s="234"/>
      <c r="S1417" s="234"/>
      <c r="T1417" s="235"/>
      <c r="AT1417" s="236" t="s">
        <v>158</v>
      </c>
      <c r="AU1417" s="236" t="s">
        <v>85</v>
      </c>
      <c r="AV1417" s="16" t="s">
        <v>170</v>
      </c>
      <c r="AW1417" s="16" t="s">
        <v>36</v>
      </c>
      <c r="AX1417" s="16" t="s">
        <v>75</v>
      </c>
      <c r="AY1417" s="236" t="s">
        <v>147</v>
      </c>
    </row>
    <row r="1418" spans="2:51" s="13" customFormat="1" ht="11.25">
      <c r="B1418" s="193"/>
      <c r="C1418" s="194"/>
      <c r="D1418" s="195" t="s">
        <v>158</v>
      </c>
      <c r="E1418" s="196" t="s">
        <v>21</v>
      </c>
      <c r="F1418" s="197" t="s">
        <v>866</v>
      </c>
      <c r="G1418" s="194"/>
      <c r="H1418" s="196" t="s">
        <v>21</v>
      </c>
      <c r="I1418" s="198"/>
      <c r="J1418" s="194"/>
      <c r="K1418" s="194"/>
      <c r="L1418" s="199"/>
      <c r="M1418" s="200"/>
      <c r="N1418" s="201"/>
      <c r="O1418" s="201"/>
      <c r="P1418" s="201"/>
      <c r="Q1418" s="201"/>
      <c r="R1418" s="201"/>
      <c r="S1418" s="201"/>
      <c r="T1418" s="202"/>
      <c r="AT1418" s="203" t="s">
        <v>158</v>
      </c>
      <c r="AU1418" s="203" t="s">
        <v>85</v>
      </c>
      <c r="AV1418" s="13" t="s">
        <v>83</v>
      </c>
      <c r="AW1418" s="13" t="s">
        <v>36</v>
      </c>
      <c r="AX1418" s="13" t="s">
        <v>75</v>
      </c>
      <c r="AY1418" s="203" t="s">
        <v>147</v>
      </c>
    </row>
    <row r="1419" spans="2:51" s="14" customFormat="1" ht="11.25">
      <c r="B1419" s="204"/>
      <c r="C1419" s="205"/>
      <c r="D1419" s="195" t="s">
        <v>158</v>
      </c>
      <c r="E1419" s="206" t="s">
        <v>21</v>
      </c>
      <c r="F1419" s="207" t="s">
        <v>1666</v>
      </c>
      <c r="G1419" s="205"/>
      <c r="H1419" s="208">
        <v>56.055</v>
      </c>
      <c r="I1419" s="209"/>
      <c r="J1419" s="205"/>
      <c r="K1419" s="205"/>
      <c r="L1419" s="210"/>
      <c r="M1419" s="211"/>
      <c r="N1419" s="212"/>
      <c r="O1419" s="212"/>
      <c r="P1419" s="212"/>
      <c r="Q1419" s="212"/>
      <c r="R1419" s="212"/>
      <c r="S1419" s="212"/>
      <c r="T1419" s="213"/>
      <c r="AT1419" s="214" t="s">
        <v>158</v>
      </c>
      <c r="AU1419" s="214" t="s">
        <v>85</v>
      </c>
      <c r="AV1419" s="14" t="s">
        <v>85</v>
      </c>
      <c r="AW1419" s="14" t="s">
        <v>36</v>
      </c>
      <c r="AX1419" s="14" t="s">
        <v>75</v>
      </c>
      <c r="AY1419" s="214" t="s">
        <v>147</v>
      </c>
    </row>
    <row r="1420" spans="2:51" s="14" customFormat="1" ht="11.25">
      <c r="B1420" s="204"/>
      <c r="C1420" s="205"/>
      <c r="D1420" s="195" t="s">
        <v>158</v>
      </c>
      <c r="E1420" s="206" t="s">
        <v>21</v>
      </c>
      <c r="F1420" s="207" t="s">
        <v>1667</v>
      </c>
      <c r="G1420" s="205"/>
      <c r="H1420" s="208">
        <v>-2.306</v>
      </c>
      <c r="I1420" s="209"/>
      <c r="J1420" s="205"/>
      <c r="K1420" s="205"/>
      <c r="L1420" s="210"/>
      <c r="M1420" s="211"/>
      <c r="N1420" s="212"/>
      <c r="O1420" s="212"/>
      <c r="P1420" s="212"/>
      <c r="Q1420" s="212"/>
      <c r="R1420" s="212"/>
      <c r="S1420" s="212"/>
      <c r="T1420" s="213"/>
      <c r="AT1420" s="214" t="s">
        <v>158</v>
      </c>
      <c r="AU1420" s="214" t="s">
        <v>85</v>
      </c>
      <c r="AV1420" s="14" t="s">
        <v>85</v>
      </c>
      <c r="AW1420" s="14" t="s">
        <v>36</v>
      </c>
      <c r="AX1420" s="14" t="s">
        <v>75</v>
      </c>
      <c r="AY1420" s="214" t="s">
        <v>147</v>
      </c>
    </row>
    <row r="1421" spans="2:51" s="14" customFormat="1" ht="11.25">
      <c r="B1421" s="204"/>
      <c r="C1421" s="205"/>
      <c r="D1421" s="195" t="s">
        <v>158</v>
      </c>
      <c r="E1421" s="206" t="s">
        <v>21</v>
      </c>
      <c r="F1421" s="207" t="s">
        <v>1668</v>
      </c>
      <c r="G1421" s="205"/>
      <c r="H1421" s="208">
        <v>0.539</v>
      </c>
      <c r="I1421" s="209"/>
      <c r="J1421" s="205"/>
      <c r="K1421" s="205"/>
      <c r="L1421" s="210"/>
      <c r="M1421" s="211"/>
      <c r="N1421" s="212"/>
      <c r="O1421" s="212"/>
      <c r="P1421" s="212"/>
      <c r="Q1421" s="212"/>
      <c r="R1421" s="212"/>
      <c r="S1421" s="212"/>
      <c r="T1421" s="213"/>
      <c r="AT1421" s="214" t="s">
        <v>158</v>
      </c>
      <c r="AU1421" s="214" t="s">
        <v>85</v>
      </c>
      <c r="AV1421" s="14" t="s">
        <v>85</v>
      </c>
      <c r="AW1421" s="14" t="s">
        <v>36</v>
      </c>
      <c r="AX1421" s="14" t="s">
        <v>75</v>
      </c>
      <c r="AY1421" s="214" t="s">
        <v>147</v>
      </c>
    </row>
    <row r="1422" spans="2:51" s="16" customFormat="1" ht="11.25">
      <c r="B1422" s="226"/>
      <c r="C1422" s="227"/>
      <c r="D1422" s="195" t="s">
        <v>158</v>
      </c>
      <c r="E1422" s="228" t="s">
        <v>21</v>
      </c>
      <c r="F1422" s="229" t="s">
        <v>196</v>
      </c>
      <c r="G1422" s="227"/>
      <c r="H1422" s="230">
        <v>54.288000000000004</v>
      </c>
      <c r="I1422" s="231"/>
      <c r="J1422" s="227"/>
      <c r="K1422" s="227"/>
      <c r="L1422" s="232"/>
      <c r="M1422" s="233"/>
      <c r="N1422" s="234"/>
      <c r="O1422" s="234"/>
      <c r="P1422" s="234"/>
      <c r="Q1422" s="234"/>
      <c r="R1422" s="234"/>
      <c r="S1422" s="234"/>
      <c r="T1422" s="235"/>
      <c r="AT1422" s="236" t="s">
        <v>158</v>
      </c>
      <c r="AU1422" s="236" t="s">
        <v>85</v>
      </c>
      <c r="AV1422" s="16" t="s">
        <v>170</v>
      </c>
      <c r="AW1422" s="16" t="s">
        <v>36</v>
      </c>
      <c r="AX1422" s="16" t="s">
        <v>75</v>
      </c>
      <c r="AY1422" s="236" t="s">
        <v>147</v>
      </c>
    </row>
    <row r="1423" spans="2:51" s="13" customFormat="1" ht="11.25">
      <c r="B1423" s="193"/>
      <c r="C1423" s="194"/>
      <c r="D1423" s="195" t="s">
        <v>158</v>
      </c>
      <c r="E1423" s="196" t="s">
        <v>21</v>
      </c>
      <c r="F1423" s="197" t="s">
        <v>875</v>
      </c>
      <c r="G1423" s="194"/>
      <c r="H1423" s="196" t="s">
        <v>21</v>
      </c>
      <c r="I1423" s="198"/>
      <c r="J1423" s="194"/>
      <c r="K1423" s="194"/>
      <c r="L1423" s="199"/>
      <c r="M1423" s="200"/>
      <c r="N1423" s="201"/>
      <c r="O1423" s="201"/>
      <c r="P1423" s="201"/>
      <c r="Q1423" s="201"/>
      <c r="R1423" s="201"/>
      <c r="S1423" s="201"/>
      <c r="T1423" s="202"/>
      <c r="AT1423" s="203" t="s">
        <v>158</v>
      </c>
      <c r="AU1423" s="203" t="s">
        <v>85</v>
      </c>
      <c r="AV1423" s="13" t="s">
        <v>83</v>
      </c>
      <c r="AW1423" s="13" t="s">
        <v>36</v>
      </c>
      <c r="AX1423" s="13" t="s">
        <v>75</v>
      </c>
      <c r="AY1423" s="203" t="s">
        <v>147</v>
      </c>
    </row>
    <row r="1424" spans="2:51" s="14" customFormat="1" ht="11.25">
      <c r="B1424" s="204"/>
      <c r="C1424" s="205"/>
      <c r="D1424" s="195" t="s">
        <v>158</v>
      </c>
      <c r="E1424" s="206" t="s">
        <v>21</v>
      </c>
      <c r="F1424" s="207" t="s">
        <v>1666</v>
      </c>
      <c r="G1424" s="205"/>
      <c r="H1424" s="208">
        <v>56.055</v>
      </c>
      <c r="I1424" s="209"/>
      <c r="J1424" s="205"/>
      <c r="K1424" s="205"/>
      <c r="L1424" s="210"/>
      <c r="M1424" s="211"/>
      <c r="N1424" s="212"/>
      <c r="O1424" s="212"/>
      <c r="P1424" s="212"/>
      <c r="Q1424" s="212"/>
      <c r="R1424" s="212"/>
      <c r="S1424" s="212"/>
      <c r="T1424" s="213"/>
      <c r="AT1424" s="214" t="s">
        <v>158</v>
      </c>
      <c r="AU1424" s="214" t="s">
        <v>85</v>
      </c>
      <c r="AV1424" s="14" t="s">
        <v>85</v>
      </c>
      <c r="AW1424" s="14" t="s">
        <v>36</v>
      </c>
      <c r="AX1424" s="14" t="s">
        <v>75</v>
      </c>
      <c r="AY1424" s="214" t="s">
        <v>147</v>
      </c>
    </row>
    <row r="1425" spans="2:51" s="16" customFormat="1" ht="11.25">
      <c r="B1425" s="226"/>
      <c r="C1425" s="227"/>
      <c r="D1425" s="195" t="s">
        <v>158</v>
      </c>
      <c r="E1425" s="228" t="s">
        <v>21</v>
      </c>
      <c r="F1425" s="229" t="s">
        <v>196</v>
      </c>
      <c r="G1425" s="227"/>
      <c r="H1425" s="230">
        <v>56.055</v>
      </c>
      <c r="I1425" s="231"/>
      <c r="J1425" s="227"/>
      <c r="K1425" s="227"/>
      <c r="L1425" s="232"/>
      <c r="M1425" s="233"/>
      <c r="N1425" s="234"/>
      <c r="O1425" s="234"/>
      <c r="P1425" s="234"/>
      <c r="Q1425" s="234"/>
      <c r="R1425" s="234"/>
      <c r="S1425" s="234"/>
      <c r="T1425" s="235"/>
      <c r="AT1425" s="236" t="s">
        <v>158</v>
      </c>
      <c r="AU1425" s="236" t="s">
        <v>85</v>
      </c>
      <c r="AV1425" s="16" t="s">
        <v>170</v>
      </c>
      <c r="AW1425" s="16" t="s">
        <v>36</v>
      </c>
      <c r="AX1425" s="16" t="s">
        <v>75</v>
      </c>
      <c r="AY1425" s="236" t="s">
        <v>147</v>
      </c>
    </row>
    <row r="1426" spans="2:51" s="13" customFormat="1" ht="11.25">
      <c r="B1426" s="193"/>
      <c r="C1426" s="194"/>
      <c r="D1426" s="195" t="s">
        <v>158</v>
      </c>
      <c r="E1426" s="196" t="s">
        <v>21</v>
      </c>
      <c r="F1426" s="197" t="s">
        <v>1413</v>
      </c>
      <c r="G1426" s="194"/>
      <c r="H1426" s="196" t="s">
        <v>21</v>
      </c>
      <c r="I1426" s="198"/>
      <c r="J1426" s="194"/>
      <c r="K1426" s="194"/>
      <c r="L1426" s="199"/>
      <c r="M1426" s="200"/>
      <c r="N1426" s="201"/>
      <c r="O1426" s="201"/>
      <c r="P1426" s="201"/>
      <c r="Q1426" s="201"/>
      <c r="R1426" s="201"/>
      <c r="S1426" s="201"/>
      <c r="T1426" s="202"/>
      <c r="AT1426" s="203" t="s">
        <v>158</v>
      </c>
      <c r="AU1426" s="203" t="s">
        <v>85</v>
      </c>
      <c r="AV1426" s="13" t="s">
        <v>83</v>
      </c>
      <c r="AW1426" s="13" t="s">
        <v>36</v>
      </c>
      <c r="AX1426" s="13" t="s">
        <v>75</v>
      </c>
      <c r="AY1426" s="203" t="s">
        <v>147</v>
      </c>
    </row>
    <row r="1427" spans="2:51" s="14" customFormat="1" ht="11.25">
      <c r="B1427" s="204"/>
      <c r="C1427" s="205"/>
      <c r="D1427" s="195" t="s">
        <v>158</v>
      </c>
      <c r="E1427" s="206" t="s">
        <v>21</v>
      </c>
      <c r="F1427" s="207" t="s">
        <v>1414</v>
      </c>
      <c r="G1427" s="205"/>
      <c r="H1427" s="208">
        <v>70.397</v>
      </c>
      <c r="I1427" s="209"/>
      <c r="J1427" s="205"/>
      <c r="K1427" s="205"/>
      <c r="L1427" s="210"/>
      <c r="M1427" s="211"/>
      <c r="N1427" s="212"/>
      <c r="O1427" s="212"/>
      <c r="P1427" s="212"/>
      <c r="Q1427" s="212"/>
      <c r="R1427" s="212"/>
      <c r="S1427" s="212"/>
      <c r="T1427" s="213"/>
      <c r="AT1427" s="214" t="s">
        <v>158</v>
      </c>
      <c r="AU1427" s="214" t="s">
        <v>85</v>
      </c>
      <c r="AV1427" s="14" t="s">
        <v>85</v>
      </c>
      <c r="AW1427" s="14" t="s">
        <v>36</v>
      </c>
      <c r="AX1427" s="14" t="s">
        <v>75</v>
      </c>
      <c r="AY1427" s="214" t="s">
        <v>147</v>
      </c>
    </row>
    <row r="1428" spans="2:51" s="16" customFormat="1" ht="11.25">
      <c r="B1428" s="226"/>
      <c r="C1428" s="227"/>
      <c r="D1428" s="195" t="s">
        <v>158</v>
      </c>
      <c r="E1428" s="228" t="s">
        <v>21</v>
      </c>
      <c r="F1428" s="229" t="s">
        <v>196</v>
      </c>
      <c r="G1428" s="227"/>
      <c r="H1428" s="230">
        <v>70.397</v>
      </c>
      <c r="I1428" s="231"/>
      <c r="J1428" s="227"/>
      <c r="K1428" s="227"/>
      <c r="L1428" s="232"/>
      <c r="M1428" s="233"/>
      <c r="N1428" s="234"/>
      <c r="O1428" s="234"/>
      <c r="P1428" s="234"/>
      <c r="Q1428" s="234"/>
      <c r="R1428" s="234"/>
      <c r="S1428" s="234"/>
      <c r="T1428" s="235"/>
      <c r="AT1428" s="236" t="s">
        <v>158</v>
      </c>
      <c r="AU1428" s="236" t="s">
        <v>85</v>
      </c>
      <c r="AV1428" s="16" t="s">
        <v>170</v>
      </c>
      <c r="AW1428" s="16" t="s">
        <v>36</v>
      </c>
      <c r="AX1428" s="16" t="s">
        <v>75</v>
      </c>
      <c r="AY1428" s="236" t="s">
        <v>147</v>
      </c>
    </row>
    <row r="1429" spans="2:51" s="15" customFormat="1" ht="11.25">
      <c r="B1429" s="215"/>
      <c r="C1429" s="216"/>
      <c r="D1429" s="195" t="s">
        <v>158</v>
      </c>
      <c r="E1429" s="217" t="s">
        <v>21</v>
      </c>
      <c r="F1429" s="218" t="s">
        <v>161</v>
      </c>
      <c r="G1429" s="216"/>
      <c r="H1429" s="219">
        <v>182.61200000000002</v>
      </c>
      <c r="I1429" s="220"/>
      <c r="J1429" s="216"/>
      <c r="K1429" s="216"/>
      <c r="L1429" s="221"/>
      <c r="M1429" s="222"/>
      <c r="N1429" s="223"/>
      <c r="O1429" s="223"/>
      <c r="P1429" s="223"/>
      <c r="Q1429" s="223"/>
      <c r="R1429" s="223"/>
      <c r="S1429" s="223"/>
      <c r="T1429" s="224"/>
      <c r="AT1429" s="225" t="s">
        <v>158</v>
      </c>
      <c r="AU1429" s="225" t="s">
        <v>85</v>
      </c>
      <c r="AV1429" s="15" t="s">
        <v>154</v>
      </c>
      <c r="AW1429" s="15" t="s">
        <v>36</v>
      </c>
      <c r="AX1429" s="15" t="s">
        <v>83</v>
      </c>
      <c r="AY1429" s="225" t="s">
        <v>147</v>
      </c>
    </row>
    <row r="1430" spans="1:65" s="2" customFormat="1" ht="24.2" customHeight="1">
      <c r="A1430" s="36"/>
      <c r="B1430" s="37"/>
      <c r="C1430" s="175" t="s">
        <v>1669</v>
      </c>
      <c r="D1430" s="175" t="s">
        <v>149</v>
      </c>
      <c r="E1430" s="176" t="s">
        <v>1670</v>
      </c>
      <c r="F1430" s="177" t="s">
        <v>1671</v>
      </c>
      <c r="G1430" s="178" t="s">
        <v>152</v>
      </c>
      <c r="H1430" s="179">
        <v>8.473</v>
      </c>
      <c r="I1430" s="180"/>
      <c r="J1430" s="181">
        <f>ROUND(I1430*H1430,2)</f>
        <v>0</v>
      </c>
      <c r="K1430" s="177" t="s">
        <v>153</v>
      </c>
      <c r="L1430" s="41"/>
      <c r="M1430" s="182" t="s">
        <v>21</v>
      </c>
      <c r="N1430" s="183" t="s">
        <v>46</v>
      </c>
      <c r="O1430" s="66"/>
      <c r="P1430" s="184">
        <f>O1430*H1430</f>
        <v>0</v>
      </c>
      <c r="Q1430" s="184">
        <v>0.00689</v>
      </c>
      <c r="R1430" s="184">
        <f>Q1430*H1430</f>
        <v>0.05837897000000001</v>
      </c>
      <c r="S1430" s="184">
        <v>0</v>
      </c>
      <c r="T1430" s="185">
        <f>S1430*H1430</f>
        <v>0</v>
      </c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R1430" s="186" t="s">
        <v>272</v>
      </c>
      <c r="AT1430" s="186" t="s">
        <v>149</v>
      </c>
      <c r="AU1430" s="186" t="s">
        <v>85</v>
      </c>
      <c r="AY1430" s="19" t="s">
        <v>147</v>
      </c>
      <c r="BE1430" s="187">
        <f>IF(N1430="základní",J1430,0)</f>
        <v>0</v>
      </c>
      <c r="BF1430" s="187">
        <f>IF(N1430="snížená",J1430,0)</f>
        <v>0</v>
      </c>
      <c r="BG1430" s="187">
        <f>IF(N1430="zákl. přenesená",J1430,0)</f>
        <v>0</v>
      </c>
      <c r="BH1430" s="187">
        <f>IF(N1430="sníž. přenesená",J1430,0)</f>
        <v>0</v>
      </c>
      <c r="BI1430" s="187">
        <f>IF(N1430="nulová",J1430,0)</f>
        <v>0</v>
      </c>
      <c r="BJ1430" s="19" t="s">
        <v>83</v>
      </c>
      <c r="BK1430" s="187">
        <f>ROUND(I1430*H1430,2)</f>
        <v>0</v>
      </c>
      <c r="BL1430" s="19" t="s">
        <v>272</v>
      </c>
      <c r="BM1430" s="186" t="s">
        <v>1672</v>
      </c>
    </row>
    <row r="1431" spans="1:47" s="2" customFormat="1" ht="11.25">
      <c r="A1431" s="36"/>
      <c r="B1431" s="37"/>
      <c r="C1431" s="38"/>
      <c r="D1431" s="188" t="s">
        <v>156</v>
      </c>
      <c r="E1431" s="38"/>
      <c r="F1431" s="189" t="s">
        <v>1673</v>
      </c>
      <c r="G1431" s="38"/>
      <c r="H1431" s="38"/>
      <c r="I1431" s="190"/>
      <c r="J1431" s="38"/>
      <c r="K1431" s="38"/>
      <c r="L1431" s="41"/>
      <c r="M1431" s="191"/>
      <c r="N1431" s="192"/>
      <c r="O1431" s="66"/>
      <c r="P1431" s="66"/>
      <c r="Q1431" s="66"/>
      <c r="R1431" s="66"/>
      <c r="S1431" s="66"/>
      <c r="T1431" s="67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T1431" s="19" t="s">
        <v>156</v>
      </c>
      <c r="AU1431" s="19" t="s">
        <v>85</v>
      </c>
    </row>
    <row r="1432" spans="2:51" s="14" customFormat="1" ht="11.25">
      <c r="B1432" s="204"/>
      <c r="C1432" s="205"/>
      <c r="D1432" s="195" t="s">
        <v>158</v>
      </c>
      <c r="E1432" s="206" t="s">
        <v>21</v>
      </c>
      <c r="F1432" s="207" t="s">
        <v>1589</v>
      </c>
      <c r="G1432" s="205"/>
      <c r="H1432" s="208">
        <v>8.473</v>
      </c>
      <c r="I1432" s="209"/>
      <c r="J1432" s="205"/>
      <c r="K1432" s="205"/>
      <c r="L1432" s="210"/>
      <c r="M1432" s="211"/>
      <c r="N1432" s="212"/>
      <c r="O1432" s="212"/>
      <c r="P1432" s="212"/>
      <c r="Q1432" s="212"/>
      <c r="R1432" s="212"/>
      <c r="S1432" s="212"/>
      <c r="T1432" s="213"/>
      <c r="AT1432" s="214" t="s">
        <v>158</v>
      </c>
      <c r="AU1432" s="214" t="s">
        <v>85</v>
      </c>
      <c r="AV1432" s="14" t="s">
        <v>85</v>
      </c>
      <c r="AW1432" s="14" t="s">
        <v>36</v>
      </c>
      <c r="AX1432" s="14" t="s">
        <v>75</v>
      </c>
      <c r="AY1432" s="214" t="s">
        <v>147</v>
      </c>
    </row>
    <row r="1433" spans="2:51" s="15" customFormat="1" ht="11.25">
      <c r="B1433" s="215"/>
      <c r="C1433" s="216"/>
      <c r="D1433" s="195" t="s">
        <v>158</v>
      </c>
      <c r="E1433" s="217" t="s">
        <v>21</v>
      </c>
      <c r="F1433" s="218" t="s">
        <v>161</v>
      </c>
      <c r="G1433" s="216"/>
      <c r="H1433" s="219">
        <v>8.473</v>
      </c>
      <c r="I1433" s="220"/>
      <c r="J1433" s="216"/>
      <c r="K1433" s="216"/>
      <c r="L1433" s="221"/>
      <c r="M1433" s="222"/>
      <c r="N1433" s="223"/>
      <c r="O1433" s="223"/>
      <c r="P1433" s="223"/>
      <c r="Q1433" s="223"/>
      <c r="R1433" s="223"/>
      <c r="S1433" s="223"/>
      <c r="T1433" s="224"/>
      <c r="AT1433" s="225" t="s">
        <v>158</v>
      </c>
      <c r="AU1433" s="225" t="s">
        <v>85</v>
      </c>
      <c r="AV1433" s="15" t="s">
        <v>154</v>
      </c>
      <c r="AW1433" s="15" t="s">
        <v>36</v>
      </c>
      <c r="AX1433" s="15" t="s">
        <v>83</v>
      </c>
      <c r="AY1433" s="225" t="s">
        <v>147</v>
      </c>
    </row>
    <row r="1434" spans="1:65" s="2" customFormat="1" ht="24.2" customHeight="1">
      <c r="A1434" s="36"/>
      <c r="B1434" s="37"/>
      <c r="C1434" s="237" t="s">
        <v>1674</v>
      </c>
      <c r="D1434" s="237" t="s">
        <v>219</v>
      </c>
      <c r="E1434" s="238" t="s">
        <v>1613</v>
      </c>
      <c r="F1434" s="239" t="s">
        <v>1614</v>
      </c>
      <c r="G1434" s="240" t="s">
        <v>152</v>
      </c>
      <c r="H1434" s="241">
        <v>9.32</v>
      </c>
      <c r="I1434" s="242"/>
      <c r="J1434" s="243">
        <f>ROUND(I1434*H1434,2)</f>
        <v>0</v>
      </c>
      <c r="K1434" s="239" t="s">
        <v>153</v>
      </c>
      <c r="L1434" s="244"/>
      <c r="M1434" s="245" t="s">
        <v>21</v>
      </c>
      <c r="N1434" s="246" t="s">
        <v>46</v>
      </c>
      <c r="O1434" s="66"/>
      <c r="P1434" s="184">
        <f>O1434*H1434</f>
        <v>0</v>
      </c>
      <c r="Q1434" s="184">
        <v>0.0192</v>
      </c>
      <c r="R1434" s="184">
        <f>Q1434*H1434</f>
        <v>0.178944</v>
      </c>
      <c r="S1434" s="184">
        <v>0</v>
      </c>
      <c r="T1434" s="185">
        <f>S1434*H1434</f>
        <v>0</v>
      </c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R1434" s="186" t="s">
        <v>384</v>
      </c>
      <c r="AT1434" s="186" t="s">
        <v>219</v>
      </c>
      <c r="AU1434" s="186" t="s">
        <v>85</v>
      </c>
      <c r="AY1434" s="19" t="s">
        <v>147</v>
      </c>
      <c r="BE1434" s="187">
        <f>IF(N1434="základní",J1434,0)</f>
        <v>0</v>
      </c>
      <c r="BF1434" s="187">
        <f>IF(N1434="snížená",J1434,0)</f>
        <v>0</v>
      </c>
      <c r="BG1434" s="187">
        <f>IF(N1434="zákl. přenesená",J1434,0)</f>
        <v>0</v>
      </c>
      <c r="BH1434" s="187">
        <f>IF(N1434="sníž. přenesená",J1434,0)</f>
        <v>0</v>
      </c>
      <c r="BI1434" s="187">
        <f>IF(N1434="nulová",J1434,0)</f>
        <v>0</v>
      </c>
      <c r="BJ1434" s="19" t="s">
        <v>83</v>
      </c>
      <c r="BK1434" s="187">
        <f>ROUND(I1434*H1434,2)</f>
        <v>0</v>
      </c>
      <c r="BL1434" s="19" t="s">
        <v>272</v>
      </c>
      <c r="BM1434" s="186" t="s">
        <v>1675</v>
      </c>
    </row>
    <row r="1435" spans="2:51" s="14" customFormat="1" ht="11.25">
      <c r="B1435" s="204"/>
      <c r="C1435" s="205"/>
      <c r="D1435" s="195" t="s">
        <v>158</v>
      </c>
      <c r="E1435" s="205"/>
      <c r="F1435" s="207" t="s">
        <v>1676</v>
      </c>
      <c r="G1435" s="205"/>
      <c r="H1435" s="208">
        <v>9.32</v>
      </c>
      <c r="I1435" s="209"/>
      <c r="J1435" s="205"/>
      <c r="K1435" s="205"/>
      <c r="L1435" s="210"/>
      <c r="M1435" s="211"/>
      <c r="N1435" s="212"/>
      <c r="O1435" s="212"/>
      <c r="P1435" s="212"/>
      <c r="Q1435" s="212"/>
      <c r="R1435" s="212"/>
      <c r="S1435" s="212"/>
      <c r="T1435" s="213"/>
      <c r="AT1435" s="214" t="s">
        <v>158</v>
      </c>
      <c r="AU1435" s="214" t="s">
        <v>85</v>
      </c>
      <c r="AV1435" s="14" t="s">
        <v>85</v>
      </c>
      <c r="AW1435" s="14" t="s">
        <v>4</v>
      </c>
      <c r="AX1435" s="14" t="s">
        <v>83</v>
      </c>
      <c r="AY1435" s="214" t="s">
        <v>147</v>
      </c>
    </row>
    <row r="1436" spans="1:65" s="2" customFormat="1" ht="16.5" customHeight="1">
      <c r="A1436" s="36"/>
      <c r="B1436" s="37"/>
      <c r="C1436" s="175" t="s">
        <v>1677</v>
      </c>
      <c r="D1436" s="175" t="s">
        <v>149</v>
      </c>
      <c r="E1436" s="176" t="s">
        <v>1678</v>
      </c>
      <c r="F1436" s="177" t="s">
        <v>1679</v>
      </c>
      <c r="G1436" s="178" t="s">
        <v>346</v>
      </c>
      <c r="H1436" s="179">
        <v>6.13</v>
      </c>
      <c r="I1436" s="180"/>
      <c r="J1436" s="181">
        <f>ROUND(I1436*H1436,2)</f>
        <v>0</v>
      </c>
      <c r="K1436" s="177" t="s">
        <v>153</v>
      </c>
      <c r="L1436" s="41"/>
      <c r="M1436" s="182" t="s">
        <v>21</v>
      </c>
      <c r="N1436" s="183" t="s">
        <v>46</v>
      </c>
      <c r="O1436" s="66"/>
      <c r="P1436" s="184">
        <f>O1436*H1436</f>
        <v>0</v>
      </c>
      <c r="Q1436" s="184">
        <v>3E-05</v>
      </c>
      <c r="R1436" s="184">
        <f>Q1436*H1436</f>
        <v>0.0001839</v>
      </c>
      <c r="S1436" s="184">
        <v>0</v>
      </c>
      <c r="T1436" s="185">
        <f>S1436*H1436</f>
        <v>0</v>
      </c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R1436" s="186" t="s">
        <v>272</v>
      </c>
      <c r="AT1436" s="186" t="s">
        <v>149</v>
      </c>
      <c r="AU1436" s="186" t="s">
        <v>85</v>
      </c>
      <c r="AY1436" s="19" t="s">
        <v>147</v>
      </c>
      <c r="BE1436" s="187">
        <f>IF(N1436="základní",J1436,0)</f>
        <v>0</v>
      </c>
      <c r="BF1436" s="187">
        <f>IF(N1436="snížená",J1436,0)</f>
        <v>0</v>
      </c>
      <c r="BG1436" s="187">
        <f>IF(N1436="zákl. přenesená",J1436,0)</f>
        <v>0</v>
      </c>
      <c r="BH1436" s="187">
        <f>IF(N1436="sníž. přenesená",J1436,0)</f>
        <v>0</v>
      </c>
      <c r="BI1436" s="187">
        <f>IF(N1436="nulová",J1436,0)</f>
        <v>0</v>
      </c>
      <c r="BJ1436" s="19" t="s">
        <v>83</v>
      </c>
      <c r="BK1436" s="187">
        <f>ROUND(I1436*H1436,2)</f>
        <v>0</v>
      </c>
      <c r="BL1436" s="19" t="s">
        <v>272</v>
      </c>
      <c r="BM1436" s="186" t="s">
        <v>1680</v>
      </c>
    </row>
    <row r="1437" spans="1:47" s="2" customFormat="1" ht="11.25">
      <c r="A1437" s="36"/>
      <c r="B1437" s="37"/>
      <c r="C1437" s="38"/>
      <c r="D1437" s="188" t="s">
        <v>156</v>
      </c>
      <c r="E1437" s="38"/>
      <c r="F1437" s="189" t="s">
        <v>1681</v>
      </c>
      <c r="G1437" s="38"/>
      <c r="H1437" s="38"/>
      <c r="I1437" s="190"/>
      <c r="J1437" s="38"/>
      <c r="K1437" s="38"/>
      <c r="L1437" s="41"/>
      <c r="M1437" s="191"/>
      <c r="N1437" s="192"/>
      <c r="O1437" s="66"/>
      <c r="P1437" s="66"/>
      <c r="Q1437" s="66"/>
      <c r="R1437" s="66"/>
      <c r="S1437" s="66"/>
      <c r="T1437" s="67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T1437" s="19" t="s">
        <v>156</v>
      </c>
      <c r="AU1437" s="19" t="s">
        <v>85</v>
      </c>
    </row>
    <row r="1438" spans="2:51" s="13" customFormat="1" ht="11.25">
      <c r="B1438" s="193"/>
      <c r="C1438" s="194"/>
      <c r="D1438" s="195" t="s">
        <v>158</v>
      </c>
      <c r="E1438" s="196" t="s">
        <v>21</v>
      </c>
      <c r="F1438" s="197" t="s">
        <v>582</v>
      </c>
      <c r="G1438" s="194"/>
      <c r="H1438" s="196" t="s">
        <v>21</v>
      </c>
      <c r="I1438" s="198"/>
      <c r="J1438" s="194"/>
      <c r="K1438" s="194"/>
      <c r="L1438" s="199"/>
      <c r="M1438" s="200"/>
      <c r="N1438" s="201"/>
      <c r="O1438" s="201"/>
      <c r="P1438" s="201"/>
      <c r="Q1438" s="201"/>
      <c r="R1438" s="201"/>
      <c r="S1438" s="201"/>
      <c r="T1438" s="202"/>
      <c r="AT1438" s="203" t="s">
        <v>158</v>
      </c>
      <c r="AU1438" s="203" t="s">
        <v>85</v>
      </c>
      <c r="AV1438" s="13" t="s">
        <v>83</v>
      </c>
      <c r="AW1438" s="13" t="s">
        <v>36</v>
      </c>
      <c r="AX1438" s="13" t="s">
        <v>75</v>
      </c>
      <c r="AY1438" s="203" t="s">
        <v>147</v>
      </c>
    </row>
    <row r="1439" spans="2:51" s="13" customFormat="1" ht="11.25">
      <c r="B1439" s="193"/>
      <c r="C1439" s="194"/>
      <c r="D1439" s="195" t="s">
        <v>158</v>
      </c>
      <c r="E1439" s="196" t="s">
        <v>21</v>
      </c>
      <c r="F1439" s="197" t="s">
        <v>869</v>
      </c>
      <c r="G1439" s="194"/>
      <c r="H1439" s="196" t="s">
        <v>21</v>
      </c>
      <c r="I1439" s="198"/>
      <c r="J1439" s="194"/>
      <c r="K1439" s="194"/>
      <c r="L1439" s="199"/>
      <c r="M1439" s="200"/>
      <c r="N1439" s="201"/>
      <c r="O1439" s="201"/>
      <c r="P1439" s="201"/>
      <c r="Q1439" s="201"/>
      <c r="R1439" s="201"/>
      <c r="S1439" s="201"/>
      <c r="T1439" s="202"/>
      <c r="AT1439" s="203" t="s">
        <v>158</v>
      </c>
      <c r="AU1439" s="203" t="s">
        <v>85</v>
      </c>
      <c r="AV1439" s="13" t="s">
        <v>83</v>
      </c>
      <c r="AW1439" s="13" t="s">
        <v>36</v>
      </c>
      <c r="AX1439" s="13" t="s">
        <v>75</v>
      </c>
      <c r="AY1439" s="203" t="s">
        <v>147</v>
      </c>
    </row>
    <row r="1440" spans="2:51" s="14" customFormat="1" ht="11.25">
      <c r="B1440" s="204"/>
      <c r="C1440" s="205"/>
      <c r="D1440" s="195" t="s">
        <v>158</v>
      </c>
      <c r="E1440" s="206" t="s">
        <v>21</v>
      </c>
      <c r="F1440" s="207" t="s">
        <v>848</v>
      </c>
      <c r="G1440" s="205"/>
      <c r="H1440" s="208">
        <v>5.67</v>
      </c>
      <c r="I1440" s="209"/>
      <c r="J1440" s="205"/>
      <c r="K1440" s="205"/>
      <c r="L1440" s="210"/>
      <c r="M1440" s="211"/>
      <c r="N1440" s="212"/>
      <c r="O1440" s="212"/>
      <c r="P1440" s="212"/>
      <c r="Q1440" s="212"/>
      <c r="R1440" s="212"/>
      <c r="S1440" s="212"/>
      <c r="T1440" s="213"/>
      <c r="AT1440" s="214" t="s">
        <v>158</v>
      </c>
      <c r="AU1440" s="214" t="s">
        <v>85</v>
      </c>
      <c r="AV1440" s="14" t="s">
        <v>85</v>
      </c>
      <c r="AW1440" s="14" t="s">
        <v>36</v>
      </c>
      <c r="AX1440" s="14" t="s">
        <v>75</v>
      </c>
      <c r="AY1440" s="214" t="s">
        <v>147</v>
      </c>
    </row>
    <row r="1441" spans="2:51" s="14" customFormat="1" ht="11.25">
      <c r="B1441" s="204"/>
      <c r="C1441" s="205"/>
      <c r="D1441" s="195" t="s">
        <v>158</v>
      </c>
      <c r="E1441" s="206" t="s">
        <v>21</v>
      </c>
      <c r="F1441" s="207" t="s">
        <v>871</v>
      </c>
      <c r="G1441" s="205"/>
      <c r="H1441" s="208">
        <v>0.46</v>
      </c>
      <c r="I1441" s="209"/>
      <c r="J1441" s="205"/>
      <c r="K1441" s="205"/>
      <c r="L1441" s="210"/>
      <c r="M1441" s="211"/>
      <c r="N1441" s="212"/>
      <c r="O1441" s="212"/>
      <c r="P1441" s="212"/>
      <c r="Q1441" s="212"/>
      <c r="R1441" s="212"/>
      <c r="S1441" s="212"/>
      <c r="T1441" s="213"/>
      <c r="AT1441" s="214" t="s">
        <v>158</v>
      </c>
      <c r="AU1441" s="214" t="s">
        <v>85</v>
      </c>
      <c r="AV1441" s="14" t="s">
        <v>85</v>
      </c>
      <c r="AW1441" s="14" t="s">
        <v>36</v>
      </c>
      <c r="AX1441" s="14" t="s">
        <v>75</v>
      </c>
      <c r="AY1441" s="214" t="s">
        <v>147</v>
      </c>
    </row>
    <row r="1442" spans="2:51" s="15" customFormat="1" ht="11.25">
      <c r="B1442" s="215"/>
      <c r="C1442" s="216"/>
      <c r="D1442" s="195" t="s">
        <v>158</v>
      </c>
      <c r="E1442" s="217" t="s">
        <v>21</v>
      </c>
      <c r="F1442" s="218" t="s">
        <v>161</v>
      </c>
      <c r="G1442" s="216"/>
      <c r="H1442" s="219">
        <v>6.13</v>
      </c>
      <c r="I1442" s="220"/>
      <c r="J1442" s="216"/>
      <c r="K1442" s="216"/>
      <c r="L1442" s="221"/>
      <c r="M1442" s="222"/>
      <c r="N1442" s="223"/>
      <c r="O1442" s="223"/>
      <c r="P1442" s="223"/>
      <c r="Q1442" s="223"/>
      <c r="R1442" s="223"/>
      <c r="S1442" s="223"/>
      <c r="T1442" s="224"/>
      <c r="AT1442" s="225" t="s">
        <v>158</v>
      </c>
      <c r="AU1442" s="225" t="s">
        <v>85</v>
      </c>
      <c r="AV1442" s="15" t="s">
        <v>154</v>
      </c>
      <c r="AW1442" s="15" t="s">
        <v>36</v>
      </c>
      <c r="AX1442" s="15" t="s">
        <v>83</v>
      </c>
      <c r="AY1442" s="225" t="s">
        <v>147</v>
      </c>
    </row>
    <row r="1443" spans="1:65" s="2" customFormat="1" ht="24.2" customHeight="1">
      <c r="A1443" s="36"/>
      <c r="B1443" s="37"/>
      <c r="C1443" s="175" t="s">
        <v>1682</v>
      </c>
      <c r="D1443" s="175" t="s">
        <v>149</v>
      </c>
      <c r="E1443" s="176" t="s">
        <v>1683</v>
      </c>
      <c r="F1443" s="177" t="s">
        <v>1684</v>
      </c>
      <c r="G1443" s="178" t="s">
        <v>222</v>
      </c>
      <c r="H1443" s="179">
        <v>0.532</v>
      </c>
      <c r="I1443" s="180"/>
      <c r="J1443" s="181">
        <f>ROUND(I1443*H1443,2)</f>
        <v>0</v>
      </c>
      <c r="K1443" s="177" t="s">
        <v>153</v>
      </c>
      <c r="L1443" s="41"/>
      <c r="M1443" s="182" t="s">
        <v>21</v>
      </c>
      <c r="N1443" s="183" t="s">
        <v>46</v>
      </c>
      <c r="O1443" s="66"/>
      <c r="P1443" s="184">
        <f>O1443*H1443</f>
        <v>0</v>
      </c>
      <c r="Q1443" s="184">
        <v>0</v>
      </c>
      <c r="R1443" s="184">
        <f>Q1443*H1443</f>
        <v>0</v>
      </c>
      <c r="S1443" s="184">
        <v>0</v>
      </c>
      <c r="T1443" s="185">
        <f>S1443*H1443</f>
        <v>0</v>
      </c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R1443" s="186" t="s">
        <v>272</v>
      </c>
      <c r="AT1443" s="186" t="s">
        <v>149</v>
      </c>
      <c r="AU1443" s="186" t="s">
        <v>85</v>
      </c>
      <c r="AY1443" s="19" t="s">
        <v>147</v>
      </c>
      <c r="BE1443" s="187">
        <f>IF(N1443="základní",J1443,0)</f>
        <v>0</v>
      </c>
      <c r="BF1443" s="187">
        <f>IF(N1443="snížená",J1443,0)</f>
        <v>0</v>
      </c>
      <c r="BG1443" s="187">
        <f>IF(N1443="zákl. přenesená",J1443,0)</f>
        <v>0</v>
      </c>
      <c r="BH1443" s="187">
        <f>IF(N1443="sníž. přenesená",J1443,0)</f>
        <v>0</v>
      </c>
      <c r="BI1443" s="187">
        <f>IF(N1443="nulová",J1443,0)</f>
        <v>0</v>
      </c>
      <c r="BJ1443" s="19" t="s">
        <v>83</v>
      </c>
      <c r="BK1443" s="187">
        <f>ROUND(I1443*H1443,2)</f>
        <v>0</v>
      </c>
      <c r="BL1443" s="19" t="s">
        <v>272</v>
      </c>
      <c r="BM1443" s="186" t="s">
        <v>1685</v>
      </c>
    </row>
    <row r="1444" spans="1:47" s="2" customFormat="1" ht="11.25">
      <c r="A1444" s="36"/>
      <c r="B1444" s="37"/>
      <c r="C1444" s="38"/>
      <c r="D1444" s="188" t="s">
        <v>156</v>
      </c>
      <c r="E1444" s="38"/>
      <c r="F1444" s="189" t="s">
        <v>1686</v>
      </c>
      <c r="G1444" s="38"/>
      <c r="H1444" s="38"/>
      <c r="I1444" s="190"/>
      <c r="J1444" s="38"/>
      <c r="K1444" s="38"/>
      <c r="L1444" s="41"/>
      <c r="M1444" s="191"/>
      <c r="N1444" s="192"/>
      <c r="O1444" s="66"/>
      <c r="P1444" s="66"/>
      <c r="Q1444" s="66"/>
      <c r="R1444" s="66"/>
      <c r="S1444" s="66"/>
      <c r="T1444" s="67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T1444" s="19" t="s">
        <v>156</v>
      </c>
      <c r="AU1444" s="19" t="s">
        <v>85</v>
      </c>
    </row>
    <row r="1445" spans="2:63" s="12" customFormat="1" ht="22.9" customHeight="1">
      <c r="B1445" s="159"/>
      <c r="C1445" s="160"/>
      <c r="D1445" s="161" t="s">
        <v>74</v>
      </c>
      <c r="E1445" s="173" t="s">
        <v>1687</v>
      </c>
      <c r="F1445" s="173" t="s">
        <v>1688</v>
      </c>
      <c r="G1445" s="160"/>
      <c r="H1445" s="160"/>
      <c r="I1445" s="163"/>
      <c r="J1445" s="174">
        <f>BK1445</f>
        <v>0</v>
      </c>
      <c r="K1445" s="160"/>
      <c r="L1445" s="165"/>
      <c r="M1445" s="166"/>
      <c r="N1445" s="167"/>
      <c r="O1445" s="167"/>
      <c r="P1445" s="168">
        <f>SUM(P1446:P1551)</f>
        <v>0</v>
      </c>
      <c r="Q1445" s="167"/>
      <c r="R1445" s="168">
        <f>SUM(R1446:R1551)</f>
        <v>3.159289626916999</v>
      </c>
      <c r="S1445" s="167"/>
      <c r="T1445" s="169">
        <f>SUM(T1446:T1551)</f>
        <v>0</v>
      </c>
      <c r="AR1445" s="170" t="s">
        <v>85</v>
      </c>
      <c r="AT1445" s="171" t="s">
        <v>74</v>
      </c>
      <c r="AU1445" s="171" t="s">
        <v>83</v>
      </c>
      <c r="AY1445" s="170" t="s">
        <v>147</v>
      </c>
      <c r="BK1445" s="172">
        <f>SUM(BK1446:BK1551)</f>
        <v>0</v>
      </c>
    </row>
    <row r="1446" spans="1:65" s="2" customFormat="1" ht="21.75" customHeight="1">
      <c r="A1446" s="36"/>
      <c r="B1446" s="37"/>
      <c r="C1446" s="175" t="s">
        <v>1689</v>
      </c>
      <c r="D1446" s="175" t="s">
        <v>149</v>
      </c>
      <c r="E1446" s="176" t="s">
        <v>1690</v>
      </c>
      <c r="F1446" s="177" t="s">
        <v>1691</v>
      </c>
      <c r="G1446" s="178" t="s">
        <v>152</v>
      </c>
      <c r="H1446" s="179">
        <v>182.612</v>
      </c>
      <c r="I1446" s="180"/>
      <c r="J1446" s="181">
        <f>ROUND(I1446*H1446,2)</f>
        <v>0</v>
      </c>
      <c r="K1446" s="177" t="s">
        <v>153</v>
      </c>
      <c r="L1446" s="41"/>
      <c r="M1446" s="182" t="s">
        <v>21</v>
      </c>
      <c r="N1446" s="183" t="s">
        <v>46</v>
      </c>
      <c r="O1446" s="66"/>
      <c r="P1446" s="184">
        <f>O1446*H1446</f>
        <v>0</v>
      </c>
      <c r="Q1446" s="184">
        <v>7.68E-07</v>
      </c>
      <c r="R1446" s="184">
        <f>Q1446*H1446</f>
        <v>0.000140246016</v>
      </c>
      <c r="S1446" s="184">
        <v>0</v>
      </c>
      <c r="T1446" s="185">
        <f>S1446*H1446</f>
        <v>0</v>
      </c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R1446" s="186" t="s">
        <v>272</v>
      </c>
      <c r="AT1446" s="186" t="s">
        <v>149</v>
      </c>
      <c r="AU1446" s="186" t="s">
        <v>85</v>
      </c>
      <c r="AY1446" s="19" t="s">
        <v>147</v>
      </c>
      <c r="BE1446" s="187">
        <f>IF(N1446="základní",J1446,0)</f>
        <v>0</v>
      </c>
      <c r="BF1446" s="187">
        <f>IF(N1446="snížená",J1446,0)</f>
        <v>0</v>
      </c>
      <c r="BG1446" s="187">
        <f>IF(N1446="zákl. přenesená",J1446,0)</f>
        <v>0</v>
      </c>
      <c r="BH1446" s="187">
        <f>IF(N1446="sníž. přenesená",J1446,0)</f>
        <v>0</v>
      </c>
      <c r="BI1446" s="187">
        <f>IF(N1446="nulová",J1446,0)</f>
        <v>0</v>
      </c>
      <c r="BJ1446" s="19" t="s">
        <v>83</v>
      </c>
      <c r="BK1446" s="187">
        <f>ROUND(I1446*H1446,2)</f>
        <v>0</v>
      </c>
      <c r="BL1446" s="19" t="s">
        <v>272</v>
      </c>
      <c r="BM1446" s="186" t="s">
        <v>1692</v>
      </c>
    </row>
    <row r="1447" spans="1:47" s="2" customFormat="1" ht="11.25">
      <c r="A1447" s="36"/>
      <c r="B1447" s="37"/>
      <c r="C1447" s="38"/>
      <c r="D1447" s="188" t="s">
        <v>156</v>
      </c>
      <c r="E1447" s="38"/>
      <c r="F1447" s="189" t="s">
        <v>1693</v>
      </c>
      <c r="G1447" s="38"/>
      <c r="H1447" s="38"/>
      <c r="I1447" s="190"/>
      <c r="J1447" s="38"/>
      <c r="K1447" s="38"/>
      <c r="L1447" s="41"/>
      <c r="M1447" s="191"/>
      <c r="N1447" s="192"/>
      <c r="O1447" s="66"/>
      <c r="P1447" s="66"/>
      <c r="Q1447" s="66"/>
      <c r="R1447" s="66"/>
      <c r="S1447" s="66"/>
      <c r="T1447" s="67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T1447" s="19" t="s">
        <v>156</v>
      </c>
      <c r="AU1447" s="19" t="s">
        <v>85</v>
      </c>
    </row>
    <row r="1448" spans="2:51" s="14" customFormat="1" ht="11.25">
      <c r="B1448" s="204"/>
      <c r="C1448" s="205"/>
      <c r="D1448" s="195" t="s">
        <v>158</v>
      </c>
      <c r="E1448" s="206" t="s">
        <v>21</v>
      </c>
      <c r="F1448" s="207" t="s">
        <v>1694</v>
      </c>
      <c r="G1448" s="205"/>
      <c r="H1448" s="208">
        <v>182.612</v>
      </c>
      <c r="I1448" s="209"/>
      <c r="J1448" s="205"/>
      <c r="K1448" s="205"/>
      <c r="L1448" s="210"/>
      <c r="M1448" s="211"/>
      <c r="N1448" s="212"/>
      <c r="O1448" s="212"/>
      <c r="P1448" s="212"/>
      <c r="Q1448" s="212"/>
      <c r="R1448" s="212"/>
      <c r="S1448" s="212"/>
      <c r="T1448" s="213"/>
      <c r="AT1448" s="214" t="s">
        <v>158</v>
      </c>
      <c r="AU1448" s="214" t="s">
        <v>85</v>
      </c>
      <c r="AV1448" s="14" t="s">
        <v>85</v>
      </c>
      <c r="AW1448" s="14" t="s">
        <v>36</v>
      </c>
      <c r="AX1448" s="14" t="s">
        <v>75</v>
      </c>
      <c r="AY1448" s="214" t="s">
        <v>147</v>
      </c>
    </row>
    <row r="1449" spans="2:51" s="15" customFormat="1" ht="11.25">
      <c r="B1449" s="215"/>
      <c r="C1449" s="216"/>
      <c r="D1449" s="195" t="s">
        <v>158</v>
      </c>
      <c r="E1449" s="217" t="s">
        <v>21</v>
      </c>
      <c r="F1449" s="218" t="s">
        <v>161</v>
      </c>
      <c r="G1449" s="216"/>
      <c r="H1449" s="219">
        <v>182.612</v>
      </c>
      <c r="I1449" s="220"/>
      <c r="J1449" s="216"/>
      <c r="K1449" s="216"/>
      <c r="L1449" s="221"/>
      <c r="M1449" s="222"/>
      <c r="N1449" s="223"/>
      <c r="O1449" s="223"/>
      <c r="P1449" s="223"/>
      <c r="Q1449" s="223"/>
      <c r="R1449" s="223"/>
      <c r="S1449" s="223"/>
      <c r="T1449" s="224"/>
      <c r="AT1449" s="225" t="s">
        <v>158</v>
      </c>
      <c r="AU1449" s="225" t="s">
        <v>85</v>
      </c>
      <c r="AV1449" s="15" t="s">
        <v>154</v>
      </c>
      <c r="AW1449" s="15" t="s">
        <v>36</v>
      </c>
      <c r="AX1449" s="15" t="s">
        <v>83</v>
      </c>
      <c r="AY1449" s="225" t="s">
        <v>147</v>
      </c>
    </row>
    <row r="1450" spans="1:65" s="2" customFormat="1" ht="21.75" customHeight="1">
      <c r="A1450" s="36"/>
      <c r="B1450" s="37"/>
      <c r="C1450" s="175" t="s">
        <v>1695</v>
      </c>
      <c r="D1450" s="175" t="s">
        <v>149</v>
      </c>
      <c r="E1450" s="176" t="s">
        <v>1696</v>
      </c>
      <c r="F1450" s="177" t="s">
        <v>1697</v>
      </c>
      <c r="G1450" s="178" t="s">
        <v>152</v>
      </c>
      <c r="H1450" s="179">
        <v>8.504</v>
      </c>
      <c r="I1450" s="180"/>
      <c r="J1450" s="181">
        <f>ROUND(I1450*H1450,2)</f>
        <v>0</v>
      </c>
      <c r="K1450" s="177" t="s">
        <v>153</v>
      </c>
      <c r="L1450" s="41"/>
      <c r="M1450" s="182" t="s">
        <v>21</v>
      </c>
      <c r="N1450" s="183" t="s">
        <v>46</v>
      </c>
      <c r="O1450" s="66"/>
      <c r="P1450" s="184">
        <f>O1450*H1450</f>
        <v>0</v>
      </c>
      <c r="Q1450" s="184">
        <v>1.768E-06</v>
      </c>
      <c r="R1450" s="184">
        <f>Q1450*H1450</f>
        <v>1.5035072E-05</v>
      </c>
      <c r="S1450" s="184">
        <v>0</v>
      </c>
      <c r="T1450" s="185">
        <f>S1450*H1450</f>
        <v>0</v>
      </c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R1450" s="186" t="s">
        <v>272</v>
      </c>
      <c r="AT1450" s="186" t="s">
        <v>149</v>
      </c>
      <c r="AU1450" s="186" t="s">
        <v>85</v>
      </c>
      <c r="AY1450" s="19" t="s">
        <v>147</v>
      </c>
      <c r="BE1450" s="187">
        <f>IF(N1450="základní",J1450,0)</f>
        <v>0</v>
      </c>
      <c r="BF1450" s="187">
        <f>IF(N1450="snížená",J1450,0)</f>
        <v>0</v>
      </c>
      <c r="BG1450" s="187">
        <f>IF(N1450="zákl. přenesená",J1450,0)</f>
        <v>0</v>
      </c>
      <c r="BH1450" s="187">
        <f>IF(N1450="sníž. přenesená",J1450,0)</f>
        <v>0</v>
      </c>
      <c r="BI1450" s="187">
        <f>IF(N1450="nulová",J1450,0)</f>
        <v>0</v>
      </c>
      <c r="BJ1450" s="19" t="s">
        <v>83</v>
      </c>
      <c r="BK1450" s="187">
        <f>ROUND(I1450*H1450,2)</f>
        <v>0</v>
      </c>
      <c r="BL1450" s="19" t="s">
        <v>272</v>
      </c>
      <c r="BM1450" s="186" t="s">
        <v>1698</v>
      </c>
    </row>
    <row r="1451" spans="1:47" s="2" customFormat="1" ht="11.25">
      <c r="A1451" s="36"/>
      <c r="B1451" s="37"/>
      <c r="C1451" s="38"/>
      <c r="D1451" s="188" t="s">
        <v>156</v>
      </c>
      <c r="E1451" s="38"/>
      <c r="F1451" s="189" t="s">
        <v>1699</v>
      </c>
      <c r="G1451" s="38"/>
      <c r="H1451" s="38"/>
      <c r="I1451" s="190"/>
      <c r="J1451" s="38"/>
      <c r="K1451" s="38"/>
      <c r="L1451" s="41"/>
      <c r="M1451" s="191"/>
      <c r="N1451" s="192"/>
      <c r="O1451" s="66"/>
      <c r="P1451" s="66"/>
      <c r="Q1451" s="66"/>
      <c r="R1451" s="66"/>
      <c r="S1451" s="66"/>
      <c r="T1451" s="67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T1451" s="19" t="s">
        <v>156</v>
      </c>
      <c r="AU1451" s="19" t="s">
        <v>85</v>
      </c>
    </row>
    <row r="1452" spans="2:51" s="13" customFormat="1" ht="11.25">
      <c r="B1452" s="193"/>
      <c r="C1452" s="194"/>
      <c r="D1452" s="195" t="s">
        <v>158</v>
      </c>
      <c r="E1452" s="196" t="s">
        <v>21</v>
      </c>
      <c r="F1452" s="197" t="s">
        <v>316</v>
      </c>
      <c r="G1452" s="194"/>
      <c r="H1452" s="196" t="s">
        <v>21</v>
      </c>
      <c r="I1452" s="198"/>
      <c r="J1452" s="194"/>
      <c r="K1452" s="194"/>
      <c r="L1452" s="199"/>
      <c r="M1452" s="200"/>
      <c r="N1452" s="201"/>
      <c r="O1452" s="201"/>
      <c r="P1452" s="201"/>
      <c r="Q1452" s="201"/>
      <c r="R1452" s="201"/>
      <c r="S1452" s="201"/>
      <c r="T1452" s="202"/>
      <c r="AT1452" s="203" t="s">
        <v>158</v>
      </c>
      <c r="AU1452" s="203" t="s">
        <v>85</v>
      </c>
      <c r="AV1452" s="13" t="s">
        <v>83</v>
      </c>
      <c r="AW1452" s="13" t="s">
        <v>36</v>
      </c>
      <c r="AX1452" s="13" t="s">
        <v>75</v>
      </c>
      <c r="AY1452" s="203" t="s">
        <v>147</v>
      </c>
    </row>
    <row r="1453" spans="2:51" s="14" customFormat="1" ht="11.25">
      <c r="B1453" s="204"/>
      <c r="C1453" s="205"/>
      <c r="D1453" s="195" t="s">
        <v>158</v>
      </c>
      <c r="E1453" s="206" t="s">
        <v>21</v>
      </c>
      <c r="F1453" s="207" t="s">
        <v>1700</v>
      </c>
      <c r="G1453" s="205"/>
      <c r="H1453" s="208">
        <v>8.07</v>
      </c>
      <c r="I1453" s="209"/>
      <c r="J1453" s="205"/>
      <c r="K1453" s="205"/>
      <c r="L1453" s="210"/>
      <c r="M1453" s="211"/>
      <c r="N1453" s="212"/>
      <c r="O1453" s="212"/>
      <c r="P1453" s="212"/>
      <c r="Q1453" s="212"/>
      <c r="R1453" s="212"/>
      <c r="S1453" s="212"/>
      <c r="T1453" s="213"/>
      <c r="AT1453" s="214" t="s">
        <v>158</v>
      </c>
      <c r="AU1453" s="214" t="s">
        <v>85</v>
      </c>
      <c r="AV1453" s="14" t="s">
        <v>85</v>
      </c>
      <c r="AW1453" s="14" t="s">
        <v>36</v>
      </c>
      <c r="AX1453" s="14" t="s">
        <v>75</v>
      </c>
      <c r="AY1453" s="214" t="s">
        <v>147</v>
      </c>
    </row>
    <row r="1454" spans="2:51" s="14" customFormat="1" ht="11.25">
      <c r="B1454" s="204"/>
      <c r="C1454" s="205"/>
      <c r="D1454" s="195" t="s">
        <v>158</v>
      </c>
      <c r="E1454" s="206" t="s">
        <v>21</v>
      </c>
      <c r="F1454" s="207" t="s">
        <v>1701</v>
      </c>
      <c r="G1454" s="205"/>
      <c r="H1454" s="208">
        <v>0.434</v>
      </c>
      <c r="I1454" s="209"/>
      <c r="J1454" s="205"/>
      <c r="K1454" s="205"/>
      <c r="L1454" s="210"/>
      <c r="M1454" s="211"/>
      <c r="N1454" s="212"/>
      <c r="O1454" s="212"/>
      <c r="P1454" s="212"/>
      <c r="Q1454" s="212"/>
      <c r="R1454" s="212"/>
      <c r="S1454" s="212"/>
      <c r="T1454" s="213"/>
      <c r="AT1454" s="214" t="s">
        <v>158</v>
      </c>
      <c r="AU1454" s="214" t="s">
        <v>85</v>
      </c>
      <c r="AV1454" s="14" t="s">
        <v>85</v>
      </c>
      <c r="AW1454" s="14" t="s">
        <v>36</v>
      </c>
      <c r="AX1454" s="14" t="s">
        <v>75</v>
      </c>
      <c r="AY1454" s="214" t="s">
        <v>147</v>
      </c>
    </row>
    <row r="1455" spans="2:51" s="15" customFormat="1" ht="11.25">
      <c r="B1455" s="215"/>
      <c r="C1455" s="216"/>
      <c r="D1455" s="195" t="s">
        <v>158</v>
      </c>
      <c r="E1455" s="217" t="s">
        <v>21</v>
      </c>
      <c r="F1455" s="218" t="s">
        <v>161</v>
      </c>
      <c r="G1455" s="216"/>
      <c r="H1455" s="219">
        <v>8.504</v>
      </c>
      <c r="I1455" s="220"/>
      <c r="J1455" s="216"/>
      <c r="K1455" s="216"/>
      <c r="L1455" s="221"/>
      <c r="M1455" s="222"/>
      <c r="N1455" s="223"/>
      <c r="O1455" s="223"/>
      <c r="P1455" s="223"/>
      <c r="Q1455" s="223"/>
      <c r="R1455" s="223"/>
      <c r="S1455" s="223"/>
      <c r="T1455" s="224"/>
      <c r="AT1455" s="225" t="s">
        <v>158</v>
      </c>
      <c r="AU1455" s="225" t="s">
        <v>85</v>
      </c>
      <c r="AV1455" s="15" t="s">
        <v>154</v>
      </c>
      <c r="AW1455" s="15" t="s">
        <v>36</v>
      </c>
      <c r="AX1455" s="15" t="s">
        <v>83</v>
      </c>
      <c r="AY1455" s="225" t="s">
        <v>147</v>
      </c>
    </row>
    <row r="1456" spans="1:65" s="2" customFormat="1" ht="16.5" customHeight="1">
      <c r="A1456" s="36"/>
      <c r="B1456" s="37"/>
      <c r="C1456" s="175" t="s">
        <v>1702</v>
      </c>
      <c r="D1456" s="175" t="s">
        <v>149</v>
      </c>
      <c r="E1456" s="176" t="s">
        <v>1703</v>
      </c>
      <c r="F1456" s="177" t="s">
        <v>1704</v>
      </c>
      <c r="G1456" s="178" t="s">
        <v>152</v>
      </c>
      <c r="H1456" s="179">
        <v>232.89</v>
      </c>
      <c r="I1456" s="180"/>
      <c r="J1456" s="181">
        <f>ROUND(I1456*H1456,2)</f>
        <v>0</v>
      </c>
      <c r="K1456" s="177" t="s">
        <v>153</v>
      </c>
      <c r="L1456" s="41"/>
      <c r="M1456" s="182" t="s">
        <v>21</v>
      </c>
      <c r="N1456" s="183" t="s">
        <v>46</v>
      </c>
      <c r="O1456" s="66"/>
      <c r="P1456" s="184">
        <f>O1456*H1456</f>
        <v>0</v>
      </c>
      <c r="Q1456" s="184">
        <v>0</v>
      </c>
      <c r="R1456" s="184">
        <f>Q1456*H1456</f>
        <v>0</v>
      </c>
      <c r="S1456" s="184">
        <v>0</v>
      </c>
      <c r="T1456" s="185">
        <f>S1456*H1456</f>
        <v>0</v>
      </c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R1456" s="186" t="s">
        <v>272</v>
      </c>
      <c r="AT1456" s="186" t="s">
        <v>149</v>
      </c>
      <c r="AU1456" s="186" t="s">
        <v>85</v>
      </c>
      <c r="AY1456" s="19" t="s">
        <v>147</v>
      </c>
      <c r="BE1456" s="187">
        <f>IF(N1456="základní",J1456,0)</f>
        <v>0</v>
      </c>
      <c r="BF1456" s="187">
        <f>IF(N1456="snížená",J1456,0)</f>
        <v>0</v>
      </c>
      <c r="BG1456" s="187">
        <f>IF(N1456="zákl. přenesená",J1456,0)</f>
        <v>0</v>
      </c>
      <c r="BH1456" s="187">
        <f>IF(N1456="sníž. přenesená",J1456,0)</f>
        <v>0</v>
      </c>
      <c r="BI1456" s="187">
        <f>IF(N1456="nulová",J1456,0)</f>
        <v>0</v>
      </c>
      <c r="BJ1456" s="19" t="s">
        <v>83</v>
      </c>
      <c r="BK1456" s="187">
        <f>ROUND(I1456*H1456,2)</f>
        <v>0</v>
      </c>
      <c r="BL1456" s="19" t="s">
        <v>272</v>
      </c>
      <c r="BM1456" s="186" t="s">
        <v>1705</v>
      </c>
    </row>
    <row r="1457" spans="1:47" s="2" customFormat="1" ht="11.25">
      <c r="A1457" s="36"/>
      <c r="B1457" s="37"/>
      <c r="C1457" s="38"/>
      <c r="D1457" s="188" t="s">
        <v>156</v>
      </c>
      <c r="E1457" s="38"/>
      <c r="F1457" s="189" t="s">
        <v>1706</v>
      </c>
      <c r="G1457" s="38"/>
      <c r="H1457" s="38"/>
      <c r="I1457" s="190"/>
      <c r="J1457" s="38"/>
      <c r="K1457" s="38"/>
      <c r="L1457" s="41"/>
      <c r="M1457" s="191"/>
      <c r="N1457" s="192"/>
      <c r="O1457" s="66"/>
      <c r="P1457" s="66"/>
      <c r="Q1457" s="66"/>
      <c r="R1457" s="66"/>
      <c r="S1457" s="66"/>
      <c r="T1457" s="67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T1457" s="19" t="s">
        <v>156</v>
      </c>
      <c r="AU1457" s="19" t="s">
        <v>85</v>
      </c>
    </row>
    <row r="1458" spans="2:51" s="13" customFormat="1" ht="11.25">
      <c r="B1458" s="193"/>
      <c r="C1458" s="194"/>
      <c r="D1458" s="195" t="s">
        <v>158</v>
      </c>
      <c r="E1458" s="196" t="s">
        <v>21</v>
      </c>
      <c r="F1458" s="197" t="s">
        <v>582</v>
      </c>
      <c r="G1458" s="194"/>
      <c r="H1458" s="196" t="s">
        <v>21</v>
      </c>
      <c r="I1458" s="198"/>
      <c r="J1458" s="194"/>
      <c r="K1458" s="194"/>
      <c r="L1458" s="199"/>
      <c r="M1458" s="200"/>
      <c r="N1458" s="201"/>
      <c r="O1458" s="201"/>
      <c r="P1458" s="201"/>
      <c r="Q1458" s="201"/>
      <c r="R1458" s="201"/>
      <c r="S1458" s="201"/>
      <c r="T1458" s="202"/>
      <c r="AT1458" s="203" t="s">
        <v>158</v>
      </c>
      <c r="AU1458" s="203" t="s">
        <v>85</v>
      </c>
      <c r="AV1458" s="13" t="s">
        <v>83</v>
      </c>
      <c r="AW1458" s="13" t="s">
        <v>36</v>
      </c>
      <c r="AX1458" s="13" t="s">
        <v>75</v>
      </c>
      <c r="AY1458" s="203" t="s">
        <v>147</v>
      </c>
    </row>
    <row r="1459" spans="2:51" s="13" customFormat="1" ht="11.25">
      <c r="B1459" s="193"/>
      <c r="C1459" s="194"/>
      <c r="D1459" s="195" t="s">
        <v>158</v>
      </c>
      <c r="E1459" s="196" t="s">
        <v>21</v>
      </c>
      <c r="F1459" s="197" t="s">
        <v>866</v>
      </c>
      <c r="G1459" s="194"/>
      <c r="H1459" s="196" t="s">
        <v>21</v>
      </c>
      <c r="I1459" s="198"/>
      <c r="J1459" s="194"/>
      <c r="K1459" s="194"/>
      <c r="L1459" s="199"/>
      <c r="M1459" s="200"/>
      <c r="N1459" s="201"/>
      <c r="O1459" s="201"/>
      <c r="P1459" s="201"/>
      <c r="Q1459" s="201"/>
      <c r="R1459" s="201"/>
      <c r="S1459" s="201"/>
      <c r="T1459" s="202"/>
      <c r="AT1459" s="203" t="s">
        <v>158</v>
      </c>
      <c r="AU1459" s="203" t="s">
        <v>85</v>
      </c>
      <c r="AV1459" s="13" t="s">
        <v>83</v>
      </c>
      <c r="AW1459" s="13" t="s">
        <v>36</v>
      </c>
      <c r="AX1459" s="13" t="s">
        <v>75</v>
      </c>
      <c r="AY1459" s="203" t="s">
        <v>147</v>
      </c>
    </row>
    <row r="1460" spans="2:51" s="14" customFormat="1" ht="11.25">
      <c r="B1460" s="204"/>
      <c r="C1460" s="205"/>
      <c r="D1460" s="195" t="s">
        <v>158</v>
      </c>
      <c r="E1460" s="206" t="s">
        <v>21</v>
      </c>
      <c r="F1460" s="207" t="s">
        <v>1411</v>
      </c>
      <c r="G1460" s="205"/>
      <c r="H1460" s="208">
        <v>71.49</v>
      </c>
      <c r="I1460" s="209"/>
      <c r="J1460" s="205"/>
      <c r="K1460" s="205"/>
      <c r="L1460" s="210"/>
      <c r="M1460" s="211"/>
      <c r="N1460" s="212"/>
      <c r="O1460" s="212"/>
      <c r="P1460" s="212"/>
      <c r="Q1460" s="212"/>
      <c r="R1460" s="212"/>
      <c r="S1460" s="212"/>
      <c r="T1460" s="213"/>
      <c r="AT1460" s="214" t="s">
        <v>158</v>
      </c>
      <c r="AU1460" s="214" t="s">
        <v>85</v>
      </c>
      <c r="AV1460" s="14" t="s">
        <v>85</v>
      </c>
      <c r="AW1460" s="14" t="s">
        <v>36</v>
      </c>
      <c r="AX1460" s="14" t="s">
        <v>75</v>
      </c>
      <c r="AY1460" s="214" t="s">
        <v>147</v>
      </c>
    </row>
    <row r="1461" spans="2:51" s="16" customFormat="1" ht="11.25">
      <c r="B1461" s="226"/>
      <c r="C1461" s="227"/>
      <c r="D1461" s="195" t="s">
        <v>158</v>
      </c>
      <c r="E1461" s="228" t="s">
        <v>21</v>
      </c>
      <c r="F1461" s="229" t="s">
        <v>196</v>
      </c>
      <c r="G1461" s="227"/>
      <c r="H1461" s="230">
        <v>71.49</v>
      </c>
      <c r="I1461" s="231"/>
      <c r="J1461" s="227"/>
      <c r="K1461" s="227"/>
      <c r="L1461" s="232"/>
      <c r="M1461" s="233"/>
      <c r="N1461" s="234"/>
      <c r="O1461" s="234"/>
      <c r="P1461" s="234"/>
      <c r="Q1461" s="234"/>
      <c r="R1461" s="234"/>
      <c r="S1461" s="234"/>
      <c r="T1461" s="235"/>
      <c r="AT1461" s="236" t="s">
        <v>158</v>
      </c>
      <c r="AU1461" s="236" t="s">
        <v>85</v>
      </c>
      <c r="AV1461" s="16" t="s">
        <v>170</v>
      </c>
      <c r="AW1461" s="16" t="s">
        <v>36</v>
      </c>
      <c r="AX1461" s="16" t="s">
        <v>75</v>
      </c>
      <c r="AY1461" s="236" t="s">
        <v>147</v>
      </c>
    </row>
    <row r="1462" spans="2:51" s="13" customFormat="1" ht="11.25">
      <c r="B1462" s="193"/>
      <c r="C1462" s="194"/>
      <c r="D1462" s="195" t="s">
        <v>158</v>
      </c>
      <c r="E1462" s="196" t="s">
        <v>21</v>
      </c>
      <c r="F1462" s="197" t="s">
        <v>850</v>
      </c>
      <c r="G1462" s="194"/>
      <c r="H1462" s="196" t="s">
        <v>21</v>
      </c>
      <c r="I1462" s="198"/>
      <c r="J1462" s="194"/>
      <c r="K1462" s="194"/>
      <c r="L1462" s="199"/>
      <c r="M1462" s="200"/>
      <c r="N1462" s="201"/>
      <c r="O1462" s="201"/>
      <c r="P1462" s="201"/>
      <c r="Q1462" s="201"/>
      <c r="R1462" s="201"/>
      <c r="S1462" s="201"/>
      <c r="T1462" s="202"/>
      <c r="AT1462" s="203" t="s">
        <v>158</v>
      </c>
      <c r="AU1462" s="203" t="s">
        <v>85</v>
      </c>
      <c r="AV1462" s="13" t="s">
        <v>83</v>
      </c>
      <c r="AW1462" s="13" t="s">
        <v>36</v>
      </c>
      <c r="AX1462" s="13" t="s">
        <v>75</v>
      </c>
      <c r="AY1462" s="203" t="s">
        <v>147</v>
      </c>
    </row>
    <row r="1463" spans="2:51" s="14" customFormat="1" ht="11.25">
      <c r="B1463" s="204"/>
      <c r="C1463" s="205"/>
      <c r="D1463" s="195" t="s">
        <v>158</v>
      </c>
      <c r="E1463" s="206" t="s">
        <v>21</v>
      </c>
      <c r="F1463" s="207" t="s">
        <v>851</v>
      </c>
      <c r="G1463" s="205"/>
      <c r="H1463" s="208">
        <v>5.016</v>
      </c>
      <c r="I1463" s="209"/>
      <c r="J1463" s="205"/>
      <c r="K1463" s="205"/>
      <c r="L1463" s="210"/>
      <c r="M1463" s="211"/>
      <c r="N1463" s="212"/>
      <c r="O1463" s="212"/>
      <c r="P1463" s="212"/>
      <c r="Q1463" s="212"/>
      <c r="R1463" s="212"/>
      <c r="S1463" s="212"/>
      <c r="T1463" s="213"/>
      <c r="AT1463" s="214" t="s">
        <v>158</v>
      </c>
      <c r="AU1463" s="214" t="s">
        <v>85</v>
      </c>
      <c r="AV1463" s="14" t="s">
        <v>85</v>
      </c>
      <c r="AW1463" s="14" t="s">
        <v>36</v>
      </c>
      <c r="AX1463" s="14" t="s">
        <v>75</v>
      </c>
      <c r="AY1463" s="214" t="s">
        <v>147</v>
      </c>
    </row>
    <row r="1464" spans="2:51" s="14" customFormat="1" ht="11.25">
      <c r="B1464" s="204"/>
      <c r="C1464" s="205"/>
      <c r="D1464" s="195" t="s">
        <v>158</v>
      </c>
      <c r="E1464" s="206" t="s">
        <v>21</v>
      </c>
      <c r="F1464" s="207" t="s">
        <v>852</v>
      </c>
      <c r="G1464" s="205"/>
      <c r="H1464" s="208">
        <v>0.3</v>
      </c>
      <c r="I1464" s="209"/>
      <c r="J1464" s="205"/>
      <c r="K1464" s="205"/>
      <c r="L1464" s="210"/>
      <c r="M1464" s="211"/>
      <c r="N1464" s="212"/>
      <c r="O1464" s="212"/>
      <c r="P1464" s="212"/>
      <c r="Q1464" s="212"/>
      <c r="R1464" s="212"/>
      <c r="S1464" s="212"/>
      <c r="T1464" s="213"/>
      <c r="AT1464" s="214" t="s">
        <v>158</v>
      </c>
      <c r="AU1464" s="214" t="s">
        <v>85</v>
      </c>
      <c r="AV1464" s="14" t="s">
        <v>85</v>
      </c>
      <c r="AW1464" s="14" t="s">
        <v>36</v>
      </c>
      <c r="AX1464" s="14" t="s">
        <v>75</v>
      </c>
      <c r="AY1464" s="214" t="s">
        <v>147</v>
      </c>
    </row>
    <row r="1465" spans="2:51" s="16" customFormat="1" ht="11.25">
      <c r="B1465" s="226"/>
      <c r="C1465" s="227"/>
      <c r="D1465" s="195" t="s">
        <v>158</v>
      </c>
      <c r="E1465" s="228" t="s">
        <v>21</v>
      </c>
      <c r="F1465" s="229" t="s">
        <v>196</v>
      </c>
      <c r="G1465" s="227"/>
      <c r="H1465" s="230">
        <v>5.316</v>
      </c>
      <c r="I1465" s="231"/>
      <c r="J1465" s="227"/>
      <c r="K1465" s="227"/>
      <c r="L1465" s="232"/>
      <c r="M1465" s="233"/>
      <c r="N1465" s="234"/>
      <c r="O1465" s="234"/>
      <c r="P1465" s="234"/>
      <c r="Q1465" s="234"/>
      <c r="R1465" s="234"/>
      <c r="S1465" s="234"/>
      <c r="T1465" s="235"/>
      <c r="AT1465" s="236" t="s">
        <v>158</v>
      </c>
      <c r="AU1465" s="236" t="s">
        <v>85</v>
      </c>
      <c r="AV1465" s="16" t="s">
        <v>170</v>
      </c>
      <c r="AW1465" s="16" t="s">
        <v>36</v>
      </c>
      <c r="AX1465" s="16" t="s">
        <v>75</v>
      </c>
      <c r="AY1465" s="236" t="s">
        <v>147</v>
      </c>
    </row>
    <row r="1466" spans="2:51" s="13" customFormat="1" ht="11.25">
      <c r="B1466" s="193"/>
      <c r="C1466" s="194"/>
      <c r="D1466" s="195" t="s">
        <v>158</v>
      </c>
      <c r="E1466" s="196" t="s">
        <v>21</v>
      </c>
      <c r="F1466" s="197" t="s">
        <v>875</v>
      </c>
      <c r="G1466" s="194"/>
      <c r="H1466" s="196" t="s">
        <v>21</v>
      </c>
      <c r="I1466" s="198"/>
      <c r="J1466" s="194"/>
      <c r="K1466" s="194"/>
      <c r="L1466" s="199"/>
      <c r="M1466" s="200"/>
      <c r="N1466" s="201"/>
      <c r="O1466" s="201"/>
      <c r="P1466" s="201"/>
      <c r="Q1466" s="201"/>
      <c r="R1466" s="201"/>
      <c r="S1466" s="201"/>
      <c r="T1466" s="202"/>
      <c r="AT1466" s="203" t="s">
        <v>158</v>
      </c>
      <c r="AU1466" s="203" t="s">
        <v>85</v>
      </c>
      <c r="AV1466" s="13" t="s">
        <v>83</v>
      </c>
      <c r="AW1466" s="13" t="s">
        <v>36</v>
      </c>
      <c r="AX1466" s="13" t="s">
        <v>75</v>
      </c>
      <c r="AY1466" s="203" t="s">
        <v>147</v>
      </c>
    </row>
    <row r="1467" spans="2:51" s="14" customFormat="1" ht="11.25">
      <c r="B1467" s="204"/>
      <c r="C1467" s="205"/>
      <c r="D1467" s="195" t="s">
        <v>158</v>
      </c>
      <c r="E1467" s="206" t="s">
        <v>21</v>
      </c>
      <c r="F1467" s="207" t="s">
        <v>1412</v>
      </c>
      <c r="G1467" s="205"/>
      <c r="H1467" s="208">
        <v>80.289</v>
      </c>
      <c r="I1467" s="209"/>
      <c r="J1467" s="205"/>
      <c r="K1467" s="205"/>
      <c r="L1467" s="210"/>
      <c r="M1467" s="211"/>
      <c r="N1467" s="212"/>
      <c r="O1467" s="212"/>
      <c r="P1467" s="212"/>
      <c r="Q1467" s="212"/>
      <c r="R1467" s="212"/>
      <c r="S1467" s="212"/>
      <c r="T1467" s="213"/>
      <c r="AT1467" s="214" t="s">
        <v>158</v>
      </c>
      <c r="AU1467" s="214" t="s">
        <v>85</v>
      </c>
      <c r="AV1467" s="14" t="s">
        <v>85</v>
      </c>
      <c r="AW1467" s="14" t="s">
        <v>36</v>
      </c>
      <c r="AX1467" s="14" t="s">
        <v>75</v>
      </c>
      <c r="AY1467" s="214" t="s">
        <v>147</v>
      </c>
    </row>
    <row r="1468" spans="2:51" s="16" customFormat="1" ht="11.25">
      <c r="B1468" s="226"/>
      <c r="C1468" s="227"/>
      <c r="D1468" s="195" t="s">
        <v>158</v>
      </c>
      <c r="E1468" s="228" t="s">
        <v>21</v>
      </c>
      <c r="F1468" s="229" t="s">
        <v>196</v>
      </c>
      <c r="G1468" s="227"/>
      <c r="H1468" s="230">
        <v>80.289</v>
      </c>
      <c r="I1468" s="231"/>
      <c r="J1468" s="227"/>
      <c r="K1468" s="227"/>
      <c r="L1468" s="232"/>
      <c r="M1468" s="233"/>
      <c r="N1468" s="234"/>
      <c r="O1468" s="234"/>
      <c r="P1468" s="234"/>
      <c r="Q1468" s="234"/>
      <c r="R1468" s="234"/>
      <c r="S1468" s="234"/>
      <c r="T1468" s="235"/>
      <c r="AT1468" s="236" t="s">
        <v>158</v>
      </c>
      <c r="AU1468" s="236" t="s">
        <v>85</v>
      </c>
      <c r="AV1468" s="16" t="s">
        <v>170</v>
      </c>
      <c r="AW1468" s="16" t="s">
        <v>36</v>
      </c>
      <c r="AX1468" s="16" t="s">
        <v>75</v>
      </c>
      <c r="AY1468" s="236" t="s">
        <v>147</v>
      </c>
    </row>
    <row r="1469" spans="2:51" s="13" customFormat="1" ht="11.25">
      <c r="B1469" s="193"/>
      <c r="C1469" s="194"/>
      <c r="D1469" s="195" t="s">
        <v>158</v>
      </c>
      <c r="E1469" s="196" t="s">
        <v>21</v>
      </c>
      <c r="F1469" s="197" t="s">
        <v>1413</v>
      </c>
      <c r="G1469" s="194"/>
      <c r="H1469" s="196" t="s">
        <v>21</v>
      </c>
      <c r="I1469" s="198"/>
      <c r="J1469" s="194"/>
      <c r="K1469" s="194"/>
      <c r="L1469" s="199"/>
      <c r="M1469" s="200"/>
      <c r="N1469" s="201"/>
      <c r="O1469" s="201"/>
      <c r="P1469" s="201"/>
      <c r="Q1469" s="201"/>
      <c r="R1469" s="201"/>
      <c r="S1469" s="201"/>
      <c r="T1469" s="202"/>
      <c r="AT1469" s="203" t="s">
        <v>158</v>
      </c>
      <c r="AU1469" s="203" t="s">
        <v>85</v>
      </c>
      <c r="AV1469" s="13" t="s">
        <v>83</v>
      </c>
      <c r="AW1469" s="13" t="s">
        <v>36</v>
      </c>
      <c r="AX1469" s="13" t="s">
        <v>75</v>
      </c>
      <c r="AY1469" s="203" t="s">
        <v>147</v>
      </c>
    </row>
    <row r="1470" spans="2:51" s="14" customFormat="1" ht="11.25">
      <c r="B1470" s="204"/>
      <c r="C1470" s="205"/>
      <c r="D1470" s="195" t="s">
        <v>158</v>
      </c>
      <c r="E1470" s="206" t="s">
        <v>21</v>
      </c>
      <c r="F1470" s="207" t="s">
        <v>1414</v>
      </c>
      <c r="G1470" s="205"/>
      <c r="H1470" s="208">
        <v>70.397</v>
      </c>
      <c r="I1470" s="209"/>
      <c r="J1470" s="205"/>
      <c r="K1470" s="205"/>
      <c r="L1470" s="210"/>
      <c r="M1470" s="211"/>
      <c r="N1470" s="212"/>
      <c r="O1470" s="212"/>
      <c r="P1470" s="212"/>
      <c r="Q1470" s="212"/>
      <c r="R1470" s="212"/>
      <c r="S1470" s="212"/>
      <c r="T1470" s="213"/>
      <c r="AT1470" s="214" t="s">
        <v>158</v>
      </c>
      <c r="AU1470" s="214" t="s">
        <v>85</v>
      </c>
      <c r="AV1470" s="14" t="s">
        <v>85</v>
      </c>
      <c r="AW1470" s="14" t="s">
        <v>36</v>
      </c>
      <c r="AX1470" s="14" t="s">
        <v>75</v>
      </c>
      <c r="AY1470" s="214" t="s">
        <v>147</v>
      </c>
    </row>
    <row r="1471" spans="2:51" s="16" customFormat="1" ht="11.25">
      <c r="B1471" s="226"/>
      <c r="C1471" s="227"/>
      <c r="D1471" s="195" t="s">
        <v>158</v>
      </c>
      <c r="E1471" s="228" t="s">
        <v>21</v>
      </c>
      <c r="F1471" s="229" t="s">
        <v>196</v>
      </c>
      <c r="G1471" s="227"/>
      <c r="H1471" s="230">
        <v>70.397</v>
      </c>
      <c r="I1471" s="231"/>
      <c r="J1471" s="227"/>
      <c r="K1471" s="227"/>
      <c r="L1471" s="232"/>
      <c r="M1471" s="233"/>
      <c r="N1471" s="234"/>
      <c r="O1471" s="234"/>
      <c r="P1471" s="234"/>
      <c r="Q1471" s="234"/>
      <c r="R1471" s="234"/>
      <c r="S1471" s="234"/>
      <c r="T1471" s="235"/>
      <c r="AT1471" s="236" t="s">
        <v>158</v>
      </c>
      <c r="AU1471" s="236" t="s">
        <v>85</v>
      </c>
      <c r="AV1471" s="16" t="s">
        <v>170</v>
      </c>
      <c r="AW1471" s="16" t="s">
        <v>36</v>
      </c>
      <c r="AX1471" s="16" t="s">
        <v>75</v>
      </c>
      <c r="AY1471" s="236" t="s">
        <v>147</v>
      </c>
    </row>
    <row r="1472" spans="2:51" s="13" customFormat="1" ht="11.25">
      <c r="B1472" s="193"/>
      <c r="C1472" s="194"/>
      <c r="D1472" s="195" t="s">
        <v>158</v>
      </c>
      <c r="E1472" s="196" t="s">
        <v>21</v>
      </c>
      <c r="F1472" s="197" t="s">
        <v>712</v>
      </c>
      <c r="G1472" s="194"/>
      <c r="H1472" s="196" t="s">
        <v>21</v>
      </c>
      <c r="I1472" s="198"/>
      <c r="J1472" s="194"/>
      <c r="K1472" s="194"/>
      <c r="L1472" s="199"/>
      <c r="M1472" s="200"/>
      <c r="N1472" s="201"/>
      <c r="O1472" s="201"/>
      <c r="P1472" s="201"/>
      <c r="Q1472" s="201"/>
      <c r="R1472" s="201"/>
      <c r="S1472" s="201"/>
      <c r="T1472" s="202"/>
      <c r="AT1472" s="203" t="s">
        <v>158</v>
      </c>
      <c r="AU1472" s="203" t="s">
        <v>85</v>
      </c>
      <c r="AV1472" s="13" t="s">
        <v>83</v>
      </c>
      <c r="AW1472" s="13" t="s">
        <v>36</v>
      </c>
      <c r="AX1472" s="13" t="s">
        <v>75</v>
      </c>
      <c r="AY1472" s="203" t="s">
        <v>147</v>
      </c>
    </row>
    <row r="1473" spans="2:51" s="14" customFormat="1" ht="11.25">
      <c r="B1473" s="204"/>
      <c r="C1473" s="205"/>
      <c r="D1473" s="195" t="s">
        <v>158</v>
      </c>
      <c r="E1473" s="206" t="s">
        <v>21</v>
      </c>
      <c r="F1473" s="207" t="s">
        <v>713</v>
      </c>
      <c r="G1473" s="205"/>
      <c r="H1473" s="208">
        <v>3.994</v>
      </c>
      <c r="I1473" s="209"/>
      <c r="J1473" s="205"/>
      <c r="K1473" s="205"/>
      <c r="L1473" s="210"/>
      <c r="M1473" s="211"/>
      <c r="N1473" s="212"/>
      <c r="O1473" s="212"/>
      <c r="P1473" s="212"/>
      <c r="Q1473" s="212"/>
      <c r="R1473" s="212"/>
      <c r="S1473" s="212"/>
      <c r="T1473" s="213"/>
      <c r="AT1473" s="214" t="s">
        <v>158</v>
      </c>
      <c r="AU1473" s="214" t="s">
        <v>85</v>
      </c>
      <c r="AV1473" s="14" t="s">
        <v>85</v>
      </c>
      <c r="AW1473" s="14" t="s">
        <v>36</v>
      </c>
      <c r="AX1473" s="14" t="s">
        <v>75</v>
      </c>
      <c r="AY1473" s="214" t="s">
        <v>147</v>
      </c>
    </row>
    <row r="1474" spans="2:51" s="14" customFormat="1" ht="11.25">
      <c r="B1474" s="204"/>
      <c r="C1474" s="205"/>
      <c r="D1474" s="195" t="s">
        <v>158</v>
      </c>
      <c r="E1474" s="206" t="s">
        <v>21</v>
      </c>
      <c r="F1474" s="207" t="s">
        <v>855</v>
      </c>
      <c r="G1474" s="205"/>
      <c r="H1474" s="208">
        <v>1.404</v>
      </c>
      <c r="I1474" s="209"/>
      <c r="J1474" s="205"/>
      <c r="K1474" s="205"/>
      <c r="L1474" s="210"/>
      <c r="M1474" s="211"/>
      <c r="N1474" s="212"/>
      <c r="O1474" s="212"/>
      <c r="P1474" s="212"/>
      <c r="Q1474" s="212"/>
      <c r="R1474" s="212"/>
      <c r="S1474" s="212"/>
      <c r="T1474" s="213"/>
      <c r="AT1474" s="214" t="s">
        <v>158</v>
      </c>
      <c r="AU1474" s="214" t="s">
        <v>85</v>
      </c>
      <c r="AV1474" s="14" t="s">
        <v>85</v>
      </c>
      <c r="AW1474" s="14" t="s">
        <v>36</v>
      </c>
      <c r="AX1474" s="14" t="s">
        <v>75</v>
      </c>
      <c r="AY1474" s="214" t="s">
        <v>147</v>
      </c>
    </row>
    <row r="1475" spans="2:51" s="16" customFormat="1" ht="11.25">
      <c r="B1475" s="226"/>
      <c r="C1475" s="227"/>
      <c r="D1475" s="195" t="s">
        <v>158</v>
      </c>
      <c r="E1475" s="228" t="s">
        <v>21</v>
      </c>
      <c r="F1475" s="229" t="s">
        <v>196</v>
      </c>
      <c r="G1475" s="227"/>
      <c r="H1475" s="230">
        <v>5.398</v>
      </c>
      <c r="I1475" s="231"/>
      <c r="J1475" s="227"/>
      <c r="K1475" s="227"/>
      <c r="L1475" s="232"/>
      <c r="M1475" s="233"/>
      <c r="N1475" s="234"/>
      <c r="O1475" s="234"/>
      <c r="P1475" s="234"/>
      <c r="Q1475" s="234"/>
      <c r="R1475" s="234"/>
      <c r="S1475" s="234"/>
      <c r="T1475" s="235"/>
      <c r="AT1475" s="236" t="s">
        <v>158</v>
      </c>
      <c r="AU1475" s="236" t="s">
        <v>85</v>
      </c>
      <c r="AV1475" s="16" t="s">
        <v>170</v>
      </c>
      <c r="AW1475" s="16" t="s">
        <v>36</v>
      </c>
      <c r="AX1475" s="16" t="s">
        <v>75</v>
      </c>
      <c r="AY1475" s="236" t="s">
        <v>147</v>
      </c>
    </row>
    <row r="1476" spans="2:51" s="15" customFormat="1" ht="11.25">
      <c r="B1476" s="215"/>
      <c r="C1476" s="216"/>
      <c r="D1476" s="195" t="s">
        <v>158</v>
      </c>
      <c r="E1476" s="217" t="s">
        <v>21</v>
      </c>
      <c r="F1476" s="218" t="s">
        <v>161</v>
      </c>
      <c r="G1476" s="216"/>
      <c r="H1476" s="219">
        <v>232.89000000000001</v>
      </c>
      <c r="I1476" s="220"/>
      <c r="J1476" s="216"/>
      <c r="K1476" s="216"/>
      <c r="L1476" s="221"/>
      <c r="M1476" s="222"/>
      <c r="N1476" s="223"/>
      <c r="O1476" s="223"/>
      <c r="P1476" s="223"/>
      <c r="Q1476" s="223"/>
      <c r="R1476" s="223"/>
      <c r="S1476" s="223"/>
      <c r="T1476" s="224"/>
      <c r="AT1476" s="225" t="s">
        <v>158</v>
      </c>
      <c r="AU1476" s="225" t="s">
        <v>85</v>
      </c>
      <c r="AV1476" s="15" t="s">
        <v>154</v>
      </c>
      <c r="AW1476" s="15" t="s">
        <v>36</v>
      </c>
      <c r="AX1476" s="15" t="s">
        <v>83</v>
      </c>
      <c r="AY1476" s="225" t="s">
        <v>147</v>
      </c>
    </row>
    <row r="1477" spans="1:65" s="2" customFormat="1" ht="16.5" customHeight="1">
      <c r="A1477" s="36"/>
      <c r="B1477" s="37"/>
      <c r="C1477" s="175" t="s">
        <v>1707</v>
      </c>
      <c r="D1477" s="175" t="s">
        <v>149</v>
      </c>
      <c r="E1477" s="176" t="s">
        <v>1708</v>
      </c>
      <c r="F1477" s="177" t="s">
        <v>1709</v>
      </c>
      <c r="G1477" s="178" t="s">
        <v>152</v>
      </c>
      <c r="H1477" s="179">
        <v>232.89</v>
      </c>
      <c r="I1477" s="180"/>
      <c r="J1477" s="181">
        <f>ROUND(I1477*H1477,2)</f>
        <v>0</v>
      </c>
      <c r="K1477" s="177" t="s">
        <v>153</v>
      </c>
      <c r="L1477" s="41"/>
      <c r="M1477" s="182" t="s">
        <v>21</v>
      </c>
      <c r="N1477" s="183" t="s">
        <v>46</v>
      </c>
      <c r="O1477" s="66"/>
      <c r="P1477" s="184">
        <f>O1477*H1477</f>
        <v>0</v>
      </c>
      <c r="Q1477" s="184">
        <v>3.3E-05</v>
      </c>
      <c r="R1477" s="184">
        <f>Q1477*H1477</f>
        <v>0.00768537</v>
      </c>
      <c r="S1477" s="184">
        <v>0</v>
      </c>
      <c r="T1477" s="185">
        <f>S1477*H1477</f>
        <v>0</v>
      </c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R1477" s="186" t="s">
        <v>272</v>
      </c>
      <c r="AT1477" s="186" t="s">
        <v>149</v>
      </c>
      <c r="AU1477" s="186" t="s">
        <v>85</v>
      </c>
      <c r="AY1477" s="19" t="s">
        <v>147</v>
      </c>
      <c r="BE1477" s="187">
        <f>IF(N1477="základní",J1477,0)</f>
        <v>0</v>
      </c>
      <c r="BF1477" s="187">
        <f>IF(N1477="snížená",J1477,0)</f>
        <v>0</v>
      </c>
      <c r="BG1477" s="187">
        <f>IF(N1477="zákl. přenesená",J1477,0)</f>
        <v>0</v>
      </c>
      <c r="BH1477" s="187">
        <f>IF(N1477="sníž. přenesená",J1477,0)</f>
        <v>0</v>
      </c>
      <c r="BI1477" s="187">
        <f>IF(N1477="nulová",J1477,0)</f>
        <v>0</v>
      </c>
      <c r="BJ1477" s="19" t="s">
        <v>83</v>
      </c>
      <c r="BK1477" s="187">
        <f>ROUND(I1477*H1477,2)</f>
        <v>0</v>
      </c>
      <c r="BL1477" s="19" t="s">
        <v>272</v>
      </c>
      <c r="BM1477" s="186" t="s">
        <v>1710</v>
      </c>
    </row>
    <row r="1478" spans="1:47" s="2" customFormat="1" ht="11.25">
      <c r="A1478" s="36"/>
      <c r="B1478" s="37"/>
      <c r="C1478" s="38"/>
      <c r="D1478" s="188" t="s">
        <v>156</v>
      </c>
      <c r="E1478" s="38"/>
      <c r="F1478" s="189" t="s">
        <v>1711</v>
      </c>
      <c r="G1478" s="38"/>
      <c r="H1478" s="38"/>
      <c r="I1478" s="190"/>
      <c r="J1478" s="38"/>
      <c r="K1478" s="38"/>
      <c r="L1478" s="41"/>
      <c r="M1478" s="191"/>
      <c r="N1478" s="192"/>
      <c r="O1478" s="66"/>
      <c r="P1478" s="66"/>
      <c r="Q1478" s="66"/>
      <c r="R1478" s="66"/>
      <c r="S1478" s="66"/>
      <c r="T1478" s="67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T1478" s="19" t="s">
        <v>156</v>
      </c>
      <c r="AU1478" s="19" t="s">
        <v>85</v>
      </c>
    </row>
    <row r="1479" spans="2:51" s="14" customFormat="1" ht="11.25">
      <c r="B1479" s="204"/>
      <c r="C1479" s="205"/>
      <c r="D1479" s="195" t="s">
        <v>158</v>
      </c>
      <c r="E1479" s="206" t="s">
        <v>21</v>
      </c>
      <c r="F1479" s="207" t="s">
        <v>1712</v>
      </c>
      <c r="G1479" s="205"/>
      <c r="H1479" s="208">
        <v>232.89</v>
      </c>
      <c r="I1479" s="209"/>
      <c r="J1479" s="205"/>
      <c r="K1479" s="205"/>
      <c r="L1479" s="210"/>
      <c r="M1479" s="211"/>
      <c r="N1479" s="212"/>
      <c r="O1479" s="212"/>
      <c r="P1479" s="212"/>
      <c r="Q1479" s="212"/>
      <c r="R1479" s="212"/>
      <c r="S1479" s="212"/>
      <c r="T1479" s="213"/>
      <c r="AT1479" s="214" t="s">
        <v>158</v>
      </c>
      <c r="AU1479" s="214" t="s">
        <v>85</v>
      </c>
      <c r="AV1479" s="14" t="s">
        <v>85</v>
      </c>
      <c r="AW1479" s="14" t="s">
        <v>36</v>
      </c>
      <c r="AX1479" s="14" t="s">
        <v>75</v>
      </c>
      <c r="AY1479" s="214" t="s">
        <v>147</v>
      </c>
    </row>
    <row r="1480" spans="2:51" s="15" customFormat="1" ht="11.25">
      <c r="B1480" s="215"/>
      <c r="C1480" s="216"/>
      <c r="D1480" s="195" t="s">
        <v>158</v>
      </c>
      <c r="E1480" s="217" t="s">
        <v>21</v>
      </c>
      <c r="F1480" s="218" t="s">
        <v>161</v>
      </c>
      <c r="G1480" s="216"/>
      <c r="H1480" s="219">
        <v>232.89</v>
      </c>
      <c r="I1480" s="220"/>
      <c r="J1480" s="216"/>
      <c r="K1480" s="216"/>
      <c r="L1480" s="221"/>
      <c r="M1480" s="222"/>
      <c r="N1480" s="223"/>
      <c r="O1480" s="223"/>
      <c r="P1480" s="223"/>
      <c r="Q1480" s="223"/>
      <c r="R1480" s="223"/>
      <c r="S1480" s="223"/>
      <c r="T1480" s="224"/>
      <c r="AT1480" s="225" t="s">
        <v>158</v>
      </c>
      <c r="AU1480" s="225" t="s">
        <v>85</v>
      </c>
      <c r="AV1480" s="15" t="s">
        <v>154</v>
      </c>
      <c r="AW1480" s="15" t="s">
        <v>36</v>
      </c>
      <c r="AX1480" s="15" t="s">
        <v>83</v>
      </c>
      <c r="AY1480" s="225" t="s">
        <v>147</v>
      </c>
    </row>
    <row r="1481" spans="1:65" s="2" customFormat="1" ht="21.75" customHeight="1">
      <c r="A1481" s="36"/>
      <c r="B1481" s="37"/>
      <c r="C1481" s="175" t="s">
        <v>1713</v>
      </c>
      <c r="D1481" s="175" t="s">
        <v>149</v>
      </c>
      <c r="E1481" s="176" t="s">
        <v>1714</v>
      </c>
      <c r="F1481" s="177" t="s">
        <v>1715</v>
      </c>
      <c r="G1481" s="178" t="s">
        <v>152</v>
      </c>
      <c r="H1481" s="179">
        <v>232.89</v>
      </c>
      <c r="I1481" s="180"/>
      <c r="J1481" s="181">
        <f>ROUND(I1481*H1481,2)</f>
        <v>0</v>
      </c>
      <c r="K1481" s="177" t="s">
        <v>153</v>
      </c>
      <c r="L1481" s="41"/>
      <c r="M1481" s="182" t="s">
        <v>21</v>
      </c>
      <c r="N1481" s="183" t="s">
        <v>46</v>
      </c>
      <c r="O1481" s="66"/>
      <c r="P1481" s="184">
        <f>O1481*H1481</f>
        <v>0</v>
      </c>
      <c r="Q1481" s="184">
        <v>0.0075</v>
      </c>
      <c r="R1481" s="184">
        <f>Q1481*H1481</f>
        <v>1.7466749999999998</v>
      </c>
      <c r="S1481" s="184">
        <v>0</v>
      </c>
      <c r="T1481" s="185">
        <f>S1481*H1481</f>
        <v>0</v>
      </c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R1481" s="186" t="s">
        <v>272</v>
      </c>
      <c r="AT1481" s="186" t="s">
        <v>149</v>
      </c>
      <c r="AU1481" s="186" t="s">
        <v>85</v>
      </c>
      <c r="AY1481" s="19" t="s">
        <v>147</v>
      </c>
      <c r="BE1481" s="187">
        <f>IF(N1481="základní",J1481,0)</f>
        <v>0</v>
      </c>
      <c r="BF1481" s="187">
        <f>IF(N1481="snížená",J1481,0)</f>
        <v>0</v>
      </c>
      <c r="BG1481" s="187">
        <f>IF(N1481="zákl. přenesená",J1481,0)</f>
        <v>0</v>
      </c>
      <c r="BH1481" s="187">
        <f>IF(N1481="sníž. přenesená",J1481,0)</f>
        <v>0</v>
      </c>
      <c r="BI1481" s="187">
        <f>IF(N1481="nulová",J1481,0)</f>
        <v>0</v>
      </c>
      <c r="BJ1481" s="19" t="s">
        <v>83</v>
      </c>
      <c r="BK1481" s="187">
        <f>ROUND(I1481*H1481,2)</f>
        <v>0</v>
      </c>
      <c r="BL1481" s="19" t="s">
        <v>272</v>
      </c>
      <c r="BM1481" s="186" t="s">
        <v>1716</v>
      </c>
    </row>
    <row r="1482" spans="1:47" s="2" customFormat="1" ht="11.25">
      <c r="A1482" s="36"/>
      <c r="B1482" s="37"/>
      <c r="C1482" s="38"/>
      <c r="D1482" s="188" t="s">
        <v>156</v>
      </c>
      <c r="E1482" s="38"/>
      <c r="F1482" s="189" t="s">
        <v>1717</v>
      </c>
      <c r="G1482" s="38"/>
      <c r="H1482" s="38"/>
      <c r="I1482" s="190"/>
      <c r="J1482" s="38"/>
      <c r="K1482" s="38"/>
      <c r="L1482" s="41"/>
      <c r="M1482" s="191"/>
      <c r="N1482" s="192"/>
      <c r="O1482" s="66"/>
      <c r="P1482" s="66"/>
      <c r="Q1482" s="66"/>
      <c r="R1482" s="66"/>
      <c r="S1482" s="66"/>
      <c r="T1482" s="67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T1482" s="19" t="s">
        <v>156</v>
      </c>
      <c r="AU1482" s="19" t="s">
        <v>85</v>
      </c>
    </row>
    <row r="1483" spans="2:51" s="14" customFormat="1" ht="11.25">
      <c r="B1483" s="204"/>
      <c r="C1483" s="205"/>
      <c r="D1483" s="195" t="s">
        <v>158</v>
      </c>
      <c r="E1483" s="206" t="s">
        <v>21</v>
      </c>
      <c r="F1483" s="207" t="s">
        <v>1718</v>
      </c>
      <c r="G1483" s="205"/>
      <c r="H1483" s="208">
        <v>232.89</v>
      </c>
      <c r="I1483" s="209"/>
      <c r="J1483" s="205"/>
      <c r="K1483" s="205"/>
      <c r="L1483" s="210"/>
      <c r="M1483" s="211"/>
      <c r="N1483" s="212"/>
      <c r="O1483" s="212"/>
      <c r="P1483" s="212"/>
      <c r="Q1483" s="212"/>
      <c r="R1483" s="212"/>
      <c r="S1483" s="212"/>
      <c r="T1483" s="213"/>
      <c r="AT1483" s="214" t="s">
        <v>158</v>
      </c>
      <c r="AU1483" s="214" t="s">
        <v>85</v>
      </c>
      <c r="AV1483" s="14" t="s">
        <v>85</v>
      </c>
      <c r="AW1483" s="14" t="s">
        <v>36</v>
      </c>
      <c r="AX1483" s="14" t="s">
        <v>75</v>
      </c>
      <c r="AY1483" s="214" t="s">
        <v>147</v>
      </c>
    </row>
    <row r="1484" spans="2:51" s="15" customFormat="1" ht="11.25">
      <c r="B1484" s="215"/>
      <c r="C1484" s="216"/>
      <c r="D1484" s="195" t="s">
        <v>158</v>
      </c>
      <c r="E1484" s="217" t="s">
        <v>21</v>
      </c>
      <c r="F1484" s="218" t="s">
        <v>161</v>
      </c>
      <c r="G1484" s="216"/>
      <c r="H1484" s="219">
        <v>232.89</v>
      </c>
      <c r="I1484" s="220"/>
      <c r="J1484" s="216"/>
      <c r="K1484" s="216"/>
      <c r="L1484" s="221"/>
      <c r="M1484" s="222"/>
      <c r="N1484" s="223"/>
      <c r="O1484" s="223"/>
      <c r="P1484" s="223"/>
      <c r="Q1484" s="223"/>
      <c r="R1484" s="223"/>
      <c r="S1484" s="223"/>
      <c r="T1484" s="224"/>
      <c r="AT1484" s="225" t="s">
        <v>158</v>
      </c>
      <c r="AU1484" s="225" t="s">
        <v>85</v>
      </c>
      <c r="AV1484" s="15" t="s">
        <v>154</v>
      </c>
      <c r="AW1484" s="15" t="s">
        <v>36</v>
      </c>
      <c r="AX1484" s="15" t="s">
        <v>83</v>
      </c>
      <c r="AY1484" s="225" t="s">
        <v>147</v>
      </c>
    </row>
    <row r="1485" spans="1:65" s="2" customFormat="1" ht="16.5" customHeight="1">
      <c r="A1485" s="36"/>
      <c r="B1485" s="37"/>
      <c r="C1485" s="175" t="s">
        <v>1719</v>
      </c>
      <c r="D1485" s="175" t="s">
        <v>149</v>
      </c>
      <c r="E1485" s="176" t="s">
        <v>1720</v>
      </c>
      <c r="F1485" s="177" t="s">
        <v>1721</v>
      </c>
      <c r="G1485" s="178" t="s">
        <v>152</v>
      </c>
      <c r="H1485" s="179">
        <v>232.89</v>
      </c>
      <c r="I1485" s="180"/>
      <c r="J1485" s="181">
        <f>ROUND(I1485*H1485,2)</f>
        <v>0</v>
      </c>
      <c r="K1485" s="177" t="s">
        <v>153</v>
      </c>
      <c r="L1485" s="41"/>
      <c r="M1485" s="182" t="s">
        <v>21</v>
      </c>
      <c r="N1485" s="183" t="s">
        <v>46</v>
      </c>
      <c r="O1485" s="66"/>
      <c r="P1485" s="184">
        <f>O1485*H1485</f>
        <v>0</v>
      </c>
      <c r="Q1485" s="184">
        <v>0.0003</v>
      </c>
      <c r="R1485" s="184">
        <f>Q1485*H1485</f>
        <v>0.06986699999999998</v>
      </c>
      <c r="S1485" s="184">
        <v>0</v>
      </c>
      <c r="T1485" s="185">
        <f>S1485*H1485</f>
        <v>0</v>
      </c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R1485" s="186" t="s">
        <v>272</v>
      </c>
      <c r="AT1485" s="186" t="s">
        <v>149</v>
      </c>
      <c r="AU1485" s="186" t="s">
        <v>85</v>
      </c>
      <c r="AY1485" s="19" t="s">
        <v>147</v>
      </c>
      <c r="BE1485" s="187">
        <f>IF(N1485="základní",J1485,0)</f>
        <v>0</v>
      </c>
      <c r="BF1485" s="187">
        <f>IF(N1485="snížená",J1485,0)</f>
        <v>0</v>
      </c>
      <c r="BG1485" s="187">
        <f>IF(N1485="zákl. přenesená",J1485,0)</f>
        <v>0</v>
      </c>
      <c r="BH1485" s="187">
        <f>IF(N1485="sníž. přenesená",J1485,0)</f>
        <v>0</v>
      </c>
      <c r="BI1485" s="187">
        <f>IF(N1485="nulová",J1485,0)</f>
        <v>0</v>
      </c>
      <c r="BJ1485" s="19" t="s">
        <v>83</v>
      </c>
      <c r="BK1485" s="187">
        <f>ROUND(I1485*H1485,2)</f>
        <v>0</v>
      </c>
      <c r="BL1485" s="19" t="s">
        <v>272</v>
      </c>
      <c r="BM1485" s="186" t="s">
        <v>1722</v>
      </c>
    </row>
    <row r="1486" spans="1:47" s="2" customFormat="1" ht="11.25">
      <c r="A1486" s="36"/>
      <c r="B1486" s="37"/>
      <c r="C1486" s="38"/>
      <c r="D1486" s="188" t="s">
        <v>156</v>
      </c>
      <c r="E1486" s="38"/>
      <c r="F1486" s="189" t="s">
        <v>1723</v>
      </c>
      <c r="G1486" s="38"/>
      <c r="H1486" s="38"/>
      <c r="I1486" s="190"/>
      <c r="J1486" s="38"/>
      <c r="K1486" s="38"/>
      <c r="L1486" s="41"/>
      <c r="M1486" s="191"/>
      <c r="N1486" s="192"/>
      <c r="O1486" s="66"/>
      <c r="P1486" s="66"/>
      <c r="Q1486" s="66"/>
      <c r="R1486" s="66"/>
      <c r="S1486" s="66"/>
      <c r="T1486" s="67"/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T1486" s="19" t="s">
        <v>156</v>
      </c>
      <c r="AU1486" s="19" t="s">
        <v>85</v>
      </c>
    </row>
    <row r="1487" spans="2:51" s="14" customFormat="1" ht="11.25">
      <c r="B1487" s="204"/>
      <c r="C1487" s="205"/>
      <c r="D1487" s="195" t="s">
        <v>158</v>
      </c>
      <c r="E1487" s="206" t="s">
        <v>21</v>
      </c>
      <c r="F1487" s="207" t="s">
        <v>1718</v>
      </c>
      <c r="G1487" s="205"/>
      <c r="H1487" s="208">
        <v>232.89</v>
      </c>
      <c r="I1487" s="209"/>
      <c r="J1487" s="205"/>
      <c r="K1487" s="205"/>
      <c r="L1487" s="210"/>
      <c r="M1487" s="211"/>
      <c r="N1487" s="212"/>
      <c r="O1487" s="212"/>
      <c r="P1487" s="212"/>
      <c r="Q1487" s="212"/>
      <c r="R1487" s="212"/>
      <c r="S1487" s="212"/>
      <c r="T1487" s="213"/>
      <c r="AT1487" s="214" t="s">
        <v>158</v>
      </c>
      <c r="AU1487" s="214" t="s">
        <v>85</v>
      </c>
      <c r="AV1487" s="14" t="s">
        <v>85</v>
      </c>
      <c r="AW1487" s="14" t="s">
        <v>36</v>
      </c>
      <c r="AX1487" s="14" t="s">
        <v>75</v>
      </c>
      <c r="AY1487" s="214" t="s">
        <v>147</v>
      </c>
    </row>
    <row r="1488" spans="2:51" s="15" customFormat="1" ht="11.25">
      <c r="B1488" s="215"/>
      <c r="C1488" s="216"/>
      <c r="D1488" s="195" t="s">
        <v>158</v>
      </c>
      <c r="E1488" s="217" t="s">
        <v>21</v>
      </c>
      <c r="F1488" s="218" t="s">
        <v>161</v>
      </c>
      <c r="G1488" s="216"/>
      <c r="H1488" s="219">
        <v>232.89</v>
      </c>
      <c r="I1488" s="220"/>
      <c r="J1488" s="216"/>
      <c r="K1488" s="216"/>
      <c r="L1488" s="221"/>
      <c r="M1488" s="222"/>
      <c r="N1488" s="223"/>
      <c r="O1488" s="223"/>
      <c r="P1488" s="223"/>
      <c r="Q1488" s="223"/>
      <c r="R1488" s="223"/>
      <c r="S1488" s="223"/>
      <c r="T1488" s="224"/>
      <c r="AT1488" s="225" t="s">
        <v>158</v>
      </c>
      <c r="AU1488" s="225" t="s">
        <v>85</v>
      </c>
      <c r="AV1488" s="15" t="s">
        <v>154</v>
      </c>
      <c r="AW1488" s="15" t="s">
        <v>36</v>
      </c>
      <c r="AX1488" s="15" t="s">
        <v>83</v>
      </c>
      <c r="AY1488" s="225" t="s">
        <v>147</v>
      </c>
    </row>
    <row r="1489" spans="1:65" s="2" customFormat="1" ht="24.2" customHeight="1">
      <c r="A1489" s="36"/>
      <c r="B1489" s="37"/>
      <c r="C1489" s="237" t="s">
        <v>1724</v>
      </c>
      <c r="D1489" s="237" t="s">
        <v>219</v>
      </c>
      <c r="E1489" s="238" t="s">
        <v>1725</v>
      </c>
      <c r="F1489" s="239" t="s">
        <v>1726</v>
      </c>
      <c r="G1489" s="240" t="s">
        <v>152</v>
      </c>
      <c r="H1489" s="241">
        <v>244.394</v>
      </c>
      <c r="I1489" s="242"/>
      <c r="J1489" s="243">
        <f>ROUND(I1489*H1489,2)</f>
        <v>0</v>
      </c>
      <c r="K1489" s="239" t="s">
        <v>153</v>
      </c>
      <c r="L1489" s="244"/>
      <c r="M1489" s="245" t="s">
        <v>21</v>
      </c>
      <c r="N1489" s="246" t="s">
        <v>46</v>
      </c>
      <c r="O1489" s="66"/>
      <c r="P1489" s="184">
        <f>O1489*H1489</f>
        <v>0</v>
      </c>
      <c r="Q1489" s="184">
        <v>0.0051</v>
      </c>
      <c r="R1489" s="184">
        <f>Q1489*H1489</f>
        <v>1.2464094000000001</v>
      </c>
      <c r="S1489" s="184">
        <v>0</v>
      </c>
      <c r="T1489" s="185">
        <f>S1489*H1489</f>
        <v>0</v>
      </c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R1489" s="186" t="s">
        <v>384</v>
      </c>
      <c r="AT1489" s="186" t="s">
        <v>219</v>
      </c>
      <c r="AU1489" s="186" t="s">
        <v>85</v>
      </c>
      <c r="AY1489" s="19" t="s">
        <v>147</v>
      </c>
      <c r="BE1489" s="187">
        <f>IF(N1489="základní",J1489,0)</f>
        <v>0</v>
      </c>
      <c r="BF1489" s="187">
        <f>IF(N1489="snížená",J1489,0)</f>
        <v>0</v>
      </c>
      <c r="BG1489" s="187">
        <f>IF(N1489="zákl. přenesená",J1489,0)</f>
        <v>0</v>
      </c>
      <c r="BH1489" s="187">
        <f>IF(N1489="sníž. přenesená",J1489,0)</f>
        <v>0</v>
      </c>
      <c r="BI1489" s="187">
        <f>IF(N1489="nulová",J1489,0)</f>
        <v>0</v>
      </c>
      <c r="BJ1489" s="19" t="s">
        <v>83</v>
      </c>
      <c r="BK1489" s="187">
        <f>ROUND(I1489*H1489,2)</f>
        <v>0</v>
      </c>
      <c r="BL1489" s="19" t="s">
        <v>272</v>
      </c>
      <c r="BM1489" s="186" t="s">
        <v>1727</v>
      </c>
    </row>
    <row r="1490" spans="2:51" s="14" customFormat="1" ht="11.25">
      <c r="B1490" s="204"/>
      <c r="C1490" s="205"/>
      <c r="D1490" s="195" t="s">
        <v>158</v>
      </c>
      <c r="E1490" s="206" t="s">
        <v>21</v>
      </c>
      <c r="F1490" s="207" t="s">
        <v>1718</v>
      </c>
      <c r="G1490" s="205"/>
      <c r="H1490" s="208">
        <v>232.89</v>
      </c>
      <c r="I1490" s="209"/>
      <c r="J1490" s="205"/>
      <c r="K1490" s="205"/>
      <c r="L1490" s="210"/>
      <c r="M1490" s="211"/>
      <c r="N1490" s="212"/>
      <c r="O1490" s="212"/>
      <c r="P1490" s="212"/>
      <c r="Q1490" s="212"/>
      <c r="R1490" s="212"/>
      <c r="S1490" s="212"/>
      <c r="T1490" s="213"/>
      <c r="AT1490" s="214" t="s">
        <v>158</v>
      </c>
      <c r="AU1490" s="214" t="s">
        <v>85</v>
      </c>
      <c r="AV1490" s="14" t="s">
        <v>85</v>
      </c>
      <c r="AW1490" s="14" t="s">
        <v>36</v>
      </c>
      <c r="AX1490" s="14" t="s">
        <v>75</v>
      </c>
      <c r="AY1490" s="214" t="s">
        <v>147</v>
      </c>
    </row>
    <row r="1491" spans="2:51" s="14" customFormat="1" ht="11.25">
      <c r="B1491" s="204"/>
      <c r="C1491" s="205"/>
      <c r="D1491" s="195" t="s">
        <v>158</v>
      </c>
      <c r="E1491" s="206" t="s">
        <v>21</v>
      </c>
      <c r="F1491" s="207" t="s">
        <v>1728</v>
      </c>
      <c r="G1491" s="205"/>
      <c r="H1491" s="208">
        <v>-10.714</v>
      </c>
      <c r="I1491" s="209"/>
      <c r="J1491" s="205"/>
      <c r="K1491" s="205"/>
      <c r="L1491" s="210"/>
      <c r="M1491" s="211"/>
      <c r="N1491" s="212"/>
      <c r="O1491" s="212"/>
      <c r="P1491" s="212"/>
      <c r="Q1491" s="212"/>
      <c r="R1491" s="212"/>
      <c r="S1491" s="212"/>
      <c r="T1491" s="213"/>
      <c r="AT1491" s="214" t="s">
        <v>158</v>
      </c>
      <c r="AU1491" s="214" t="s">
        <v>85</v>
      </c>
      <c r="AV1491" s="14" t="s">
        <v>85</v>
      </c>
      <c r="AW1491" s="14" t="s">
        <v>36</v>
      </c>
      <c r="AX1491" s="14" t="s">
        <v>75</v>
      </c>
      <c r="AY1491" s="214" t="s">
        <v>147</v>
      </c>
    </row>
    <row r="1492" spans="2:51" s="15" customFormat="1" ht="11.25">
      <c r="B1492" s="215"/>
      <c r="C1492" s="216"/>
      <c r="D1492" s="195" t="s">
        <v>158</v>
      </c>
      <c r="E1492" s="217" t="s">
        <v>21</v>
      </c>
      <c r="F1492" s="218" t="s">
        <v>161</v>
      </c>
      <c r="G1492" s="216"/>
      <c r="H1492" s="219">
        <v>222.176</v>
      </c>
      <c r="I1492" s="220"/>
      <c r="J1492" s="216"/>
      <c r="K1492" s="216"/>
      <c r="L1492" s="221"/>
      <c r="M1492" s="222"/>
      <c r="N1492" s="223"/>
      <c r="O1492" s="223"/>
      <c r="P1492" s="223"/>
      <c r="Q1492" s="223"/>
      <c r="R1492" s="223"/>
      <c r="S1492" s="223"/>
      <c r="T1492" s="224"/>
      <c r="AT1492" s="225" t="s">
        <v>158</v>
      </c>
      <c r="AU1492" s="225" t="s">
        <v>85</v>
      </c>
      <c r="AV1492" s="15" t="s">
        <v>154</v>
      </c>
      <c r="AW1492" s="15" t="s">
        <v>36</v>
      </c>
      <c r="AX1492" s="15" t="s">
        <v>83</v>
      </c>
      <c r="AY1492" s="225" t="s">
        <v>147</v>
      </c>
    </row>
    <row r="1493" spans="2:51" s="14" customFormat="1" ht="11.25">
      <c r="B1493" s="204"/>
      <c r="C1493" s="205"/>
      <c r="D1493" s="195" t="s">
        <v>158</v>
      </c>
      <c r="E1493" s="205"/>
      <c r="F1493" s="207" t="s">
        <v>1729</v>
      </c>
      <c r="G1493" s="205"/>
      <c r="H1493" s="208">
        <v>244.394</v>
      </c>
      <c r="I1493" s="209"/>
      <c r="J1493" s="205"/>
      <c r="K1493" s="205"/>
      <c r="L1493" s="210"/>
      <c r="M1493" s="211"/>
      <c r="N1493" s="212"/>
      <c r="O1493" s="212"/>
      <c r="P1493" s="212"/>
      <c r="Q1493" s="212"/>
      <c r="R1493" s="212"/>
      <c r="S1493" s="212"/>
      <c r="T1493" s="213"/>
      <c r="AT1493" s="214" t="s">
        <v>158</v>
      </c>
      <c r="AU1493" s="214" t="s">
        <v>85</v>
      </c>
      <c r="AV1493" s="14" t="s">
        <v>85</v>
      </c>
      <c r="AW1493" s="14" t="s">
        <v>4</v>
      </c>
      <c r="AX1493" s="14" t="s">
        <v>83</v>
      </c>
      <c r="AY1493" s="214" t="s">
        <v>147</v>
      </c>
    </row>
    <row r="1494" spans="1:65" s="2" customFormat="1" ht="16.5" customHeight="1">
      <c r="A1494" s="36"/>
      <c r="B1494" s="37"/>
      <c r="C1494" s="237" t="s">
        <v>1730</v>
      </c>
      <c r="D1494" s="237" t="s">
        <v>219</v>
      </c>
      <c r="E1494" s="238" t="s">
        <v>1731</v>
      </c>
      <c r="F1494" s="239" t="s">
        <v>1732</v>
      </c>
      <c r="G1494" s="240" t="s">
        <v>152</v>
      </c>
      <c r="H1494" s="241">
        <v>11.785</v>
      </c>
      <c r="I1494" s="242"/>
      <c r="J1494" s="243">
        <f>ROUND(I1494*H1494,2)</f>
        <v>0</v>
      </c>
      <c r="K1494" s="239" t="s">
        <v>153</v>
      </c>
      <c r="L1494" s="244"/>
      <c r="M1494" s="245" t="s">
        <v>21</v>
      </c>
      <c r="N1494" s="246" t="s">
        <v>46</v>
      </c>
      <c r="O1494" s="66"/>
      <c r="P1494" s="184">
        <f>O1494*H1494</f>
        <v>0</v>
      </c>
      <c r="Q1494" s="184">
        <v>0.0034</v>
      </c>
      <c r="R1494" s="184">
        <f>Q1494*H1494</f>
        <v>0.040069</v>
      </c>
      <c r="S1494" s="184">
        <v>0</v>
      </c>
      <c r="T1494" s="185">
        <f>S1494*H1494</f>
        <v>0</v>
      </c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R1494" s="186" t="s">
        <v>384</v>
      </c>
      <c r="AT1494" s="186" t="s">
        <v>219</v>
      </c>
      <c r="AU1494" s="186" t="s">
        <v>85</v>
      </c>
      <c r="AY1494" s="19" t="s">
        <v>147</v>
      </c>
      <c r="BE1494" s="187">
        <f>IF(N1494="základní",J1494,0)</f>
        <v>0</v>
      </c>
      <c r="BF1494" s="187">
        <f>IF(N1494="snížená",J1494,0)</f>
        <v>0</v>
      </c>
      <c r="BG1494" s="187">
        <f>IF(N1494="zákl. přenesená",J1494,0)</f>
        <v>0</v>
      </c>
      <c r="BH1494" s="187">
        <f>IF(N1494="sníž. přenesená",J1494,0)</f>
        <v>0</v>
      </c>
      <c r="BI1494" s="187">
        <f>IF(N1494="nulová",J1494,0)</f>
        <v>0</v>
      </c>
      <c r="BJ1494" s="19" t="s">
        <v>83</v>
      </c>
      <c r="BK1494" s="187">
        <f>ROUND(I1494*H1494,2)</f>
        <v>0</v>
      </c>
      <c r="BL1494" s="19" t="s">
        <v>272</v>
      </c>
      <c r="BM1494" s="186" t="s">
        <v>1733</v>
      </c>
    </row>
    <row r="1495" spans="2:51" s="13" customFormat="1" ht="11.25">
      <c r="B1495" s="193"/>
      <c r="C1495" s="194"/>
      <c r="D1495" s="195" t="s">
        <v>158</v>
      </c>
      <c r="E1495" s="196" t="s">
        <v>21</v>
      </c>
      <c r="F1495" s="197" t="s">
        <v>582</v>
      </c>
      <c r="G1495" s="194"/>
      <c r="H1495" s="196" t="s">
        <v>21</v>
      </c>
      <c r="I1495" s="198"/>
      <c r="J1495" s="194"/>
      <c r="K1495" s="194"/>
      <c r="L1495" s="199"/>
      <c r="M1495" s="200"/>
      <c r="N1495" s="201"/>
      <c r="O1495" s="201"/>
      <c r="P1495" s="201"/>
      <c r="Q1495" s="201"/>
      <c r="R1495" s="201"/>
      <c r="S1495" s="201"/>
      <c r="T1495" s="202"/>
      <c r="AT1495" s="203" t="s">
        <v>158</v>
      </c>
      <c r="AU1495" s="203" t="s">
        <v>85</v>
      </c>
      <c r="AV1495" s="13" t="s">
        <v>83</v>
      </c>
      <c r="AW1495" s="13" t="s">
        <v>36</v>
      </c>
      <c r="AX1495" s="13" t="s">
        <v>75</v>
      </c>
      <c r="AY1495" s="203" t="s">
        <v>147</v>
      </c>
    </row>
    <row r="1496" spans="2:51" s="13" customFormat="1" ht="11.25">
      <c r="B1496" s="193"/>
      <c r="C1496" s="194"/>
      <c r="D1496" s="195" t="s">
        <v>158</v>
      </c>
      <c r="E1496" s="196" t="s">
        <v>21</v>
      </c>
      <c r="F1496" s="197" t="s">
        <v>850</v>
      </c>
      <c r="G1496" s="194"/>
      <c r="H1496" s="196" t="s">
        <v>21</v>
      </c>
      <c r="I1496" s="198"/>
      <c r="J1496" s="194"/>
      <c r="K1496" s="194"/>
      <c r="L1496" s="199"/>
      <c r="M1496" s="200"/>
      <c r="N1496" s="201"/>
      <c r="O1496" s="201"/>
      <c r="P1496" s="201"/>
      <c r="Q1496" s="201"/>
      <c r="R1496" s="201"/>
      <c r="S1496" s="201"/>
      <c r="T1496" s="202"/>
      <c r="AT1496" s="203" t="s">
        <v>158</v>
      </c>
      <c r="AU1496" s="203" t="s">
        <v>85</v>
      </c>
      <c r="AV1496" s="13" t="s">
        <v>83</v>
      </c>
      <c r="AW1496" s="13" t="s">
        <v>36</v>
      </c>
      <c r="AX1496" s="13" t="s">
        <v>75</v>
      </c>
      <c r="AY1496" s="203" t="s">
        <v>147</v>
      </c>
    </row>
    <row r="1497" spans="2:51" s="14" customFormat="1" ht="11.25">
      <c r="B1497" s="204"/>
      <c r="C1497" s="205"/>
      <c r="D1497" s="195" t="s">
        <v>158</v>
      </c>
      <c r="E1497" s="206" t="s">
        <v>21</v>
      </c>
      <c r="F1497" s="207" t="s">
        <v>851</v>
      </c>
      <c r="G1497" s="205"/>
      <c r="H1497" s="208">
        <v>5.016</v>
      </c>
      <c r="I1497" s="209"/>
      <c r="J1497" s="205"/>
      <c r="K1497" s="205"/>
      <c r="L1497" s="210"/>
      <c r="M1497" s="211"/>
      <c r="N1497" s="212"/>
      <c r="O1497" s="212"/>
      <c r="P1497" s="212"/>
      <c r="Q1497" s="212"/>
      <c r="R1497" s="212"/>
      <c r="S1497" s="212"/>
      <c r="T1497" s="213"/>
      <c r="AT1497" s="214" t="s">
        <v>158</v>
      </c>
      <c r="AU1497" s="214" t="s">
        <v>85</v>
      </c>
      <c r="AV1497" s="14" t="s">
        <v>85</v>
      </c>
      <c r="AW1497" s="14" t="s">
        <v>36</v>
      </c>
      <c r="AX1497" s="14" t="s">
        <v>75</v>
      </c>
      <c r="AY1497" s="214" t="s">
        <v>147</v>
      </c>
    </row>
    <row r="1498" spans="2:51" s="14" customFormat="1" ht="11.25">
      <c r="B1498" s="204"/>
      <c r="C1498" s="205"/>
      <c r="D1498" s="195" t="s">
        <v>158</v>
      </c>
      <c r="E1498" s="206" t="s">
        <v>21</v>
      </c>
      <c r="F1498" s="207" t="s">
        <v>852</v>
      </c>
      <c r="G1498" s="205"/>
      <c r="H1498" s="208">
        <v>0.3</v>
      </c>
      <c r="I1498" s="209"/>
      <c r="J1498" s="205"/>
      <c r="K1498" s="205"/>
      <c r="L1498" s="210"/>
      <c r="M1498" s="211"/>
      <c r="N1498" s="212"/>
      <c r="O1498" s="212"/>
      <c r="P1498" s="212"/>
      <c r="Q1498" s="212"/>
      <c r="R1498" s="212"/>
      <c r="S1498" s="212"/>
      <c r="T1498" s="213"/>
      <c r="AT1498" s="214" t="s">
        <v>158</v>
      </c>
      <c r="AU1498" s="214" t="s">
        <v>85</v>
      </c>
      <c r="AV1498" s="14" t="s">
        <v>85</v>
      </c>
      <c r="AW1498" s="14" t="s">
        <v>36</v>
      </c>
      <c r="AX1498" s="14" t="s">
        <v>75</v>
      </c>
      <c r="AY1498" s="214" t="s">
        <v>147</v>
      </c>
    </row>
    <row r="1499" spans="2:51" s="16" customFormat="1" ht="11.25">
      <c r="B1499" s="226"/>
      <c r="C1499" s="227"/>
      <c r="D1499" s="195" t="s">
        <v>158</v>
      </c>
      <c r="E1499" s="228" t="s">
        <v>21</v>
      </c>
      <c r="F1499" s="229" t="s">
        <v>196</v>
      </c>
      <c r="G1499" s="227"/>
      <c r="H1499" s="230">
        <v>5.316</v>
      </c>
      <c r="I1499" s="231"/>
      <c r="J1499" s="227"/>
      <c r="K1499" s="227"/>
      <c r="L1499" s="232"/>
      <c r="M1499" s="233"/>
      <c r="N1499" s="234"/>
      <c r="O1499" s="234"/>
      <c r="P1499" s="234"/>
      <c r="Q1499" s="234"/>
      <c r="R1499" s="234"/>
      <c r="S1499" s="234"/>
      <c r="T1499" s="235"/>
      <c r="AT1499" s="236" t="s">
        <v>158</v>
      </c>
      <c r="AU1499" s="236" t="s">
        <v>85</v>
      </c>
      <c r="AV1499" s="16" t="s">
        <v>170</v>
      </c>
      <c r="AW1499" s="16" t="s">
        <v>36</v>
      </c>
      <c r="AX1499" s="16" t="s">
        <v>75</v>
      </c>
      <c r="AY1499" s="236" t="s">
        <v>147</v>
      </c>
    </row>
    <row r="1500" spans="2:51" s="13" customFormat="1" ht="11.25">
      <c r="B1500" s="193"/>
      <c r="C1500" s="194"/>
      <c r="D1500" s="195" t="s">
        <v>158</v>
      </c>
      <c r="E1500" s="196" t="s">
        <v>21</v>
      </c>
      <c r="F1500" s="197" t="s">
        <v>712</v>
      </c>
      <c r="G1500" s="194"/>
      <c r="H1500" s="196" t="s">
        <v>21</v>
      </c>
      <c r="I1500" s="198"/>
      <c r="J1500" s="194"/>
      <c r="K1500" s="194"/>
      <c r="L1500" s="199"/>
      <c r="M1500" s="200"/>
      <c r="N1500" s="201"/>
      <c r="O1500" s="201"/>
      <c r="P1500" s="201"/>
      <c r="Q1500" s="201"/>
      <c r="R1500" s="201"/>
      <c r="S1500" s="201"/>
      <c r="T1500" s="202"/>
      <c r="AT1500" s="203" t="s">
        <v>158</v>
      </c>
      <c r="AU1500" s="203" t="s">
        <v>85</v>
      </c>
      <c r="AV1500" s="13" t="s">
        <v>83</v>
      </c>
      <c r="AW1500" s="13" t="s">
        <v>36</v>
      </c>
      <c r="AX1500" s="13" t="s">
        <v>75</v>
      </c>
      <c r="AY1500" s="203" t="s">
        <v>147</v>
      </c>
    </row>
    <row r="1501" spans="2:51" s="14" customFormat="1" ht="11.25">
      <c r="B1501" s="204"/>
      <c r="C1501" s="205"/>
      <c r="D1501" s="195" t="s">
        <v>158</v>
      </c>
      <c r="E1501" s="206" t="s">
        <v>21</v>
      </c>
      <c r="F1501" s="207" t="s">
        <v>713</v>
      </c>
      <c r="G1501" s="205"/>
      <c r="H1501" s="208">
        <v>3.994</v>
      </c>
      <c r="I1501" s="209"/>
      <c r="J1501" s="205"/>
      <c r="K1501" s="205"/>
      <c r="L1501" s="210"/>
      <c r="M1501" s="211"/>
      <c r="N1501" s="212"/>
      <c r="O1501" s="212"/>
      <c r="P1501" s="212"/>
      <c r="Q1501" s="212"/>
      <c r="R1501" s="212"/>
      <c r="S1501" s="212"/>
      <c r="T1501" s="213"/>
      <c r="AT1501" s="214" t="s">
        <v>158</v>
      </c>
      <c r="AU1501" s="214" t="s">
        <v>85</v>
      </c>
      <c r="AV1501" s="14" t="s">
        <v>85</v>
      </c>
      <c r="AW1501" s="14" t="s">
        <v>36</v>
      </c>
      <c r="AX1501" s="14" t="s">
        <v>75</v>
      </c>
      <c r="AY1501" s="214" t="s">
        <v>147</v>
      </c>
    </row>
    <row r="1502" spans="2:51" s="14" customFormat="1" ht="11.25">
      <c r="B1502" s="204"/>
      <c r="C1502" s="205"/>
      <c r="D1502" s="195" t="s">
        <v>158</v>
      </c>
      <c r="E1502" s="206" t="s">
        <v>21</v>
      </c>
      <c r="F1502" s="207" t="s">
        <v>855</v>
      </c>
      <c r="G1502" s="205"/>
      <c r="H1502" s="208">
        <v>1.404</v>
      </c>
      <c r="I1502" s="209"/>
      <c r="J1502" s="205"/>
      <c r="K1502" s="205"/>
      <c r="L1502" s="210"/>
      <c r="M1502" s="211"/>
      <c r="N1502" s="212"/>
      <c r="O1502" s="212"/>
      <c r="P1502" s="212"/>
      <c r="Q1502" s="212"/>
      <c r="R1502" s="212"/>
      <c r="S1502" s="212"/>
      <c r="T1502" s="213"/>
      <c r="AT1502" s="214" t="s">
        <v>158</v>
      </c>
      <c r="AU1502" s="214" t="s">
        <v>85</v>
      </c>
      <c r="AV1502" s="14" t="s">
        <v>85</v>
      </c>
      <c r="AW1502" s="14" t="s">
        <v>36</v>
      </c>
      <c r="AX1502" s="14" t="s">
        <v>75</v>
      </c>
      <c r="AY1502" s="214" t="s">
        <v>147</v>
      </c>
    </row>
    <row r="1503" spans="2:51" s="16" customFormat="1" ht="11.25">
      <c r="B1503" s="226"/>
      <c r="C1503" s="227"/>
      <c r="D1503" s="195" t="s">
        <v>158</v>
      </c>
      <c r="E1503" s="228" t="s">
        <v>21</v>
      </c>
      <c r="F1503" s="229" t="s">
        <v>196</v>
      </c>
      <c r="G1503" s="227"/>
      <c r="H1503" s="230">
        <v>5.398</v>
      </c>
      <c r="I1503" s="231"/>
      <c r="J1503" s="227"/>
      <c r="K1503" s="227"/>
      <c r="L1503" s="232"/>
      <c r="M1503" s="233"/>
      <c r="N1503" s="234"/>
      <c r="O1503" s="234"/>
      <c r="P1503" s="234"/>
      <c r="Q1503" s="234"/>
      <c r="R1503" s="234"/>
      <c r="S1503" s="234"/>
      <c r="T1503" s="235"/>
      <c r="AT1503" s="236" t="s">
        <v>158</v>
      </c>
      <c r="AU1503" s="236" t="s">
        <v>85</v>
      </c>
      <c r="AV1503" s="16" t="s">
        <v>170</v>
      </c>
      <c r="AW1503" s="16" t="s">
        <v>36</v>
      </c>
      <c r="AX1503" s="16" t="s">
        <v>75</v>
      </c>
      <c r="AY1503" s="236" t="s">
        <v>147</v>
      </c>
    </row>
    <row r="1504" spans="2:51" s="15" customFormat="1" ht="11.25">
      <c r="B1504" s="215"/>
      <c r="C1504" s="216"/>
      <c r="D1504" s="195" t="s">
        <v>158</v>
      </c>
      <c r="E1504" s="217" t="s">
        <v>21</v>
      </c>
      <c r="F1504" s="218" t="s">
        <v>161</v>
      </c>
      <c r="G1504" s="216"/>
      <c r="H1504" s="219">
        <v>10.714</v>
      </c>
      <c r="I1504" s="220"/>
      <c r="J1504" s="216"/>
      <c r="K1504" s="216"/>
      <c r="L1504" s="221"/>
      <c r="M1504" s="222"/>
      <c r="N1504" s="223"/>
      <c r="O1504" s="223"/>
      <c r="P1504" s="223"/>
      <c r="Q1504" s="223"/>
      <c r="R1504" s="223"/>
      <c r="S1504" s="223"/>
      <c r="T1504" s="224"/>
      <c r="AT1504" s="225" t="s">
        <v>158</v>
      </c>
      <c r="AU1504" s="225" t="s">
        <v>85</v>
      </c>
      <c r="AV1504" s="15" t="s">
        <v>154</v>
      </c>
      <c r="AW1504" s="15" t="s">
        <v>36</v>
      </c>
      <c r="AX1504" s="15" t="s">
        <v>83</v>
      </c>
      <c r="AY1504" s="225" t="s">
        <v>147</v>
      </c>
    </row>
    <row r="1505" spans="2:51" s="14" customFormat="1" ht="11.25">
      <c r="B1505" s="204"/>
      <c r="C1505" s="205"/>
      <c r="D1505" s="195" t="s">
        <v>158</v>
      </c>
      <c r="E1505" s="205"/>
      <c r="F1505" s="207" t="s">
        <v>1734</v>
      </c>
      <c r="G1505" s="205"/>
      <c r="H1505" s="208">
        <v>11.785</v>
      </c>
      <c r="I1505" s="209"/>
      <c r="J1505" s="205"/>
      <c r="K1505" s="205"/>
      <c r="L1505" s="210"/>
      <c r="M1505" s="211"/>
      <c r="N1505" s="212"/>
      <c r="O1505" s="212"/>
      <c r="P1505" s="212"/>
      <c r="Q1505" s="212"/>
      <c r="R1505" s="212"/>
      <c r="S1505" s="212"/>
      <c r="T1505" s="213"/>
      <c r="AT1505" s="214" t="s">
        <v>158</v>
      </c>
      <c r="AU1505" s="214" t="s">
        <v>85</v>
      </c>
      <c r="AV1505" s="14" t="s">
        <v>85</v>
      </c>
      <c r="AW1505" s="14" t="s">
        <v>4</v>
      </c>
      <c r="AX1505" s="14" t="s">
        <v>83</v>
      </c>
      <c r="AY1505" s="214" t="s">
        <v>147</v>
      </c>
    </row>
    <row r="1506" spans="1:65" s="2" customFormat="1" ht="16.5" customHeight="1">
      <c r="A1506" s="36"/>
      <c r="B1506" s="37"/>
      <c r="C1506" s="175" t="s">
        <v>1735</v>
      </c>
      <c r="D1506" s="175" t="s">
        <v>149</v>
      </c>
      <c r="E1506" s="176" t="s">
        <v>1736</v>
      </c>
      <c r="F1506" s="177" t="s">
        <v>1737</v>
      </c>
      <c r="G1506" s="178" t="s">
        <v>346</v>
      </c>
      <c r="H1506" s="179">
        <v>111.71</v>
      </c>
      <c r="I1506" s="180"/>
      <c r="J1506" s="181">
        <f>ROUND(I1506*H1506,2)</f>
        <v>0</v>
      </c>
      <c r="K1506" s="177" t="s">
        <v>153</v>
      </c>
      <c r="L1506" s="41"/>
      <c r="M1506" s="182" t="s">
        <v>21</v>
      </c>
      <c r="N1506" s="183" t="s">
        <v>46</v>
      </c>
      <c r="O1506" s="66"/>
      <c r="P1506" s="184">
        <f>O1506*H1506</f>
        <v>0</v>
      </c>
      <c r="Q1506" s="184">
        <v>1.26999E-05</v>
      </c>
      <c r="R1506" s="184">
        <f>Q1506*H1506</f>
        <v>0.0014187058289999999</v>
      </c>
      <c r="S1506" s="184">
        <v>0</v>
      </c>
      <c r="T1506" s="185">
        <f>S1506*H1506</f>
        <v>0</v>
      </c>
      <c r="U1506" s="36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R1506" s="186" t="s">
        <v>272</v>
      </c>
      <c r="AT1506" s="186" t="s">
        <v>149</v>
      </c>
      <c r="AU1506" s="186" t="s">
        <v>85</v>
      </c>
      <c r="AY1506" s="19" t="s">
        <v>147</v>
      </c>
      <c r="BE1506" s="187">
        <f>IF(N1506="základní",J1506,0)</f>
        <v>0</v>
      </c>
      <c r="BF1506" s="187">
        <f>IF(N1506="snížená",J1506,0)</f>
        <v>0</v>
      </c>
      <c r="BG1506" s="187">
        <f>IF(N1506="zákl. přenesená",J1506,0)</f>
        <v>0</v>
      </c>
      <c r="BH1506" s="187">
        <f>IF(N1506="sníž. přenesená",J1506,0)</f>
        <v>0</v>
      </c>
      <c r="BI1506" s="187">
        <f>IF(N1506="nulová",J1506,0)</f>
        <v>0</v>
      </c>
      <c r="BJ1506" s="19" t="s">
        <v>83</v>
      </c>
      <c r="BK1506" s="187">
        <f>ROUND(I1506*H1506,2)</f>
        <v>0</v>
      </c>
      <c r="BL1506" s="19" t="s">
        <v>272</v>
      </c>
      <c r="BM1506" s="186" t="s">
        <v>1738</v>
      </c>
    </row>
    <row r="1507" spans="1:47" s="2" customFormat="1" ht="11.25">
      <c r="A1507" s="36"/>
      <c r="B1507" s="37"/>
      <c r="C1507" s="38"/>
      <c r="D1507" s="188" t="s">
        <v>156</v>
      </c>
      <c r="E1507" s="38"/>
      <c r="F1507" s="189" t="s">
        <v>1739</v>
      </c>
      <c r="G1507" s="38"/>
      <c r="H1507" s="38"/>
      <c r="I1507" s="190"/>
      <c r="J1507" s="38"/>
      <c r="K1507" s="38"/>
      <c r="L1507" s="41"/>
      <c r="M1507" s="191"/>
      <c r="N1507" s="192"/>
      <c r="O1507" s="66"/>
      <c r="P1507" s="66"/>
      <c r="Q1507" s="66"/>
      <c r="R1507" s="66"/>
      <c r="S1507" s="66"/>
      <c r="T1507" s="67"/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T1507" s="19" t="s">
        <v>156</v>
      </c>
      <c r="AU1507" s="19" t="s">
        <v>85</v>
      </c>
    </row>
    <row r="1508" spans="2:51" s="13" customFormat="1" ht="11.25">
      <c r="B1508" s="193"/>
      <c r="C1508" s="194"/>
      <c r="D1508" s="195" t="s">
        <v>158</v>
      </c>
      <c r="E1508" s="196" t="s">
        <v>21</v>
      </c>
      <c r="F1508" s="197" t="s">
        <v>582</v>
      </c>
      <c r="G1508" s="194"/>
      <c r="H1508" s="196" t="s">
        <v>21</v>
      </c>
      <c r="I1508" s="198"/>
      <c r="J1508" s="194"/>
      <c r="K1508" s="194"/>
      <c r="L1508" s="199"/>
      <c r="M1508" s="200"/>
      <c r="N1508" s="201"/>
      <c r="O1508" s="201"/>
      <c r="P1508" s="201"/>
      <c r="Q1508" s="201"/>
      <c r="R1508" s="201"/>
      <c r="S1508" s="201"/>
      <c r="T1508" s="202"/>
      <c r="AT1508" s="203" t="s">
        <v>158</v>
      </c>
      <c r="AU1508" s="203" t="s">
        <v>85</v>
      </c>
      <c r="AV1508" s="13" t="s">
        <v>83</v>
      </c>
      <c r="AW1508" s="13" t="s">
        <v>36</v>
      </c>
      <c r="AX1508" s="13" t="s">
        <v>75</v>
      </c>
      <c r="AY1508" s="203" t="s">
        <v>147</v>
      </c>
    </row>
    <row r="1509" spans="2:51" s="13" customFormat="1" ht="11.25">
      <c r="B1509" s="193"/>
      <c r="C1509" s="194"/>
      <c r="D1509" s="195" t="s">
        <v>158</v>
      </c>
      <c r="E1509" s="196" t="s">
        <v>21</v>
      </c>
      <c r="F1509" s="197" t="s">
        <v>866</v>
      </c>
      <c r="G1509" s="194"/>
      <c r="H1509" s="196" t="s">
        <v>21</v>
      </c>
      <c r="I1509" s="198"/>
      <c r="J1509" s="194"/>
      <c r="K1509" s="194"/>
      <c r="L1509" s="199"/>
      <c r="M1509" s="200"/>
      <c r="N1509" s="201"/>
      <c r="O1509" s="201"/>
      <c r="P1509" s="201"/>
      <c r="Q1509" s="201"/>
      <c r="R1509" s="201"/>
      <c r="S1509" s="201"/>
      <c r="T1509" s="202"/>
      <c r="AT1509" s="203" t="s">
        <v>158</v>
      </c>
      <c r="AU1509" s="203" t="s">
        <v>85</v>
      </c>
      <c r="AV1509" s="13" t="s">
        <v>83</v>
      </c>
      <c r="AW1509" s="13" t="s">
        <v>36</v>
      </c>
      <c r="AX1509" s="13" t="s">
        <v>75</v>
      </c>
      <c r="AY1509" s="203" t="s">
        <v>147</v>
      </c>
    </row>
    <row r="1510" spans="2:51" s="14" customFormat="1" ht="11.25">
      <c r="B1510" s="204"/>
      <c r="C1510" s="205"/>
      <c r="D1510" s="195" t="s">
        <v>158</v>
      </c>
      <c r="E1510" s="206" t="s">
        <v>21</v>
      </c>
      <c r="F1510" s="207" t="s">
        <v>1740</v>
      </c>
      <c r="G1510" s="205"/>
      <c r="H1510" s="208">
        <v>40.26</v>
      </c>
      <c r="I1510" s="209"/>
      <c r="J1510" s="205"/>
      <c r="K1510" s="205"/>
      <c r="L1510" s="210"/>
      <c r="M1510" s="211"/>
      <c r="N1510" s="212"/>
      <c r="O1510" s="212"/>
      <c r="P1510" s="212"/>
      <c r="Q1510" s="212"/>
      <c r="R1510" s="212"/>
      <c r="S1510" s="212"/>
      <c r="T1510" s="213"/>
      <c r="AT1510" s="214" t="s">
        <v>158</v>
      </c>
      <c r="AU1510" s="214" t="s">
        <v>85</v>
      </c>
      <c r="AV1510" s="14" t="s">
        <v>85</v>
      </c>
      <c r="AW1510" s="14" t="s">
        <v>36</v>
      </c>
      <c r="AX1510" s="14" t="s">
        <v>75</v>
      </c>
      <c r="AY1510" s="214" t="s">
        <v>147</v>
      </c>
    </row>
    <row r="1511" spans="2:51" s="14" customFormat="1" ht="11.25">
      <c r="B1511" s="204"/>
      <c r="C1511" s="205"/>
      <c r="D1511" s="195" t="s">
        <v>158</v>
      </c>
      <c r="E1511" s="206" t="s">
        <v>21</v>
      </c>
      <c r="F1511" s="207" t="s">
        <v>1741</v>
      </c>
      <c r="G1511" s="205"/>
      <c r="H1511" s="208">
        <v>-1.77</v>
      </c>
      <c r="I1511" s="209"/>
      <c r="J1511" s="205"/>
      <c r="K1511" s="205"/>
      <c r="L1511" s="210"/>
      <c r="M1511" s="211"/>
      <c r="N1511" s="212"/>
      <c r="O1511" s="212"/>
      <c r="P1511" s="212"/>
      <c r="Q1511" s="212"/>
      <c r="R1511" s="212"/>
      <c r="S1511" s="212"/>
      <c r="T1511" s="213"/>
      <c r="AT1511" s="214" t="s">
        <v>158</v>
      </c>
      <c r="AU1511" s="214" t="s">
        <v>85</v>
      </c>
      <c r="AV1511" s="14" t="s">
        <v>85</v>
      </c>
      <c r="AW1511" s="14" t="s">
        <v>36</v>
      </c>
      <c r="AX1511" s="14" t="s">
        <v>75</v>
      </c>
      <c r="AY1511" s="214" t="s">
        <v>147</v>
      </c>
    </row>
    <row r="1512" spans="2:51" s="16" customFormat="1" ht="11.25">
      <c r="B1512" s="226"/>
      <c r="C1512" s="227"/>
      <c r="D1512" s="195" t="s">
        <v>158</v>
      </c>
      <c r="E1512" s="228" t="s">
        <v>21</v>
      </c>
      <c r="F1512" s="229" t="s">
        <v>196</v>
      </c>
      <c r="G1512" s="227"/>
      <c r="H1512" s="230">
        <v>38.489999999999995</v>
      </c>
      <c r="I1512" s="231"/>
      <c r="J1512" s="227"/>
      <c r="K1512" s="227"/>
      <c r="L1512" s="232"/>
      <c r="M1512" s="233"/>
      <c r="N1512" s="234"/>
      <c r="O1512" s="234"/>
      <c r="P1512" s="234"/>
      <c r="Q1512" s="234"/>
      <c r="R1512" s="234"/>
      <c r="S1512" s="234"/>
      <c r="T1512" s="235"/>
      <c r="AT1512" s="236" t="s">
        <v>158</v>
      </c>
      <c r="AU1512" s="236" t="s">
        <v>85</v>
      </c>
      <c r="AV1512" s="16" t="s">
        <v>170</v>
      </c>
      <c r="AW1512" s="16" t="s">
        <v>36</v>
      </c>
      <c r="AX1512" s="16" t="s">
        <v>75</v>
      </c>
      <c r="AY1512" s="236" t="s">
        <v>147</v>
      </c>
    </row>
    <row r="1513" spans="2:51" s="13" customFormat="1" ht="11.25">
      <c r="B1513" s="193"/>
      <c r="C1513" s="194"/>
      <c r="D1513" s="195" t="s">
        <v>158</v>
      </c>
      <c r="E1513" s="196" t="s">
        <v>21</v>
      </c>
      <c r="F1513" s="197" t="s">
        <v>875</v>
      </c>
      <c r="G1513" s="194"/>
      <c r="H1513" s="196" t="s">
        <v>21</v>
      </c>
      <c r="I1513" s="198"/>
      <c r="J1513" s="194"/>
      <c r="K1513" s="194"/>
      <c r="L1513" s="199"/>
      <c r="M1513" s="200"/>
      <c r="N1513" s="201"/>
      <c r="O1513" s="201"/>
      <c r="P1513" s="201"/>
      <c r="Q1513" s="201"/>
      <c r="R1513" s="201"/>
      <c r="S1513" s="201"/>
      <c r="T1513" s="202"/>
      <c r="AT1513" s="203" t="s">
        <v>158</v>
      </c>
      <c r="AU1513" s="203" t="s">
        <v>85</v>
      </c>
      <c r="AV1513" s="13" t="s">
        <v>83</v>
      </c>
      <c r="AW1513" s="13" t="s">
        <v>36</v>
      </c>
      <c r="AX1513" s="13" t="s">
        <v>75</v>
      </c>
      <c r="AY1513" s="203" t="s">
        <v>147</v>
      </c>
    </row>
    <row r="1514" spans="2:51" s="14" customFormat="1" ht="11.25">
      <c r="B1514" s="204"/>
      <c r="C1514" s="205"/>
      <c r="D1514" s="195" t="s">
        <v>158</v>
      </c>
      <c r="E1514" s="206" t="s">
        <v>21</v>
      </c>
      <c r="F1514" s="207" t="s">
        <v>1742</v>
      </c>
      <c r="G1514" s="205"/>
      <c r="H1514" s="208">
        <v>42.8</v>
      </c>
      <c r="I1514" s="209"/>
      <c r="J1514" s="205"/>
      <c r="K1514" s="205"/>
      <c r="L1514" s="210"/>
      <c r="M1514" s="211"/>
      <c r="N1514" s="212"/>
      <c r="O1514" s="212"/>
      <c r="P1514" s="212"/>
      <c r="Q1514" s="212"/>
      <c r="R1514" s="212"/>
      <c r="S1514" s="212"/>
      <c r="T1514" s="213"/>
      <c r="AT1514" s="214" t="s">
        <v>158</v>
      </c>
      <c r="AU1514" s="214" t="s">
        <v>85</v>
      </c>
      <c r="AV1514" s="14" t="s">
        <v>85</v>
      </c>
      <c r="AW1514" s="14" t="s">
        <v>36</v>
      </c>
      <c r="AX1514" s="14" t="s">
        <v>75</v>
      </c>
      <c r="AY1514" s="214" t="s">
        <v>147</v>
      </c>
    </row>
    <row r="1515" spans="2:51" s="14" customFormat="1" ht="11.25">
      <c r="B1515" s="204"/>
      <c r="C1515" s="205"/>
      <c r="D1515" s="195" t="s">
        <v>158</v>
      </c>
      <c r="E1515" s="206" t="s">
        <v>21</v>
      </c>
      <c r="F1515" s="207" t="s">
        <v>1741</v>
      </c>
      <c r="G1515" s="205"/>
      <c r="H1515" s="208">
        <v>-1.77</v>
      </c>
      <c r="I1515" s="209"/>
      <c r="J1515" s="205"/>
      <c r="K1515" s="205"/>
      <c r="L1515" s="210"/>
      <c r="M1515" s="211"/>
      <c r="N1515" s="212"/>
      <c r="O1515" s="212"/>
      <c r="P1515" s="212"/>
      <c r="Q1515" s="212"/>
      <c r="R1515" s="212"/>
      <c r="S1515" s="212"/>
      <c r="T1515" s="213"/>
      <c r="AT1515" s="214" t="s">
        <v>158</v>
      </c>
      <c r="AU1515" s="214" t="s">
        <v>85</v>
      </c>
      <c r="AV1515" s="14" t="s">
        <v>85</v>
      </c>
      <c r="AW1515" s="14" t="s">
        <v>36</v>
      </c>
      <c r="AX1515" s="14" t="s">
        <v>75</v>
      </c>
      <c r="AY1515" s="214" t="s">
        <v>147</v>
      </c>
    </row>
    <row r="1516" spans="2:51" s="16" customFormat="1" ht="11.25">
      <c r="B1516" s="226"/>
      <c r="C1516" s="227"/>
      <c r="D1516" s="195" t="s">
        <v>158</v>
      </c>
      <c r="E1516" s="228" t="s">
        <v>21</v>
      </c>
      <c r="F1516" s="229" t="s">
        <v>196</v>
      </c>
      <c r="G1516" s="227"/>
      <c r="H1516" s="230">
        <v>41.029999999999994</v>
      </c>
      <c r="I1516" s="231"/>
      <c r="J1516" s="227"/>
      <c r="K1516" s="227"/>
      <c r="L1516" s="232"/>
      <c r="M1516" s="233"/>
      <c r="N1516" s="234"/>
      <c r="O1516" s="234"/>
      <c r="P1516" s="234"/>
      <c r="Q1516" s="234"/>
      <c r="R1516" s="234"/>
      <c r="S1516" s="234"/>
      <c r="T1516" s="235"/>
      <c r="AT1516" s="236" t="s">
        <v>158</v>
      </c>
      <c r="AU1516" s="236" t="s">
        <v>85</v>
      </c>
      <c r="AV1516" s="16" t="s">
        <v>170</v>
      </c>
      <c r="AW1516" s="16" t="s">
        <v>36</v>
      </c>
      <c r="AX1516" s="16" t="s">
        <v>75</v>
      </c>
      <c r="AY1516" s="236" t="s">
        <v>147</v>
      </c>
    </row>
    <row r="1517" spans="2:51" s="13" customFormat="1" ht="11.25">
      <c r="B1517" s="193"/>
      <c r="C1517" s="194"/>
      <c r="D1517" s="195" t="s">
        <v>158</v>
      </c>
      <c r="E1517" s="196" t="s">
        <v>21</v>
      </c>
      <c r="F1517" s="197" t="s">
        <v>1413</v>
      </c>
      <c r="G1517" s="194"/>
      <c r="H1517" s="196" t="s">
        <v>21</v>
      </c>
      <c r="I1517" s="198"/>
      <c r="J1517" s="194"/>
      <c r="K1517" s="194"/>
      <c r="L1517" s="199"/>
      <c r="M1517" s="200"/>
      <c r="N1517" s="201"/>
      <c r="O1517" s="201"/>
      <c r="P1517" s="201"/>
      <c r="Q1517" s="201"/>
      <c r="R1517" s="201"/>
      <c r="S1517" s="201"/>
      <c r="T1517" s="202"/>
      <c r="AT1517" s="203" t="s">
        <v>158</v>
      </c>
      <c r="AU1517" s="203" t="s">
        <v>85</v>
      </c>
      <c r="AV1517" s="13" t="s">
        <v>83</v>
      </c>
      <c r="AW1517" s="13" t="s">
        <v>36</v>
      </c>
      <c r="AX1517" s="13" t="s">
        <v>75</v>
      </c>
      <c r="AY1517" s="203" t="s">
        <v>147</v>
      </c>
    </row>
    <row r="1518" spans="2:51" s="14" customFormat="1" ht="11.25">
      <c r="B1518" s="204"/>
      <c r="C1518" s="205"/>
      <c r="D1518" s="195" t="s">
        <v>158</v>
      </c>
      <c r="E1518" s="206" t="s">
        <v>21</v>
      </c>
      <c r="F1518" s="207" t="s">
        <v>1637</v>
      </c>
      <c r="G1518" s="205"/>
      <c r="H1518" s="208">
        <v>34.14</v>
      </c>
      <c r="I1518" s="209"/>
      <c r="J1518" s="205"/>
      <c r="K1518" s="205"/>
      <c r="L1518" s="210"/>
      <c r="M1518" s="211"/>
      <c r="N1518" s="212"/>
      <c r="O1518" s="212"/>
      <c r="P1518" s="212"/>
      <c r="Q1518" s="212"/>
      <c r="R1518" s="212"/>
      <c r="S1518" s="212"/>
      <c r="T1518" s="213"/>
      <c r="AT1518" s="214" t="s">
        <v>158</v>
      </c>
      <c r="AU1518" s="214" t="s">
        <v>85</v>
      </c>
      <c r="AV1518" s="14" t="s">
        <v>85</v>
      </c>
      <c r="AW1518" s="14" t="s">
        <v>36</v>
      </c>
      <c r="AX1518" s="14" t="s">
        <v>75</v>
      </c>
      <c r="AY1518" s="214" t="s">
        <v>147</v>
      </c>
    </row>
    <row r="1519" spans="2:51" s="14" customFormat="1" ht="11.25">
      <c r="B1519" s="204"/>
      <c r="C1519" s="205"/>
      <c r="D1519" s="195" t="s">
        <v>158</v>
      </c>
      <c r="E1519" s="206" t="s">
        <v>21</v>
      </c>
      <c r="F1519" s="207" t="s">
        <v>1743</v>
      </c>
      <c r="G1519" s="205"/>
      <c r="H1519" s="208">
        <v>-1.95</v>
      </c>
      <c r="I1519" s="209"/>
      <c r="J1519" s="205"/>
      <c r="K1519" s="205"/>
      <c r="L1519" s="210"/>
      <c r="M1519" s="211"/>
      <c r="N1519" s="212"/>
      <c r="O1519" s="212"/>
      <c r="P1519" s="212"/>
      <c r="Q1519" s="212"/>
      <c r="R1519" s="212"/>
      <c r="S1519" s="212"/>
      <c r="T1519" s="213"/>
      <c r="AT1519" s="214" t="s">
        <v>158</v>
      </c>
      <c r="AU1519" s="214" t="s">
        <v>85</v>
      </c>
      <c r="AV1519" s="14" t="s">
        <v>85</v>
      </c>
      <c r="AW1519" s="14" t="s">
        <v>36</v>
      </c>
      <c r="AX1519" s="14" t="s">
        <v>75</v>
      </c>
      <c r="AY1519" s="214" t="s">
        <v>147</v>
      </c>
    </row>
    <row r="1520" spans="2:51" s="16" customFormat="1" ht="11.25">
      <c r="B1520" s="226"/>
      <c r="C1520" s="227"/>
      <c r="D1520" s="195" t="s">
        <v>158</v>
      </c>
      <c r="E1520" s="228" t="s">
        <v>21</v>
      </c>
      <c r="F1520" s="229" t="s">
        <v>196</v>
      </c>
      <c r="G1520" s="227"/>
      <c r="H1520" s="230">
        <v>32.19</v>
      </c>
      <c r="I1520" s="231"/>
      <c r="J1520" s="227"/>
      <c r="K1520" s="227"/>
      <c r="L1520" s="232"/>
      <c r="M1520" s="233"/>
      <c r="N1520" s="234"/>
      <c r="O1520" s="234"/>
      <c r="P1520" s="234"/>
      <c r="Q1520" s="234"/>
      <c r="R1520" s="234"/>
      <c r="S1520" s="234"/>
      <c r="T1520" s="235"/>
      <c r="AT1520" s="236" t="s">
        <v>158</v>
      </c>
      <c r="AU1520" s="236" t="s">
        <v>85</v>
      </c>
      <c r="AV1520" s="16" t="s">
        <v>170</v>
      </c>
      <c r="AW1520" s="16" t="s">
        <v>36</v>
      </c>
      <c r="AX1520" s="16" t="s">
        <v>75</v>
      </c>
      <c r="AY1520" s="236" t="s">
        <v>147</v>
      </c>
    </row>
    <row r="1521" spans="2:51" s="15" customFormat="1" ht="11.25">
      <c r="B1521" s="215"/>
      <c r="C1521" s="216"/>
      <c r="D1521" s="195" t="s">
        <v>158</v>
      </c>
      <c r="E1521" s="217" t="s">
        <v>21</v>
      </c>
      <c r="F1521" s="218" t="s">
        <v>161</v>
      </c>
      <c r="G1521" s="216"/>
      <c r="H1521" s="219">
        <v>111.71</v>
      </c>
      <c r="I1521" s="220"/>
      <c r="J1521" s="216"/>
      <c r="K1521" s="216"/>
      <c r="L1521" s="221"/>
      <c r="M1521" s="222"/>
      <c r="N1521" s="223"/>
      <c r="O1521" s="223"/>
      <c r="P1521" s="223"/>
      <c r="Q1521" s="223"/>
      <c r="R1521" s="223"/>
      <c r="S1521" s="223"/>
      <c r="T1521" s="224"/>
      <c r="AT1521" s="225" t="s">
        <v>158</v>
      </c>
      <c r="AU1521" s="225" t="s">
        <v>85</v>
      </c>
      <c r="AV1521" s="15" t="s">
        <v>154</v>
      </c>
      <c r="AW1521" s="15" t="s">
        <v>36</v>
      </c>
      <c r="AX1521" s="15" t="s">
        <v>83</v>
      </c>
      <c r="AY1521" s="225" t="s">
        <v>147</v>
      </c>
    </row>
    <row r="1522" spans="1:65" s="2" customFormat="1" ht="16.5" customHeight="1">
      <c r="A1522" s="36"/>
      <c r="B1522" s="37"/>
      <c r="C1522" s="237" t="s">
        <v>1744</v>
      </c>
      <c r="D1522" s="237" t="s">
        <v>219</v>
      </c>
      <c r="E1522" s="238" t="s">
        <v>1745</v>
      </c>
      <c r="F1522" s="239" t="s">
        <v>1746</v>
      </c>
      <c r="G1522" s="240" t="s">
        <v>346</v>
      </c>
      <c r="H1522" s="241">
        <v>122.881</v>
      </c>
      <c r="I1522" s="242"/>
      <c r="J1522" s="243">
        <f>ROUND(I1522*H1522,2)</f>
        <v>0</v>
      </c>
      <c r="K1522" s="239" t="s">
        <v>153</v>
      </c>
      <c r="L1522" s="244"/>
      <c r="M1522" s="245" t="s">
        <v>21</v>
      </c>
      <c r="N1522" s="246" t="s">
        <v>46</v>
      </c>
      <c r="O1522" s="66"/>
      <c r="P1522" s="184">
        <f>O1522*H1522</f>
        <v>0</v>
      </c>
      <c r="Q1522" s="184">
        <v>0.00035</v>
      </c>
      <c r="R1522" s="184">
        <f>Q1522*H1522</f>
        <v>0.04300835</v>
      </c>
      <c r="S1522" s="184">
        <v>0</v>
      </c>
      <c r="T1522" s="185">
        <f>S1522*H1522</f>
        <v>0</v>
      </c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R1522" s="186" t="s">
        <v>384</v>
      </c>
      <c r="AT1522" s="186" t="s">
        <v>219</v>
      </c>
      <c r="AU1522" s="186" t="s">
        <v>85</v>
      </c>
      <c r="AY1522" s="19" t="s">
        <v>147</v>
      </c>
      <c r="BE1522" s="187">
        <f>IF(N1522="základní",J1522,0)</f>
        <v>0</v>
      </c>
      <c r="BF1522" s="187">
        <f>IF(N1522="snížená",J1522,0)</f>
        <v>0</v>
      </c>
      <c r="BG1522" s="187">
        <f>IF(N1522="zákl. přenesená",J1522,0)</f>
        <v>0</v>
      </c>
      <c r="BH1522" s="187">
        <f>IF(N1522="sníž. přenesená",J1522,0)</f>
        <v>0</v>
      </c>
      <c r="BI1522" s="187">
        <f>IF(N1522="nulová",J1522,0)</f>
        <v>0</v>
      </c>
      <c r="BJ1522" s="19" t="s">
        <v>83</v>
      </c>
      <c r="BK1522" s="187">
        <f>ROUND(I1522*H1522,2)</f>
        <v>0</v>
      </c>
      <c r="BL1522" s="19" t="s">
        <v>272</v>
      </c>
      <c r="BM1522" s="186" t="s">
        <v>1747</v>
      </c>
    </row>
    <row r="1523" spans="2:51" s="14" customFormat="1" ht="11.25">
      <c r="B1523" s="204"/>
      <c r="C1523" s="205"/>
      <c r="D1523" s="195" t="s">
        <v>158</v>
      </c>
      <c r="E1523" s="205"/>
      <c r="F1523" s="207" t="s">
        <v>1748</v>
      </c>
      <c r="G1523" s="205"/>
      <c r="H1523" s="208">
        <v>122.881</v>
      </c>
      <c r="I1523" s="209"/>
      <c r="J1523" s="205"/>
      <c r="K1523" s="205"/>
      <c r="L1523" s="210"/>
      <c r="M1523" s="211"/>
      <c r="N1523" s="212"/>
      <c r="O1523" s="212"/>
      <c r="P1523" s="212"/>
      <c r="Q1523" s="212"/>
      <c r="R1523" s="212"/>
      <c r="S1523" s="212"/>
      <c r="T1523" s="213"/>
      <c r="AT1523" s="214" t="s">
        <v>158</v>
      </c>
      <c r="AU1523" s="214" t="s">
        <v>85</v>
      </c>
      <c r="AV1523" s="14" t="s">
        <v>85</v>
      </c>
      <c r="AW1523" s="14" t="s">
        <v>4</v>
      </c>
      <c r="AX1523" s="14" t="s">
        <v>83</v>
      </c>
      <c r="AY1523" s="214" t="s">
        <v>147</v>
      </c>
    </row>
    <row r="1524" spans="1:65" s="2" customFormat="1" ht="16.5" customHeight="1">
      <c r="A1524" s="36"/>
      <c r="B1524" s="37"/>
      <c r="C1524" s="175" t="s">
        <v>1749</v>
      </c>
      <c r="D1524" s="175" t="s">
        <v>149</v>
      </c>
      <c r="E1524" s="176" t="s">
        <v>1750</v>
      </c>
      <c r="F1524" s="177" t="s">
        <v>1751</v>
      </c>
      <c r="G1524" s="178" t="s">
        <v>346</v>
      </c>
      <c r="H1524" s="179">
        <v>2.8</v>
      </c>
      <c r="I1524" s="180"/>
      <c r="J1524" s="181">
        <f>ROUND(I1524*H1524,2)</f>
        <v>0</v>
      </c>
      <c r="K1524" s="177" t="s">
        <v>153</v>
      </c>
      <c r="L1524" s="41"/>
      <c r="M1524" s="182" t="s">
        <v>21</v>
      </c>
      <c r="N1524" s="183" t="s">
        <v>46</v>
      </c>
      <c r="O1524" s="66"/>
      <c r="P1524" s="184">
        <f>O1524*H1524</f>
        <v>0</v>
      </c>
      <c r="Q1524" s="184">
        <v>0</v>
      </c>
      <c r="R1524" s="184">
        <f>Q1524*H1524</f>
        <v>0</v>
      </c>
      <c r="S1524" s="184">
        <v>0</v>
      </c>
      <c r="T1524" s="185">
        <f>S1524*H1524</f>
        <v>0</v>
      </c>
      <c r="U1524" s="36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R1524" s="186" t="s">
        <v>272</v>
      </c>
      <c r="AT1524" s="186" t="s">
        <v>149</v>
      </c>
      <c r="AU1524" s="186" t="s">
        <v>85</v>
      </c>
      <c r="AY1524" s="19" t="s">
        <v>147</v>
      </c>
      <c r="BE1524" s="187">
        <f>IF(N1524="základní",J1524,0)</f>
        <v>0</v>
      </c>
      <c r="BF1524" s="187">
        <f>IF(N1524="snížená",J1524,0)</f>
        <v>0</v>
      </c>
      <c r="BG1524" s="187">
        <f>IF(N1524="zákl. přenesená",J1524,0)</f>
        <v>0</v>
      </c>
      <c r="BH1524" s="187">
        <f>IF(N1524="sníž. přenesená",J1524,0)</f>
        <v>0</v>
      </c>
      <c r="BI1524" s="187">
        <f>IF(N1524="nulová",J1524,0)</f>
        <v>0</v>
      </c>
      <c r="BJ1524" s="19" t="s">
        <v>83</v>
      </c>
      <c r="BK1524" s="187">
        <f>ROUND(I1524*H1524,2)</f>
        <v>0</v>
      </c>
      <c r="BL1524" s="19" t="s">
        <v>272</v>
      </c>
      <c r="BM1524" s="186" t="s">
        <v>1752</v>
      </c>
    </row>
    <row r="1525" spans="1:47" s="2" customFormat="1" ht="11.25">
      <c r="A1525" s="36"/>
      <c r="B1525" s="37"/>
      <c r="C1525" s="38"/>
      <c r="D1525" s="188" t="s">
        <v>156</v>
      </c>
      <c r="E1525" s="38"/>
      <c r="F1525" s="189" t="s">
        <v>1753</v>
      </c>
      <c r="G1525" s="38"/>
      <c r="H1525" s="38"/>
      <c r="I1525" s="190"/>
      <c r="J1525" s="38"/>
      <c r="K1525" s="38"/>
      <c r="L1525" s="41"/>
      <c r="M1525" s="191"/>
      <c r="N1525" s="192"/>
      <c r="O1525" s="66"/>
      <c r="P1525" s="66"/>
      <c r="Q1525" s="66"/>
      <c r="R1525" s="66"/>
      <c r="S1525" s="66"/>
      <c r="T1525" s="67"/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T1525" s="19" t="s">
        <v>156</v>
      </c>
      <c r="AU1525" s="19" t="s">
        <v>85</v>
      </c>
    </row>
    <row r="1526" spans="2:51" s="13" customFormat="1" ht="11.25">
      <c r="B1526" s="193"/>
      <c r="C1526" s="194"/>
      <c r="D1526" s="195" t="s">
        <v>158</v>
      </c>
      <c r="E1526" s="196" t="s">
        <v>21</v>
      </c>
      <c r="F1526" s="197" t="s">
        <v>582</v>
      </c>
      <c r="G1526" s="194"/>
      <c r="H1526" s="196" t="s">
        <v>21</v>
      </c>
      <c r="I1526" s="198"/>
      <c r="J1526" s="194"/>
      <c r="K1526" s="194"/>
      <c r="L1526" s="199"/>
      <c r="M1526" s="200"/>
      <c r="N1526" s="201"/>
      <c r="O1526" s="201"/>
      <c r="P1526" s="201"/>
      <c r="Q1526" s="201"/>
      <c r="R1526" s="201"/>
      <c r="S1526" s="201"/>
      <c r="T1526" s="202"/>
      <c r="AT1526" s="203" t="s">
        <v>158</v>
      </c>
      <c r="AU1526" s="203" t="s">
        <v>85</v>
      </c>
      <c r="AV1526" s="13" t="s">
        <v>83</v>
      </c>
      <c r="AW1526" s="13" t="s">
        <v>36</v>
      </c>
      <c r="AX1526" s="13" t="s">
        <v>75</v>
      </c>
      <c r="AY1526" s="203" t="s">
        <v>147</v>
      </c>
    </row>
    <row r="1527" spans="2:51" s="13" customFormat="1" ht="11.25">
      <c r="B1527" s="193"/>
      <c r="C1527" s="194"/>
      <c r="D1527" s="195" t="s">
        <v>158</v>
      </c>
      <c r="E1527" s="196" t="s">
        <v>21</v>
      </c>
      <c r="F1527" s="197" t="s">
        <v>1754</v>
      </c>
      <c r="G1527" s="194"/>
      <c r="H1527" s="196" t="s">
        <v>21</v>
      </c>
      <c r="I1527" s="198"/>
      <c r="J1527" s="194"/>
      <c r="K1527" s="194"/>
      <c r="L1527" s="199"/>
      <c r="M1527" s="200"/>
      <c r="N1527" s="201"/>
      <c r="O1527" s="201"/>
      <c r="P1527" s="201"/>
      <c r="Q1527" s="201"/>
      <c r="R1527" s="201"/>
      <c r="S1527" s="201"/>
      <c r="T1527" s="202"/>
      <c r="AT1527" s="203" t="s">
        <v>158</v>
      </c>
      <c r="AU1527" s="203" t="s">
        <v>85</v>
      </c>
      <c r="AV1527" s="13" t="s">
        <v>83</v>
      </c>
      <c r="AW1527" s="13" t="s">
        <v>36</v>
      </c>
      <c r="AX1527" s="13" t="s">
        <v>75</v>
      </c>
      <c r="AY1527" s="203" t="s">
        <v>147</v>
      </c>
    </row>
    <row r="1528" spans="2:51" s="14" customFormat="1" ht="11.25">
      <c r="B1528" s="204"/>
      <c r="C1528" s="205"/>
      <c r="D1528" s="195" t="s">
        <v>158</v>
      </c>
      <c r="E1528" s="206" t="s">
        <v>21</v>
      </c>
      <c r="F1528" s="207" t="s">
        <v>1755</v>
      </c>
      <c r="G1528" s="205"/>
      <c r="H1528" s="208">
        <v>2.8</v>
      </c>
      <c r="I1528" s="209"/>
      <c r="J1528" s="205"/>
      <c r="K1528" s="205"/>
      <c r="L1528" s="210"/>
      <c r="M1528" s="211"/>
      <c r="N1528" s="212"/>
      <c r="O1528" s="212"/>
      <c r="P1528" s="212"/>
      <c r="Q1528" s="212"/>
      <c r="R1528" s="212"/>
      <c r="S1528" s="212"/>
      <c r="T1528" s="213"/>
      <c r="AT1528" s="214" t="s">
        <v>158</v>
      </c>
      <c r="AU1528" s="214" t="s">
        <v>85</v>
      </c>
      <c r="AV1528" s="14" t="s">
        <v>85</v>
      </c>
      <c r="AW1528" s="14" t="s">
        <v>36</v>
      </c>
      <c r="AX1528" s="14" t="s">
        <v>75</v>
      </c>
      <c r="AY1528" s="214" t="s">
        <v>147</v>
      </c>
    </row>
    <row r="1529" spans="2:51" s="15" customFormat="1" ht="11.25">
      <c r="B1529" s="215"/>
      <c r="C1529" s="216"/>
      <c r="D1529" s="195" t="s">
        <v>158</v>
      </c>
      <c r="E1529" s="217" t="s">
        <v>21</v>
      </c>
      <c r="F1529" s="218" t="s">
        <v>161</v>
      </c>
      <c r="G1529" s="216"/>
      <c r="H1529" s="219">
        <v>2.8</v>
      </c>
      <c r="I1529" s="220"/>
      <c r="J1529" s="216"/>
      <c r="K1529" s="216"/>
      <c r="L1529" s="221"/>
      <c r="M1529" s="222"/>
      <c r="N1529" s="223"/>
      <c r="O1529" s="223"/>
      <c r="P1529" s="223"/>
      <c r="Q1529" s="223"/>
      <c r="R1529" s="223"/>
      <c r="S1529" s="223"/>
      <c r="T1529" s="224"/>
      <c r="AT1529" s="225" t="s">
        <v>158</v>
      </c>
      <c r="AU1529" s="225" t="s">
        <v>85</v>
      </c>
      <c r="AV1529" s="15" t="s">
        <v>154</v>
      </c>
      <c r="AW1529" s="15" t="s">
        <v>36</v>
      </c>
      <c r="AX1529" s="15" t="s">
        <v>83</v>
      </c>
      <c r="AY1529" s="225" t="s">
        <v>147</v>
      </c>
    </row>
    <row r="1530" spans="1:65" s="2" customFormat="1" ht="16.5" customHeight="1">
      <c r="A1530" s="36"/>
      <c r="B1530" s="37"/>
      <c r="C1530" s="237" t="s">
        <v>1756</v>
      </c>
      <c r="D1530" s="237" t="s">
        <v>219</v>
      </c>
      <c r="E1530" s="238" t="s">
        <v>1757</v>
      </c>
      <c r="F1530" s="239" t="s">
        <v>1758</v>
      </c>
      <c r="G1530" s="240" t="s">
        <v>346</v>
      </c>
      <c r="H1530" s="241">
        <v>2.856</v>
      </c>
      <c r="I1530" s="242"/>
      <c r="J1530" s="243">
        <f>ROUND(I1530*H1530,2)</f>
        <v>0</v>
      </c>
      <c r="K1530" s="239" t="s">
        <v>153</v>
      </c>
      <c r="L1530" s="244"/>
      <c r="M1530" s="245" t="s">
        <v>21</v>
      </c>
      <c r="N1530" s="246" t="s">
        <v>46</v>
      </c>
      <c r="O1530" s="66"/>
      <c r="P1530" s="184">
        <f>O1530*H1530</f>
        <v>0</v>
      </c>
      <c r="Q1530" s="184">
        <v>0.00017</v>
      </c>
      <c r="R1530" s="184">
        <f>Q1530*H1530</f>
        <v>0.00048552</v>
      </c>
      <c r="S1530" s="184">
        <v>0</v>
      </c>
      <c r="T1530" s="185">
        <f>S1530*H1530</f>
        <v>0</v>
      </c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R1530" s="186" t="s">
        <v>384</v>
      </c>
      <c r="AT1530" s="186" t="s">
        <v>219</v>
      </c>
      <c r="AU1530" s="186" t="s">
        <v>85</v>
      </c>
      <c r="AY1530" s="19" t="s">
        <v>147</v>
      </c>
      <c r="BE1530" s="187">
        <f>IF(N1530="základní",J1530,0)</f>
        <v>0</v>
      </c>
      <c r="BF1530" s="187">
        <f>IF(N1530="snížená",J1530,0)</f>
        <v>0</v>
      </c>
      <c r="BG1530" s="187">
        <f>IF(N1530="zákl. přenesená",J1530,0)</f>
        <v>0</v>
      </c>
      <c r="BH1530" s="187">
        <f>IF(N1530="sníž. přenesená",J1530,0)</f>
        <v>0</v>
      </c>
      <c r="BI1530" s="187">
        <f>IF(N1530="nulová",J1530,0)</f>
        <v>0</v>
      </c>
      <c r="BJ1530" s="19" t="s">
        <v>83</v>
      </c>
      <c r="BK1530" s="187">
        <f>ROUND(I1530*H1530,2)</f>
        <v>0</v>
      </c>
      <c r="BL1530" s="19" t="s">
        <v>272</v>
      </c>
      <c r="BM1530" s="186" t="s">
        <v>1759</v>
      </c>
    </row>
    <row r="1531" spans="2:51" s="14" customFormat="1" ht="11.25">
      <c r="B1531" s="204"/>
      <c r="C1531" s="205"/>
      <c r="D1531" s="195" t="s">
        <v>158</v>
      </c>
      <c r="E1531" s="205"/>
      <c r="F1531" s="207" t="s">
        <v>1760</v>
      </c>
      <c r="G1531" s="205"/>
      <c r="H1531" s="208">
        <v>2.856</v>
      </c>
      <c r="I1531" s="209"/>
      <c r="J1531" s="205"/>
      <c r="K1531" s="205"/>
      <c r="L1531" s="210"/>
      <c r="M1531" s="211"/>
      <c r="N1531" s="212"/>
      <c r="O1531" s="212"/>
      <c r="P1531" s="212"/>
      <c r="Q1531" s="212"/>
      <c r="R1531" s="212"/>
      <c r="S1531" s="212"/>
      <c r="T1531" s="213"/>
      <c r="AT1531" s="214" t="s">
        <v>158</v>
      </c>
      <c r="AU1531" s="214" t="s">
        <v>85</v>
      </c>
      <c r="AV1531" s="14" t="s">
        <v>85</v>
      </c>
      <c r="AW1531" s="14" t="s">
        <v>4</v>
      </c>
      <c r="AX1531" s="14" t="s">
        <v>83</v>
      </c>
      <c r="AY1531" s="214" t="s">
        <v>147</v>
      </c>
    </row>
    <row r="1532" spans="1:65" s="2" customFormat="1" ht="16.5" customHeight="1">
      <c r="A1532" s="36"/>
      <c r="B1532" s="37"/>
      <c r="C1532" s="175" t="s">
        <v>1761</v>
      </c>
      <c r="D1532" s="175" t="s">
        <v>149</v>
      </c>
      <c r="E1532" s="176" t="s">
        <v>1762</v>
      </c>
      <c r="F1532" s="177" t="s">
        <v>1763</v>
      </c>
      <c r="G1532" s="178" t="s">
        <v>346</v>
      </c>
      <c r="H1532" s="179">
        <v>117.2</v>
      </c>
      <c r="I1532" s="180"/>
      <c r="J1532" s="181">
        <f>ROUND(I1532*H1532,2)</f>
        <v>0</v>
      </c>
      <c r="K1532" s="177" t="s">
        <v>153</v>
      </c>
      <c r="L1532" s="41"/>
      <c r="M1532" s="182" t="s">
        <v>21</v>
      </c>
      <c r="N1532" s="183" t="s">
        <v>46</v>
      </c>
      <c r="O1532" s="66"/>
      <c r="P1532" s="184">
        <f>O1532*H1532</f>
        <v>0</v>
      </c>
      <c r="Q1532" s="184">
        <v>3E-05</v>
      </c>
      <c r="R1532" s="184">
        <f>Q1532*H1532</f>
        <v>0.003516</v>
      </c>
      <c r="S1532" s="184">
        <v>0</v>
      </c>
      <c r="T1532" s="185">
        <f>S1532*H1532</f>
        <v>0</v>
      </c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R1532" s="186" t="s">
        <v>272</v>
      </c>
      <c r="AT1532" s="186" t="s">
        <v>149</v>
      </c>
      <c r="AU1532" s="186" t="s">
        <v>85</v>
      </c>
      <c r="AY1532" s="19" t="s">
        <v>147</v>
      </c>
      <c r="BE1532" s="187">
        <f>IF(N1532="základní",J1532,0)</f>
        <v>0</v>
      </c>
      <c r="BF1532" s="187">
        <f>IF(N1532="snížená",J1532,0)</f>
        <v>0</v>
      </c>
      <c r="BG1532" s="187">
        <f>IF(N1532="zákl. přenesená",J1532,0)</f>
        <v>0</v>
      </c>
      <c r="BH1532" s="187">
        <f>IF(N1532="sníž. přenesená",J1532,0)</f>
        <v>0</v>
      </c>
      <c r="BI1532" s="187">
        <f>IF(N1532="nulová",J1532,0)</f>
        <v>0</v>
      </c>
      <c r="BJ1532" s="19" t="s">
        <v>83</v>
      </c>
      <c r="BK1532" s="187">
        <f>ROUND(I1532*H1532,2)</f>
        <v>0</v>
      </c>
      <c r="BL1532" s="19" t="s">
        <v>272</v>
      </c>
      <c r="BM1532" s="186" t="s">
        <v>1764</v>
      </c>
    </row>
    <row r="1533" spans="1:47" s="2" customFormat="1" ht="11.25">
      <c r="A1533" s="36"/>
      <c r="B1533" s="37"/>
      <c r="C1533" s="38"/>
      <c r="D1533" s="188" t="s">
        <v>156</v>
      </c>
      <c r="E1533" s="38"/>
      <c r="F1533" s="189" t="s">
        <v>1765</v>
      </c>
      <c r="G1533" s="38"/>
      <c r="H1533" s="38"/>
      <c r="I1533" s="190"/>
      <c r="J1533" s="38"/>
      <c r="K1533" s="38"/>
      <c r="L1533" s="41"/>
      <c r="M1533" s="191"/>
      <c r="N1533" s="192"/>
      <c r="O1533" s="66"/>
      <c r="P1533" s="66"/>
      <c r="Q1533" s="66"/>
      <c r="R1533" s="66"/>
      <c r="S1533" s="66"/>
      <c r="T1533" s="67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T1533" s="19" t="s">
        <v>156</v>
      </c>
      <c r="AU1533" s="19" t="s">
        <v>85</v>
      </c>
    </row>
    <row r="1534" spans="2:51" s="13" customFormat="1" ht="11.25">
      <c r="B1534" s="193"/>
      <c r="C1534" s="194"/>
      <c r="D1534" s="195" t="s">
        <v>158</v>
      </c>
      <c r="E1534" s="196" t="s">
        <v>21</v>
      </c>
      <c r="F1534" s="197" t="s">
        <v>582</v>
      </c>
      <c r="G1534" s="194"/>
      <c r="H1534" s="196" t="s">
        <v>21</v>
      </c>
      <c r="I1534" s="198"/>
      <c r="J1534" s="194"/>
      <c r="K1534" s="194"/>
      <c r="L1534" s="199"/>
      <c r="M1534" s="200"/>
      <c r="N1534" s="201"/>
      <c r="O1534" s="201"/>
      <c r="P1534" s="201"/>
      <c r="Q1534" s="201"/>
      <c r="R1534" s="201"/>
      <c r="S1534" s="201"/>
      <c r="T1534" s="202"/>
      <c r="AT1534" s="203" t="s">
        <v>158</v>
      </c>
      <c r="AU1534" s="203" t="s">
        <v>85</v>
      </c>
      <c r="AV1534" s="13" t="s">
        <v>83</v>
      </c>
      <c r="AW1534" s="13" t="s">
        <v>36</v>
      </c>
      <c r="AX1534" s="13" t="s">
        <v>75</v>
      </c>
      <c r="AY1534" s="203" t="s">
        <v>147</v>
      </c>
    </row>
    <row r="1535" spans="2:51" s="13" customFormat="1" ht="11.25">
      <c r="B1535" s="193"/>
      <c r="C1535" s="194"/>
      <c r="D1535" s="195" t="s">
        <v>158</v>
      </c>
      <c r="E1535" s="196" t="s">
        <v>21</v>
      </c>
      <c r="F1535" s="197" t="s">
        <v>866</v>
      </c>
      <c r="G1535" s="194"/>
      <c r="H1535" s="196" t="s">
        <v>21</v>
      </c>
      <c r="I1535" s="198"/>
      <c r="J1535" s="194"/>
      <c r="K1535" s="194"/>
      <c r="L1535" s="199"/>
      <c r="M1535" s="200"/>
      <c r="N1535" s="201"/>
      <c r="O1535" s="201"/>
      <c r="P1535" s="201"/>
      <c r="Q1535" s="201"/>
      <c r="R1535" s="201"/>
      <c r="S1535" s="201"/>
      <c r="T1535" s="202"/>
      <c r="AT1535" s="203" t="s">
        <v>158</v>
      </c>
      <c r="AU1535" s="203" t="s">
        <v>85</v>
      </c>
      <c r="AV1535" s="13" t="s">
        <v>83</v>
      </c>
      <c r="AW1535" s="13" t="s">
        <v>36</v>
      </c>
      <c r="AX1535" s="13" t="s">
        <v>75</v>
      </c>
      <c r="AY1535" s="203" t="s">
        <v>147</v>
      </c>
    </row>
    <row r="1536" spans="2:51" s="14" customFormat="1" ht="11.25">
      <c r="B1536" s="204"/>
      <c r="C1536" s="205"/>
      <c r="D1536" s="195" t="s">
        <v>158</v>
      </c>
      <c r="E1536" s="206" t="s">
        <v>21</v>
      </c>
      <c r="F1536" s="207" t="s">
        <v>1740</v>
      </c>
      <c r="G1536" s="205"/>
      <c r="H1536" s="208">
        <v>40.26</v>
      </c>
      <c r="I1536" s="209"/>
      <c r="J1536" s="205"/>
      <c r="K1536" s="205"/>
      <c r="L1536" s="210"/>
      <c r="M1536" s="211"/>
      <c r="N1536" s="212"/>
      <c r="O1536" s="212"/>
      <c r="P1536" s="212"/>
      <c r="Q1536" s="212"/>
      <c r="R1536" s="212"/>
      <c r="S1536" s="212"/>
      <c r="T1536" s="213"/>
      <c r="AT1536" s="214" t="s">
        <v>158</v>
      </c>
      <c r="AU1536" s="214" t="s">
        <v>85</v>
      </c>
      <c r="AV1536" s="14" t="s">
        <v>85</v>
      </c>
      <c r="AW1536" s="14" t="s">
        <v>36</v>
      </c>
      <c r="AX1536" s="14" t="s">
        <v>75</v>
      </c>
      <c r="AY1536" s="214" t="s">
        <v>147</v>
      </c>
    </row>
    <row r="1537" spans="2:51" s="16" customFormat="1" ht="11.25">
      <c r="B1537" s="226"/>
      <c r="C1537" s="227"/>
      <c r="D1537" s="195" t="s">
        <v>158</v>
      </c>
      <c r="E1537" s="228" t="s">
        <v>21</v>
      </c>
      <c r="F1537" s="229" t="s">
        <v>196</v>
      </c>
      <c r="G1537" s="227"/>
      <c r="H1537" s="230">
        <v>40.26</v>
      </c>
      <c r="I1537" s="231"/>
      <c r="J1537" s="227"/>
      <c r="K1537" s="227"/>
      <c r="L1537" s="232"/>
      <c r="M1537" s="233"/>
      <c r="N1537" s="234"/>
      <c r="O1537" s="234"/>
      <c r="P1537" s="234"/>
      <c r="Q1537" s="234"/>
      <c r="R1537" s="234"/>
      <c r="S1537" s="234"/>
      <c r="T1537" s="235"/>
      <c r="AT1537" s="236" t="s">
        <v>158</v>
      </c>
      <c r="AU1537" s="236" t="s">
        <v>85</v>
      </c>
      <c r="AV1537" s="16" t="s">
        <v>170</v>
      </c>
      <c r="AW1537" s="16" t="s">
        <v>36</v>
      </c>
      <c r="AX1537" s="16" t="s">
        <v>75</v>
      </c>
      <c r="AY1537" s="236" t="s">
        <v>147</v>
      </c>
    </row>
    <row r="1538" spans="2:51" s="13" customFormat="1" ht="11.25">
      <c r="B1538" s="193"/>
      <c r="C1538" s="194"/>
      <c r="D1538" s="195" t="s">
        <v>158</v>
      </c>
      <c r="E1538" s="196" t="s">
        <v>21</v>
      </c>
      <c r="F1538" s="197" t="s">
        <v>875</v>
      </c>
      <c r="G1538" s="194"/>
      <c r="H1538" s="196" t="s">
        <v>21</v>
      </c>
      <c r="I1538" s="198"/>
      <c r="J1538" s="194"/>
      <c r="K1538" s="194"/>
      <c r="L1538" s="199"/>
      <c r="M1538" s="200"/>
      <c r="N1538" s="201"/>
      <c r="O1538" s="201"/>
      <c r="P1538" s="201"/>
      <c r="Q1538" s="201"/>
      <c r="R1538" s="201"/>
      <c r="S1538" s="201"/>
      <c r="T1538" s="202"/>
      <c r="AT1538" s="203" t="s">
        <v>158</v>
      </c>
      <c r="AU1538" s="203" t="s">
        <v>85</v>
      </c>
      <c r="AV1538" s="13" t="s">
        <v>83</v>
      </c>
      <c r="AW1538" s="13" t="s">
        <v>36</v>
      </c>
      <c r="AX1538" s="13" t="s">
        <v>75</v>
      </c>
      <c r="AY1538" s="203" t="s">
        <v>147</v>
      </c>
    </row>
    <row r="1539" spans="2:51" s="14" customFormat="1" ht="11.25">
      <c r="B1539" s="204"/>
      <c r="C1539" s="205"/>
      <c r="D1539" s="195" t="s">
        <v>158</v>
      </c>
      <c r="E1539" s="206" t="s">
        <v>21</v>
      </c>
      <c r="F1539" s="207" t="s">
        <v>1742</v>
      </c>
      <c r="G1539" s="205"/>
      <c r="H1539" s="208">
        <v>42.8</v>
      </c>
      <c r="I1539" s="209"/>
      <c r="J1539" s="205"/>
      <c r="K1539" s="205"/>
      <c r="L1539" s="210"/>
      <c r="M1539" s="211"/>
      <c r="N1539" s="212"/>
      <c r="O1539" s="212"/>
      <c r="P1539" s="212"/>
      <c r="Q1539" s="212"/>
      <c r="R1539" s="212"/>
      <c r="S1539" s="212"/>
      <c r="T1539" s="213"/>
      <c r="AT1539" s="214" t="s">
        <v>158</v>
      </c>
      <c r="AU1539" s="214" t="s">
        <v>85</v>
      </c>
      <c r="AV1539" s="14" t="s">
        <v>85</v>
      </c>
      <c r="AW1539" s="14" t="s">
        <v>36</v>
      </c>
      <c r="AX1539" s="14" t="s">
        <v>75</v>
      </c>
      <c r="AY1539" s="214" t="s">
        <v>147</v>
      </c>
    </row>
    <row r="1540" spans="2:51" s="16" customFormat="1" ht="11.25">
      <c r="B1540" s="226"/>
      <c r="C1540" s="227"/>
      <c r="D1540" s="195" t="s">
        <v>158</v>
      </c>
      <c r="E1540" s="228" t="s">
        <v>21</v>
      </c>
      <c r="F1540" s="229" t="s">
        <v>196</v>
      </c>
      <c r="G1540" s="227"/>
      <c r="H1540" s="230">
        <v>42.8</v>
      </c>
      <c r="I1540" s="231"/>
      <c r="J1540" s="227"/>
      <c r="K1540" s="227"/>
      <c r="L1540" s="232"/>
      <c r="M1540" s="233"/>
      <c r="N1540" s="234"/>
      <c r="O1540" s="234"/>
      <c r="P1540" s="234"/>
      <c r="Q1540" s="234"/>
      <c r="R1540" s="234"/>
      <c r="S1540" s="234"/>
      <c r="T1540" s="235"/>
      <c r="AT1540" s="236" t="s">
        <v>158</v>
      </c>
      <c r="AU1540" s="236" t="s">
        <v>85</v>
      </c>
      <c r="AV1540" s="16" t="s">
        <v>170</v>
      </c>
      <c r="AW1540" s="16" t="s">
        <v>36</v>
      </c>
      <c r="AX1540" s="16" t="s">
        <v>75</v>
      </c>
      <c r="AY1540" s="236" t="s">
        <v>147</v>
      </c>
    </row>
    <row r="1541" spans="2:51" s="13" customFormat="1" ht="11.25">
      <c r="B1541" s="193"/>
      <c r="C1541" s="194"/>
      <c r="D1541" s="195" t="s">
        <v>158</v>
      </c>
      <c r="E1541" s="196" t="s">
        <v>21</v>
      </c>
      <c r="F1541" s="197" t="s">
        <v>1413</v>
      </c>
      <c r="G1541" s="194"/>
      <c r="H1541" s="196" t="s">
        <v>21</v>
      </c>
      <c r="I1541" s="198"/>
      <c r="J1541" s="194"/>
      <c r="K1541" s="194"/>
      <c r="L1541" s="199"/>
      <c r="M1541" s="200"/>
      <c r="N1541" s="201"/>
      <c r="O1541" s="201"/>
      <c r="P1541" s="201"/>
      <c r="Q1541" s="201"/>
      <c r="R1541" s="201"/>
      <c r="S1541" s="201"/>
      <c r="T1541" s="202"/>
      <c r="AT1541" s="203" t="s">
        <v>158</v>
      </c>
      <c r="AU1541" s="203" t="s">
        <v>85</v>
      </c>
      <c r="AV1541" s="13" t="s">
        <v>83</v>
      </c>
      <c r="AW1541" s="13" t="s">
        <v>36</v>
      </c>
      <c r="AX1541" s="13" t="s">
        <v>75</v>
      </c>
      <c r="AY1541" s="203" t="s">
        <v>147</v>
      </c>
    </row>
    <row r="1542" spans="2:51" s="14" customFormat="1" ht="11.25">
      <c r="B1542" s="204"/>
      <c r="C1542" s="205"/>
      <c r="D1542" s="195" t="s">
        <v>158</v>
      </c>
      <c r="E1542" s="206" t="s">
        <v>21</v>
      </c>
      <c r="F1542" s="207" t="s">
        <v>1637</v>
      </c>
      <c r="G1542" s="205"/>
      <c r="H1542" s="208">
        <v>34.14</v>
      </c>
      <c r="I1542" s="209"/>
      <c r="J1542" s="205"/>
      <c r="K1542" s="205"/>
      <c r="L1542" s="210"/>
      <c r="M1542" s="211"/>
      <c r="N1542" s="212"/>
      <c r="O1542" s="212"/>
      <c r="P1542" s="212"/>
      <c r="Q1542" s="212"/>
      <c r="R1542" s="212"/>
      <c r="S1542" s="212"/>
      <c r="T1542" s="213"/>
      <c r="AT1542" s="214" t="s">
        <v>158</v>
      </c>
      <c r="AU1542" s="214" t="s">
        <v>85</v>
      </c>
      <c r="AV1542" s="14" t="s">
        <v>85</v>
      </c>
      <c r="AW1542" s="14" t="s">
        <v>36</v>
      </c>
      <c r="AX1542" s="14" t="s">
        <v>75</v>
      </c>
      <c r="AY1542" s="214" t="s">
        <v>147</v>
      </c>
    </row>
    <row r="1543" spans="2:51" s="16" customFormat="1" ht="11.25">
      <c r="B1543" s="226"/>
      <c r="C1543" s="227"/>
      <c r="D1543" s="195" t="s">
        <v>158</v>
      </c>
      <c r="E1543" s="228" t="s">
        <v>21</v>
      </c>
      <c r="F1543" s="229" t="s">
        <v>196</v>
      </c>
      <c r="G1543" s="227"/>
      <c r="H1543" s="230">
        <v>34.14</v>
      </c>
      <c r="I1543" s="231"/>
      <c r="J1543" s="227"/>
      <c r="K1543" s="227"/>
      <c r="L1543" s="232"/>
      <c r="M1543" s="233"/>
      <c r="N1543" s="234"/>
      <c r="O1543" s="234"/>
      <c r="P1543" s="234"/>
      <c r="Q1543" s="234"/>
      <c r="R1543" s="234"/>
      <c r="S1543" s="234"/>
      <c r="T1543" s="235"/>
      <c r="AT1543" s="236" t="s">
        <v>158</v>
      </c>
      <c r="AU1543" s="236" t="s">
        <v>85</v>
      </c>
      <c r="AV1543" s="16" t="s">
        <v>170</v>
      </c>
      <c r="AW1543" s="16" t="s">
        <v>36</v>
      </c>
      <c r="AX1543" s="16" t="s">
        <v>75</v>
      </c>
      <c r="AY1543" s="236" t="s">
        <v>147</v>
      </c>
    </row>
    <row r="1544" spans="2:51" s="15" customFormat="1" ht="11.25">
      <c r="B1544" s="215"/>
      <c r="C1544" s="216"/>
      <c r="D1544" s="195" t="s">
        <v>158</v>
      </c>
      <c r="E1544" s="217" t="s">
        <v>21</v>
      </c>
      <c r="F1544" s="218" t="s">
        <v>161</v>
      </c>
      <c r="G1544" s="216"/>
      <c r="H1544" s="219">
        <v>117.2</v>
      </c>
      <c r="I1544" s="220"/>
      <c r="J1544" s="216"/>
      <c r="K1544" s="216"/>
      <c r="L1544" s="221"/>
      <c r="M1544" s="222"/>
      <c r="N1544" s="223"/>
      <c r="O1544" s="223"/>
      <c r="P1544" s="223"/>
      <c r="Q1544" s="223"/>
      <c r="R1544" s="223"/>
      <c r="S1544" s="223"/>
      <c r="T1544" s="224"/>
      <c r="AT1544" s="225" t="s">
        <v>158</v>
      </c>
      <c r="AU1544" s="225" t="s">
        <v>85</v>
      </c>
      <c r="AV1544" s="15" t="s">
        <v>154</v>
      </c>
      <c r="AW1544" s="15" t="s">
        <v>36</v>
      </c>
      <c r="AX1544" s="15" t="s">
        <v>83</v>
      </c>
      <c r="AY1544" s="225" t="s">
        <v>147</v>
      </c>
    </row>
    <row r="1545" spans="1:65" s="2" customFormat="1" ht="16.5" customHeight="1">
      <c r="A1545" s="36"/>
      <c r="B1545" s="37"/>
      <c r="C1545" s="175" t="s">
        <v>1766</v>
      </c>
      <c r="D1545" s="175" t="s">
        <v>149</v>
      </c>
      <c r="E1545" s="176" t="s">
        <v>1767</v>
      </c>
      <c r="F1545" s="177" t="s">
        <v>1768</v>
      </c>
      <c r="G1545" s="178" t="s">
        <v>152</v>
      </c>
      <c r="H1545" s="179">
        <v>222.176</v>
      </c>
      <c r="I1545" s="180"/>
      <c r="J1545" s="181">
        <f>ROUND(I1545*H1545,2)</f>
        <v>0</v>
      </c>
      <c r="K1545" s="177" t="s">
        <v>153</v>
      </c>
      <c r="L1545" s="41"/>
      <c r="M1545" s="182" t="s">
        <v>21</v>
      </c>
      <c r="N1545" s="183" t="s">
        <v>46</v>
      </c>
      <c r="O1545" s="66"/>
      <c r="P1545" s="184">
        <f>O1545*H1545</f>
        <v>0</v>
      </c>
      <c r="Q1545" s="184">
        <v>0</v>
      </c>
      <c r="R1545" s="184">
        <f>Q1545*H1545</f>
        <v>0</v>
      </c>
      <c r="S1545" s="184">
        <v>0</v>
      </c>
      <c r="T1545" s="185">
        <f>S1545*H1545</f>
        <v>0</v>
      </c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R1545" s="186" t="s">
        <v>272</v>
      </c>
      <c r="AT1545" s="186" t="s">
        <v>149</v>
      </c>
      <c r="AU1545" s="186" t="s">
        <v>85</v>
      </c>
      <c r="AY1545" s="19" t="s">
        <v>147</v>
      </c>
      <c r="BE1545" s="187">
        <f>IF(N1545="základní",J1545,0)</f>
        <v>0</v>
      </c>
      <c r="BF1545" s="187">
        <f>IF(N1545="snížená",J1545,0)</f>
        <v>0</v>
      </c>
      <c r="BG1545" s="187">
        <f>IF(N1545="zákl. přenesená",J1545,0)</f>
        <v>0</v>
      </c>
      <c r="BH1545" s="187">
        <f>IF(N1545="sníž. přenesená",J1545,0)</f>
        <v>0</v>
      </c>
      <c r="BI1545" s="187">
        <f>IF(N1545="nulová",J1545,0)</f>
        <v>0</v>
      </c>
      <c r="BJ1545" s="19" t="s">
        <v>83</v>
      </c>
      <c r="BK1545" s="187">
        <f>ROUND(I1545*H1545,2)</f>
        <v>0</v>
      </c>
      <c r="BL1545" s="19" t="s">
        <v>272</v>
      </c>
      <c r="BM1545" s="186" t="s">
        <v>1769</v>
      </c>
    </row>
    <row r="1546" spans="1:47" s="2" customFormat="1" ht="11.25">
      <c r="A1546" s="36"/>
      <c r="B1546" s="37"/>
      <c r="C1546" s="38"/>
      <c r="D1546" s="188" t="s">
        <v>156</v>
      </c>
      <c r="E1546" s="38"/>
      <c r="F1546" s="189" t="s">
        <v>1770</v>
      </c>
      <c r="G1546" s="38"/>
      <c r="H1546" s="38"/>
      <c r="I1546" s="190"/>
      <c r="J1546" s="38"/>
      <c r="K1546" s="38"/>
      <c r="L1546" s="41"/>
      <c r="M1546" s="191"/>
      <c r="N1546" s="192"/>
      <c r="O1546" s="66"/>
      <c r="P1546" s="66"/>
      <c r="Q1546" s="66"/>
      <c r="R1546" s="66"/>
      <c r="S1546" s="66"/>
      <c r="T1546" s="67"/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T1546" s="19" t="s">
        <v>156</v>
      </c>
      <c r="AU1546" s="19" t="s">
        <v>85</v>
      </c>
    </row>
    <row r="1547" spans="2:51" s="14" customFormat="1" ht="11.25">
      <c r="B1547" s="204"/>
      <c r="C1547" s="205"/>
      <c r="D1547" s="195" t="s">
        <v>158</v>
      </c>
      <c r="E1547" s="206" t="s">
        <v>21</v>
      </c>
      <c r="F1547" s="207" t="s">
        <v>1718</v>
      </c>
      <c r="G1547" s="205"/>
      <c r="H1547" s="208">
        <v>232.89</v>
      </c>
      <c r="I1547" s="209"/>
      <c r="J1547" s="205"/>
      <c r="K1547" s="205"/>
      <c r="L1547" s="210"/>
      <c r="M1547" s="211"/>
      <c r="N1547" s="212"/>
      <c r="O1547" s="212"/>
      <c r="P1547" s="212"/>
      <c r="Q1547" s="212"/>
      <c r="R1547" s="212"/>
      <c r="S1547" s="212"/>
      <c r="T1547" s="213"/>
      <c r="AT1547" s="214" t="s">
        <v>158</v>
      </c>
      <c r="AU1547" s="214" t="s">
        <v>85</v>
      </c>
      <c r="AV1547" s="14" t="s">
        <v>85</v>
      </c>
      <c r="AW1547" s="14" t="s">
        <v>36</v>
      </c>
      <c r="AX1547" s="14" t="s">
        <v>75</v>
      </c>
      <c r="AY1547" s="214" t="s">
        <v>147</v>
      </c>
    </row>
    <row r="1548" spans="2:51" s="14" customFormat="1" ht="11.25">
      <c r="B1548" s="204"/>
      <c r="C1548" s="205"/>
      <c r="D1548" s="195" t="s">
        <v>158</v>
      </c>
      <c r="E1548" s="206" t="s">
        <v>21</v>
      </c>
      <c r="F1548" s="207" t="s">
        <v>1728</v>
      </c>
      <c r="G1548" s="205"/>
      <c r="H1548" s="208">
        <v>-10.714</v>
      </c>
      <c r="I1548" s="209"/>
      <c r="J1548" s="205"/>
      <c r="K1548" s="205"/>
      <c r="L1548" s="210"/>
      <c r="M1548" s="211"/>
      <c r="N1548" s="212"/>
      <c r="O1548" s="212"/>
      <c r="P1548" s="212"/>
      <c r="Q1548" s="212"/>
      <c r="R1548" s="212"/>
      <c r="S1548" s="212"/>
      <c r="T1548" s="213"/>
      <c r="AT1548" s="214" t="s">
        <v>158</v>
      </c>
      <c r="AU1548" s="214" t="s">
        <v>85</v>
      </c>
      <c r="AV1548" s="14" t="s">
        <v>85</v>
      </c>
      <c r="AW1548" s="14" t="s">
        <v>36</v>
      </c>
      <c r="AX1548" s="14" t="s">
        <v>75</v>
      </c>
      <c r="AY1548" s="214" t="s">
        <v>147</v>
      </c>
    </row>
    <row r="1549" spans="2:51" s="15" customFormat="1" ht="11.25">
      <c r="B1549" s="215"/>
      <c r="C1549" s="216"/>
      <c r="D1549" s="195" t="s">
        <v>158</v>
      </c>
      <c r="E1549" s="217" t="s">
        <v>21</v>
      </c>
      <c r="F1549" s="218" t="s">
        <v>161</v>
      </c>
      <c r="G1549" s="216"/>
      <c r="H1549" s="219">
        <v>222.176</v>
      </c>
      <c r="I1549" s="220"/>
      <c r="J1549" s="216"/>
      <c r="K1549" s="216"/>
      <c r="L1549" s="221"/>
      <c r="M1549" s="222"/>
      <c r="N1549" s="223"/>
      <c r="O1549" s="223"/>
      <c r="P1549" s="223"/>
      <c r="Q1549" s="223"/>
      <c r="R1549" s="223"/>
      <c r="S1549" s="223"/>
      <c r="T1549" s="224"/>
      <c r="AT1549" s="225" t="s">
        <v>158</v>
      </c>
      <c r="AU1549" s="225" t="s">
        <v>85</v>
      </c>
      <c r="AV1549" s="15" t="s">
        <v>154</v>
      </c>
      <c r="AW1549" s="15" t="s">
        <v>36</v>
      </c>
      <c r="AX1549" s="15" t="s">
        <v>83</v>
      </c>
      <c r="AY1549" s="225" t="s">
        <v>147</v>
      </c>
    </row>
    <row r="1550" spans="1:65" s="2" customFormat="1" ht="24.2" customHeight="1">
      <c r="A1550" s="36"/>
      <c r="B1550" s="37"/>
      <c r="C1550" s="175" t="s">
        <v>1771</v>
      </c>
      <c r="D1550" s="175" t="s">
        <v>149</v>
      </c>
      <c r="E1550" s="176" t="s">
        <v>1772</v>
      </c>
      <c r="F1550" s="177" t="s">
        <v>1773</v>
      </c>
      <c r="G1550" s="178" t="s">
        <v>222</v>
      </c>
      <c r="H1550" s="179">
        <v>3.159</v>
      </c>
      <c r="I1550" s="180"/>
      <c r="J1550" s="181">
        <f>ROUND(I1550*H1550,2)</f>
        <v>0</v>
      </c>
      <c r="K1550" s="177" t="s">
        <v>153</v>
      </c>
      <c r="L1550" s="41"/>
      <c r="M1550" s="182" t="s">
        <v>21</v>
      </c>
      <c r="N1550" s="183" t="s">
        <v>46</v>
      </c>
      <c r="O1550" s="66"/>
      <c r="P1550" s="184">
        <f>O1550*H1550</f>
        <v>0</v>
      </c>
      <c r="Q1550" s="184">
        <v>0</v>
      </c>
      <c r="R1550" s="184">
        <f>Q1550*H1550</f>
        <v>0</v>
      </c>
      <c r="S1550" s="184">
        <v>0</v>
      </c>
      <c r="T1550" s="185">
        <f>S1550*H1550</f>
        <v>0</v>
      </c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R1550" s="186" t="s">
        <v>272</v>
      </c>
      <c r="AT1550" s="186" t="s">
        <v>149</v>
      </c>
      <c r="AU1550" s="186" t="s">
        <v>85</v>
      </c>
      <c r="AY1550" s="19" t="s">
        <v>147</v>
      </c>
      <c r="BE1550" s="187">
        <f>IF(N1550="základní",J1550,0)</f>
        <v>0</v>
      </c>
      <c r="BF1550" s="187">
        <f>IF(N1550="snížená",J1550,0)</f>
        <v>0</v>
      </c>
      <c r="BG1550" s="187">
        <f>IF(N1550="zákl. přenesená",J1550,0)</f>
        <v>0</v>
      </c>
      <c r="BH1550" s="187">
        <f>IF(N1550="sníž. přenesená",J1550,0)</f>
        <v>0</v>
      </c>
      <c r="BI1550" s="187">
        <f>IF(N1550="nulová",J1550,0)</f>
        <v>0</v>
      </c>
      <c r="BJ1550" s="19" t="s">
        <v>83</v>
      </c>
      <c r="BK1550" s="187">
        <f>ROUND(I1550*H1550,2)</f>
        <v>0</v>
      </c>
      <c r="BL1550" s="19" t="s">
        <v>272</v>
      </c>
      <c r="BM1550" s="186" t="s">
        <v>1774</v>
      </c>
    </row>
    <row r="1551" spans="1:47" s="2" customFormat="1" ht="11.25">
      <c r="A1551" s="36"/>
      <c r="B1551" s="37"/>
      <c r="C1551" s="38"/>
      <c r="D1551" s="188" t="s">
        <v>156</v>
      </c>
      <c r="E1551" s="38"/>
      <c r="F1551" s="189" t="s">
        <v>1775</v>
      </c>
      <c r="G1551" s="38"/>
      <c r="H1551" s="38"/>
      <c r="I1551" s="190"/>
      <c r="J1551" s="38"/>
      <c r="K1551" s="38"/>
      <c r="L1551" s="41"/>
      <c r="M1551" s="191"/>
      <c r="N1551" s="192"/>
      <c r="O1551" s="66"/>
      <c r="P1551" s="66"/>
      <c r="Q1551" s="66"/>
      <c r="R1551" s="66"/>
      <c r="S1551" s="66"/>
      <c r="T1551" s="67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T1551" s="19" t="s">
        <v>156</v>
      </c>
      <c r="AU1551" s="19" t="s">
        <v>85</v>
      </c>
    </row>
    <row r="1552" spans="2:63" s="12" customFormat="1" ht="22.9" customHeight="1">
      <c r="B1552" s="159"/>
      <c r="C1552" s="160"/>
      <c r="D1552" s="161" t="s">
        <v>74</v>
      </c>
      <c r="E1552" s="173" t="s">
        <v>1776</v>
      </c>
      <c r="F1552" s="173" t="s">
        <v>1777</v>
      </c>
      <c r="G1552" s="160"/>
      <c r="H1552" s="160"/>
      <c r="I1552" s="163"/>
      <c r="J1552" s="174">
        <f>BK1552</f>
        <v>0</v>
      </c>
      <c r="K1552" s="160"/>
      <c r="L1552" s="165"/>
      <c r="M1552" s="166"/>
      <c r="N1552" s="167"/>
      <c r="O1552" s="167"/>
      <c r="P1552" s="168">
        <f>SUM(P1553:P1566)</f>
        <v>0</v>
      </c>
      <c r="Q1552" s="167"/>
      <c r="R1552" s="168">
        <f>SUM(R1553:R1566)</f>
        <v>0.0027811687500000006</v>
      </c>
      <c r="S1552" s="167"/>
      <c r="T1552" s="169">
        <f>SUM(T1553:T1566)</f>
        <v>0</v>
      </c>
      <c r="AR1552" s="170" t="s">
        <v>85</v>
      </c>
      <c r="AT1552" s="171" t="s">
        <v>74</v>
      </c>
      <c r="AU1552" s="171" t="s">
        <v>83</v>
      </c>
      <c r="AY1552" s="170" t="s">
        <v>147</v>
      </c>
      <c r="BK1552" s="172">
        <f>SUM(BK1553:BK1566)</f>
        <v>0</v>
      </c>
    </row>
    <row r="1553" spans="1:65" s="2" customFormat="1" ht="16.5" customHeight="1">
      <c r="A1553" s="36"/>
      <c r="B1553" s="37"/>
      <c r="C1553" s="175" t="s">
        <v>1778</v>
      </c>
      <c r="D1553" s="175" t="s">
        <v>149</v>
      </c>
      <c r="E1553" s="176" t="s">
        <v>1779</v>
      </c>
      <c r="F1553" s="177" t="s">
        <v>1780</v>
      </c>
      <c r="G1553" s="178" t="s">
        <v>152</v>
      </c>
      <c r="H1553" s="179">
        <v>16.481</v>
      </c>
      <c r="I1553" s="180"/>
      <c r="J1553" s="181">
        <f>ROUND(I1553*H1553,2)</f>
        <v>0</v>
      </c>
      <c r="K1553" s="177" t="s">
        <v>153</v>
      </c>
      <c r="L1553" s="41"/>
      <c r="M1553" s="182" t="s">
        <v>21</v>
      </c>
      <c r="N1553" s="183" t="s">
        <v>46</v>
      </c>
      <c r="O1553" s="66"/>
      <c r="P1553" s="184">
        <f>O1553*H1553</f>
        <v>0</v>
      </c>
      <c r="Q1553" s="184">
        <v>0.00016875</v>
      </c>
      <c r="R1553" s="184">
        <f>Q1553*H1553</f>
        <v>0.0027811687500000006</v>
      </c>
      <c r="S1553" s="184">
        <v>0</v>
      </c>
      <c r="T1553" s="185">
        <f>S1553*H1553</f>
        <v>0</v>
      </c>
      <c r="U1553" s="36"/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R1553" s="186" t="s">
        <v>272</v>
      </c>
      <c r="AT1553" s="186" t="s">
        <v>149</v>
      </c>
      <c r="AU1553" s="186" t="s">
        <v>85</v>
      </c>
      <c r="AY1553" s="19" t="s">
        <v>147</v>
      </c>
      <c r="BE1553" s="187">
        <f>IF(N1553="základní",J1553,0)</f>
        <v>0</v>
      </c>
      <c r="BF1553" s="187">
        <f>IF(N1553="snížená",J1553,0)</f>
        <v>0</v>
      </c>
      <c r="BG1553" s="187">
        <f>IF(N1553="zákl. přenesená",J1553,0)</f>
        <v>0</v>
      </c>
      <c r="BH1553" s="187">
        <f>IF(N1553="sníž. přenesená",J1553,0)</f>
        <v>0</v>
      </c>
      <c r="BI1553" s="187">
        <f>IF(N1553="nulová",J1553,0)</f>
        <v>0</v>
      </c>
      <c r="BJ1553" s="19" t="s">
        <v>83</v>
      </c>
      <c r="BK1553" s="187">
        <f>ROUND(I1553*H1553,2)</f>
        <v>0</v>
      </c>
      <c r="BL1553" s="19" t="s">
        <v>272</v>
      </c>
      <c r="BM1553" s="186" t="s">
        <v>1781</v>
      </c>
    </row>
    <row r="1554" spans="1:47" s="2" customFormat="1" ht="11.25">
      <c r="A1554" s="36"/>
      <c r="B1554" s="37"/>
      <c r="C1554" s="38"/>
      <c r="D1554" s="188" t="s">
        <v>156</v>
      </c>
      <c r="E1554" s="38"/>
      <c r="F1554" s="189" t="s">
        <v>1782</v>
      </c>
      <c r="G1554" s="38"/>
      <c r="H1554" s="38"/>
      <c r="I1554" s="190"/>
      <c r="J1554" s="38"/>
      <c r="K1554" s="38"/>
      <c r="L1554" s="41"/>
      <c r="M1554" s="191"/>
      <c r="N1554" s="192"/>
      <c r="O1554" s="66"/>
      <c r="P1554" s="66"/>
      <c r="Q1554" s="66"/>
      <c r="R1554" s="66"/>
      <c r="S1554" s="66"/>
      <c r="T1554" s="67"/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T1554" s="19" t="s">
        <v>156</v>
      </c>
      <c r="AU1554" s="19" t="s">
        <v>85</v>
      </c>
    </row>
    <row r="1555" spans="2:51" s="13" customFormat="1" ht="11.25">
      <c r="B1555" s="193"/>
      <c r="C1555" s="194"/>
      <c r="D1555" s="195" t="s">
        <v>158</v>
      </c>
      <c r="E1555" s="196" t="s">
        <v>21</v>
      </c>
      <c r="F1555" s="197" t="s">
        <v>249</v>
      </c>
      <c r="G1555" s="194"/>
      <c r="H1555" s="196" t="s">
        <v>21</v>
      </c>
      <c r="I1555" s="198"/>
      <c r="J1555" s="194"/>
      <c r="K1555" s="194"/>
      <c r="L1555" s="199"/>
      <c r="M1555" s="200"/>
      <c r="N1555" s="201"/>
      <c r="O1555" s="201"/>
      <c r="P1555" s="201"/>
      <c r="Q1555" s="201"/>
      <c r="R1555" s="201"/>
      <c r="S1555" s="201"/>
      <c r="T1555" s="202"/>
      <c r="AT1555" s="203" t="s">
        <v>158</v>
      </c>
      <c r="AU1555" s="203" t="s">
        <v>85</v>
      </c>
      <c r="AV1555" s="13" t="s">
        <v>83</v>
      </c>
      <c r="AW1555" s="13" t="s">
        <v>36</v>
      </c>
      <c r="AX1555" s="13" t="s">
        <v>75</v>
      </c>
      <c r="AY1555" s="203" t="s">
        <v>147</v>
      </c>
    </row>
    <row r="1556" spans="2:51" s="13" customFormat="1" ht="11.25">
      <c r="B1556" s="193"/>
      <c r="C1556" s="194"/>
      <c r="D1556" s="195" t="s">
        <v>158</v>
      </c>
      <c r="E1556" s="196" t="s">
        <v>21</v>
      </c>
      <c r="F1556" s="197" t="s">
        <v>1783</v>
      </c>
      <c r="G1556" s="194"/>
      <c r="H1556" s="196" t="s">
        <v>21</v>
      </c>
      <c r="I1556" s="198"/>
      <c r="J1556" s="194"/>
      <c r="K1556" s="194"/>
      <c r="L1556" s="199"/>
      <c r="M1556" s="200"/>
      <c r="N1556" s="201"/>
      <c r="O1556" s="201"/>
      <c r="P1556" s="201"/>
      <c r="Q1556" s="201"/>
      <c r="R1556" s="201"/>
      <c r="S1556" s="201"/>
      <c r="T1556" s="202"/>
      <c r="AT1556" s="203" t="s">
        <v>158</v>
      </c>
      <c r="AU1556" s="203" t="s">
        <v>85</v>
      </c>
      <c r="AV1556" s="13" t="s">
        <v>83</v>
      </c>
      <c r="AW1556" s="13" t="s">
        <v>36</v>
      </c>
      <c r="AX1556" s="13" t="s">
        <v>75</v>
      </c>
      <c r="AY1556" s="203" t="s">
        <v>147</v>
      </c>
    </row>
    <row r="1557" spans="2:51" s="14" customFormat="1" ht="11.25">
      <c r="B1557" s="204"/>
      <c r="C1557" s="205"/>
      <c r="D1557" s="195" t="s">
        <v>158</v>
      </c>
      <c r="E1557" s="206" t="s">
        <v>21</v>
      </c>
      <c r="F1557" s="207" t="s">
        <v>1784</v>
      </c>
      <c r="G1557" s="205"/>
      <c r="H1557" s="208">
        <v>2.693</v>
      </c>
      <c r="I1557" s="209"/>
      <c r="J1557" s="205"/>
      <c r="K1557" s="205"/>
      <c r="L1557" s="210"/>
      <c r="M1557" s="211"/>
      <c r="N1557" s="212"/>
      <c r="O1557" s="212"/>
      <c r="P1557" s="212"/>
      <c r="Q1557" s="212"/>
      <c r="R1557" s="212"/>
      <c r="S1557" s="212"/>
      <c r="T1557" s="213"/>
      <c r="AT1557" s="214" t="s">
        <v>158</v>
      </c>
      <c r="AU1557" s="214" t="s">
        <v>85</v>
      </c>
      <c r="AV1557" s="14" t="s">
        <v>85</v>
      </c>
      <c r="AW1557" s="14" t="s">
        <v>36</v>
      </c>
      <c r="AX1557" s="14" t="s">
        <v>75</v>
      </c>
      <c r="AY1557" s="214" t="s">
        <v>147</v>
      </c>
    </row>
    <row r="1558" spans="2:51" s="16" customFormat="1" ht="11.25">
      <c r="B1558" s="226"/>
      <c r="C1558" s="227"/>
      <c r="D1558" s="195" t="s">
        <v>158</v>
      </c>
      <c r="E1558" s="228" t="s">
        <v>21</v>
      </c>
      <c r="F1558" s="229" t="s">
        <v>196</v>
      </c>
      <c r="G1558" s="227"/>
      <c r="H1558" s="230">
        <v>2.693</v>
      </c>
      <c r="I1558" s="231"/>
      <c r="J1558" s="227"/>
      <c r="K1558" s="227"/>
      <c r="L1558" s="232"/>
      <c r="M1558" s="233"/>
      <c r="N1558" s="234"/>
      <c r="O1558" s="234"/>
      <c r="P1558" s="234"/>
      <c r="Q1558" s="234"/>
      <c r="R1558" s="234"/>
      <c r="S1558" s="234"/>
      <c r="T1558" s="235"/>
      <c r="AT1558" s="236" t="s">
        <v>158</v>
      </c>
      <c r="AU1558" s="236" t="s">
        <v>85</v>
      </c>
      <c r="AV1558" s="16" t="s">
        <v>170</v>
      </c>
      <c r="AW1558" s="16" t="s">
        <v>36</v>
      </c>
      <c r="AX1558" s="16" t="s">
        <v>75</v>
      </c>
      <c r="AY1558" s="236" t="s">
        <v>147</v>
      </c>
    </row>
    <row r="1559" spans="2:51" s="13" customFormat="1" ht="11.25">
      <c r="B1559" s="193"/>
      <c r="C1559" s="194"/>
      <c r="D1559" s="195" t="s">
        <v>158</v>
      </c>
      <c r="E1559" s="196" t="s">
        <v>21</v>
      </c>
      <c r="F1559" s="197" t="s">
        <v>1785</v>
      </c>
      <c r="G1559" s="194"/>
      <c r="H1559" s="196" t="s">
        <v>21</v>
      </c>
      <c r="I1559" s="198"/>
      <c r="J1559" s="194"/>
      <c r="K1559" s="194"/>
      <c r="L1559" s="199"/>
      <c r="M1559" s="200"/>
      <c r="N1559" s="201"/>
      <c r="O1559" s="201"/>
      <c r="P1559" s="201"/>
      <c r="Q1559" s="201"/>
      <c r="R1559" s="201"/>
      <c r="S1559" s="201"/>
      <c r="T1559" s="202"/>
      <c r="AT1559" s="203" t="s">
        <v>158</v>
      </c>
      <c r="AU1559" s="203" t="s">
        <v>85</v>
      </c>
      <c r="AV1559" s="13" t="s">
        <v>83</v>
      </c>
      <c r="AW1559" s="13" t="s">
        <v>36</v>
      </c>
      <c r="AX1559" s="13" t="s">
        <v>75</v>
      </c>
      <c r="AY1559" s="203" t="s">
        <v>147</v>
      </c>
    </row>
    <row r="1560" spans="2:51" s="14" customFormat="1" ht="11.25">
      <c r="B1560" s="204"/>
      <c r="C1560" s="205"/>
      <c r="D1560" s="195" t="s">
        <v>158</v>
      </c>
      <c r="E1560" s="206" t="s">
        <v>21</v>
      </c>
      <c r="F1560" s="207" t="s">
        <v>1786</v>
      </c>
      <c r="G1560" s="205"/>
      <c r="H1560" s="208">
        <v>6.228</v>
      </c>
      <c r="I1560" s="209"/>
      <c r="J1560" s="205"/>
      <c r="K1560" s="205"/>
      <c r="L1560" s="210"/>
      <c r="M1560" s="211"/>
      <c r="N1560" s="212"/>
      <c r="O1560" s="212"/>
      <c r="P1560" s="212"/>
      <c r="Q1560" s="212"/>
      <c r="R1560" s="212"/>
      <c r="S1560" s="212"/>
      <c r="T1560" s="213"/>
      <c r="AT1560" s="214" t="s">
        <v>158</v>
      </c>
      <c r="AU1560" s="214" t="s">
        <v>85</v>
      </c>
      <c r="AV1560" s="14" t="s">
        <v>85</v>
      </c>
      <c r="AW1560" s="14" t="s">
        <v>36</v>
      </c>
      <c r="AX1560" s="14" t="s">
        <v>75</v>
      </c>
      <c r="AY1560" s="214" t="s">
        <v>147</v>
      </c>
    </row>
    <row r="1561" spans="2:51" s="14" customFormat="1" ht="11.25">
      <c r="B1561" s="204"/>
      <c r="C1561" s="205"/>
      <c r="D1561" s="195" t="s">
        <v>158</v>
      </c>
      <c r="E1561" s="206" t="s">
        <v>21</v>
      </c>
      <c r="F1561" s="207" t="s">
        <v>1787</v>
      </c>
      <c r="G1561" s="205"/>
      <c r="H1561" s="208">
        <v>3.724</v>
      </c>
      <c r="I1561" s="209"/>
      <c r="J1561" s="205"/>
      <c r="K1561" s="205"/>
      <c r="L1561" s="210"/>
      <c r="M1561" s="211"/>
      <c r="N1561" s="212"/>
      <c r="O1561" s="212"/>
      <c r="P1561" s="212"/>
      <c r="Q1561" s="212"/>
      <c r="R1561" s="212"/>
      <c r="S1561" s="212"/>
      <c r="T1561" s="213"/>
      <c r="AT1561" s="214" t="s">
        <v>158</v>
      </c>
      <c r="AU1561" s="214" t="s">
        <v>85</v>
      </c>
      <c r="AV1561" s="14" t="s">
        <v>85</v>
      </c>
      <c r="AW1561" s="14" t="s">
        <v>36</v>
      </c>
      <c r="AX1561" s="14" t="s">
        <v>75</v>
      </c>
      <c r="AY1561" s="214" t="s">
        <v>147</v>
      </c>
    </row>
    <row r="1562" spans="2:51" s="16" customFormat="1" ht="11.25">
      <c r="B1562" s="226"/>
      <c r="C1562" s="227"/>
      <c r="D1562" s="195" t="s">
        <v>158</v>
      </c>
      <c r="E1562" s="228" t="s">
        <v>21</v>
      </c>
      <c r="F1562" s="229" t="s">
        <v>196</v>
      </c>
      <c r="G1562" s="227"/>
      <c r="H1562" s="230">
        <v>9.952</v>
      </c>
      <c r="I1562" s="231"/>
      <c r="J1562" s="227"/>
      <c r="K1562" s="227"/>
      <c r="L1562" s="232"/>
      <c r="M1562" s="233"/>
      <c r="N1562" s="234"/>
      <c r="O1562" s="234"/>
      <c r="P1562" s="234"/>
      <c r="Q1562" s="234"/>
      <c r="R1562" s="234"/>
      <c r="S1562" s="234"/>
      <c r="T1562" s="235"/>
      <c r="AT1562" s="236" t="s">
        <v>158</v>
      </c>
      <c r="AU1562" s="236" t="s">
        <v>85</v>
      </c>
      <c r="AV1562" s="16" t="s">
        <v>170</v>
      </c>
      <c r="AW1562" s="16" t="s">
        <v>36</v>
      </c>
      <c r="AX1562" s="16" t="s">
        <v>75</v>
      </c>
      <c r="AY1562" s="236" t="s">
        <v>147</v>
      </c>
    </row>
    <row r="1563" spans="2:51" s="13" customFormat="1" ht="11.25">
      <c r="B1563" s="193"/>
      <c r="C1563" s="194"/>
      <c r="D1563" s="195" t="s">
        <v>158</v>
      </c>
      <c r="E1563" s="196" t="s">
        <v>21</v>
      </c>
      <c r="F1563" s="197" t="s">
        <v>1788</v>
      </c>
      <c r="G1563" s="194"/>
      <c r="H1563" s="196" t="s">
        <v>21</v>
      </c>
      <c r="I1563" s="198"/>
      <c r="J1563" s="194"/>
      <c r="K1563" s="194"/>
      <c r="L1563" s="199"/>
      <c r="M1563" s="200"/>
      <c r="N1563" s="201"/>
      <c r="O1563" s="201"/>
      <c r="P1563" s="201"/>
      <c r="Q1563" s="201"/>
      <c r="R1563" s="201"/>
      <c r="S1563" s="201"/>
      <c r="T1563" s="202"/>
      <c r="AT1563" s="203" t="s">
        <v>158</v>
      </c>
      <c r="AU1563" s="203" t="s">
        <v>85</v>
      </c>
      <c r="AV1563" s="13" t="s">
        <v>83</v>
      </c>
      <c r="AW1563" s="13" t="s">
        <v>36</v>
      </c>
      <c r="AX1563" s="13" t="s">
        <v>75</v>
      </c>
      <c r="AY1563" s="203" t="s">
        <v>147</v>
      </c>
    </row>
    <row r="1564" spans="2:51" s="14" customFormat="1" ht="11.25">
      <c r="B1564" s="204"/>
      <c r="C1564" s="205"/>
      <c r="D1564" s="195" t="s">
        <v>158</v>
      </c>
      <c r="E1564" s="206" t="s">
        <v>21</v>
      </c>
      <c r="F1564" s="207" t="s">
        <v>1789</v>
      </c>
      <c r="G1564" s="205"/>
      <c r="H1564" s="208">
        <v>3.836</v>
      </c>
      <c r="I1564" s="209"/>
      <c r="J1564" s="205"/>
      <c r="K1564" s="205"/>
      <c r="L1564" s="210"/>
      <c r="M1564" s="211"/>
      <c r="N1564" s="212"/>
      <c r="O1564" s="212"/>
      <c r="P1564" s="212"/>
      <c r="Q1564" s="212"/>
      <c r="R1564" s="212"/>
      <c r="S1564" s="212"/>
      <c r="T1564" s="213"/>
      <c r="AT1564" s="214" t="s">
        <v>158</v>
      </c>
      <c r="AU1564" s="214" t="s">
        <v>85</v>
      </c>
      <c r="AV1564" s="14" t="s">
        <v>85</v>
      </c>
      <c r="AW1564" s="14" t="s">
        <v>36</v>
      </c>
      <c r="AX1564" s="14" t="s">
        <v>75</v>
      </c>
      <c r="AY1564" s="214" t="s">
        <v>147</v>
      </c>
    </row>
    <row r="1565" spans="2:51" s="16" customFormat="1" ht="11.25">
      <c r="B1565" s="226"/>
      <c r="C1565" s="227"/>
      <c r="D1565" s="195" t="s">
        <v>158</v>
      </c>
      <c r="E1565" s="228" t="s">
        <v>21</v>
      </c>
      <c r="F1565" s="229" t="s">
        <v>196</v>
      </c>
      <c r="G1565" s="227"/>
      <c r="H1565" s="230">
        <v>3.836</v>
      </c>
      <c r="I1565" s="231"/>
      <c r="J1565" s="227"/>
      <c r="K1565" s="227"/>
      <c r="L1565" s="232"/>
      <c r="M1565" s="233"/>
      <c r="N1565" s="234"/>
      <c r="O1565" s="234"/>
      <c r="P1565" s="234"/>
      <c r="Q1565" s="234"/>
      <c r="R1565" s="234"/>
      <c r="S1565" s="234"/>
      <c r="T1565" s="235"/>
      <c r="AT1565" s="236" t="s">
        <v>158</v>
      </c>
      <c r="AU1565" s="236" t="s">
        <v>85</v>
      </c>
      <c r="AV1565" s="16" t="s">
        <v>170</v>
      </c>
      <c r="AW1565" s="16" t="s">
        <v>36</v>
      </c>
      <c r="AX1565" s="16" t="s">
        <v>75</v>
      </c>
      <c r="AY1565" s="236" t="s">
        <v>147</v>
      </c>
    </row>
    <row r="1566" spans="2:51" s="15" customFormat="1" ht="11.25">
      <c r="B1566" s="215"/>
      <c r="C1566" s="216"/>
      <c r="D1566" s="195" t="s">
        <v>158</v>
      </c>
      <c r="E1566" s="217" t="s">
        <v>21</v>
      </c>
      <c r="F1566" s="218" t="s">
        <v>161</v>
      </c>
      <c r="G1566" s="216"/>
      <c r="H1566" s="219">
        <v>16.480999999999998</v>
      </c>
      <c r="I1566" s="220"/>
      <c r="J1566" s="216"/>
      <c r="K1566" s="216"/>
      <c r="L1566" s="221"/>
      <c r="M1566" s="222"/>
      <c r="N1566" s="223"/>
      <c r="O1566" s="223"/>
      <c r="P1566" s="223"/>
      <c r="Q1566" s="223"/>
      <c r="R1566" s="223"/>
      <c r="S1566" s="223"/>
      <c r="T1566" s="224"/>
      <c r="AT1566" s="225" t="s">
        <v>158</v>
      </c>
      <c r="AU1566" s="225" t="s">
        <v>85</v>
      </c>
      <c r="AV1566" s="15" t="s">
        <v>154</v>
      </c>
      <c r="AW1566" s="15" t="s">
        <v>36</v>
      </c>
      <c r="AX1566" s="15" t="s">
        <v>83</v>
      </c>
      <c r="AY1566" s="225" t="s">
        <v>147</v>
      </c>
    </row>
    <row r="1567" spans="2:63" s="12" customFormat="1" ht="22.9" customHeight="1">
      <c r="B1567" s="159"/>
      <c r="C1567" s="160"/>
      <c r="D1567" s="161" t="s">
        <v>74</v>
      </c>
      <c r="E1567" s="173" t="s">
        <v>1790</v>
      </c>
      <c r="F1567" s="173" t="s">
        <v>1791</v>
      </c>
      <c r="G1567" s="160"/>
      <c r="H1567" s="160"/>
      <c r="I1567" s="163"/>
      <c r="J1567" s="174">
        <f>BK1567</f>
        <v>0</v>
      </c>
      <c r="K1567" s="160"/>
      <c r="L1567" s="165"/>
      <c r="M1567" s="166"/>
      <c r="N1567" s="167"/>
      <c r="O1567" s="167"/>
      <c r="P1567" s="168">
        <f>SUM(P1568:P1628)</f>
        <v>0</v>
      </c>
      <c r="Q1567" s="167"/>
      <c r="R1567" s="168">
        <f>SUM(R1568:R1628)</f>
        <v>0.30890358440000004</v>
      </c>
      <c r="S1567" s="167"/>
      <c r="T1567" s="169">
        <f>SUM(T1568:T1628)</f>
        <v>0.07411575</v>
      </c>
      <c r="AR1567" s="170" t="s">
        <v>85</v>
      </c>
      <c r="AT1567" s="171" t="s">
        <v>74</v>
      </c>
      <c r="AU1567" s="171" t="s">
        <v>83</v>
      </c>
      <c r="AY1567" s="170" t="s">
        <v>147</v>
      </c>
      <c r="BK1567" s="172">
        <f>SUM(BK1568:BK1628)</f>
        <v>0</v>
      </c>
    </row>
    <row r="1568" spans="1:65" s="2" customFormat="1" ht="16.5" customHeight="1">
      <c r="A1568" s="36"/>
      <c r="B1568" s="37"/>
      <c r="C1568" s="175" t="s">
        <v>1792</v>
      </c>
      <c r="D1568" s="175" t="s">
        <v>149</v>
      </c>
      <c r="E1568" s="176" t="s">
        <v>1793</v>
      </c>
      <c r="F1568" s="177" t="s">
        <v>1794</v>
      </c>
      <c r="G1568" s="178" t="s">
        <v>152</v>
      </c>
      <c r="H1568" s="179">
        <v>494.105</v>
      </c>
      <c r="I1568" s="180"/>
      <c r="J1568" s="181">
        <f>ROUND(I1568*H1568,2)</f>
        <v>0</v>
      </c>
      <c r="K1568" s="177" t="s">
        <v>153</v>
      </c>
      <c r="L1568" s="41"/>
      <c r="M1568" s="182" t="s">
        <v>21</v>
      </c>
      <c r="N1568" s="183" t="s">
        <v>46</v>
      </c>
      <c r="O1568" s="66"/>
      <c r="P1568" s="184">
        <f>O1568*H1568</f>
        <v>0</v>
      </c>
      <c r="Q1568" s="184">
        <v>2.08E-06</v>
      </c>
      <c r="R1568" s="184">
        <f>Q1568*H1568</f>
        <v>0.0010277384</v>
      </c>
      <c r="S1568" s="184">
        <v>0.00015</v>
      </c>
      <c r="T1568" s="185">
        <f>S1568*H1568</f>
        <v>0.07411575</v>
      </c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R1568" s="186" t="s">
        <v>272</v>
      </c>
      <c r="AT1568" s="186" t="s">
        <v>149</v>
      </c>
      <c r="AU1568" s="186" t="s">
        <v>85</v>
      </c>
      <c r="AY1568" s="19" t="s">
        <v>147</v>
      </c>
      <c r="BE1568" s="187">
        <f>IF(N1568="základní",J1568,0)</f>
        <v>0</v>
      </c>
      <c r="BF1568" s="187">
        <f>IF(N1568="snížená",J1568,0)</f>
        <v>0</v>
      </c>
      <c r="BG1568" s="187">
        <f>IF(N1568="zákl. přenesená",J1568,0)</f>
        <v>0</v>
      </c>
      <c r="BH1568" s="187">
        <f>IF(N1568="sníž. přenesená",J1568,0)</f>
        <v>0</v>
      </c>
      <c r="BI1568" s="187">
        <f>IF(N1568="nulová",J1568,0)</f>
        <v>0</v>
      </c>
      <c r="BJ1568" s="19" t="s">
        <v>83</v>
      </c>
      <c r="BK1568" s="187">
        <f>ROUND(I1568*H1568,2)</f>
        <v>0</v>
      </c>
      <c r="BL1568" s="19" t="s">
        <v>272</v>
      </c>
      <c r="BM1568" s="186" t="s">
        <v>1795</v>
      </c>
    </row>
    <row r="1569" spans="1:47" s="2" customFormat="1" ht="11.25">
      <c r="A1569" s="36"/>
      <c r="B1569" s="37"/>
      <c r="C1569" s="38"/>
      <c r="D1569" s="188" t="s">
        <v>156</v>
      </c>
      <c r="E1569" s="38"/>
      <c r="F1569" s="189" t="s">
        <v>1796</v>
      </c>
      <c r="G1569" s="38"/>
      <c r="H1569" s="38"/>
      <c r="I1569" s="190"/>
      <c r="J1569" s="38"/>
      <c r="K1569" s="38"/>
      <c r="L1569" s="41"/>
      <c r="M1569" s="191"/>
      <c r="N1569" s="192"/>
      <c r="O1569" s="66"/>
      <c r="P1569" s="66"/>
      <c r="Q1569" s="66"/>
      <c r="R1569" s="66"/>
      <c r="S1569" s="66"/>
      <c r="T1569" s="67"/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T1569" s="19" t="s">
        <v>156</v>
      </c>
      <c r="AU1569" s="19" t="s">
        <v>85</v>
      </c>
    </row>
    <row r="1570" spans="2:51" s="13" customFormat="1" ht="11.25">
      <c r="B1570" s="193"/>
      <c r="C1570" s="194"/>
      <c r="D1570" s="195" t="s">
        <v>158</v>
      </c>
      <c r="E1570" s="196" t="s">
        <v>21</v>
      </c>
      <c r="F1570" s="197" t="s">
        <v>326</v>
      </c>
      <c r="G1570" s="194"/>
      <c r="H1570" s="196" t="s">
        <v>21</v>
      </c>
      <c r="I1570" s="198"/>
      <c r="J1570" s="194"/>
      <c r="K1570" s="194"/>
      <c r="L1570" s="199"/>
      <c r="M1570" s="200"/>
      <c r="N1570" s="201"/>
      <c r="O1570" s="201"/>
      <c r="P1570" s="201"/>
      <c r="Q1570" s="201"/>
      <c r="R1570" s="201"/>
      <c r="S1570" s="201"/>
      <c r="T1570" s="202"/>
      <c r="AT1570" s="203" t="s">
        <v>158</v>
      </c>
      <c r="AU1570" s="203" t="s">
        <v>85</v>
      </c>
      <c r="AV1570" s="13" t="s">
        <v>83</v>
      </c>
      <c r="AW1570" s="13" t="s">
        <v>36</v>
      </c>
      <c r="AX1570" s="13" t="s">
        <v>75</v>
      </c>
      <c r="AY1570" s="203" t="s">
        <v>147</v>
      </c>
    </row>
    <row r="1571" spans="2:51" s="13" customFormat="1" ht="11.25">
      <c r="B1571" s="193"/>
      <c r="C1571" s="194"/>
      <c r="D1571" s="195" t="s">
        <v>158</v>
      </c>
      <c r="E1571" s="196" t="s">
        <v>21</v>
      </c>
      <c r="F1571" s="197" t="s">
        <v>631</v>
      </c>
      <c r="G1571" s="194"/>
      <c r="H1571" s="196" t="s">
        <v>21</v>
      </c>
      <c r="I1571" s="198"/>
      <c r="J1571" s="194"/>
      <c r="K1571" s="194"/>
      <c r="L1571" s="199"/>
      <c r="M1571" s="200"/>
      <c r="N1571" s="201"/>
      <c r="O1571" s="201"/>
      <c r="P1571" s="201"/>
      <c r="Q1571" s="201"/>
      <c r="R1571" s="201"/>
      <c r="S1571" s="201"/>
      <c r="T1571" s="202"/>
      <c r="AT1571" s="203" t="s">
        <v>158</v>
      </c>
      <c r="AU1571" s="203" t="s">
        <v>85</v>
      </c>
      <c r="AV1571" s="13" t="s">
        <v>83</v>
      </c>
      <c r="AW1571" s="13" t="s">
        <v>36</v>
      </c>
      <c r="AX1571" s="13" t="s">
        <v>75</v>
      </c>
      <c r="AY1571" s="203" t="s">
        <v>147</v>
      </c>
    </row>
    <row r="1572" spans="2:51" s="14" customFormat="1" ht="11.25">
      <c r="B1572" s="204"/>
      <c r="C1572" s="205"/>
      <c r="D1572" s="195" t="s">
        <v>158</v>
      </c>
      <c r="E1572" s="206" t="s">
        <v>21</v>
      </c>
      <c r="F1572" s="207" t="s">
        <v>1797</v>
      </c>
      <c r="G1572" s="205"/>
      <c r="H1572" s="208">
        <v>36.569</v>
      </c>
      <c r="I1572" s="209"/>
      <c r="J1572" s="205"/>
      <c r="K1572" s="205"/>
      <c r="L1572" s="210"/>
      <c r="M1572" s="211"/>
      <c r="N1572" s="212"/>
      <c r="O1572" s="212"/>
      <c r="P1572" s="212"/>
      <c r="Q1572" s="212"/>
      <c r="R1572" s="212"/>
      <c r="S1572" s="212"/>
      <c r="T1572" s="213"/>
      <c r="AT1572" s="214" t="s">
        <v>158</v>
      </c>
      <c r="AU1572" s="214" t="s">
        <v>85</v>
      </c>
      <c r="AV1572" s="14" t="s">
        <v>85</v>
      </c>
      <c r="AW1572" s="14" t="s">
        <v>36</v>
      </c>
      <c r="AX1572" s="14" t="s">
        <v>75</v>
      </c>
      <c r="AY1572" s="214" t="s">
        <v>147</v>
      </c>
    </row>
    <row r="1573" spans="2:51" s="16" customFormat="1" ht="11.25">
      <c r="B1573" s="226"/>
      <c r="C1573" s="227"/>
      <c r="D1573" s="195" t="s">
        <v>158</v>
      </c>
      <c r="E1573" s="228" t="s">
        <v>21</v>
      </c>
      <c r="F1573" s="229" t="s">
        <v>196</v>
      </c>
      <c r="G1573" s="227"/>
      <c r="H1573" s="230">
        <v>36.569</v>
      </c>
      <c r="I1573" s="231"/>
      <c r="J1573" s="227"/>
      <c r="K1573" s="227"/>
      <c r="L1573" s="232"/>
      <c r="M1573" s="233"/>
      <c r="N1573" s="234"/>
      <c r="O1573" s="234"/>
      <c r="P1573" s="234"/>
      <c r="Q1573" s="234"/>
      <c r="R1573" s="234"/>
      <c r="S1573" s="234"/>
      <c r="T1573" s="235"/>
      <c r="AT1573" s="236" t="s">
        <v>158</v>
      </c>
      <c r="AU1573" s="236" t="s">
        <v>85</v>
      </c>
      <c r="AV1573" s="16" t="s">
        <v>170</v>
      </c>
      <c r="AW1573" s="16" t="s">
        <v>36</v>
      </c>
      <c r="AX1573" s="16" t="s">
        <v>75</v>
      </c>
      <c r="AY1573" s="236" t="s">
        <v>147</v>
      </c>
    </row>
    <row r="1574" spans="2:51" s="13" customFormat="1" ht="11.25">
      <c r="B1574" s="193"/>
      <c r="C1574" s="194"/>
      <c r="D1574" s="195" t="s">
        <v>158</v>
      </c>
      <c r="E1574" s="196" t="s">
        <v>21</v>
      </c>
      <c r="F1574" s="197" t="s">
        <v>637</v>
      </c>
      <c r="G1574" s="194"/>
      <c r="H1574" s="196" t="s">
        <v>21</v>
      </c>
      <c r="I1574" s="198"/>
      <c r="J1574" s="194"/>
      <c r="K1574" s="194"/>
      <c r="L1574" s="199"/>
      <c r="M1574" s="200"/>
      <c r="N1574" s="201"/>
      <c r="O1574" s="201"/>
      <c r="P1574" s="201"/>
      <c r="Q1574" s="201"/>
      <c r="R1574" s="201"/>
      <c r="S1574" s="201"/>
      <c r="T1574" s="202"/>
      <c r="AT1574" s="203" t="s">
        <v>158</v>
      </c>
      <c r="AU1574" s="203" t="s">
        <v>85</v>
      </c>
      <c r="AV1574" s="13" t="s">
        <v>83</v>
      </c>
      <c r="AW1574" s="13" t="s">
        <v>36</v>
      </c>
      <c r="AX1574" s="13" t="s">
        <v>75</v>
      </c>
      <c r="AY1574" s="203" t="s">
        <v>147</v>
      </c>
    </row>
    <row r="1575" spans="2:51" s="14" customFormat="1" ht="11.25">
      <c r="B1575" s="204"/>
      <c r="C1575" s="205"/>
      <c r="D1575" s="195" t="s">
        <v>158</v>
      </c>
      <c r="E1575" s="206" t="s">
        <v>21</v>
      </c>
      <c r="F1575" s="207" t="s">
        <v>1798</v>
      </c>
      <c r="G1575" s="205"/>
      <c r="H1575" s="208">
        <v>139.42</v>
      </c>
      <c r="I1575" s="209"/>
      <c r="J1575" s="205"/>
      <c r="K1575" s="205"/>
      <c r="L1575" s="210"/>
      <c r="M1575" s="211"/>
      <c r="N1575" s="212"/>
      <c r="O1575" s="212"/>
      <c r="P1575" s="212"/>
      <c r="Q1575" s="212"/>
      <c r="R1575" s="212"/>
      <c r="S1575" s="212"/>
      <c r="T1575" s="213"/>
      <c r="AT1575" s="214" t="s">
        <v>158</v>
      </c>
      <c r="AU1575" s="214" t="s">
        <v>85</v>
      </c>
      <c r="AV1575" s="14" t="s">
        <v>85</v>
      </c>
      <c r="AW1575" s="14" t="s">
        <v>36</v>
      </c>
      <c r="AX1575" s="14" t="s">
        <v>75</v>
      </c>
      <c r="AY1575" s="214" t="s">
        <v>147</v>
      </c>
    </row>
    <row r="1576" spans="2:51" s="16" customFormat="1" ht="11.25">
      <c r="B1576" s="226"/>
      <c r="C1576" s="227"/>
      <c r="D1576" s="195" t="s">
        <v>158</v>
      </c>
      <c r="E1576" s="228" t="s">
        <v>21</v>
      </c>
      <c r="F1576" s="229" t="s">
        <v>196</v>
      </c>
      <c r="G1576" s="227"/>
      <c r="H1576" s="230">
        <v>139.42</v>
      </c>
      <c r="I1576" s="231"/>
      <c r="J1576" s="227"/>
      <c r="K1576" s="227"/>
      <c r="L1576" s="232"/>
      <c r="M1576" s="233"/>
      <c r="N1576" s="234"/>
      <c r="O1576" s="234"/>
      <c r="P1576" s="234"/>
      <c r="Q1576" s="234"/>
      <c r="R1576" s="234"/>
      <c r="S1576" s="234"/>
      <c r="T1576" s="235"/>
      <c r="AT1576" s="236" t="s">
        <v>158</v>
      </c>
      <c r="AU1576" s="236" t="s">
        <v>85</v>
      </c>
      <c r="AV1576" s="16" t="s">
        <v>170</v>
      </c>
      <c r="AW1576" s="16" t="s">
        <v>36</v>
      </c>
      <c r="AX1576" s="16" t="s">
        <v>75</v>
      </c>
      <c r="AY1576" s="236" t="s">
        <v>147</v>
      </c>
    </row>
    <row r="1577" spans="2:51" s="13" customFormat="1" ht="11.25">
      <c r="B1577" s="193"/>
      <c r="C1577" s="194"/>
      <c r="D1577" s="195" t="s">
        <v>158</v>
      </c>
      <c r="E1577" s="196" t="s">
        <v>21</v>
      </c>
      <c r="F1577" s="197" t="s">
        <v>642</v>
      </c>
      <c r="G1577" s="194"/>
      <c r="H1577" s="196" t="s">
        <v>21</v>
      </c>
      <c r="I1577" s="198"/>
      <c r="J1577" s="194"/>
      <c r="K1577" s="194"/>
      <c r="L1577" s="199"/>
      <c r="M1577" s="200"/>
      <c r="N1577" s="201"/>
      <c r="O1577" s="201"/>
      <c r="P1577" s="201"/>
      <c r="Q1577" s="201"/>
      <c r="R1577" s="201"/>
      <c r="S1577" s="201"/>
      <c r="T1577" s="202"/>
      <c r="AT1577" s="203" t="s">
        <v>158</v>
      </c>
      <c r="AU1577" s="203" t="s">
        <v>85</v>
      </c>
      <c r="AV1577" s="13" t="s">
        <v>83</v>
      </c>
      <c r="AW1577" s="13" t="s">
        <v>36</v>
      </c>
      <c r="AX1577" s="13" t="s">
        <v>75</v>
      </c>
      <c r="AY1577" s="203" t="s">
        <v>147</v>
      </c>
    </row>
    <row r="1578" spans="2:51" s="14" customFormat="1" ht="11.25">
      <c r="B1578" s="204"/>
      <c r="C1578" s="205"/>
      <c r="D1578" s="195" t="s">
        <v>158</v>
      </c>
      <c r="E1578" s="206" t="s">
        <v>21</v>
      </c>
      <c r="F1578" s="207" t="s">
        <v>1799</v>
      </c>
      <c r="G1578" s="205"/>
      <c r="H1578" s="208">
        <v>31.028</v>
      </c>
      <c r="I1578" s="209"/>
      <c r="J1578" s="205"/>
      <c r="K1578" s="205"/>
      <c r="L1578" s="210"/>
      <c r="M1578" s="211"/>
      <c r="N1578" s="212"/>
      <c r="O1578" s="212"/>
      <c r="P1578" s="212"/>
      <c r="Q1578" s="212"/>
      <c r="R1578" s="212"/>
      <c r="S1578" s="212"/>
      <c r="T1578" s="213"/>
      <c r="AT1578" s="214" t="s">
        <v>158</v>
      </c>
      <c r="AU1578" s="214" t="s">
        <v>85</v>
      </c>
      <c r="AV1578" s="14" t="s">
        <v>85</v>
      </c>
      <c r="AW1578" s="14" t="s">
        <v>36</v>
      </c>
      <c r="AX1578" s="14" t="s">
        <v>75</v>
      </c>
      <c r="AY1578" s="214" t="s">
        <v>147</v>
      </c>
    </row>
    <row r="1579" spans="2:51" s="14" customFormat="1" ht="11.25">
      <c r="B1579" s="204"/>
      <c r="C1579" s="205"/>
      <c r="D1579" s="195" t="s">
        <v>158</v>
      </c>
      <c r="E1579" s="206" t="s">
        <v>21</v>
      </c>
      <c r="F1579" s="207" t="s">
        <v>1800</v>
      </c>
      <c r="G1579" s="205"/>
      <c r="H1579" s="208">
        <v>-0.5</v>
      </c>
      <c r="I1579" s="209"/>
      <c r="J1579" s="205"/>
      <c r="K1579" s="205"/>
      <c r="L1579" s="210"/>
      <c r="M1579" s="211"/>
      <c r="N1579" s="212"/>
      <c r="O1579" s="212"/>
      <c r="P1579" s="212"/>
      <c r="Q1579" s="212"/>
      <c r="R1579" s="212"/>
      <c r="S1579" s="212"/>
      <c r="T1579" s="213"/>
      <c r="AT1579" s="214" t="s">
        <v>158</v>
      </c>
      <c r="AU1579" s="214" t="s">
        <v>85</v>
      </c>
      <c r="AV1579" s="14" t="s">
        <v>85</v>
      </c>
      <c r="AW1579" s="14" t="s">
        <v>36</v>
      </c>
      <c r="AX1579" s="14" t="s">
        <v>75</v>
      </c>
      <c r="AY1579" s="214" t="s">
        <v>147</v>
      </c>
    </row>
    <row r="1580" spans="2:51" s="16" customFormat="1" ht="11.25">
      <c r="B1580" s="226"/>
      <c r="C1580" s="227"/>
      <c r="D1580" s="195" t="s">
        <v>158</v>
      </c>
      <c r="E1580" s="228" t="s">
        <v>21</v>
      </c>
      <c r="F1580" s="229" t="s">
        <v>196</v>
      </c>
      <c r="G1580" s="227"/>
      <c r="H1580" s="230">
        <v>30.528</v>
      </c>
      <c r="I1580" s="231"/>
      <c r="J1580" s="227"/>
      <c r="K1580" s="227"/>
      <c r="L1580" s="232"/>
      <c r="M1580" s="233"/>
      <c r="N1580" s="234"/>
      <c r="O1580" s="234"/>
      <c r="P1580" s="234"/>
      <c r="Q1580" s="234"/>
      <c r="R1580" s="234"/>
      <c r="S1580" s="234"/>
      <c r="T1580" s="235"/>
      <c r="AT1580" s="236" t="s">
        <v>158</v>
      </c>
      <c r="AU1580" s="236" t="s">
        <v>85</v>
      </c>
      <c r="AV1580" s="16" t="s">
        <v>170</v>
      </c>
      <c r="AW1580" s="16" t="s">
        <v>36</v>
      </c>
      <c r="AX1580" s="16" t="s">
        <v>75</v>
      </c>
      <c r="AY1580" s="236" t="s">
        <v>147</v>
      </c>
    </row>
    <row r="1581" spans="2:51" s="13" customFormat="1" ht="11.25">
      <c r="B1581" s="193"/>
      <c r="C1581" s="194"/>
      <c r="D1581" s="195" t="s">
        <v>158</v>
      </c>
      <c r="E1581" s="196" t="s">
        <v>21</v>
      </c>
      <c r="F1581" s="197" t="s">
        <v>646</v>
      </c>
      <c r="G1581" s="194"/>
      <c r="H1581" s="196" t="s">
        <v>21</v>
      </c>
      <c r="I1581" s="198"/>
      <c r="J1581" s="194"/>
      <c r="K1581" s="194"/>
      <c r="L1581" s="199"/>
      <c r="M1581" s="200"/>
      <c r="N1581" s="201"/>
      <c r="O1581" s="201"/>
      <c r="P1581" s="201"/>
      <c r="Q1581" s="201"/>
      <c r="R1581" s="201"/>
      <c r="S1581" s="201"/>
      <c r="T1581" s="202"/>
      <c r="AT1581" s="203" t="s">
        <v>158</v>
      </c>
      <c r="AU1581" s="203" t="s">
        <v>85</v>
      </c>
      <c r="AV1581" s="13" t="s">
        <v>83</v>
      </c>
      <c r="AW1581" s="13" t="s">
        <v>36</v>
      </c>
      <c r="AX1581" s="13" t="s">
        <v>75</v>
      </c>
      <c r="AY1581" s="203" t="s">
        <v>147</v>
      </c>
    </row>
    <row r="1582" spans="2:51" s="14" customFormat="1" ht="11.25">
      <c r="B1582" s="204"/>
      <c r="C1582" s="205"/>
      <c r="D1582" s="195" t="s">
        <v>158</v>
      </c>
      <c r="E1582" s="206" t="s">
        <v>21</v>
      </c>
      <c r="F1582" s="207" t="s">
        <v>1801</v>
      </c>
      <c r="G1582" s="205"/>
      <c r="H1582" s="208">
        <v>148.216</v>
      </c>
      <c r="I1582" s="209"/>
      <c r="J1582" s="205"/>
      <c r="K1582" s="205"/>
      <c r="L1582" s="210"/>
      <c r="M1582" s="211"/>
      <c r="N1582" s="212"/>
      <c r="O1582" s="212"/>
      <c r="P1582" s="212"/>
      <c r="Q1582" s="212"/>
      <c r="R1582" s="212"/>
      <c r="S1582" s="212"/>
      <c r="T1582" s="213"/>
      <c r="AT1582" s="214" t="s">
        <v>158</v>
      </c>
      <c r="AU1582" s="214" t="s">
        <v>85</v>
      </c>
      <c r="AV1582" s="14" t="s">
        <v>85</v>
      </c>
      <c r="AW1582" s="14" t="s">
        <v>36</v>
      </c>
      <c r="AX1582" s="14" t="s">
        <v>75</v>
      </c>
      <c r="AY1582" s="214" t="s">
        <v>147</v>
      </c>
    </row>
    <row r="1583" spans="2:51" s="14" customFormat="1" ht="11.25">
      <c r="B1583" s="204"/>
      <c r="C1583" s="205"/>
      <c r="D1583" s="195" t="s">
        <v>158</v>
      </c>
      <c r="E1583" s="206" t="s">
        <v>21</v>
      </c>
      <c r="F1583" s="207" t="s">
        <v>1802</v>
      </c>
      <c r="G1583" s="205"/>
      <c r="H1583" s="208">
        <v>-1.22</v>
      </c>
      <c r="I1583" s="209"/>
      <c r="J1583" s="205"/>
      <c r="K1583" s="205"/>
      <c r="L1583" s="210"/>
      <c r="M1583" s="211"/>
      <c r="N1583" s="212"/>
      <c r="O1583" s="212"/>
      <c r="P1583" s="212"/>
      <c r="Q1583" s="212"/>
      <c r="R1583" s="212"/>
      <c r="S1583" s="212"/>
      <c r="T1583" s="213"/>
      <c r="AT1583" s="214" t="s">
        <v>158</v>
      </c>
      <c r="AU1583" s="214" t="s">
        <v>85</v>
      </c>
      <c r="AV1583" s="14" t="s">
        <v>85</v>
      </c>
      <c r="AW1583" s="14" t="s">
        <v>36</v>
      </c>
      <c r="AX1583" s="14" t="s">
        <v>75</v>
      </c>
      <c r="AY1583" s="214" t="s">
        <v>147</v>
      </c>
    </row>
    <row r="1584" spans="2:51" s="16" customFormat="1" ht="11.25">
      <c r="B1584" s="226"/>
      <c r="C1584" s="227"/>
      <c r="D1584" s="195" t="s">
        <v>158</v>
      </c>
      <c r="E1584" s="228" t="s">
        <v>21</v>
      </c>
      <c r="F1584" s="229" t="s">
        <v>196</v>
      </c>
      <c r="G1584" s="227"/>
      <c r="H1584" s="230">
        <v>146.996</v>
      </c>
      <c r="I1584" s="231"/>
      <c r="J1584" s="227"/>
      <c r="K1584" s="227"/>
      <c r="L1584" s="232"/>
      <c r="M1584" s="233"/>
      <c r="N1584" s="234"/>
      <c r="O1584" s="234"/>
      <c r="P1584" s="234"/>
      <c r="Q1584" s="234"/>
      <c r="R1584" s="234"/>
      <c r="S1584" s="234"/>
      <c r="T1584" s="235"/>
      <c r="AT1584" s="236" t="s">
        <v>158</v>
      </c>
      <c r="AU1584" s="236" t="s">
        <v>85</v>
      </c>
      <c r="AV1584" s="16" t="s">
        <v>170</v>
      </c>
      <c r="AW1584" s="16" t="s">
        <v>36</v>
      </c>
      <c r="AX1584" s="16" t="s">
        <v>75</v>
      </c>
      <c r="AY1584" s="236" t="s">
        <v>147</v>
      </c>
    </row>
    <row r="1585" spans="2:51" s="13" customFormat="1" ht="11.25">
      <c r="B1585" s="193"/>
      <c r="C1585" s="194"/>
      <c r="D1585" s="195" t="s">
        <v>158</v>
      </c>
      <c r="E1585" s="196" t="s">
        <v>21</v>
      </c>
      <c r="F1585" s="197" t="s">
        <v>650</v>
      </c>
      <c r="G1585" s="194"/>
      <c r="H1585" s="196" t="s">
        <v>21</v>
      </c>
      <c r="I1585" s="198"/>
      <c r="J1585" s="194"/>
      <c r="K1585" s="194"/>
      <c r="L1585" s="199"/>
      <c r="M1585" s="200"/>
      <c r="N1585" s="201"/>
      <c r="O1585" s="201"/>
      <c r="P1585" s="201"/>
      <c r="Q1585" s="201"/>
      <c r="R1585" s="201"/>
      <c r="S1585" s="201"/>
      <c r="T1585" s="202"/>
      <c r="AT1585" s="203" t="s">
        <v>158</v>
      </c>
      <c r="AU1585" s="203" t="s">
        <v>85</v>
      </c>
      <c r="AV1585" s="13" t="s">
        <v>83</v>
      </c>
      <c r="AW1585" s="13" t="s">
        <v>36</v>
      </c>
      <c r="AX1585" s="13" t="s">
        <v>75</v>
      </c>
      <c r="AY1585" s="203" t="s">
        <v>147</v>
      </c>
    </row>
    <row r="1586" spans="2:51" s="14" customFormat="1" ht="11.25">
      <c r="B1586" s="204"/>
      <c r="C1586" s="205"/>
      <c r="D1586" s="195" t="s">
        <v>158</v>
      </c>
      <c r="E1586" s="206" t="s">
        <v>21</v>
      </c>
      <c r="F1586" s="207" t="s">
        <v>1803</v>
      </c>
      <c r="G1586" s="205"/>
      <c r="H1586" s="208">
        <v>28.258</v>
      </c>
      <c r="I1586" s="209"/>
      <c r="J1586" s="205"/>
      <c r="K1586" s="205"/>
      <c r="L1586" s="210"/>
      <c r="M1586" s="211"/>
      <c r="N1586" s="212"/>
      <c r="O1586" s="212"/>
      <c r="P1586" s="212"/>
      <c r="Q1586" s="212"/>
      <c r="R1586" s="212"/>
      <c r="S1586" s="212"/>
      <c r="T1586" s="213"/>
      <c r="AT1586" s="214" t="s">
        <v>158</v>
      </c>
      <c r="AU1586" s="214" t="s">
        <v>85</v>
      </c>
      <c r="AV1586" s="14" t="s">
        <v>85</v>
      </c>
      <c r="AW1586" s="14" t="s">
        <v>36</v>
      </c>
      <c r="AX1586" s="14" t="s">
        <v>75</v>
      </c>
      <c r="AY1586" s="214" t="s">
        <v>147</v>
      </c>
    </row>
    <row r="1587" spans="2:51" s="14" customFormat="1" ht="11.25">
      <c r="B1587" s="204"/>
      <c r="C1587" s="205"/>
      <c r="D1587" s="195" t="s">
        <v>158</v>
      </c>
      <c r="E1587" s="206" t="s">
        <v>21</v>
      </c>
      <c r="F1587" s="207" t="s">
        <v>1804</v>
      </c>
      <c r="G1587" s="205"/>
      <c r="H1587" s="208">
        <v>-5.2</v>
      </c>
      <c r="I1587" s="209"/>
      <c r="J1587" s="205"/>
      <c r="K1587" s="205"/>
      <c r="L1587" s="210"/>
      <c r="M1587" s="211"/>
      <c r="N1587" s="212"/>
      <c r="O1587" s="212"/>
      <c r="P1587" s="212"/>
      <c r="Q1587" s="212"/>
      <c r="R1587" s="212"/>
      <c r="S1587" s="212"/>
      <c r="T1587" s="213"/>
      <c r="AT1587" s="214" t="s">
        <v>158</v>
      </c>
      <c r="AU1587" s="214" t="s">
        <v>85</v>
      </c>
      <c r="AV1587" s="14" t="s">
        <v>85</v>
      </c>
      <c r="AW1587" s="14" t="s">
        <v>36</v>
      </c>
      <c r="AX1587" s="14" t="s">
        <v>75</v>
      </c>
      <c r="AY1587" s="214" t="s">
        <v>147</v>
      </c>
    </row>
    <row r="1588" spans="2:51" s="16" customFormat="1" ht="11.25">
      <c r="B1588" s="226"/>
      <c r="C1588" s="227"/>
      <c r="D1588" s="195" t="s">
        <v>158</v>
      </c>
      <c r="E1588" s="228" t="s">
        <v>21</v>
      </c>
      <c r="F1588" s="229" t="s">
        <v>196</v>
      </c>
      <c r="G1588" s="227"/>
      <c r="H1588" s="230">
        <v>23.058</v>
      </c>
      <c r="I1588" s="231"/>
      <c r="J1588" s="227"/>
      <c r="K1588" s="227"/>
      <c r="L1588" s="232"/>
      <c r="M1588" s="233"/>
      <c r="N1588" s="234"/>
      <c r="O1588" s="234"/>
      <c r="P1588" s="234"/>
      <c r="Q1588" s="234"/>
      <c r="R1588" s="234"/>
      <c r="S1588" s="234"/>
      <c r="T1588" s="235"/>
      <c r="AT1588" s="236" t="s">
        <v>158</v>
      </c>
      <c r="AU1588" s="236" t="s">
        <v>85</v>
      </c>
      <c r="AV1588" s="16" t="s">
        <v>170</v>
      </c>
      <c r="AW1588" s="16" t="s">
        <v>36</v>
      </c>
      <c r="AX1588" s="16" t="s">
        <v>75</v>
      </c>
      <c r="AY1588" s="236" t="s">
        <v>147</v>
      </c>
    </row>
    <row r="1589" spans="2:51" s="13" customFormat="1" ht="11.25">
      <c r="B1589" s="193"/>
      <c r="C1589" s="194"/>
      <c r="D1589" s="195" t="s">
        <v>158</v>
      </c>
      <c r="E1589" s="196" t="s">
        <v>21</v>
      </c>
      <c r="F1589" s="197" t="s">
        <v>669</v>
      </c>
      <c r="G1589" s="194"/>
      <c r="H1589" s="196" t="s">
        <v>21</v>
      </c>
      <c r="I1589" s="198"/>
      <c r="J1589" s="194"/>
      <c r="K1589" s="194"/>
      <c r="L1589" s="199"/>
      <c r="M1589" s="200"/>
      <c r="N1589" s="201"/>
      <c r="O1589" s="201"/>
      <c r="P1589" s="201"/>
      <c r="Q1589" s="201"/>
      <c r="R1589" s="201"/>
      <c r="S1589" s="201"/>
      <c r="T1589" s="202"/>
      <c r="AT1589" s="203" t="s">
        <v>158</v>
      </c>
      <c r="AU1589" s="203" t="s">
        <v>85</v>
      </c>
      <c r="AV1589" s="13" t="s">
        <v>83</v>
      </c>
      <c r="AW1589" s="13" t="s">
        <v>36</v>
      </c>
      <c r="AX1589" s="13" t="s">
        <v>75</v>
      </c>
      <c r="AY1589" s="203" t="s">
        <v>147</v>
      </c>
    </row>
    <row r="1590" spans="2:51" s="14" customFormat="1" ht="11.25">
      <c r="B1590" s="204"/>
      <c r="C1590" s="205"/>
      <c r="D1590" s="195" t="s">
        <v>158</v>
      </c>
      <c r="E1590" s="206" t="s">
        <v>21</v>
      </c>
      <c r="F1590" s="207" t="s">
        <v>1805</v>
      </c>
      <c r="G1590" s="205"/>
      <c r="H1590" s="208">
        <v>117.534</v>
      </c>
      <c r="I1590" s="209"/>
      <c r="J1590" s="205"/>
      <c r="K1590" s="205"/>
      <c r="L1590" s="210"/>
      <c r="M1590" s="211"/>
      <c r="N1590" s="212"/>
      <c r="O1590" s="212"/>
      <c r="P1590" s="212"/>
      <c r="Q1590" s="212"/>
      <c r="R1590" s="212"/>
      <c r="S1590" s="212"/>
      <c r="T1590" s="213"/>
      <c r="AT1590" s="214" t="s">
        <v>158</v>
      </c>
      <c r="AU1590" s="214" t="s">
        <v>85</v>
      </c>
      <c r="AV1590" s="14" t="s">
        <v>85</v>
      </c>
      <c r="AW1590" s="14" t="s">
        <v>36</v>
      </c>
      <c r="AX1590" s="14" t="s">
        <v>75</v>
      </c>
      <c r="AY1590" s="214" t="s">
        <v>147</v>
      </c>
    </row>
    <row r="1591" spans="2:51" s="16" customFormat="1" ht="11.25">
      <c r="B1591" s="226"/>
      <c r="C1591" s="227"/>
      <c r="D1591" s="195" t="s">
        <v>158</v>
      </c>
      <c r="E1591" s="228" t="s">
        <v>21</v>
      </c>
      <c r="F1591" s="229" t="s">
        <v>196</v>
      </c>
      <c r="G1591" s="227"/>
      <c r="H1591" s="230">
        <v>117.534</v>
      </c>
      <c r="I1591" s="231"/>
      <c r="J1591" s="227"/>
      <c r="K1591" s="227"/>
      <c r="L1591" s="232"/>
      <c r="M1591" s="233"/>
      <c r="N1591" s="234"/>
      <c r="O1591" s="234"/>
      <c r="P1591" s="234"/>
      <c r="Q1591" s="234"/>
      <c r="R1591" s="234"/>
      <c r="S1591" s="234"/>
      <c r="T1591" s="235"/>
      <c r="AT1591" s="236" t="s">
        <v>158</v>
      </c>
      <c r="AU1591" s="236" t="s">
        <v>85</v>
      </c>
      <c r="AV1591" s="16" t="s">
        <v>170</v>
      </c>
      <c r="AW1591" s="16" t="s">
        <v>36</v>
      </c>
      <c r="AX1591" s="16" t="s">
        <v>75</v>
      </c>
      <c r="AY1591" s="236" t="s">
        <v>147</v>
      </c>
    </row>
    <row r="1592" spans="2:51" s="15" customFormat="1" ht="11.25">
      <c r="B1592" s="215"/>
      <c r="C1592" s="216"/>
      <c r="D1592" s="195" t="s">
        <v>158</v>
      </c>
      <c r="E1592" s="217" t="s">
        <v>21</v>
      </c>
      <c r="F1592" s="218" t="s">
        <v>161</v>
      </c>
      <c r="G1592" s="216"/>
      <c r="H1592" s="219">
        <v>494.1049999999999</v>
      </c>
      <c r="I1592" s="220"/>
      <c r="J1592" s="216"/>
      <c r="K1592" s="216"/>
      <c r="L1592" s="221"/>
      <c r="M1592" s="222"/>
      <c r="N1592" s="223"/>
      <c r="O1592" s="223"/>
      <c r="P1592" s="223"/>
      <c r="Q1592" s="223"/>
      <c r="R1592" s="223"/>
      <c r="S1592" s="223"/>
      <c r="T1592" s="224"/>
      <c r="AT1592" s="225" t="s">
        <v>158</v>
      </c>
      <c r="AU1592" s="225" t="s">
        <v>85</v>
      </c>
      <c r="AV1592" s="15" t="s">
        <v>154</v>
      </c>
      <c r="AW1592" s="15" t="s">
        <v>36</v>
      </c>
      <c r="AX1592" s="15" t="s">
        <v>83</v>
      </c>
      <c r="AY1592" s="225" t="s">
        <v>147</v>
      </c>
    </row>
    <row r="1593" spans="1:65" s="2" customFormat="1" ht="16.5" customHeight="1">
      <c r="A1593" s="36"/>
      <c r="B1593" s="37"/>
      <c r="C1593" s="175" t="s">
        <v>1806</v>
      </c>
      <c r="D1593" s="175" t="s">
        <v>149</v>
      </c>
      <c r="E1593" s="176" t="s">
        <v>1807</v>
      </c>
      <c r="F1593" s="177" t="s">
        <v>1808</v>
      </c>
      <c r="G1593" s="178" t="s">
        <v>152</v>
      </c>
      <c r="H1593" s="179">
        <v>165.772</v>
      </c>
      <c r="I1593" s="180"/>
      <c r="J1593" s="181">
        <f>ROUND(I1593*H1593,2)</f>
        <v>0</v>
      </c>
      <c r="K1593" s="177" t="s">
        <v>153</v>
      </c>
      <c r="L1593" s="41"/>
      <c r="M1593" s="182" t="s">
        <v>21</v>
      </c>
      <c r="N1593" s="183" t="s">
        <v>46</v>
      </c>
      <c r="O1593" s="66"/>
      <c r="P1593" s="184">
        <f>O1593*H1593</f>
        <v>0</v>
      </c>
      <c r="Q1593" s="184">
        <v>0</v>
      </c>
      <c r="R1593" s="184">
        <f>Q1593*H1593</f>
        <v>0</v>
      </c>
      <c r="S1593" s="184">
        <v>0</v>
      </c>
      <c r="T1593" s="185">
        <f>S1593*H1593</f>
        <v>0</v>
      </c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R1593" s="186" t="s">
        <v>272</v>
      </c>
      <c r="AT1593" s="186" t="s">
        <v>149</v>
      </c>
      <c r="AU1593" s="186" t="s">
        <v>85</v>
      </c>
      <c r="AY1593" s="19" t="s">
        <v>147</v>
      </c>
      <c r="BE1593" s="187">
        <f>IF(N1593="základní",J1593,0)</f>
        <v>0</v>
      </c>
      <c r="BF1593" s="187">
        <f>IF(N1593="snížená",J1593,0)</f>
        <v>0</v>
      </c>
      <c r="BG1593" s="187">
        <f>IF(N1593="zákl. přenesená",J1593,0)</f>
        <v>0</v>
      </c>
      <c r="BH1593" s="187">
        <f>IF(N1593="sníž. přenesená",J1593,0)</f>
        <v>0</v>
      </c>
      <c r="BI1593" s="187">
        <f>IF(N1593="nulová",J1593,0)</f>
        <v>0</v>
      </c>
      <c r="BJ1593" s="19" t="s">
        <v>83</v>
      </c>
      <c r="BK1593" s="187">
        <f>ROUND(I1593*H1593,2)</f>
        <v>0</v>
      </c>
      <c r="BL1593" s="19" t="s">
        <v>272</v>
      </c>
      <c r="BM1593" s="186" t="s">
        <v>1809</v>
      </c>
    </row>
    <row r="1594" spans="1:47" s="2" customFormat="1" ht="11.25">
      <c r="A1594" s="36"/>
      <c r="B1594" s="37"/>
      <c r="C1594" s="38"/>
      <c r="D1594" s="188" t="s">
        <v>156</v>
      </c>
      <c r="E1594" s="38"/>
      <c r="F1594" s="189" t="s">
        <v>1810</v>
      </c>
      <c r="G1594" s="38"/>
      <c r="H1594" s="38"/>
      <c r="I1594" s="190"/>
      <c r="J1594" s="38"/>
      <c r="K1594" s="38"/>
      <c r="L1594" s="41"/>
      <c r="M1594" s="191"/>
      <c r="N1594" s="192"/>
      <c r="O1594" s="66"/>
      <c r="P1594" s="66"/>
      <c r="Q1594" s="66"/>
      <c r="R1594" s="66"/>
      <c r="S1594" s="66"/>
      <c r="T1594" s="67"/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T1594" s="19" t="s">
        <v>156</v>
      </c>
      <c r="AU1594" s="19" t="s">
        <v>85</v>
      </c>
    </row>
    <row r="1595" spans="2:51" s="13" customFormat="1" ht="11.25">
      <c r="B1595" s="193"/>
      <c r="C1595" s="194"/>
      <c r="D1595" s="195" t="s">
        <v>158</v>
      </c>
      <c r="E1595" s="196" t="s">
        <v>21</v>
      </c>
      <c r="F1595" s="197" t="s">
        <v>159</v>
      </c>
      <c r="G1595" s="194"/>
      <c r="H1595" s="196" t="s">
        <v>21</v>
      </c>
      <c r="I1595" s="198"/>
      <c r="J1595" s="194"/>
      <c r="K1595" s="194"/>
      <c r="L1595" s="199"/>
      <c r="M1595" s="200"/>
      <c r="N1595" s="201"/>
      <c r="O1595" s="201"/>
      <c r="P1595" s="201"/>
      <c r="Q1595" s="201"/>
      <c r="R1595" s="201"/>
      <c r="S1595" s="201"/>
      <c r="T1595" s="202"/>
      <c r="AT1595" s="203" t="s">
        <v>158</v>
      </c>
      <c r="AU1595" s="203" t="s">
        <v>85</v>
      </c>
      <c r="AV1595" s="13" t="s">
        <v>83</v>
      </c>
      <c r="AW1595" s="13" t="s">
        <v>36</v>
      </c>
      <c r="AX1595" s="13" t="s">
        <v>75</v>
      </c>
      <c r="AY1595" s="203" t="s">
        <v>147</v>
      </c>
    </row>
    <row r="1596" spans="2:51" s="13" customFormat="1" ht="11.25">
      <c r="B1596" s="193"/>
      <c r="C1596" s="194"/>
      <c r="D1596" s="195" t="s">
        <v>158</v>
      </c>
      <c r="E1596" s="196" t="s">
        <v>21</v>
      </c>
      <c r="F1596" s="197" t="s">
        <v>866</v>
      </c>
      <c r="G1596" s="194"/>
      <c r="H1596" s="196" t="s">
        <v>21</v>
      </c>
      <c r="I1596" s="198"/>
      <c r="J1596" s="194"/>
      <c r="K1596" s="194"/>
      <c r="L1596" s="199"/>
      <c r="M1596" s="200"/>
      <c r="N1596" s="201"/>
      <c r="O1596" s="201"/>
      <c r="P1596" s="201"/>
      <c r="Q1596" s="201"/>
      <c r="R1596" s="201"/>
      <c r="S1596" s="201"/>
      <c r="T1596" s="202"/>
      <c r="AT1596" s="203" t="s">
        <v>158</v>
      </c>
      <c r="AU1596" s="203" t="s">
        <v>85</v>
      </c>
      <c r="AV1596" s="13" t="s">
        <v>83</v>
      </c>
      <c r="AW1596" s="13" t="s">
        <v>36</v>
      </c>
      <c r="AX1596" s="13" t="s">
        <v>75</v>
      </c>
      <c r="AY1596" s="203" t="s">
        <v>147</v>
      </c>
    </row>
    <row r="1597" spans="2:51" s="14" customFormat="1" ht="11.25">
      <c r="B1597" s="204"/>
      <c r="C1597" s="205"/>
      <c r="D1597" s="195" t="s">
        <v>158</v>
      </c>
      <c r="E1597" s="206" t="s">
        <v>21</v>
      </c>
      <c r="F1597" s="207" t="s">
        <v>1811</v>
      </c>
      <c r="G1597" s="205"/>
      <c r="H1597" s="208">
        <v>62.6</v>
      </c>
      <c r="I1597" s="209"/>
      <c r="J1597" s="205"/>
      <c r="K1597" s="205"/>
      <c r="L1597" s="210"/>
      <c r="M1597" s="211"/>
      <c r="N1597" s="212"/>
      <c r="O1597" s="212"/>
      <c r="P1597" s="212"/>
      <c r="Q1597" s="212"/>
      <c r="R1597" s="212"/>
      <c r="S1597" s="212"/>
      <c r="T1597" s="213"/>
      <c r="AT1597" s="214" t="s">
        <v>158</v>
      </c>
      <c r="AU1597" s="214" t="s">
        <v>85</v>
      </c>
      <c r="AV1597" s="14" t="s">
        <v>85</v>
      </c>
      <c r="AW1597" s="14" t="s">
        <v>36</v>
      </c>
      <c r="AX1597" s="14" t="s">
        <v>75</v>
      </c>
      <c r="AY1597" s="214" t="s">
        <v>147</v>
      </c>
    </row>
    <row r="1598" spans="2:51" s="14" customFormat="1" ht="11.25">
      <c r="B1598" s="204"/>
      <c r="C1598" s="205"/>
      <c r="D1598" s="195" t="s">
        <v>158</v>
      </c>
      <c r="E1598" s="206" t="s">
        <v>21</v>
      </c>
      <c r="F1598" s="207" t="s">
        <v>1812</v>
      </c>
      <c r="G1598" s="205"/>
      <c r="H1598" s="208">
        <v>-5.319</v>
      </c>
      <c r="I1598" s="209"/>
      <c r="J1598" s="205"/>
      <c r="K1598" s="205"/>
      <c r="L1598" s="210"/>
      <c r="M1598" s="211"/>
      <c r="N1598" s="212"/>
      <c r="O1598" s="212"/>
      <c r="P1598" s="212"/>
      <c r="Q1598" s="212"/>
      <c r="R1598" s="212"/>
      <c r="S1598" s="212"/>
      <c r="T1598" s="213"/>
      <c r="AT1598" s="214" t="s">
        <v>158</v>
      </c>
      <c r="AU1598" s="214" t="s">
        <v>85</v>
      </c>
      <c r="AV1598" s="14" t="s">
        <v>85</v>
      </c>
      <c r="AW1598" s="14" t="s">
        <v>36</v>
      </c>
      <c r="AX1598" s="14" t="s">
        <v>75</v>
      </c>
      <c r="AY1598" s="214" t="s">
        <v>147</v>
      </c>
    </row>
    <row r="1599" spans="2:51" s="16" customFormat="1" ht="11.25">
      <c r="B1599" s="226"/>
      <c r="C1599" s="227"/>
      <c r="D1599" s="195" t="s">
        <v>158</v>
      </c>
      <c r="E1599" s="228" t="s">
        <v>21</v>
      </c>
      <c r="F1599" s="229" t="s">
        <v>196</v>
      </c>
      <c r="G1599" s="227"/>
      <c r="H1599" s="230">
        <v>57.281</v>
      </c>
      <c r="I1599" s="231"/>
      <c r="J1599" s="227"/>
      <c r="K1599" s="227"/>
      <c r="L1599" s="232"/>
      <c r="M1599" s="233"/>
      <c r="N1599" s="234"/>
      <c r="O1599" s="234"/>
      <c r="P1599" s="234"/>
      <c r="Q1599" s="234"/>
      <c r="R1599" s="234"/>
      <c r="S1599" s="234"/>
      <c r="T1599" s="235"/>
      <c r="AT1599" s="236" t="s">
        <v>158</v>
      </c>
      <c r="AU1599" s="236" t="s">
        <v>85</v>
      </c>
      <c r="AV1599" s="16" t="s">
        <v>170</v>
      </c>
      <c r="AW1599" s="16" t="s">
        <v>36</v>
      </c>
      <c r="AX1599" s="16" t="s">
        <v>75</v>
      </c>
      <c r="AY1599" s="236" t="s">
        <v>147</v>
      </c>
    </row>
    <row r="1600" spans="2:51" s="13" customFormat="1" ht="11.25">
      <c r="B1600" s="193"/>
      <c r="C1600" s="194"/>
      <c r="D1600" s="195" t="s">
        <v>158</v>
      </c>
      <c r="E1600" s="196" t="s">
        <v>21</v>
      </c>
      <c r="F1600" s="197" t="s">
        <v>875</v>
      </c>
      <c r="G1600" s="194"/>
      <c r="H1600" s="196" t="s">
        <v>21</v>
      </c>
      <c r="I1600" s="198"/>
      <c r="J1600" s="194"/>
      <c r="K1600" s="194"/>
      <c r="L1600" s="199"/>
      <c r="M1600" s="200"/>
      <c r="N1600" s="201"/>
      <c r="O1600" s="201"/>
      <c r="P1600" s="201"/>
      <c r="Q1600" s="201"/>
      <c r="R1600" s="201"/>
      <c r="S1600" s="201"/>
      <c r="T1600" s="202"/>
      <c r="AT1600" s="203" t="s">
        <v>158</v>
      </c>
      <c r="AU1600" s="203" t="s">
        <v>85</v>
      </c>
      <c r="AV1600" s="13" t="s">
        <v>83</v>
      </c>
      <c r="AW1600" s="13" t="s">
        <v>36</v>
      </c>
      <c r="AX1600" s="13" t="s">
        <v>75</v>
      </c>
      <c r="AY1600" s="203" t="s">
        <v>147</v>
      </c>
    </row>
    <row r="1601" spans="2:51" s="14" customFormat="1" ht="11.25">
      <c r="B1601" s="204"/>
      <c r="C1601" s="205"/>
      <c r="D1601" s="195" t="s">
        <v>158</v>
      </c>
      <c r="E1601" s="206" t="s">
        <v>21</v>
      </c>
      <c r="F1601" s="207" t="s">
        <v>1811</v>
      </c>
      <c r="G1601" s="205"/>
      <c r="H1601" s="208">
        <v>62.6</v>
      </c>
      <c r="I1601" s="209"/>
      <c r="J1601" s="205"/>
      <c r="K1601" s="205"/>
      <c r="L1601" s="210"/>
      <c r="M1601" s="211"/>
      <c r="N1601" s="212"/>
      <c r="O1601" s="212"/>
      <c r="P1601" s="212"/>
      <c r="Q1601" s="212"/>
      <c r="R1601" s="212"/>
      <c r="S1601" s="212"/>
      <c r="T1601" s="213"/>
      <c r="AT1601" s="214" t="s">
        <v>158</v>
      </c>
      <c r="AU1601" s="214" t="s">
        <v>85</v>
      </c>
      <c r="AV1601" s="14" t="s">
        <v>85</v>
      </c>
      <c r="AW1601" s="14" t="s">
        <v>36</v>
      </c>
      <c r="AX1601" s="14" t="s">
        <v>75</v>
      </c>
      <c r="AY1601" s="214" t="s">
        <v>147</v>
      </c>
    </row>
    <row r="1602" spans="2:51" s="14" customFormat="1" ht="11.25">
      <c r="B1602" s="204"/>
      <c r="C1602" s="205"/>
      <c r="D1602" s="195" t="s">
        <v>158</v>
      </c>
      <c r="E1602" s="206" t="s">
        <v>21</v>
      </c>
      <c r="F1602" s="207" t="s">
        <v>1813</v>
      </c>
      <c r="G1602" s="205"/>
      <c r="H1602" s="208">
        <v>-3.546</v>
      </c>
      <c r="I1602" s="209"/>
      <c r="J1602" s="205"/>
      <c r="K1602" s="205"/>
      <c r="L1602" s="210"/>
      <c r="M1602" s="211"/>
      <c r="N1602" s="212"/>
      <c r="O1602" s="212"/>
      <c r="P1602" s="212"/>
      <c r="Q1602" s="212"/>
      <c r="R1602" s="212"/>
      <c r="S1602" s="212"/>
      <c r="T1602" s="213"/>
      <c r="AT1602" s="214" t="s">
        <v>158</v>
      </c>
      <c r="AU1602" s="214" t="s">
        <v>85</v>
      </c>
      <c r="AV1602" s="14" t="s">
        <v>85</v>
      </c>
      <c r="AW1602" s="14" t="s">
        <v>36</v>
      </c>
      <c r="AX1602" s="14" t="s">
        <v>75</v>
      </c>
      <c r="AY1602" s="214" t="s">
        <v>147</v>
      </c>
    </row>
    <row r="1603" spans="2:51" s="16" customFormat="1" ht="11.25">
      <c r="B1603" s="226"/>
      <c r="C1603" s="227"/>
      <c r="D1603" s="195" t="s">
        <v>158</v>
      </c>
      <c r="E1603" s="228" t="s">
        <v>21</v>
      </c>
      <c r="F1603" s="229" t="s">
        <v>196</v>
      </c>
      <c r="G1603" s="227"/>
      <c r="H1603" s="230">
        <v>59.054</v>
      </c>
      <c r="I1603" s="231"/>
      <c r="J1603" s="227"/>
      <c r="K1603" s="227"/>
      <c r="L1603" s="232"/>
      <c r="M1603" s="233"/>
      <c r="N1603" s="234"/>
      <c r="O1603" s="234"/>
      <c r="P1603" s="234"/>
      <c r="Q1603" s="234"/>
      <c r="R1603" s="234"/>
      <c r="S1603" s="234"/>
      <c r="T1603" s="235"/>
      <c r="AT1603" s="236" t="s">
        <v>158</v>
      </c>
      <c r="AU1603" s="236" t="s">
        <v>85</v>
      </c>
      <c r="AV1603" s="16" t="s">
        <v>170</v>
      </c>
      <c r="AW1603" s="16" t="s">
        <v>36</v>
      </c>
      <c r="AX1603" s="16" t="s">
        <v>75</v>
      </c>
      <c r="AY1603" s="236" t="s">
        <v>147</v>
      </c>
    </row>
    <row r="1604" spans="2:51" s="13" customFormat="1" ht="11.25">
      <c r="B1604" s="193"/>
      <c r="C1604" s="194"/>
      <c r="D1604" s="195" t="s">
        <v>158</v>
      </c>
      <c r="E1604" s="196" t="s">
        <v>21</v>
      </c>
      <c r="F1604" s="197" t="s">
        <v>1413</v>
      </c>
      <c r="G1604" s="194"/>
      <c r="H1604" s="196" t="s">
        <v>21</v>
      </c>
      <c r="I1604" s="198"/>
      <c r="J1604" s="194"/>
      <c r="K1604" s="194"/>
      <c r="L1604" s="199"/>
      <c r="M1604" s="200"/>
      <c r="N1604" s="201"/>
      <c r="O1604" s="201"/>
      <c r="P1604" s="201"/>
      <c r="Q1604" s="201"/>
      <c r="R1604" s="201"/>
      <c r="S1604" s="201"/>
      <c r="T1604" s="202"/>
      <c r="AT1604" s="203" t="s">
        <v>158</v>
      </c>
      <c r="AU1604" s="203" t="s">
        <v>85</v>
      </c>
      <c r="AV1604" s="13" t="s">
        <v>83</v>
      </c>
      <c r="AW1604" s="13" t="s">
        <v>36</v>
      </c>
      <c r="AX1604" s="13" t="s">
        <v>75</v>
      </c>
      <c r="AY1604" s="203" t="s">
        <v>147</v>
      </c>
    </row>
    <row r="1605" spans="2:51" s="14" customFormat="1" ht="11.25">
      <c r="B1605" s="204"/>
      <c r="C1605" s="205"/>
      <c r="D1605" s="195" t="s">
        <v>158</v>
      </c>
      <c r="E1605" s="206" t="s">
        <v>21</v>
      </c>
      <c r="F1605" s="207" t="s">
        <v>1814</v>
      </c>
      <c r="G1605" s="205"/>
      <c r="H1605" s="208">
        <v>51.21</v>
      </c>
      <c r="I1605" s="209"/>
      <c r="J1605" s="205"/>
      <c r="K1605" s="205"/>
      <c r="L1605" s="210"/>
      <c r="M1605" s="211"/>
      <c r="N1605" s="212"/>
      <c r="O1605" s="212"/>
      <c r="P1605" s="212"/>
      <c r="Q1605" s="212"/>
      <c r="R1605" s="212"/>
      <c r="S1605" s="212"/>
      <c r="T1605" s="213"/>
      <c r="AT1605" s="214" t="s">
        <v>158</v>
      </c>
      <c r="AU1605" s="214" t="s">
        <v>85</v>
      </c>
      <c r="AV1605" s="14" t="s">
        <v>85</v>
      </c>
      <c r="AW1605" s="14" t="s">
        <v>36</v>
      </c>
      <c r="AX1605" s="14" t="s">
        <v>75</v>
      </c>
      <c r="AY1605" s="214" t="s">
        <v>147</v>
      </c>
    </row>
    <row r="1606" spans="2:51" s="14" customFormat="1" ht="11.25">
      <c r="B1606" s="204"/>
      <c r="C1606" s="205"/>
      <c r="D1606" s="195" t="s">
        <v>158</v>
      </c>
      <c r="E1606" s="206" t="s">
        <v>21</v>
      </c>
      <c r="F1606" s="207" t="s">
        <v>965</v>
      </c>
      <c r="G1606" s="205"/>
      <c r="H1606" s="208">
        <v>-1.773</v>
      </c>
      <c r="I1606" s="209"/>
      <c r="J1606" s="205"/>
      <c r="K1606" s="205"/>
      <c r="L1606" s="210"/>
      <c r="M1606" s="211"/>
      <c r="N1606" s="212"/>
      <c r="O1606" s="212"/>
      <c r="P1606" s="212"/>
      <c r="Q1606" s="212"/>
      <c r="R1606" s="212"/>
      <c r="S1606" s="212"/>
      <c r="T1606" s="213"/>
      <c r="AT1606" s="214" t="s">
        <v>158</v>
      </c>
      <c r="AU1606" s="214" t="s">
        <v>85</v>
      </c>
      <c r="AV1606" s="14" t="s">
        <v>85</v>
      </c>
      <c r="AW1606" s="14" t="s">
        <v>36</v>
      </c>
      <c r="AX1606" s="14" t="s">
        <v>75</v>
      </c>
      <c r="AY1606" s="214" t="s">
        <v>147</v>
      </c>
    </row>
    <row r="1607" spans="2:51" s="16" customFormat="1" ht="11.25">
      <c r="B1607" s="226"/>
      <c r="C1607" s="227"/>
      <c r="D1607" s="195" t="s">
        <v>158</v>
      </c>
      <c r="E1607" s="228" t="s">
        <v>21</v>
      </c>
      <c r="F1607" s="229" t="s">
        <v>196</v>
      </c>
      <c r="G1607" s="227"/>
      <c r="H1607" s="230">
        <v>49.437</v>
      </c>
      <c r="I1607" s="231"/>
      <c r="J1607" s="227"/>
      <c r="K1607" s="227"/>
      <c r="L1607" s="232"/>
      <c r="M1607" s="233"/>
      <c r="N1607" s="234"/>
      <c r="O1607" s="234"/>
      <c r="P1607" s="234"/>
      <c r="Q1607" s="234"/>
      <c r="R1607" s="234"/>
      <c r="S1607" s="234"/>
      <c r="T1607" s="235"/>
      <c r="AT1607" s="236" t="s">
        <v>158</v>
      </c>
      <c r="AU1607" s="236" t="s">
        <v>85</v>
      </c>
      <c r="AV1607" s="16" t="s">
        <v>170</v>
      </c>
      <c r="AW1607" s="16" t="s">
        <v>36</v>
      </c>
      <c r="AX1607" s="16" t="s">
        <v>75</v>
      </c>
      <c r="AY1607" s="236" t="s">
        <v>147</v>
      </c>
    </row>
    <row r="1608" spans="2:51" s="15" customFormat="1" ht="11.25">
      <c r="B1608" s="215"/>
      <c r="C1608" s="216"/>
      <c r="D1608" s="195" t="s">
        <v>158</v>
      </c>
      <c r="E1608" s="217" t="s">
        <v>21</v>
      </c>
      <c r="F1608" s="218" t="s">
        <v>161</v>
      </c>
      <c r="G1608" s="216"/>
      <c r="H1608" s="219">
        <v>165.772</v>
      </c>
      <c r="I1608" s="220"/>
      <c r="J1608" s="216"/>
      <c r="K1608" s="216"/>
      <c r="L1608" s="221"/>
      <c r="M1608" s="222"/>
      <c r="N1608" s="223"/>
      <c r="O1608" s="223"/>
      <c r="P1608" s="223"/>
      <c r="Q1608" s="223"/>
      <c r="R1608" s="223"/>
      <c r="S1608" s="223"/>
      <c r="T1608" s="224"/>
      <c r="AT1608" s="225" t="s">
        <v>158</v>
      </c>
      <c r="AU1608" s="225" t="s">
        <v>85</v>
      </c>
      <c r="AV1608" s="15" t="s">
        <v>154</v>
      </c>
      <c r="AW1608" s="15" t="s">
        <v>36</v>
      </c>
      <c r="AX1608" s="15" t="s">
        <v>83</v>
      </c>
      <c r="AY1608" s="225" t="s">
        <v>147</v>
      </c>
    </row>
    <row r="1609" spans="1:65" s="2" customFormat="1" ht="16.5" customHeight="1">
      <c r="A1609" s="36"/>
      <c r="B1609" s="37"/>
      <c r="C1609" s="175" t="s">
        <v>1815</v>
      </c>
      <c r="D1609" s="175" t="s">
        <v>149</v>
      </c>
      <c r="E1609" s="176" t="s">
        <v>1816</v>
      </c>
      <c r="F1609" s="177" t="s">
        <v>1817</v>
      </c>
      <c r="G1609" s="178" t="s">
        <v>152</v>
      </c>
      <c r="H1609" s="179">
        <v>236.856</v>
      </c>
      <c r="I1609" s="180"/>
      <c r="J1609" s="181">
        <f>ROUND(I1609*H1609,2)</f>
        <v>0</v>
      </c>
      <c r="K1609" s="177" t="s">
        <v>153</v>
      </c>
      <c r="L1609" s="41"/>
      <c r="M1609" s="182" t="s">
        <v>21</v>
      </c>
      <c r="N1609" s="183" t="s">
        <v>46</v>
      </c>
      <c r="O1609" s="66"/>
      <c r="P1609" s="184">
        <f>O1609*H1609</f>
        <v>0</v>
      </c>
      <c r="Q1609" s="184">
        <v>0</v>
      </c>
      <c r="R1609" s="184">
        <f>Q1609*H1609</f>
        <v>0</v>
      </c>
      <c r="S1609" s="184">
        <v>0</v>
      </c>
      <c r="T1609" s="185">
        <f>S1609*H1609</f>
        <v>0</v>
      </c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R1609" s="186" t="s">
        <v>272</v>
      </c>
      <c r="AT1609" s="186" t="s">
        <v>149</v>
      </c>
      <c r="AU1609" s="186" t="s">
        <v>85</v>
      </c>
      <c r="AY1609" s="19" t="s">
        <v>147</v>
      </c>
      <c r="BE1609" s="187">
        <f>IF(N1609="základní",J1609,0)</f>
        <v>0</v>
      </c>
      <c r="BF1609" s="187">
        <f>IF(N1609="snížená",J1609,0)</f>
        <v>0</v>
      </c>
      <c r="BG1609" s="187">
        <f>IF(N1609="zákl. přenesená",J1609,0)</f>
        <v>0</v>
      </c>
      <c r="BH1609" s="187">
        <f>IF(N1609="sníž. přenesená",J1609,0)</f>
        <v>0</v>
      </c>
      <c r="BI1609" s="187">
        <f>IF(N1609="nulová",J1609,0)</f>
        <v>0</v>
      </c>
      <c r="BJ1609" s="19" t="s">
        <v>83</v>
      </c>
      <c r="BK1609" s="187">
        <f>ROUND(I1609*H1609,2)</f>
        <v>0</v>
      </c>
      <c r="BL1609" s="19" t="s">
        <v>272</v>
      </c>
      <c r="BM1609" s="186" t="s">
        <v>1818</v>
      </c>
    </row>
    <row r="1610" spans="1:47" s="2" customFormat="1" ht="11.25">
      <c r="A1610" s="36"/>
      <c r="B1610" s="37"/>
      <c r="C1610" s="38"/>
      <c r="D1610" s="188" t="s">
        <v>156</v>
      </c>
      <c r="E1610" s="38"/>
      <c r="F1610" s="189" t="s">
        <v>1819</v>
      </c>
      <c r="G1610" s="38"/>
      <c r="H1610" s="38"/>
      <c r="I1610" s="190"/>
      <c r="J1610" s="38"/>
      <c r="K1610" s="38"/>
      <c r="L1610" s="41"/>
      <c r="M1610" s="191"/>
      <c r="N1610" s="192"/>
      <c r="O1610" s="66"/>
      <c r="P1610" s="66"/>
      <c r="Q1610" s="66"/>
      <c r="R1610" s="66"/>
      <c r="S1610" s="66"/>
      <c r="T1610" s="67"/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T1610" s="19" t="s">
        <v>156</v>
      </c>
      <c r="AU1610" s="19" t="s">
        <v>85</v>
      </c>
    </row>
    <row r="1611" spans="2:51" s="14" customFormat="1" ht="11.25">
      <c r="B1611" s="204"/>
      <c r="C1611" s="205"/>
      <c r="D1611" s="195" t="s">
        <v>158</v>
      </c>
      <c r="E1611" s="206" t="s">
        <v>21</v>
      </c>
      <c r="F1611" s="207" t="s">
        <v>1820</v>
      </c>
      <c r="G1611" s="205"/>
      <c r="H1611" s="208">
        <v>236.856</v>
      </c>
      <c r="I1611" s="209"/>
      <c r="J1611" s="205"/>
      <c r="K1611" s="205"/>
      <c r="L1611" s="210"/>
      <c r="M1611" s="211"/>
      <c r="N1611" s="212"/>
      <c r="O1611" s="212"/>
      <c r="P1611" s="212"/>
      <c r="Q1611" s="212"/>
      <c r="R1611" s="212"/>
      <c r="S1611" s="212"/>
      <c r="T1611" s="213"/>
      <c r="AT1611" s="214" t="s">
        <v>158</v>
      </c>
      <c r="AU1611" s="214" t="s">
        <v>85</v>
      </c>
      <c r="AV1611" s="14" t="s">
        <v>85</v>
      </c>
      <c r="AW1611" s="14" t="s">
        <v>36</v>
      </c>
      <c r="AX1611" s="14" t="s">
        <v>75</v>
      </c>
      <c r="AY1611" s="214" t="s">
        <v>147</v>
      </c>
    </row>
    <row r="1612" spans="2:51" s="15" customFormat="1" ht="11.25">
      <c r="B1612" s="215"/>
      <c r="C1612" s="216"/>
      <c r="D1612" s="195" t="s">
        <v>158</v>
      </c>
      <c r="E1612" s="217" t="s">
        <v>21</v>
      </c>
      <c r="F1612" s="218" t="s">
        <v>161</v>
      </c>
      <c r="G1612" s="216"/>
      <c r="H1612" s="219">
        <v>236.856</v>
      </c>
      <c r="I1612" s="220"/>
      <c r="J1612" s="216"/>
      <c r="K1612" s="216"/>
      <c r="L1612" s="221"/>
      <c r="M1612" s="222"/>
      <c r="N1612" s="223"/>
      <c r="O1612" s="223"/>
      <c r="P1612" s="223"/>
      <c r="Q1612" s="223"/>
      <c r="R1612" s="223"/>
      <c r="S1612" s="223"/>
      <c r="T1612" s="224"/>
      <c r="AT1612" s="225" t="s">
        <v>158</v>
      </c>
      <c r="AU1612" s="225" t="s">
        <v>85</v>
      </c>
      <c r="AV1612" s="15" t="s">
        <v>154</v>
      </c>
      <c r="AW1612" s="15" t="s">
        <v>36</v>
      </c>
      <c r="AX1612" s="15" t="s">
        <v>83</v>
      </c>
      <c r="AY1612" s="225" t="s">
        <v>147</v>
      </c>
    </row>
    <row r="1613" spans="1:65" s="2" customFormat="1" ht="16.5" customHeight="1">
      <c r="A1613" s="36"/>
      <c r="B1613" s="37"/>
      <c r="C1613" s="237" t="s">
        <v>1821</v>
      </c>
      <c r="D1613" s="237" t="s">
        <v>219</v>
      </c>
      <c r="E1613" s="238" t="s">
        <v>1822</v>
      </c>
      <c r="F1613" s="239" t="s">
        <v>1823</v>
      </c>
      <c r="G1613" s="240" t="s">
        <v>152</v>
      </c>
      <c r="H1613" s="241">
        <v>248.699</v>
      </c>
      <c r="I1613" s="242"/>
      <c r="J1613" s="243">
        <f>ROUND(I1613*H1613,2)</f>
        <v>0</v>
      </c>
      <c r="K1613" s="239" t="s">
        <v>153</v>
      </c>
      <c r="L1613" s="244"/>
      <c r="M1613" s="245" t="s">
        <v>21</v>
      </c>
      <c r="N1613" s="246" t="s">
        <v>46</v>
      </c>
      <c r="O1613" s="66"/>
      <c r="P1613" s="184">
        <f>O1613*H1613</f>
        <v>0</v>
      </c>
      <c r="Q1613" s="184">
        <v>0</v>
      </c>
      <c r="R1613" s="184">
        <f>Q1613*H1613</f>
        <v>0</v>
      </c>
      <c r="S1613" s="184">
        <v>0</v>
      </c>
      <c r="T1613" s="185">
        <f>S1613*H1613</f>
        <v>0</v>
      </c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R1613" s="186" t="s">
        <v>384</v>
      </c>
      <c r="AT1613" s="186" t="s">
        <v>219</v>
      </c>
      <c r="AU1613" s="186" t="s">
        <v>85</v>
      </c>
      <c r="AY1613" s="19" t="s">
        <v>147</v>
      </c>
      <c r="BE1613" s="187">
        <f>IF(N1613="základní",J1613,0)</f>
        <v>0</v>
      </c>
      <c r="BF1613" s="187">
        <f>IF(N1613="snížená",J1613,0)</f>
        <v>0</v>
      </c>
      <c r="BG1613" s="187">
        <f>IF(N1613="zákl. přenesená",J1613,0)</f>
        <v>0</v>
      </c>
      <c r="BH1613" s="187">
        <f>IF(N1613="sníž. přenesená",J1613,0)</f>
        <v>0</v>
      </c>
      <c r="BI1613" s="187">
        <f>IF(N1613="nulová",J1613,0)</f>
        <v>0</v>
      </c>
      <c r="BJ1613" s="19" t="s">
        <v>83</v>
      </c>
      <c r="BK1613" s="187">
        <f>ROUND(I1613*H1613,2)</f>
        <v>0</v>
      </c>
      <c r="BL1613" s="19" t="s">
        <v>272</v>
      </c>
      <c r="BM1613" s="186" t="s">
        <v>1824</v>
      </c>
    </row>
    <row r="1614" spans="2:51" s="14" customFormat="1" ht="11.25">
      <c r="B1614" s="204"/>
      <c r="C1614" s="205"/>
      <c r="D1614" s="195" t="s">
        <v>158</v>
      </c>
      <c r="E1614" s="205"/>
      <c r="F1614" s="207" t="s">
        <v>1825</v>
      </c>
      <c r="G1614" s="205"/>
      <c r="H1614" s="208">
        <v>248.699</v>
      </c>
      <c r="I1614" s="209"/>
      <c r="J1614" s="205"/>
      <c r="K1614" s="205"/>
      <c r="L1614" s="210"/>
      <c r="M1614" s="211"/>
      <c r="N1614" s="212"/>
      <c r="O1614" s="212"/>
      <c r="P1614" s="212"/>
      <c r="Q1614" s="212"/>
      <c r="R1614" s="212"/>
      <c r="S1614" s="212"/>
      <c r="T1614" s="213"/>
      <c r="AT1614" s="214" t="s">
        <v>158</v>
      </c>
      <c r="AU1614" s="214" t="s">
        <v>85</v>
      </c>
      <c r="AV1614" s="14" t="s">
        <v>85</v>
      </c>
      <c r="AW1614" s="14" t="s">
        <v>4</v>
      </c>
      <c r="AX1614" s="14" t="s">
        <v>83</v>
      </c>
      <c r="AY1614" s="214" t="s">
        <v>147</v>
      </c>
    </row>
    <row r="1615" spans="1:65" s="2" customFormat="1" ht="16.5" customHeight="1">
      <c r="A1615" s="36"/>
      <c r="B1615" s="37"/>
      <c r="C1615" s="175" t="s">
        <v>1826</v>
      </c>
      <c r="D1615" s="175" t="s">
        <v>149</v>
      </c>
      <c r="E1615" s="176" t="s">
        <v>1827</v>
      </c>
      <c r="F1615" s="177" t="s">
        <v>1828</v>
      </c>
      <c r="G1615" s="178" t="s">
        <v>152</v>
      </c>
      <c r="H1615" s="179">
        <v>494.105</v>
      </c>
      <c r="I1615" s="180"/>
      <c r="J1615" s="181">
        <f>ROUND(I1615*H1615,2)</f>
        <v>0</v>
      </c>
      <c r="K1615" s="177" t="s">
        <v>153</v>
      </c>
      <c r="L1615" s="41"/>
      <c r="M1615" s="182" t="s">
        <v>21</v>
      </c>
      <c r="N1615" s="183" t="s">
        <v>46</v>
      </c>
      <c r="O1615" s="66"/>
      <c r="P1615" s="184">
        <f>O1615*H1615</f>
        <v>0</v>
      </c>
      <c r="Q1615" s="184">
        <v>0.0002</v>
      </c>
      <c r="R1615" s="184">
        <f>Q1615*H1615</f>
        <v>0.098821</v>
      </c>
      <c r="S1615" s="184">
        <v>0</v>
      </c>
      <c r="T1615" s="185">
        <f>S1615*H1615</f>
        <v>0</v>
      </c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R1615" s="186" t="s">
        <v>272</v>
      </c>
      <c r="AT1615" s="186" t="s">
        <v>149</v>
      </c>
      <c r="AU1615" s="186" t="s">
        <v>85</v>
      </c>
      <c r="AY1615" s="19" t="s">
        <v>147</v>
      </c>
      <c r="BE1615" s="187">
        <f>IF(N1615="základní",J1615,0)</f>
        <v>0</v>
      </c>
      <c r="BF1615" s="187">
        <f>IF(N1615="snížená",J1615,0)</f>
        <v>0</v>
      </c>
      <c r="BG1615" s="187">
        <f>IF(N1615="zákl. přenesená",J1615,0)</f>
        <v>0</v>
      </c>
      <c r="BH1615" s="187">
        <f>IF(N1615="sníž. přenesená",J1615,0)</f>
        <v>0</v>
      </c>
      <c r="BI1615" s="187">
        <f>IF(N1615="nulová",J1615,0)</f>
        <v>0</v>
      </c>
      <c r="BJ1615" s="19" t="s">
        <v>83</v>
      </c>
      <c r="BK1615" s="187">
        <f>ROUND(I1615*H1615,2)</f>
        <v>0</v>
      </c>
      <c r="BL1615" s="19" t="s">
        <v>272</v>
      </c>
      <c r="BM1615" s="186" t="s">
        <v>1829</v>
      </c>
    </row>
    <row r="1616" spans="1:47" s="2" customFormat="1" ht="11.25">
      <c r="A1616" s="36"/>
      <c r="B1616" s="37"/>
      <c r="C1616" s="38"/>
      <c r="D1616" s="188" t="s">
        <v>156</v>
      </c>
      <c r="E1616" s="38"/>
      <c r="F1616" s="189" t="s">
        <v>1830</v>
      </c>
      <c r="G1616" s="38"/>
      <c r="H1616" s="38"/>
      <c r="I1616" s="190"/>
      <c r="J1616" s="38"/>
      <c r="K1616" s="38"/>
      <c r="L1616" s="41"/>
      <c r="M1616" s="191"/>
      <c r="N1616" s="192"/>
      <c r="O1616" s="66"/>
      <c r="P1616" s="66"/>
      <c r="Q1616" s="66"/>
      <c r="R1616" s="66"/>
      <c r="S1616" s="66"/>
      <c r="T1616" s="67"/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T1616" s="19" t="s">
        <v>156</v>
      </c>
      <c r="AU1616" s="19" t="s">
        <v>85</v>
      </c>
    </row>
    <row r="1617" spans="2:51" s="13" customFormat="1" ht="11.25">
      <c r="B1617" s="193"/>
      <c r="C1617" s="194"/>
      <c r="D1617" s="195" t="s">
        <v>158</v>
      </c>
      <c r="E1617" s="196" t="s">
        <v>21</v>
      </c>
      <c r="F1617" s="197" t="s">
        <v>1831</v>
      </c>
      <c r="G1617" s="194"/>
      <c r="H1617" s="196" t="s">
        <v>21</v>
      </c>
      <c r="I1617" s="198"/>
      <c r="J1617" s="194"/>
      <c r="K1617" s="194"/>
      <c r="L1617" s="199"/>
      <c r="M1617" s="200"/>
      <c r="N1617" s="201"/>
      <c r="O1617" s="201"/>
      <c r="P1617" s="201"/>
      <c r="Q1617" s="201"/>
      <c r="R1617" s="201"/>
      <c r="S1617" s="201"/>
      <c r="T1617" s="202"/>
      <c r="AT1617" s="203" t="s">
        <v>158</v>
      </c>
      <c r="AU1617" s="203" t="s">
        <v>85</v>
      </c>
      <c r="AV1617" s="13" t="s">
        <v>83</v>
      </c>
      <c r="AW1617" s="13" t="s">
        <v>36</v>
      </c>
      <c r="AX1617" s="13" t="s">
        <v>75</v>
      </c>
      <c r="AY1617" s="203" t="s">
        <v>147</v>
      </c>
    </row>
    <row r="1618" spans="2:51" s="14" customFormat="1" ht="11.25">
      <c r="B1618" s="204"/>
      <c r="C1618" s="205"/>
      <c r="D1618" s="195" t="s">
        <v>158</v>
      </c>
      <c r="E1618" s="206" t="s">
        <v>21</v>
      </c>
      <c r="F1618" s="207" t="s">
        <v>1832</v>
      </c>
      <c r="G1618" s="205"/>
      <c r="H1618" s="208">
        <v>494.105</v>
      </c>
      <c r="I1618" s="209"/>
      <c r="J1618" s="205"/>
      <c r="K1618" s="205"/>
      <c r="L1618" s="210"/>
      <c r="M1618" s="211"/>
      <c r="N1618" s="212"/>
      <c r="O1618" s="212"/>
      <c r="P1618" s="212"/>
      <c r="Q1618" s="212"/>
      <c r="R1618" s="212"/>
      <c r="S1618" s="212"/>
      <c r="T1618" s="213"/>
      <c r="AT1618" s="214" t="s">
        <v>158</v>
      </c>
      <c r="AU1618" s="214" t="s">
        <v>85</v>
      </c>
      <c r="AV1618" s="14" t="s">
        <v>85</v>
      </c>
      <c r="AW1618" s="14" t="s">
        <v>36</v>
      </c>
      <c r="AX1618" s="14" t="s">
        <v>75</v>
      </c>
      <c r="AY1618" s="214" t="s">
        <v>147</v>
      </c>
    </row>
    <row r="1619" spans="2:51" s="15" customFormat="1" ht="11.25">
      <c r="B1619" s="215"/>
      <c r="C1619" s="216"/>
      <c r="D1619" s="195" t="s">
        <v>158</v>
      </c>
      <c r="E1619" s="217" t="s">
        <v>21</v>
      </c>
      <c r="F1619" s="218" t="s">
        <v>161</v>
      </c>
      <c r="G1619" s="216"/>
      <c r="H1619" s="219">
        <v>494.105</v>
      </c>
      <c r="I1619" s="220"/>
      <c r="J1619" s="216"/>
      <c r="K1619" s="216"/>
      <c r="L1619" s="221"/>
      <c r="M1619" s="222"/>
      <c r="N1619" s="223"/>
      <c r="O1619" s="223"/>
      <c r="P1619" s="223"/>
      <c r="Q1619" s="223"/>
      <c r="R1619" s="223"/>
      <c r="S1619" s="223"/>
      <c r="T1619" s="224"/>
      <c r="AT1619" s="225" t="s">
        <v>158</v>
      </c>
      <c r="AU1619" s="225" t="s">
        <v>85</v>
      </c>
      <c r="AV1619" s="15" t="s">
        <v>154</v>
      </c>
      <c r="AW1619" s="15" t="s">
        <v>36</v>
      </c>
      <c r="AX1619" s="15" t="s">
        <v>83</v>
      </c>
      <c r="AY1619" s="225" t="s">
        <v>147</v>
      </c>
    </row>
    <row r="1620" spans="1:65" s="2" customFormat="1" ht="24.2" customHeight="1">
      <c r="A1620" s="36"/>
      <c r="B1620" s="37"/>
      <c r="C1620" s="175" t="s">
        <v>1833</v>
      </c>
      <c r="D1620" s="175" t="s">
        <v>149</v>
      </c>
      <c r="E1620" s="176" t="s">
        <v>1834</v>
      </c>
      <c r="F1620" s="177" t="s">
        <v>1835</v>
      </c>
      <c r="G1620" s="178" t="s">
        <v>152</v>
      </c>
      <c r="H1620" s="179">
        <v>730.961</v>
      </c>
      <c r="I1620" s="180"/>
      <c r="J1620" s="181">
        <f>ROUND(I1620*H1620,2)</f>
        <v>0</v>
      </c>
      <c r="K1620" s="177" t="s">
        <v>153</v>
      </c>
      <c r="L1620" s="41"/>
      <c r="M1620" s="182" t="s">
        <v>21</v>
      </c>
      <c r="N1620" s="183" t="s">
        <v>46</v>
      </c>
      <c r="O1620" s="66"/>
      <c r="P1620" s="184">
        <f>O1620*H1620</f>
        <v>0</v>
      </c>
      <c r="Q1620" s="184">
        <v>0.000286</v>
      </c>
      <c r="R1620" s="184">
        <f>Q1620*H1620</f>
        <v>0.20905484600000002</v>
      </c>
      <c r="S1620" s="184">
        <v>0</v>
      </c>
      <c r="T1620" s="185">
        <f>S1620*H1620</f>
        <v>0</v>
      </c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R1620" s="186" t="s">
        <v>272</v>
      </c>
      <c r="AT1620" s="186" t="s">
        <v>149</v>
      </c>
      <c r="AU1620" s="186" t="s">
        <v>85</v>
      </c>
      <c r="AY1620" s="19" t="s">
        <v>147</v>
      </c>
      <c r="BE1620" s="187">
        <f>IF(N1620="základní",J1620,0)</f>
        <v>0</v>
      </c>
      <c r="BF1620" s="187">
        <f>IF(N1620="snížená",J1620,0)</f>
        <v>0</v>
      </c>
      <c r="BG1620" s="187">
        <f>IF(N1620="zákl. přenesená",J1620,0)</f>
        <v>0</v>
      </c>
      <c r="BH1620" s="187">
        <f>IF(N1620="sníž. přenesená",J1620,0)</f>
        <v>0</v>
      </c>
      <c r="BI1620" s="187">
        <f>IF(N1620="nulová",J1620,0)</f>
        <v>0</v>
      </c>
      <c r="BJ1620" s="19" t="s">
        <v>83</v>
      </c>
      <c r="BK1620" s="187">
        <f>ROUND(I1620*H1620,2)</f>
        <v>0</v>
      </c>
      <c r="BL1620" s="19" t="s">
        <v>272</v>
      </c>
      <c r="BM1620" s="186" t="s">
        <v>1836</v>
      </c>
    </row>
    <row r="1621" spans="1:47" s="2" customFormat="1" ht="11.25">
      <c r="A1621" s="36"/>
      <c r="B1621" s="37"/>
      <c r="C1621" s="38"/>
      <c r="D1621" s="188" t="s">
        <v>156</v>
      </c>
      <c r="E1621" s="38"/>
      <c r="F1621" s="189" t="s">
        <v>1837</v>
      </c>
      <c r="G1621" s="38"/>
      <c r="H1621" s="38"/>
      <c r="I1621" s="190"/>
      <c r="J1621" s="38"/>
      <c r="K1621" s="38"/>
      <c r="L1621" s="41"/>
      <c r="M1621" s="191"/>
      <c r="N1621" s="192"/>
      <c r="O1621" s="66"/>
      <c r="P1621" s="66"/>
      <c r="Q1621" s="66"/>
      <c r="R1621" s="66"/>
      <c r="S1621" s="66"/>
      <c r="T1621" s="67"/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T1621" s="19" t="s">
        <v>156</v>
      </c>
      <c r="AU1621" s="19" t="s">
        <v>85</v>
      </c>
    </row>
    <row r="1622" spans="2:51" s="13" customFormat="1" ht="11.25">
      <c r="B1622" s="193"/>
      <c r="C1622" s="194"/>
      <c r="D1622" s="195" t="s">
        <v>158</v>
      </c>
      <c r="E1622" s="196" t="s">
        <v>21</v>
      </c>
      <c r="F1622" s="197" t="s">
        <v>1831</v>
      </c>
      <c r="G1622" s="194"/>
      <c r="H1622" s="196" t="s">
        <v>21</v>
      </c>
      <c r="I1622" s="198"/>
      <c r="J1622" s="194"/>
      <c r="K1622" s="194"/>
      <c r="L1622" s="199"/>
      <c r="M1622" s="200"/>
      <c r="N1622" s="201"/>
      <c r="O1622" s="201"/>
      <c r="P1622" s="201"/>
      <c r="Q1622" s="201"/>
      <c r="R1622" s="201"/>
      <c r="S1622" s="201"/>
      <c r="T1622" s="202"/>
      <c r="AT1622" s="203" t="s">
        <v>158</v>
      </c>
      <c r="AU1622" s="203" t="s">
        <v>85</v>
      </c>
      <c r="AV1622" s="13" t="s">
        <v>83</v>
      </c>
      <c r="AW1622" s="13" t="s">
        <v>36</v>
      </c>
      <c r="AX1622" s="13" t="s">
        <v>75</v>
      </c>
      <c r="AY1622" s="203" t="s">
        <v>147</v>
      </c>
    </row>
    <row r="1623" spans="2:51" s="14" customFormat="1" ht="11.25">
      <c r="B1623" s="204"/>
      <c r="C1623" s="205"/>
      <c r="D1623" s="195" t="s">
        <v>158</v>
      </c>
      <c r="E1623" s="206" t="s">
        <v>21</v>
      </c>
      <c r="F1623" s="207" t="s">
        <v>1832</v>
      </c>
      <c r="G1623" s="205"/>
      <c r="H1623" s="208">
        <v>494.105</v>
      </c>
      <c r="I1623" s="209"/>
      <c r="J1623" s="205"/>
      <c r="K1623" s="205"/>
      <c r="L1623" s="210"/>
      <c r="M1623" s="211"/>
      <c r="N1623" s="212"/>
      <c r="O1623" s="212"/>
      <c r="P1623" s="212"/>
      <c r="Q1623" s="212"/>
      <c r="R1623" s="212"/>
      <c r="S1623" s="212"/>
      <c r="T1623" s="213"/>
      <c r="AT1623" s="214" t="s">
        <v>158</v>
      </c>
      <c r="AU1623" s="214" t="s">
        <v>85</v>
      </c>
      <c r="AV1623" s="14" t="s">
        <v>85</v>
      </c>
      <c r="AW1623" s="14" t="s">
        <v>36</v>
      </c>
      <c r="AX1623" s="14" t="s">
        <v>75</v>
      </c>
      <c r="AY1623" s="214" t="s">
        <v>147</v>
      </c>
    </row>
    <row r="1624" spans="2:51" s="16" customFormat="1" ht="11.25">
      <c r="B1624" s="226"/>
      <c r="C1624" s="227"/>
      <c r="D1624" s="195" t="s">
        <v>158</v>
      </c>
      <c r="E1624" s="228" t="s">
        <v>21</v>
      </c>
      <c r="F1624" s="229" t="s">
        <v>196</v>
      </c>
      <c r="G1624" s="227"/>
      <c r="H1624" s="230">
        <v>494.105</v>
      </c>
      <c r="I1624" s="231"/>
      <c r="J1624" s="227"/>
      <c r="K1624" s="227"/>
      <c r="L1624" s="232"/>
      <c r="M1624" s="233"/>
      <c r="N1624" s="234"/>
      <c r="O1624" s="234"/>
      <c r="P1624" s="234"/>
      <c r="Q1624" s="234"/>
      <c r="R1624" s="234"/>
      <c r="S1624" s="234"/>
      <c r="T1624" s="235"/>
      <c r="AT1624" s="236" t="s">
        <v>158</v>
      </c>
      <c r="AU1624" s="236" t="s">
        <v>85</v>
      </c>
      <c r="AV1624" s="16" t="s">
        <v>170</v>
      </c>
      <c r="AW1624" s="16" t="s">
        <v>36</v>
      </c>
      <c r="AX1624" s="16" t="s">
        <v>75</v>
      </c>
      <c r="AY1624" s="236" t="s">
        <v>147</v>
      </c>
    </row>
    <row r="1625" spans="2:51" s="13" customFormat="1" ht="11.25">
      <c r="B1625" s="193"/>
      <c r="C1625" s="194"/>
      <c r="D1625" s="195" t="s">
        <v>158</v>
      </c>
      <c r="E1625" s="196" t="s">
        <v>21</v>
      </c>
      <c r="F1625" s="197" t="s">
        <v>1838</v>
      </c>
      <c r="G1625" s="194"/>
      <c r="H1625" s="196" t="s">
        <v>21</v>
      </c>
      <c r="I1625" s="198"/>
      <c r="J1625" s="194"/>
      <c r="K1625" s="194"/>
      <c r="L1625" s="199"/>
      <c r="M1625" s="200"/>
      <c r="N1625" s="201"/>
      <c r="O1625" s="201"/>
      <c r="P1625" s="201"/>
      <c r="Q1625" s="201"/>
      <c r="R1625" s="201"/>
      <c r="S1625" s="201"/>
      <c r="T1625" s="202"/>
      <c r="AT1625" s="203" t="s">
        <v>158</v>
      </c>
      <c r="AU1625" s="203" t="s">
        <v>85</v>
      </c>
      <c r="AV1625" s="13" t="s">
        <v>83</v>
      </c>
      <c r="AW1625" s="13" t="s">
        <v>36</v>
      </c>
      <c r="AX1625" s="13" t="s">
        <v>75</v>
      </c>
      <c r="AY1625" s="203" t="s">
        <v>147</v>
      </c>
    </row>
    <row r="1626" spans="2:51" s="14" customFormat="1" ht="11.25">
      <c r="B1626" s="204"/>
      <c r="C1626" s="205"/>
      <c r="D1626" s="195" t="s">
        <v>158</v>
      </c>
      <c r="E1626" s="206" t="s">
        <v>21</v>
      </c>
      <c r="F1626" s="207" t="s">
        <v>1839</v>
      </c>
      <c r="G1626" s="205"/>
      <c r="H1626" s="208">
        <v>236.856</v>
      </c>
      <c r="I1626" s="209"/>
      <c r="J1626" s="205"/>
      <c r="K1626" s="205"/>
      <c r="L1626" s="210"/>
      <c r="M1626" s="211"/>
      <c r="N1626" s="212"/>
      <c r="O1626" s="212"/>
      <c r="P1626" s="212"/>
      <c r="Q1626" s="212"/>
      <c r="R1626" s="212"/>
      <c r="S1626" s="212"/>
      <c r="T1626" s="213"/>
      <c r="AT1626" s="214" t="s">
        <v>158</v>
      </c>
      <c r="AU1626" s="214" t="s">
        <v>85</v>
      </c>
      <c r="AV1626" s="14" t="s">
        <v>85</v>
      </c>
      <c r="AW1626" s="14" t="s">
        <v>36</v>
      </c>
      <c r="AX1626" s="14" t="s">
        <v>75</v>
      </c>
      <c r="AY1626" s="214" t="s">
        <v>147</v>
      </c>
    </row>
    <row r="1627" spans="2:51" s="16" customFormat="1" ht="11.25">
      <c r="B1627" s="226"/>
      <c r="C1627" s="227"/>
      <c r="D1627" s="195" t="s">
        <v>158</v>
      </c>
      <c r="E1627" s="228" t="s">
        <v>21</v>
      </c>
      <c r="F1627" s="229" t="s">
        <v>196</v>
      </c>
      <c r="G1627" s="227"/>
      <c r="H1627" s="230">
        <v>236.856</v>
      </c>
      <c r="I1627" s="231"/>
      <c r="J1627" s="227"/>
      <c r="K1627" s="227"/>
      <c r="L1627" s="232"/>
      <c r="M1627" s="233"/>
      <c r="N1627" s="234"/>
      <c r="O1627" s="234"/>
      <c r="P1627" s="234"/>
      <c r="Q1627" s="234"/>
      <c r="R1627" s="234"/>
      <c r="S1627" s="234"/>
      <c r="T1627" s="235"/>
      <c r="AT1627" s="236" t="s">
        <v>158</v>
      </c>
      <c r="AU1627" s="236" t="s">
        <v>85</v>
      </c>
      <c r="AV1627" s="16" t="s">
        <v>170</v>
      </c>
      <c r="AW1627" s="16" t="s">
        <v>36</v>
      </c>
      <c r="AX1627" s="16" t="s">
        <v>75</v>
      </c>
      <c r="AY1627" s="236" t="s">
        <v>147</v>
      </c>
    </row>
    <row r="1628" spans="2:51" s="15" customFormat="1" ht="11.25">
      <c r="B1628" s="215"/>
      <c r="C1628" s="216"/>
      <c r="D1628" s="195" t="s">
        <v>158</v>
      </c>
      <c r="E1628" s="217" t="s">
        <v>21</v>
      </c>
      <c r="F1628" s="218" t="s">
        <v>161</v>
      </c>
      <c r="G1628" s="216"/>
      <c r="H1628" s="219">
        <v>730.961</v>
      </c>
      <c r="I1628" s="220"/>
      <c r="J1628" s="216"/>
      <c r="K1628" s="216"/>
      <c r="L1628" s="221"/>
      <c r="M1628" s="248"/>
      <c r="N1628" s="249"/>
      <c r="O1628" s="249"/>
      <c r="P1628" s="249"/>
      <c r="Q1628" s="249"/>
      <c r="R1628" s="249"/>
      <c r="S1628" s="249"/>
      <c r="T1628" s="250"/>
      <c r="AT1628" s="225" t="s">
        <v>158</v>
      </c>
      <c r="AU1628" s="225" t="s">
        <v>85</v>
      </c>
      <c r="AV1628" s="15" t="s">
        <v>154</v>
      </c>
      <c r="AW1628" s="15" t="s">
        <v>36</v>
      </c>
      <c r="AX1628" s="15" t="s">
        <v>83</v>
      </c>
      <c r="AY1628" s="225" t="s">
        <v>147</v>
      </c>
    </row>
    <row r="1629" spans="1:31" s="2" customFormat="1" ht="6.95" customHeight="1">
      <c r="A1629" s="36"/>
      <c r="B1629" s="49"/>
      <c r="C1629" s="50"/>
      <c r="D1629" s="50"/>
      <c r="E1629" s="50"/>
      <c r="F1629" s="50"/>
      <c r="G1629" s="50"/>
      <c r="H1629" s="50"/>
      <c r="I1629" s="50"/>
      <c r="J1629" s="50"/>
      <c r="K1629" s="50"/>
      <c r="L1629" s="41"/>
      <c r="M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</row>
  </sheetData>
  <sheetProtection algorithmName="SHA-512" hashValue="lE7svYiRgSUUgRbxTx5HPUbuNeIaOzsUru0w9XwkhLE0wvGj4TXz2NcuvyyIqd1PgMZGRLqJSpvZZvHEmhwxrg==" saltValue="cWHvKEd4DtawzBQDYB7yP+yS0OUB+j3ACNqBpxFBSd+GzIHJ/rfJvX55n1SMdWI8D6p/gZPSNMKhttu8nRKbNA==" spinCount="100000" sheet="1" objects="1" scenarios="1" formatColumns="0" formatRows="0" autoFilter="0"/>
  <autoFilter ref="C102:K1628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2_01/113107142"/>
    <hyperlink ref="F112" r:id="rId2" display="https://podminky.urs.cz/item/CS_URS_2022_01/122251102"/>
    <hyperlink ref="F118" r:id="rId3" display="https://podminky.urs.cz/item/CS_URS_2022_01/132251102"/>
    <hyperlink ref="F127" r:id="rId4" display="https://podminky.urs.cz/item/CS_URS_2022_01/162351103"/>
    <hyperlink ref="F133" r:id="rId5" display="https://podminky.urs.cz/item/CS_URS_2022_01/162751117"/>
    <hyperlink ref="F144" r:id="rId6" display="https://podminky.urs.cz/item/CS_URS_2022_01/167151101"/>
    <hyperlink ref="F153" r:id="rId7" display="https://podminky.urs.cz/item/CS_URS_2022_01/171111103"/>
    <hyperlink ref="F163" r:id="rId8" display="https://podminky.urs.cz/item/CS_URS_2022_01/171201231"/>
    <hyperlink ref="F166" r:id="rId9" display="https://podminky.urs.cz/item/CS_URS_2022_01/171251201"/>
    <hyperlink ref="F168" r:id="rId10" display="https://podminky.urs.cz/item/CS_URS_2022_01/175151201"/>
    <hyperlink ref="F175" r:id="rId11" display="https://podminky.urs.cz/item/CS_URS_2022_01/273321411"/>
    <hyperlink ref="F182" r:id="rId12" display="https://podminky.urs.cz/item/CS_URS_2022_01/273351121"/>
    <hyperlink ref="F189" r:id="rId13" display="https://podminky.urs.cz/item/CS_URS_2022_01/273351122"/>
    <hyperlink ref="F191" r:id="rId14" display="https://podminky.urs.cz/item/CS_URS_2022_01/273362021"/>
    <hyperlink ref="F200" r:id="rId15" display="https://podminky.urs.cz/item/CS_URS_2022_01/274313611"/>
    <hyperlink ref="F209" r:id="rId16" display="https://podminky.urs.cz/item/CS_URS_2022_01/279113144"/>
    <hyperlink ref="F214" r:id="rId17" display="https://podminky.urs.cz/item/CS_URS_2022_01/279113145"/>
    <hyperlink ref="F221" r:id="rId18" display="https://podminky.urs.cz/item/CS_URS_2022_01/279361821"/>
    <hyperlink ref="F231" r:id="rId19" display="https://podminky.urs.cz/item/CS_URS_2022_01/310239211"/>
    <hyperlink ref="F242" r:id="rId20" display="https://podminky.urs.cz/item/CS_URS_2022_01/311235161"/>
    <hyperlink ref="F248" r:id="rId21" display="https://podminky.urs.cz/item/CS_URS_2022_01/311235181"/>
    <hyperlink ref="F253" r:id="rId22" display="https://podminky.urs.cz/item/CS_URS_2022_01/311237141"/>
    <hyperlink ref="F260" r:id="rId23" display="https://podminky.urs.cz/item/CS_URS_2022_01/311238937"/>
    <hyperlink ref="F266" r:id="rId24" display="https://podminky.urs.cz/item/CS_URS_2022_01/311238939"/>
    <hyperlink ref="F271" r:id="rId25" display="https://podminky.urs.cz/item/CS_URS_2022_01/311238941"/>
    <hyperlink ref="F276" r:id="rId26" display="https://podminky.urs.cz/item/CS_URS_2022_01/317168022"/>
    <hyperlink ref="F281" r:id="rId27" display="https://podminky.urs.cz/item/CS_URS_2022_01/317168052"/>
    <hyperlink ref="F286" r:id="rId28" display="https://podminky.urs.cz/item/CS_URS_2022_01/317168054"/>
    <hyperlink ref="F291" r:id="rId29" display="https://podminky.urs.cz/item/CS_URS_2022_01/317168056"/>
    <hyperlink ref="F296" r:id="rId30" display="https://podminky.urs.cz/item/CS_URS_2022_01/317168059"/>
    <hyperlink ref="F301" r:id="rId31" display="https://podminky.urs.cz/item/CS_URS_2022_01/317234410"/>
    <hyperlink ref="F307" r:id="rId32" display="https://podminky.urs.cz/item/CS_URS_2022_01/317321511"/>
    <hyperlink ref="F321" r:id="rId33" display="https://podminky.urs.cz/item/CS_URS_2022_01/317351107"/>
    <hyperlink ref="F335" r:id="rId34" display="https://podminky.urs.cz/item/CS_URS_2022_01/317351108"/>
    <hyperlink ref="F337" r:id="rId35" display="https://podminky.urs.cz/item/CS_URS_2022_01/317361821"/>
    <hyperlink ref="F342" r:id="rId36" display="https://podminky.urs.cz/item/CS_URS_2022_01/317944321"/>
    <hyperlink ref="F351" r:id="rId37" display="https://podminky.urs.cz/item/CS_URS_2022_01/317998114"/>
    <hyperlink ref="F356" r:id="rId38" display="https://podminky.urs.cz/item/CS_URS_2022_01/342244221"/>
    <hyperlink ref="F363" r:id="rId39" display="https://podminky.urs.cz/item/CS_URS_2022_01/342291112"/>
    <hyperlink ref="F368" r:id="rId40" display="https://podminky.urs.cz/item/CS_URS_2022_01/342291121"/>
    <hyperlink ref="F373" r:id="rId41" display="https://podminky.urs.cz/item/CS_URS_2022_01/346244381"/>
    <hyperlink ref="F379" r:id="rId42" display="https://podminky.urs.cz/item/CS_URS_2022_01/389361001"/>
    <hyperlink ref="F387" r:id="rId43" display="https://podminky.urs.cz/item/CS_URS_2022_01/389381001"/>
    <hyperlink ref="F396" r:id="rId44" display="https://podminky.urs.cz/item/CS_URS_2022_01/411121125"/>
    <hyperlink ref="F411" r:id="rId45" display="https://podminky.urs.cz/item/CS_URS_2022_01/413232211"/>
    <hyperlink ref="F417" r:id="rId46" display="https://podminky.urs.cz/item/CS_URS_2022_01/413941125"/>
    <hyperlink ref="F425" r:id="rId47" display="https://podminky.urs.cz/item/CS_URS_2022_01/417238214"/>
    <hyperlink ref="F431" r:id="rId48" display="https://podminky.urs.cz/item/CS_URS_2022_01/417321414"/>
    <hyperlink ref="F445" r:id="rId49" display="https://podminky.urs.cz/item/CS_URS_2022_01/417351115"/>
    <hyperlink ref="F459" r:id="rId50" display="https://podminky.urs.cz/item/CS_URS_2022_01/417351116"/>
    <hyperlink ref="F461" r:id="rId51" display="https://podminky.urs.cz/item/CS_URS_2022_01/417361821"/>
    <hyperlink ref="F466" r:id="rId52" display="https://podminky.urs.cz/item/CS_URS_2022_01/430321414"/>
    <hyperlink ref="F478" r:id="rId53" display="https://podminky.urs.cz/item/CS_URS_2022_01/430361821"/>
    <hyperlink ref="F483" r:id="rId54" display="https://podminky.urs.cz/item/CS_URS_2022_01/434351141"/>
    <hyperlink ref="F495" r:id="rId55" display="https://podminky.urs.cz/item/CS_URS_2022_01/434351142"/>
    <hyperlink ref="F498" r:id="rId56" display="https://podminky.urs.cz/item/CS_URS_2022_01/596212220"/>
    <hyperlink ref="F507" r:id="rId57" display="https://podminky.urs.cz/item/CS_URS_2022_01/612131101"/>
    <hyperlink ref="F540" r:id="rId58" display="https://podminky.urs.cz/item/CS_URS_2022_01/612131121"/>
    <hyperlink ref="F569" r:id="rId59" display="https://podminky.urs.cz/item/CS_URS_2022_01/612142001"/>
    <hyperlink ref="F574" r:id="rId60" display="https://podminky.urs.cz/item/CS_URS_2022_01/612321131"/>
    <hyperlink ref="F579" r:id="rId61" display="https://podminky.urs.cz/item/CS_URS_2022_01/612321141"/>
    <hyperlink ref="F584" r:id="rId62" display="https://podminky.urs.cz/item/CS_URS_2022_01/612325225"/>
    <hyperlink ref="F591" r:id="rId63" display="https://podminky.urs.cz/item/CS_URS_2022_01/615142012"/>
    <hyperlink ref="F605" r:id="rId64" display="https://podminky.urs.cz/item/CS_URS_2022_01/621221011"/>
    <hyperlink ref="F617" r:id="rId65" display="https://podminky.urs.cz/item/CS_URS_2022_01/621521012"/>
    <hyperlink ref="F623" r:id="rId66" display="https://podminky.urs.cz/item/CS_URS_2022_01/622131121"/>
    <hyperlink ref="F645" r:id="rId67" display="https://podminky.urs.cz/item/CS_URS_2022_01/622142001"/>
    <hyperlink ref="F649" r:id="rId68" display="https://podminky.urs.cz/item/CS_URS_2022_01/622143003"/>
    <hyperlink ref="F680" r:id="rId69" display="https://podminky.urs.cz/item/CS_URS_2022_01/622143004"/>
    <hyperlink ref="F692" r:id="rId70" display="https://podminky.urs.cz/item/CS_URS_2022_01/622212011"/>
    <hyperlink ref="F704" r:id="rId71" display="https://podminky.urs.cz/item/CS_URS_2021_01/622521011"/>
    <hyperlink ref="F708" r:id="rId72" display="https://podminky.urs.cz/item/CS_URS_2022_01/631311115"/>
    <hyperlink ref="F712" r:id="rId73" display="https://podminky.urs.cz/item/CS_URS_2022_01/631362021"/>
    <hyperlink ref="F718" r:id="rId74" display="https://podminky.urs.cz/item/CS_URS_2022_01/632481213"/>
    <hyperlink ref="F740" r:id="rId75" display="https://podminky.urs.cz/item/CS_URS_2022_01/633811111"/>
    <hyperlink ref="F744" r:id="rId76" display="https://podminky.urs.cz/item/CS_URS_2022_01/634112126"/>
    <hyperlink ref="F768" r:id="rId77" display="https://podminky.urs.cz/item/CS_URS_2022_01/642945111"/>
    <hyperlink ref="F779" r:id="rId78" display="https://podminky.urs.cz/item/CS_URS_2022_01/919735112"/>
    <hyperlink ref="F784" r:id="rId79" display="https://podminky.urs.cz/item/CS_URS_2022_01/941111121"/>
    <hyperlink ref="F791" r:id="rId80" display="https://podminky.urs.cz/item/CS_URS_2022_01/941111221"/>
    <hyperlink ref="F795" r:id="rId81" display="https://podminky.urs.cz/item/CS_URS_2022_01/941111821"/>
    <hyperlink ref="F797" r:id="rId82" display="https://podminky.urs.cz/item/CS_URS_2022_01/949101111"/>
    <hyperlink ref="F803" r:id="rId83" display="https://podminky.urs.cz/item/CS_URS_2022_01/952901111"/>
    <hyperlink ref="F809" r:id="rId84" display="https://podminky.urs.cz/item/CS_URS_2022_01/953943211"/>
    <hyperlink ref="F815" r:id="rId85" display="https://podminky.urs.cz/item/CS_URS_2022_01/962022391"/>
    <hyperlink ref="F820" r:id="rId86" display="https://podminky.urs.cz/item/CS_URS_2022_01/962023391"/>
    <hyperlink ref="F827" r:id="rId87" display="https://podminky.urs.cz/item/CS_URS_2022_01/962031133"/>
    <hyperlink ref="F833" r:id="rId88" display="https://podminky.urs.cz/item/CS_URS_2022_01/962081141"/>
    <hyperlink ref="F841" r:id="rId89" display="https://podminky.urs.cz/item/CS_URS_2022_01/963042819"/>
    <hyperlink ref="F846" r:id="rId90" display="https://podminky.urs.cz/item/CS_URS_2022_01/967021112"/>
    <hyperlink ref="F856" r:id="rId91" display="https://podminky.urs.cz/item/CS_URS_2022_01/968062377"/>
    <hyperlink ref="F861" r:id="rId92" display="https://podminky.urs.cz/item/CS_URS_2022_01/968072244"/>
    <hyperlink ref="F866" r:id="rId93" display="https://podminky.urs.cz/item/CS_URS_2022_01/968072455"/>
    <hyperlink ref="F871" r:id="rId94" display="https://podminky.urs.cz/item/CS_URS_2022_01/971024581"/>
    <hyperlink ref="F876" r:id="rId95" display="https://podminky.urs.cz/item/CS_URS_2022_01/971024681"/>
    <hyperlink ref="F882" r:id="rId96" display="https://podminky.urs.cz/item/CS_URS_2022_01/973028131"/>
    <hyperlink ref="F887" r:id="rId97" display="https://podminky.urs.cz/item/CS_URS_2022_01/973028151"/>
    <hyperlink ref="F892" r:id="rId98" display="https://podminky.urs.cz/item/CS_URS_2022_01/974029664"/>
    <hyperlink ref="F901" r:id="rId99" display="https://podminky.urs.cz/item/CS_URS_2022_01/981011315"/>
    <hyperlink ref="F917" r:id="rId100" display="https://podminky.urs.cz/item/CS_URS_2022_01/981511116"/>
    <hyperlink ref="F924" r:id="rId101" display="https://podminky.urs.cz/item/CS_URS_2022_01/985331215"/>
    <hyperlink ref="F937" r:id="rId102" display="https://podminky.urs.cz/item/CS_URS_2022_01/997006512"/>
    <hyperlink ref="F943" r:id="rId103" display="https://podminky.urs.cz/item/CS_URS_2022_01/997006519"/>
    <hyperlink ref="F947" r:id="rId104" display="https://podminky.urs.cz/item/CS_URS_2022_01/997013111"/>
    <hyperlink ref="F953" r:id="rId105" display="https://podminky.urs.cz/item/CS_URS_2022_01/997013501"/>
    <hyperlink ref="F955" r:id="rId106" display="https://podminky.urs.cz/item/CS_URS_2022_01/997013509"/>
    <hyperlink ref="F959" r:id="rId107" display="https://podminky.urs.cz/item/CS_URS_2022_01/997013631"/>
    <hyperlink ref="F964" r:id="rId108" display="https://podminky.urs.cz/item/CS_URS_2022_01/997221551"/>
    <hyperlink ref="F969" r:id="rId109" display="https://podminky.urs.cz/item/CS_URS_2022_01/997221559"/>
    <hyperlink ref="F973" r:id="rId110" display="https://podminky.urs.cz/item/CS_URS_2022_01/997221611"/>
    <hyperlink ref="F975" r:id="rId111" display="https://podminky.urs.cz/item/CS_URS_2022_01/997221875"/>
    <hyperlink ref="F978" r:id="rId112" display="https://podminky.urs.cz/item/CS_URS_2022_01/998011001"/>
    <hyperlink ref="F982" r:id="rId113" display="https://podminky.urs.cz/item/CS_URS_2022_01/711111001"/>
    <hyperlink ref="F989" r:id="rId114" display="https://podminky.urs.cz/item/CS_URS_2022_01/711112001"/>
    <hyperlink ref="F997" r:id="rId115" display="https://podminky.urs.cz/item/CS_URS_2022_01/711141559"/>
    <hyperlink ref="F1004" r:id="rId116" display="https://podminky.urs.cz/item/CS_URS_2022_01/711142559"/>
    <hyperlink ref="F1010" r:id="rId117" display="https://podminky.urs.cz/item/CS_URS_2022_01/998711101"/>
    <hyperlink ref="F1013" r:id="rId118" display="https://podminky.urs.cz/item/CS_URS_2022_01/712331111"/>
    <hyperlink ref="F1021" r:id="rId119" display="https://podminky.urs.cz/item/CS_URS_2022_01/712363352"/>
    <hyperlink ref="F1027" r:id="rId120" display="https://podminky.urs.cz/item/CS_URS_2022_01/712363353"/>
    <hyperlink ref="F1033" r:id="rId121" display="https://podminky.urs.cz/item/CS_URS_2022_01/712363354"/>
    <hyperlink ref="F1039" r:id="rId122" display="https://podminky.urs.cz/item/CS_URS_2022_01/712363607"/>
    <hyperlink ref="F1051" r:id="rId123" display="https://podminky.urs.cz/item/CS_URS_2022_01/712391172"/>
    <hyperlink ref="F1063" r:id="rId124" display="https://podminky.urs.cz/item/CS_URS_2022_01/712831101"/>
    <hyperlink ref="F1083" r:id="rId125" display="https://podminky.urs.cz/item/CS_URS_2022_01/712861705"/>
    <hyperlink ref="F1093" r:id="rId126" display="https://podminky.urs.cz/item/CS_URS_2022_01/998712101"/>
    <hyperlink ref="F1096" r:id="rId127" display="https://podminky.urs.cz/item/CS_URS_2022_01/713121111"/>
    <hyperlink ref="F1102" r:id="rId128" display="https://podminky.urs.cz/item/CS_URS_2022_01/713131141"/>
    <hyperlink ref="F1108" r:id="rId129" display="https://podminky.urs.cz/item/CS_URS_2022_01/713131143"/>
    <hyperlink ref="F1121" r:id="rId130" display="https://podminky.urs.cz/item/CS_URS_2022_01/713141151"/>
    <hyperlink ref="F1135" r:id="rId131" display="https://podminky.urs.cz/item/CS_URS_2022_01/713141263"/>
    <hyperlink ref="F1145" r:id="rId132" display="https://podminky.urs.cz/item/CS_URS_2022_01/713141336"/>
    <hyperlink ref="F1157" r:id="rId133" display="https://podminky.urs.cz/item/CS_URS_2022_01/713141396"/>
    <hyperlink ref="F1165" r:id="rId134" display="https://podminky.urs.cz/item/CS_URS_2022_01/998713101"/>
    <hyperlink ref="F1168" r:id="rId135" display="https://podminky.urs.cz/item/CS_URS_2022_01/721239221"/>
    <hyperlink ref="F1174" r:id="rId136" display="https://podminky.urs.cz/item/CS_URS_2022_01/998721101"/>
    <hyperlink ref="F1177" r:id="rId137" display="https://podminky.urs.cz/item/CS_URS_2022_01/762361313"/>
    <hyperlink ref="F1183" r:id="rId138" display="https://podminky.urs.cz/item/CS_URS_2022_01/998762101"/>
    <hyperlink ref="F1186" r:id="rId139" display="https://podminky.urs.cz/item/CS_URS_2022_01/763131411"/>
    <hyperlink ref="F1208" r:id="rId140" display="https://podminky.urs.cz/item/CS_URS_2022_01/763131714"/>
    <hyperlink ref="F1210" r:id="rId141" display="https://podminky.urs.cz/item/CS_URS_2022_01/998763301"/>
    <hyperlink ref="F1213" r:id="rId142" display="https://podminky.urs.cz/item/CS_URS_2022_01/764002851"/>
    <hyperlink ref="F1218" r:id="rId143" display="https://podminky.urs.cz/item/CS_URS_2022_01/764004801"/>
    <hyperlink ref="F1223" r:id="rId144" display="https://podminky.urs.cz/item/CS_URS_2022_01/764004861"/>
    <hyperlink ref="F1228" r:id="rId145" display="https://podminky.urs.cz/item/CS_URS_2022_01/764214611"/>
    <hyperlink ref="F1233" r:id="rId146" display="https://podminky.urs.cz/item/CS_URS_2022_01/764216403"/>
    <hyperlink ref="F1238" r:id="rId147" display="https://podminky.urs.cz/item/CS_URS_2022_01/998764101"/>
    <hyperlink ref="F1241" r:id="rId148" display="https://podminky.urs.cz/item/CS_URS_2022_01/766660022"/>
    <hyperlink ref="F1251" r:id="rId149" display="https://podminky.urs.cz/item/CS_URS_2022_01/766694113"/>
    <hyperlink ref="F1257" r:id="rId150" display="https://podminky.urs.cz/item/CS_URS_2022_01/766694115"/>
    <hyperlink ref="F1269" r:id="rId151" display="https://podminky.urs.cz/item/CS_URS_2022_01/998766101"/>
    <hyperlink ref="F1274" r:id="rId152" display="https://podminky.urs.cz/item/CS_URS_2022_01/767620128"/>
    <hyperlink ref="F1283" r:id="rId153" display="https://podminky.urs.cz/item/CS_URS_2022_01/767640112"/>
    <hyperlink ref="F1292" r:id="rId154" display="https://podminky.urs.cz/item/CS_URS_2022_01/767640114"/>
    <hyperlink ref="F1304" r:id="rId155" display="https://podminky.urs.cz/item/CS_URS_2022_01/767640222"/>
    <hyperlink ref="F1313" r:id="rId156" display="https://podminky.urs.cz/item/CS_URS_2022_01/767661811"/>
    <hyperlink ref="F1318" r:id="rId157" display="https://podminky.urs.cz/item/CS_URS_2022_01/998767101"/>
    <hyperlink ref="F1321" r:id="rId158" display="https://podminky.urs.cz/item/CS_URS_2022_01/771111011"/>
    <hyperlink ref="F1332" r:id="rId159" display="https://podminky.urs.cz/item/CS_URS_2022_01/771121011"/>
    <hyperlink ref="F1336" r:id="rId160" display="https://podminky.urs.cz/item/CS_URS_2022_01/771151022"/>
    <hyperlink ref="F1343" r:id="rId161" display="https://podminky.urs.cz/item/CS_URS_2022_01/771161022"/>
    <hyperlink ref="F1351" r:id="rId162" display="https://podminky.urs.cz/item/CS_URS_2022_01/771274123"/>
    <hyperlink ref="F1361" r:id="rId163" display="https://podminky.urs.cz/item/CS_URS_2022_01/771274241"/>
    <hyperlink ref="F1371" r:id="rId164" display="https://podminky.urs.cz/item/CS_URS_2022_01/771471810"/>
    <hyperlink ref="F1391" r:id="rId165" display="https://podminky.urs.cz/item/CS_URS_2022_01/771474112"/>
    <hyperlink ref="F1405" r:id="rId166" display="https://podminky.urs.cz/item/CS_URS_2022_01/771474132"/>
    <hyperlink ref="F1413" r:id="rId167" display="https://podminky.urs.cz/item/CS_URS_2022_01/771571810"/>
    <hyperlink ref="F1431" r:id="rId168" display="https://podminky.urs.cz/item/CS_URS_2022_01/771574263"/>
    <hyperlink ref="F1437" r:id="rId169" display="https://podminky.urs.cz/item/CS_URS_2022_01/771591115"/>
    <hyperlink ref="F1444" r:id="rId170" display="https://podminky.urs.cz/item/CS_URS_2022_01/998771101"/>
    <hyperlink ref="F1447" r:id="rId171" display="https://podminky.urs.cz/item/CS_URS_2022_01/776111116"/>
    <hyperlink ref="F1451" r:id="rId172" display="https://podminky.urs.cz/item/CS_URS_2022_01/776111117"/>
    <hyperlink ref="F1457" r:id="rId173" display="https://podminky.urs.cz/item/CS_URS_2022_01/776111311"/>
    <hyperlink ref="F1478" r:id="rId174" display="https://podminky.urs.cz/item/CS_URS_2022_01/776121311"/>
    <hyperlink ref="F1482" r:id="rId175" display="https://podminky.urs.cz/item/CS_URS_2022_01/776141122"/>
    <hyperlink ref="F1486" r:id="rId176" display="https://podminky.urs.cz/item/CS_URS_2022_01/776231111"/>
    <hyperlink ref="F1507" r:id="rId177" display="https://podminky.urs.cz/item/CS_URS_2022_01/776421111"/>
    <hyperlink ref="F1525" r:id="rId178" display="https://podminky.urs.cz/item/CS_URS_2022_01/776421312"/>
    <hyperlink ref="F1533" r:id="rId179" display="https://podminky.urs.cz/item/CS_URS_2022_01/776991111"/>
    <hyperlink ref="F1546" r:id="rId180" display="https://podminky.urs.cz/item/CS_URS_2022_01/776991121"/>
    <hyperlink ref="F1551" r:id="rId181" display="https://podminky.urs.cz/item/CS_URS_2022_01/998776101"/>
    <hyperlink ref="F1554" r:id="rId182" display="https://podminky.urs.cz/item/CS_URS_2022_01/783314201"/>
    <hyperlink ref="F1569" r:id="rId183" display="https://podminky.urs.cz/item/CS_URS_2022_01/784111011"/>
    <hyperlink ref="F1594" r:id="rId184" display="https://podminky.urs.cz/item/CS_URS_2022_01/784131101"/>
    <hyperlink ref="F1610" r:id="rId185" display="https://podminky.urs.cz/item/CS_URS_2022_01/784171101"/>
    <hyperlink ref="F1616" r:id="rId186" display="https://podminky.urs.cz/item/CS_URS_2022_01/784181121"/>
    <hyperlink ref="F1621" r:id="rId187" display="https://podminky.urs.cz/item/CS_URS_2022_01/78422110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189"/>
  <headerFooter>
    <oddFooter>&amp;CStrana &amp;P z &amp;N</oddFooter>
  </headerFooter>
  <drawing r:id="rId1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101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0" t="str">
        <f>'Rekapitulace stavby'!K6</f>
        <v>Rozšíření stávajících šaten ZŠ Jungmannova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07" t="s">
        <v>102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1840</v>
      </c>
      <c r="F9" s="383"/>
      <c r="G9" s="383"/>
      <c r="H9" s="38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31. 1. 2022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6" t="s">
        <v>40</v>
      </c>
      <c r="F27" s="386"/>
      <c r="G27" s="386"/>
      <c r="H27" s="38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ROUND((SUM(BE91:BE202)),2)</f>
        <v>0</v>
      </c>
      <c r="G33" s="36"/>
      <c r="H33" s="36"/>
      <c r="I33" s="120">
        <v>0.21</v>
      </c>
      <c r="J33" s="119">
        <f>ROUND(((SUM(BE91:BE202))*I33),2)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ROUND((SUM(BF91:BF202)),2)</f>
        <v>0</v>
      </c>
      <c r="G34" s="36"/>
      <c r="H34" s="36"/>
      <c r="I34" s="120">
        <v>0.15</v>
      </c>
      <c r="J34" s="119">
        <f>ROUND(((SUM(BF91:BF202))*I34),2)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ROUND((SUM(BG91:BG202)),2)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ROUND((SUM(BH91:BH202)),2)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ROUND((SUM(BI91:BI202)),2)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Rozšíření stávajících šaten ZŠ Jungmannova</v>
      </c>
      <c r="F48" s="388"/>
      <c r="G48" s="388"/>
      <c r="H48" s="38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0" t="str">
        <f>E9</f>
        <v>02 - Zdravotně technické instalace</v>
      </c>
      <c r="F50" s="389"/>
      <c r="G50" s="389"/>
      <c r="H50" s="38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Plzeňská 30/14 266 01, Beroun -Město</v>
      </c>
      <c r="G52" s="38"/>
      <c r="H52" s="38"/>
      <c r="I52" s="31" t="s">
        <v>24</v>
      </c>
      <c r="J52" s="61" t="str">
        <f>IF(J12="","",J12)</f>
        <v>31. 1. 2022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Beroun</v>
      </c>
      <c r="G54" s="38"/>
      <c r="H54" s="38"/>
      <c r="I54" s="31" t="s">
        <v>32</v>
      </c>
      <c r="J54" s="34" t="str">
        <f>E21</f>
        <v>Ing. Luboš Rajniš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105</v>
      </c>
      <c r="D57" s="133"/>
      <c r="E57" s="133"/>
      <c r="F57" s="133"/>
      <c r="G57" s="133"/>
      <c r="H57" s="133"/>
      <c r="I57" s="133"/>
      <c r="J57" s="134" t="s">
        <v>106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36"/>
      <c r="C60" s="137"/>
      <c r="D60" s="138" t="s">
        <v>108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2:12" s="10" customFormat="1" ht="19.9" customHeight="1">
      <c r="B61" s="142"/>
      <c r="C61" s="143"/>
      <c r="D61" s="144" t="s">
        <v>109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2:12" s="10" customFormat="1" ht="19.9" customHeight="1">
      <c r="B62" s="142"/>
      <c r="C62" s="143"/>
      <c r="D62" s="144" t="s">
        <v>112</v>
      </c>
      <c r="E62" s="145"/>
      <c r="F62" s="145"/>
      <c r="G62" s="145"/>
      <c r="H62" s="145"/>
      <c r="I62" s="145"/>
      <c r="J62" s="146">
        <f>J115</f>
        <v>0</v>
      </c>
      <c r="K62" s="143"/>
      <c r="L62" s="147"/>
    </row>
    <row r="63" spans="2:12" s="10" customFormat="1" ht="19.9" customHeight="1">
      <c r="B63" s="142"/>
      <c r="C63" s="143"/>
      <c r="D63" s="144" t="s">
        <v>113</v>
      </c>
      <c r="E63" s="145"/>
      <c r="F63" s="145"/>
      <c r="G63" s="145"/>
      <c r="H63" s="145"/>
      <c r="I63" s="145"/>
      <c r="J63" s="146">
        <f>J120</f>
        <v>0</v>
      </c>
      <c r="K63" s="143"/>
      <c r="L63" s="147"/>
    </row>
    <row r="64" spans="2:12" s="10" customFormat="1" ht="14.85" customHeight="1">
      <c r="B64" s="142"/>
      <c r="C64" s="143"/>
      <c r="D64" s="144" t="s">
        <v>1841</v>
      </c>
      <c r="E64" s="145"/>
      <c r="F64" s="145"/>
      <c r="G64" s="145"/>
      <c r="H64" s="145"/>
      <c r="I64" s="145"/>
      <c r="J64" s="146">
        <f>J121</f>
        <v>0</v>
      </c>
      <c r="K64" s="143"/>
      <c r="L64" s="147"/>
    </row>
    <row r="65" spans="2:12" s="10" customFormat="1" ht="19.9" customHeight="1">
      <c r="B65" s="142"/>
      <c r="C65" s="143"/>
      <c r="D65" s="144" t="s">
        <v>1842</v>
      </c>
      <c r="E65" s="145"/>
      <c r="F65" s="145"/>
      <c r="G65" s="145"/>
      <c r="H65" s="145"/>
      <c r="I65" s="145"/>
      <c r="J65" s="146">
        <f>J130</f>
        <v>0</v>
      </c>
      <c r="K65" s="143"/>
      <c r="L65" s="147"/>
    </row>
    <row r="66" spans="2:12" s="10" customFormat="1" ht="19.9" customHeight="1">
      <c r="B66" s="142"/>
      <c r="C66" s="143"/>
      <c r="D66" s="144" t="s">
        <v>115</v>
      </c>
      <c r="E66" s="145"/>
      <c r="F66" s="145"/>
      <c r="G66" s="145"/>
      <c r="H66" s="145"/>
      <c r="I66" s="145"/>
      <c r="J66" s="146">
        <f>J133</f>
        <v>0</v>
      </c>
      <c r="K66" s="143"/>
      <c r="L66" s="147"/>
    </row>
    <row r="67" spans="2:12" s="10" customFormat="1" ht="19.9" customHeight="1">
      <c r="B67" s="142"/>
      <c r="C67" s="143"/>
      <c r="D67" s="144" t="s">
        <v>116</v>
      </c>
      <c r="E67" s="145"/>
      <c r="F67" s="145"/>
      <c r="G67" s="145"/>
      <c r="H67" s="145"/>
      <c r="I67" s="145"/>
      <c r="J67" s="146">
        <f>J138</f>
        <v>0</v>
      </c>
      <c r="K67" s="143"/>
      <c r="L67" s="147"/>
    </row>
    <row r="68" spans="2:12" s="9" customFormat="1" ht="24.95" customHeight="1">
      <c r="B68" s="136"/>
      <c r="C68" s="137"/>
      <c r="D68" s="138" t="s">
        <v>118</v>
      </c>
      <c r="E68" s="139"/>
      <c r="F68" s="139"/>
      <c r="G68" s="139"/>
      <c r="H68" s="139"/>
      <c r="I68" s="139"/>
      <c r="J68" s="140">
        <f>J161</f>
        <v>0</v>
      </c>
      <c r="K68" s="137"/>
      <c r="L68" s="141"/>
    </row>
    <row r="69" spans="2:12" s="10" customFormat="1" ht="19.9" customHeight="1">
      <c r="B69" s="142"/>
      <c r="C69" s="143"/>
      <c r="D69" s="144" t="s">
        <v>121</v>
      </c>
      <c r="E69" s="145"/>
      <c r="F69" s="145"/>
      <c r="G69" s="145"/>
      <c r="H69" s="145"/>
      <c r="I69" s="145"/>
      <c r="J69" s="146">
        <f>J162</f>
        <v>0</v>
      </c>
      <c r="K69" s="143"/>
      <c r="L69" s="147"/>
    </row>
    <row r="70" spans="2:12" s="10" customFormat="1" ht="19.9" customHeight="1">
      <c r="B70" s="142"/>
      <c r="C70" s="143"/>
      <c r="D70" s="144" t="s">
        <v>122</v>
      </c>
      <c r="E70" s="145"/>
      <c r="F70" s="145"/>
      <c r="G70" s="145"/>
      <c r="H70" s="145"/>
      <c r="I70" s="145"/>
      <c r="J70" s="146">
        <f>J174</f>
        <v>0</v>
      </c>
      <c r="K70" s="143"/>
      <c r="L70" s="147"/>
    </row>
    <row r="71" spans="2:12" s="10" customFormat="1" ht="19.9" customHeight="1">
      <c r="B71" s="142"/>
      <c r="C71" s="143"/>
      <c r="D71" s="144" t="s">
        <v>124</v>
      </c>
      <c r="E71" s="145"/>
      <c r="F71" s="145"/>
      <c r="G71" s="145"/>
      <c r="H71" s="145"/>
      <c r="I71" s="145"/>
      <c r="J71" s="146">
        <f>J197</f>
        <v>0</v>
      </c>
      <c r="K71" s="143"/>
      <c r="L71" s="14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132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87" t="str">
        <f>E7</f>
        <v>Rozšíření stávajících šaten ZŠ Jungmannova</v>
      </c>
      <c r="F81" s="388"/>
      <c r="G81" s="388"/>
      <c r="H81" s="38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102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40" t="str">
        <f>E9</f>
        <v>02 - Zdravotně technické instalace</v>
      </c>
      <c r="F83" s="389"/>
      <c r="G83" s="389"/>
      <c r="H83" s="389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22</v>
      </c>
      <c r="D85" s="38"/>
      <c r="E85" s="38"/>
      <c r="F85" s="29" t="str">
        <f>F12</f>
        <v>Plzeňská 30/14 266 01, Beroun -Město</v>
      </c>
      <c r="G85" s="38"/>
      <c r="H85" s="38"/>
      <c r="I85" s="31" t="s">
        <v>24</v>
      </c>
      <c r="J85" s="61" t="str">
        <f>IF(J12="","",J12)</f>
        <v>31. 1. 2022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26</v>
      </c>
      <c r="D87" s="38"/>
      <c r="E87" s="38"/>
      <c r="F87" s="29" t="str">
        <f>E15</f>
        <v>Město Beroun</v>
      </c>
      <c r="G87" s="38"/>
      <c r="H87" s="38"/>
      <c r="I87" s="31" t="s">
        <v>32</v>
      </c>
      <c r="J87" s="34" t="str">
        <f>E21</f>
        <v>Ing. Luboš Rajniš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30</v>
      </c>
      <c r="D88" s="38"/>
      <c r="E88" s="38"/>
      <c r="F88" s="29" t="str">
        <f>IF(E18="","",E18)</f>
        <v>Vyplň údaj</v>
      </c>
      <c r="G88" s="38"/>
      <c r="H88" s="38"/>
      <c r="I88" s="31" t="s">
        <v>37</v>
      </c>
      <c r="J88" s="34" t="str">
        <f>E24</f>
        <v xml:space="preserve"> 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48"/>
      <c r="B90" s="149"/>
      <c r="C90" s="150" t="s">
        <v>133</v>
      </c>
      <c r="D90" s="151" t="s">
        <v>60</v>
      </c>
      <c r="E90" s="151" t="s">
        <v>56</v>
      </c>
      <c r="F90" s="151" t="s">
        <v>57</v>
      </c>
      <c r="G90" s="151" t="s">
        <v>134</v>
      </c>
      <c r="H90" s="151" t="s">
        <v>135</v>
      </c>
      <c r="I90" s="151" t="s">
        <v>136</v>
      </c>
      <c r="J90" s="151" t="s">
        <v>106</v>
      </c>
      <c r="K90" s="152" t="s">
        <v>137</v>
      </c>
      <c r="L90" s="153"/>
      <c r="M90" s="70" t="s">
        <v>21</v>
      </c>
      <c r="N90" s="71" t="s">
        <v>45</v>
      </c>
      <c r="O90" s="71" t="s">
        <v>138</v>
      </c>
      <c r="P90" s="71" t="s">
        <v>139</v>
      </c>
      <c r="Q90" s="71" t="s">
        <v>140</v>
      </c>
      <c r="R90" s="71" t="s">
        <v>141</v>
      </c>
      <c r="S90" s="71" t="s">
        <v>142</v>
      </c>
      <c r="T90" s="72" t="s">
        <v>143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3" s="2" customFormat="1" ht="22.9" customHeight="1">
      <c r="A91" s="36"/>
      <c r="B91" s="37"/>
      <c r="C91" s="77" t="s">
        <v>144</v>
      </c>
      <c r="D91" s="38"/>
      <c r="E91" s="38"/>
      <c r="F91" s="38"/>
      <c r="G91" s="38"/>
      <c r="H91" s="38"/>
      <c r="I91" s="38"/>
      <c r="J91" s="154">
        <f>BK91</f>
        <v>0</v>
      </c>
      <c r="K91" s="38"/>
      <c r="L91" s="41"/>
      <c r="M91" s="73"/>
      <c r="N91" s="155"/>
      <c r="O91" s="74"/>
      <c r="P91" s="156">
        <f>P92+P161</f>
        <v>0</v>
      </c>
      <c r="Q91" s="74"/>
      <c r="R91" s="156">
        <f>R92+R161</f>
        <v>2.2845156</v>
      </c>
      <c r="S91" s="74"/>
      <c r="T91" s="157">
        <f>T92+T161</f>
        <v>0.88212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74</v>
      </c>
      <c r="AU91" s="19" t="s">
        <v>107</v>
      </c>
      <c r="BK91" s="158">
        <f>BK92+BK161</f>
        <v>0</v>
      </c>
    </row>
    <row r="92" spans="2:63" s="12" customFormat="1" ht="25.9" customHeight="1">
      <c r="B92" s="159"/>
      <c r="C92" s="160"/>
      <c r="D92" s="161" t="s">
        <v>74</v>
      </c>
      <c r="E92" s="162" t="s">
        <v>145</v>
      </c>
      <c r="F92" s="162" t="s">
        <v>146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P93+P115+P120+P130+P133+P138</f>
        <v>0</v>
      </c>
      <c r="Q92" s="167"/>
      <c r="R92" s="168">
        <f>R93+R115+R120+R130+R133+R138</f>
        <v>2.1144600000000002</v>
      </c>
      <c r="S92" s="167"/>
      <c r="T92" s="169">
        <f>T93+T115+T120+T130+T133+T138</f>
        <v>0.66</v>
      </c>
      <c r="AR92" s="170" t="s">
        <v>83</v>
      </c>
      <c r="AT92" s="171" t="s">
        <v>74</v>
      </c>
      <c r="AU92" s="171" t="s">
        <v>75</v>
      </c>
      <c r="AY92" s="170" t="s">
        <v>147</v>
      </c>
      <c r="BK92" s="172">
        <f>BK93+BK115+BK120+BK130+BK133+BK138</f>
        <v>0</v>
      </c>
    </row>
    <row r="93" spans="2:63" s="12" customFormat="1" ht="22.9" customHeight="1">
      <c r="B93" s="159"/>
      <c r="C93" s="160"/>
      <c r="D93" s="161" t="s">
        <v>74</v>
      </c>
      <c r="E93" s="173" t="s">
        <v>83</v>
      </c>
      <c r="F93" s="173" t="s">
        <v>148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SUM(P94:P114)</f>
        <v>0</v>
      </c>
      <c r="Q93" s="167"/>
      <c r="R93" s="168">
        <f>SUM(R94:R114)</f>
        <v>2.1</v>
      </c>
      <c r="S93" s="167"/>
      <c r="T93" s="169">
        <f>SUM(T94:T114)</f>
        <v>0.66</v>
      </c>
      <c r="AR93" s="170" t="s">
        <v>83</v>
      </c>
      <c r="AT93" s="171" t="s">
        <v>74</v>
      </c>
      <c r="AU93" s="171" t="s">
        <v>83</v>
      </c>
      <c r="AY93" s="170" t="s">
        <v>147</v>
      </c>
      <c r="BK93" s="172">
        <f>SUM(BK94:BK114)</f>
        <v>0</v>
      </c>
    </row>
    <row r="94" spans="1:65" s="2" customFormat="1" ht="33" customHeight="1">
      <c r="A94" s="36"/>
      <c r="B94" s="37"/>
      <c r="C94" s="175" t="s">
        <v>83</v>
      </c>
      <c r="D94" s="175" t="s">
        <v>149</v>
      </c>
      <c r="E94" s="176" t="s">
        <v>1843</v>
      </c>
      <c r="F94" s="177" t="s">
        <v>1844</v>
      </c>
      <c r="G94" s="178" t="s">
        <v>152</v>
      </c>
      <c r="H94" s="179">
        <v>3</v>
      </c>
      <c r="I94" s="180"/>
      <c r="J94" s="181">
        <f>ROUND(I94*H94,2)</f>
        <v>0</v>
      </c>
      <c r="K94" s="177" t="s">
        <v>153</v>
      </c>
      <c r="L94" s="41"/>
      <c r="M94" s="182" t="s">
        <v>21</v>
      </c>
      <c r="N94" s="183" t="s">
        <v>46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0.22</v>
      </c>
      <c r="T94" s="185">
        <f>S94*H94</f>
        <v>0.66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154</v>
      </c>
      <c r="AT94" s="186" t="s">
        <v>149</v>
      </c>
      <c r="AU94" s="186" t="s">
        <v>85</v>
      </c>
      <c r="AY94" s="19" t="s">
        <v>147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83</v>
      </c>
      <c r="BK94" s="187">
        <f>ROUND(I94*H94,2)</f>
        <v>0</v>
      </c>
      <c r="BL94" s="19" t="s">
        <v>154</v>
      </c>
      <c r="BM94" s="186" t="s">
        <v>1845</v>
      </c>
    </row>
    <row r="95" spans="1:47" s="2" customFormat="1" ht="11.25">
      <c r="A95" s="36"/>
      <c r="B95" s="37"/>
      <c r="C95" s="38"/>
      <c r="D95" s="188" t="s">
        <v>156</v>
      </c>
      <c r="E95" s="38"/>
      <c r="F95" s="189" t="s">
        <v>1846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156</v>
      </c>
      <c r="AU95" s="19" t="s">
        <v>85</v>
      </c>
    </row>
    <row r="96" spans="1:65" s="2" customFormat="1" ht="24.2" customHeight="1">
      <c r="A96" s="36"/>
      <c r="B96" s="37"/>
      <c r="C96" s="175" t="s">
        <v>85</v>
      </c>
      <c r="D96" s="175" t="s">
        <v>149</v>
      </c>
      <c r="E96" s="176" t="s">
        <v>1847</v>
      </c>
      <c r="F96" s="177" t="s">
        <v>1848</v>
      </c>
      <c r="G96" s="178" t="s">
        <v>164</v>
      </c>
      <c r="H96" s="179">
        <v>3.36</v>
      </c>
      <c r="I96" s="180"/>
      <c r="J96" s="181">
        <f>ROUND(I96*H96,2)</f>
        <v>0</v>
      </c>
      <c r="K96" s="177" t="s">
        <v>153</v>
      </c>
      <c r="L96" s="41"/>
      <c r="M96" s="182" t="s">
        <v>21</v>
      </c>
      <c r="N96" s="183" t="s">
        <v>46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154</v>
      </c>
      <c r="AT96" s="186" t="s">
        <v>149</v>
      </c>
      <c r="AU96" s="186" t="s">
        <v>85</v>
      </c>
      <c r="AY96" s="19" t="s">
        <v>147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83</v>
      </c>
      <c r="BK96" s="187">
        <f>ROUND(I96*H96,2)</f>
        <v>0</v>
      </c>
      <c r="BL96" s="19" t="s">
        <v>154</v>
      </c>
      <c r="BM96" s="186" t="s">
        <v>1849</v>
      </c>
    </row>
    <row r="97" spans="1:47" s="2" customFormat="1" ht="11.25">
      <c r="A97" s="36"/>
      <c r="B97" s="37"/>
      <c r="C97" s="38"/>
      <c r="D97" s="188" t="s">
        <v>156</v>
      </c>
      <c r="E97" s="38"/>
      <c r="F97" s="189" t="s">
        <v>1850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156</v>
      </c>
      <c r="AU97" s="19" t="s">
        <v>85</v>
      </c>
    </row>
    <row r="98" spans="2:51" s="14" customFormat="1" ht="11.25">
      <c r="B98" s="204"/>
      <c r="C98" s="205"/>
      <c r="D98" s="195" t="s">
        <v>158</v>
      </c>
      <c r="E98" s="206" t="s">
        <v>21</v>
      </c>
      <c r="F98" s="207" t="s">
        <v>1851</v>
      </c>
      <c r="G98" s="205"/>
      <c r="H98" s="208">
        <v>3.36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158</v>
      </c>
      <c r="AU98" s="214" t="s">
        <v>85</v>
      </c>
      <c r="AV98" s="14" t="s">
        <v>85</v>
      </c>
      <c r="AW98" s="14" t="s">
        <v>36</v>
      </c>
      <c r="AX98" s="14" t="s">
        <v>75</v>
      </c>
      <c r="AY98" s="214" t="s">
        <v>147</v>
      </c>
    </row>
    <row r="99" spans="2:51" s="15" customFormat="1" ht="11.25">
      <c r="B99" s="215"/>
      <c r="C99" s="216"/>
      <c r="D99" s="195" t="s">
        <v>158</v>
      </c>
      <c r="E99" s="217" t="s">
        <v>21</v>
      </c>
      <c r="F99" s="218" t="s">
        <v>161</v>
      </c>
      <c r="G99" s="216"/>
      <c r="H99" s="219">
        <v>3.36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158</v>
      </c>
      <c r="AU99" s="225" t="s">
        <v>85</v>
      </c>
      <c r="AV99" s="15" t="s">
        <v>154</v>
      </c>
      <c r="AW99" s="15" t="s">
        <v>36</v>
      </c>
      <c r="AX99" s="15" t="s">
        <v>83</v>
      </c>
      <c r="AY99" s="225" t="s">
        <v>147</v>
      </c>
    </row>
    <row r="100" spans="1:65" s="2" customFormat="1" ht="37.9" customHeight="1">
      <c r="A100" s="36"/>
      <c r="B100" s="37"/>
      <c r="C100" s="175" t="s">
        <v>170</v>
      </c>
      <c r="D100" s="175" t="s">
        <v>149</v>
      </c>
      <c r="E100" s="176" t="s">
        <v>189</v>
      </c>
      <c r="F100" s="177" t="s">
        <v>190</v>
      </c>
      <c r="G100" s="178" t="s">
        <v>164</v>
      </c>
      <c r="H100" s="179">
        <v>3.36</v>
      </c>
      <c r="I100" s="180"/>
      <c r="J100" s="181">
        <f>ROUND(I100*H100,2)</f>
        <v>0</v>
      </c>
      <c r="K100" s="177" t="s">
        <v>153</v>
      </c>
      <c r="L100" s="41"/>
      <c r="M100" s="182" t="s">
        <v>21</v>
      </c>
      <c r="N100" s="183" t="s">
        <v>46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154</v>
      </c>
      <c r="AT100" s="186" t="s">
        <v>149</v>
      </c>
      <c r="AU100" s="186" t="s">
        <v>85</v>
      </c>
      <c r="AY100" s="19" t="s">
        <v>147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83</v>
      </c>
      <c r="BK100" s="187">
        <f>ROUND(I100*H100,2)</f>
        <v>0</v>
      </c>
      <c r="BL100" s="19" t="s">
        <v>154</v>
      </c>
      <c r="BM100" s="186" t="s">
        <v>1852</v>
      </c>
    </row>
    <row r="101" spans="1:47" s="2" customFormat="1" ht="11.25">
      <c r="A101" s="36"/>
      <c r="B101" s="37"/>
      <c r="C101" s="38"/>
      <c r="D101" s="188" t="s">
        <v>156</v>
      </c>
      <c r="E101" s="38"/>
      <c r="F101" s="189" t="s">
        <v>192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156</v>
      </c>
      <c r="AU101" s="19" t="s">
        <v>85</v>
      </c>
    </row>
    <row r="102" spans="2:51" s="13" customFormat="1" ht="11.25">
      <c r="B102" s="193"/>
      <c r="C102" s="194"/>
      <c r="D102" s="195" t="s">
        <v>158</v>
      </c>
      <c r="E102" s="196" t="s">
        <v>21</v>
      </c>
      <c r="F102" s="197" t="s">
        <v>1853</v>
      </c>
      <c r="G102" s="194"/>
      <c r="H102" s="196" t="s">
        <v>21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158</v>
      </c>
      <c r="AU102" s="203" t="s">
        <v>85</v>
      </c>
      <c r="AV102" s="13" t="s">
        <v>83</v>
      </c>
      <c r="AW102" s="13" t="s">
        <v>36</v>
      </c>
      <c r="AX102" s="13" t="s">
        <v>75</v>
      </c>
      <c r="AY102" s="203" t="s">
        <v>147</v>
      </c>
    </row>
    <row r="103" spans="2:51" s="14" customFormat="1" ht="11.25">
      <c r="B103" s="204"/>
      <c r="C103" s="205"/>
      <c r="D103" s="195" t="s">
        <v>158</v>
      </c>
      <c r="E103" s="206" t="s">
        <v>21</v>
      </c>
      <c r="F103" s="207" t="s">
        <v>1854</v>
      </c>
      <c r="G103" s="205"/>
      <c r="H103" s="208">
        <v>3.36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158</v>
      </c>
      <c r="AU103" s="214" t="s">
        <v>85</v>
      </c>
      <c r="AV103" s="14" t="s">
        <v>85</v>
      </c>
      <c r="AW103" s="14" t="s">
        <v>36</v>
      </c>
      <c r="AX103" s="14" t="s">
        <v>75</v>
      </c>
      <c r="AY103" s="214" t="s">
        <v>147</v>
      </c>
    </row>
    <row r="104" spans="2:51" s="15" customFormat="1" ht="11.25">
      <c r="B104" s="215"/>
      <c r="C104" s="216"/>
      <c r="D104" s="195" t="s">
        <v>158</v>
      </c>
      <c r="E104" s="217" t="s">
        <v>21</v>
      </c>
      <c r="F104" s="218" t="s">
        <v>161</v>
      </c>
      <c r="G104" s="216"/>
      <c r="H104" s="219">
        <v>3.36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158</v>
      </c>
      <c r="AU104" s="225" t="s">
        <v>85</v>
      </c>
      <c r="AV104" s="15" t="s">
        <v>154</v>
      </c>
      <c r="AW104" s="15" t="s">
        <v>36</v>
      </c>
      <c r="AX104" s="15" t="s">
        <v>83</v>
      </c>
      <c r="AY104" s="225" t="s">
        <v>147</v>
      </c>
    </row>
    <row r="105" spans="1:65" s="2" customFormat="1" ht="24.2" customHeight="1">
      <c r="A105" s="36"/>
      <c r="B105" s="37"/>
      <c r="C105" s="175" t="s">
        <v>154</v>
      </c>
      <c r="D105" s="175" t="s">
        <v>149</v>
      </c>
      <c r="E105" s="176" t="s">
        <v>226</v>
      </c>
      <c r="F105" s="177" t="s">
        <v>227</v>
      </c>
      <c r="G105" s="178" t="s">
        <v>222</v>
      </c>
      <c r="H105" s="179">
        <v>6.048</v>
      </c>
      <c r="I105" s="180"/>
      <c r="J105" s="181">
        <f>ROUND(I105*H105,2)</f>
        <v>0</v>
      </c>
      <c r="K105" s="177" t="s">
        <v>153</v>
      </c>
      <c r="L105" s="41"/>
      <c r="M105" s="182" t="s">
        <v>21</v>
      </c>
      <c r="N105" s="183" t="s">
        <v>46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154</v>
      </c>
      <c r="AT105" s="186" t="s">
        <v>149</v>
      </c>
      <c r="AU105" s="186" t="s">
        <v>85</v>
      </c>
      <c r="AY105" s="19" t="s">
        <v>147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83</v>
      </c>
      <c r="BK105" s="187">
        <f>ROUND(I105*H105,2)</f>
        <v>0</v>
      </c>
      <c r="BL105" s="19" t="s">
        <v>154</v>
      </c>
      <c r="BM105" s="186" t="s">
        <v>1855</v>
      </c>
    </row>
    <row r="106" spans="1:47" s="2" customFormat="1" ht="11.25">
      <c r="A106" s="36"/>
      <c r="B106" s="37"/>
      <c r="C106" s="38"/>
      <c r="D106" s="188" t="s">
        <v>156</v>
      </c>
      <c r="E106" s="38"/>
      <c r="F106" s="189" t="s">
        <v>229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156</v>
      </c>
      <c r="AU106" s="19" t="s">
        <v>85</v>
      </c>
    </row>
    <row r="107" spans="2:51" s="14" customFormat="1" ht="11.25">
      <c r="B107" s="204"/>
      <c r="C107" s="205"/>
      <c r="D107" s="195" t="s">
        <v>158</v>
      </c>
      <c r="E107" s="205"/>
      <c r="F107" s="207" t="s">
        <v>1856</v>
      </c>
      <c r="G107" s="205"/>
      <c r="H107" s="208">
        <v>6.048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158</v>
      </c>
      <c r="AU107" s="214" t="s">
        <v>85</v>
      </c>
      <c r="AV107" s="14" t="s">
        <v>85</v>
      </c>
      <c r="AW107" s="14" t="s">
        <v>4</v>
      </c>
      <c r="AX107" s="14" t="s">
        <v>83</v>
      </c>
      <c r="AY107" s="214" t="s">
        <v>147</v>
      </c>
    </row>
    <row r="108" spans="1:65" s="2" customFormat="1" ht="24.2" customHeight="1">
      <c r="A108" s="36"/>
      <c r="B108" s="37"/>
      <c r="C108" s="175" t="s">
        <v>188</v>
      </c>
      <c r="D108" s="175" t="s">
        <v>149</v>
      </c>
      <c r="E108" s="176" t="s">
        <v>232</v>
      </c>
      <c r="F108" s="177" t="s">
        <v>233</v>
      </c>
      <c r="G108" s="178" t="s">
        <v>164</v>
      </c>
      <c r="H108" s="179">
        <v>3.36</v>
      </c>
      <c r="I108" s="180"/>
      <c r="J108" s="181">
        <f>ROUND(I108*H108,2)</f>
        <v>0</v>
      </c>
      <c r="K108" s="177" t="s">
        <v>153</v>
      </c>
      <c r="L108" s="41"/>
      <c r="M108" s="182" t="s">
        <v>21</v>
      </c>
      <c r="N108" s="183" t="s">
        <v>46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154</v>
      </c>
      <c r="AT108" s="186" t="s">
        <v>149</v>
      </c>
      <c r="AU108" s="186" t="s">
        <v>85</v>
      </c>
      <c r="AY108" s="19" t="s">
        <v>147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83</v>
      </c>
      <c r="BK108" s="187">
        <f>ROUND(I108*H108,2)</f>
        <v>0</v>
      </c>
      <c r="BL108" s="19" t="s">
        <v>154</v>
      </c>
      <c r="BM108" s="186" t="s">
        <v>1857</v>
      </c>
    </row>
    <row r="109" spans="1:47" s="2" customFormat="1" ht="11.25">
      <c r="A109" s="36"/>
      <c r="B109" s="37"/>
      <c r="C109" s="38"/>
      <c r="D109" s="188" t="s">
        <v>156</v>
      </c>
      <c r="E109" s="38"/>
      <c r="F109" s="189" t="s">
        <v>235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156</v>
      </c>
      <c r="AU109" s="19" t="s">
        <v>85</v>
      </c>
    </row>
    <row r="110" spans="1:65" s="2" customFormat="1" ht="37.9" customHeight="1">
      <c r="A110" s="36"/>
      <c r="B110" s="37"/>
      <c r="C110" s="175" t="s">
        <v>199</v>
      </c>
      <c r="D110" s="175" t="s">
        <v>149</v>
      </c>
      <c r="E110" s="176" t="s">
        <v>1858</v>
      </c>
      <c r="F110" s="177" t="s">
        <v>1859</v>
      </c>
      <c r="G110" s="178" t="s">
        <v>164</v>
      </c>
      <c r="H110" s="179">
        <v>2.1</v>
      </c>
      <c r="I110" s="180"/>
      <c r="J110" s="181">
        <f>ROUND(I110*H110,2)</f>
        <v>0</v>
      </c>
      <c r="K110" s="177" t="s">
        <v>153</v>
      </c>
      <c r="L110" s="41"/>
      <c r="M110" s="182" t="s">
        <v>21</v>
      </c>
      <c r="N110" s="183" t="s">
        <v>46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154</v>
      </c>
      <c r="AT110" s="186" t="s">
        <v>149</v>
      </c>
      <c r="AU110" s="186" t="s">
        <v>85</v>
      </c>
      <c r="AY110" s="19" t="s">
        <v>147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83</v>
      </c>
      <c r="BK110" s="187">
        <f>ROUND(I110*H110,2)</f>
        <v>0</v>
      </c>
      <c r="BL110" s="19" t="s">
        <v>154</v>
      </c>
      <c r="BM110" s="186" t="s">
        <v>1860</v>
      </c>
    </row>
    <row r="111" spans="1:47" s="2" customFormat="1" ht="11.25">
      <c r="A111" s="36"/>
      <c r="B111" s="37"/>
      <c r="C111" s="38"/>
      <c r="D111" s="188" t="s">
        <v>156</v>
      </c>
      <c r="E111" s="38"/>
      <c r="F111" s="189" t="s">
        <v>1861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156</v>
      </c>
      <c r="AU111" s="19" t="s">
        <v>85</v>
      </c>
    </row>
    <row r="112" spans="2:51" s="14" customFormat="1" ht="11.25">
      <c r="B112" s="204"/>
      <c r="C112" s="205"/>
      <c r="D112" s="195" t="s">
        <v>158</v>
      </c>
      <c r="E112" s="206" t="s">
        <v>21</v>
      </c>
      <c r="F112" s="207" t="s">
        <v>1862</v>
      </c>
      <c r="G112" s="205"/>
      <c r="H112" s="208">
        <v>2.1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158</v>
      </c>
      <c r="AU112" s="214" t="s">
        <v>85</v>
      </c>
      <c r="AV112" s="14" t="s">
        <v>85</v>
      </c>
      <c r="AW112" s="14" t="s">
        <v>36</v>
      </c>
      <c r="AX112" s="14" t="s">
        <v>75</v>
      </c>
      <c r="AY112" s="214" t="s">
        <v>147</v>
      </c>
    </row>
    <row r="113" spans="2:51" s="15" customFormat="1" ht="11.25">
      <c r="B113" s="215"/>
      <c r="C113" s="216"/>
      <c r="D113" s="195" t="s">
        <v>158</v>
      </c>
      <c r="E113" s="217" t="s">
        <v>21</v>
      </c>
      <c r="F113" s="218" t="s">
        <v>161</v>
      </c>
      <c r="G113" s="216"/>
      <c r="H113" s="219">
        <v>2.1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158</v>
      </c>
      <c r="AU113" s="225" t="s">
        <v>85</v>
      </c>
      <c r="AV113" s="15" t="s">
        <v>154</v>
      </c>
      <c r="AW113" s="15" t="s">
        <v>36</v>
      </c>
      <c r="AX113" s="15" t="s">
        <v>83</v>
      </c>
      <c r="AY113" s="225" t="s">
        <v>147</v>
      </c>
    </row>
    <row r="114" spans="1:65" s="2" customFormat="1" ht="16.5" customHeight="1">
      <c r="A114" s="36"/>
      <c r="B114" s="37"/>
      <c r="C114" s="237" t="s">
        <v>208</v>
      </c>
      <c r="D114" s="237" t="s">
        <v>219</v>
      </c>
      <c r="E114" s="238" t="s">
        <v>1863</v>
      </c>
      <c r="F114" s="239" t="s">
        <v>1864</v>
      </c>
      <c r="G114" s="240" t="s">
        <v>222</v>
      </c>
      <c r="H114" s="241">
        <v>2.1</v>
      </c>
      <c r="I114" s="242"/>
      <c r="J114" s="243">
        <f>ROUND(I114*H114,2)</f>
        <v>0</v>
      </c>
      <c r="K114" s="239" t="s">
        <v>153</v>
      </c>
      <c r="L114" s="244"/>
      <c r="M114" s="245" t="s">
        <v>21</v>
      </c>
      <c r="N114" s="246" t="s">
        <v>46</v>
      </c>
      <c r="O114" s="66"/>
      <c r="P114" s="184">
        <f>O114*H114</f>
        <v>0</v>
      </c>
      <c r="Q114" s="184">
        <v>1</v>
      </c>
      <c r="R114" s="184">
        <f>Q114*H114</f>
        <v>2.1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218</v>
      </c>
      <c r="AT114" s="186" t="s">
        <v>219</v>
      </c>
      <c r="AU114" s="186" t="s">
        <v>85</v>
      </c>
      <c r="AY114" s="19" t="s">
        <v>147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83</v>
      </c>
      <c r="BK114" s="187">
        <f>ROUND(I114*H114,2)</f>
        <v>0</v>
      </c>
      <c r="BL114" s="19" t="s">
        <v>154</v>
      </c>
      <c r="BM114" s="186" t="s">
        <v>1865</v>
      </c>
    </row>
    <row r="115" spans="2:63" s="12" customFormat="1" ht="22.9" customHeight="1">
      <c r="B115" s="159"/>
      <c r="C115" s="160"/>
      <c r="D115" s="161" t="s">
        <v>74</v>
      </c>
      <c r="E115" s="173" t="s">
        <v>154</v>
      </c>
      <c r="F115" s="173" t="s">
        <v>488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SUM(P116:P119)</f>
        <v>0</v>
      </c>
      <c r="Q115" s="167"/>
      <c r="R115" s="168">
        <f>SUM(R116:R119)</f>
        <v>0</v>
      </c>
      <c r="S115" s="167"/>
      <c r="T115" s="169">
        <f>SUM(T116:T119)</f>
        <v>0</v>
      </c>
      <c r="AR115" s="170" t="s">
        <v>83</v>
      </c>
      <c r="AT115" s="171" t="s">
        <v>74</v>
      </c>
      <c r="AU115" s="171" t="s">
        <v>83</v>
      </c>
      <c r="AY115" s="170" t="s">
        <v>147</v>
      </c>
      <c r="BK115" s="172">
        <f>SUM(BK116:BK119)</f>
        <v>0</v>
      </c>
    </row>
    <row r="116" spans="1:65" s="2" customFormat="1" ht="16.5" customHeight="1">
      <c r="A116" s="36"/>
      <c r="B116" s="37"/>
      <c r="C116" s="175" t="s">
        <v>218</v>
      </c>
      <c r="D116" s="175" t="s">
        <v>149</v>
      </c>
      <c r="E116" s="176" t="s">
        <v>1866</v>
      </c>
      <c r="F116" s="177" t="s">
        <v>1867</v>
      </c>
      <c r="G116" s="178" t="s">
        <v>164</v>
      </c>
      <c r="H116" s="179">
        <v>0.42</v>
      </c>
      <c r="I116" s="180"/>
      <c r="J116" s="181">
        <f>ROUND(I116*H116,2)</f>
        <v>0</v>
      </c>
      <c r="K116" s="177" t="s">
        <v>153</v>
      </c>
      <c r="L116" s="41"/>
      <c r="M116" s="182" t="s">
        <v>21</v>
      </c>
      <c r="N116" s="183" t="s">
        <v>46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154</v>
      </c>
      <c r="AT116" s="186" t="s">
        <v>149</v>
      </c>
      <c r="AU116" s="186" t="s">
        <v>85</v>
      </c>
      <c r="AY116" s="19" t="s">
        <v>147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83</v>
      </c>
      <c r="BK116" s="187">
        <f>ROUND(I116*H116,2)</f>
        <v>0</v>
      </c>
      <c r="BL116" s="19" t="s">
        <v>154</v>
      </c>
      <c r="BM116" s="186" t="s">
        <v>1868</v>
      </c>
    </row>
    <row r="117" spans="1:47" s="2" customFormat="1" ht="11.25">
      <c r="A117" s="36"/>
      <c r="B117" s="37"/>
      <c r="C117" s="38"/>
      <c r="D117" s="188" t="s">
        <v>156</v>
      </c>
      <c r="E117" s="38"/>
      <c r="F117" s="189" t="s">
        <v>1869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156</v>
      </c>
      <c r="AU117" s="19" t="s">
        <v>85</v>
      </c>
    </row>
    <row r="118" spans="2:51" s="14" customFormat="1" ht="11.25">
      <c r="B118" s="204"/>
      <c r="C118" s="205"/>
      <c r="D118" s="195" t="s">
        <v>158</v>
      </c>
      <c r="E118" s="206" t="s">
        <v>21</v>
      </c>
      <c r="F118" s="207" t="s">
        <v>1870</v>
      </c>
      <c r="G118" s="205"/>
      <c r="H118" s="208">
        <v>0.42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158</v>
      </c>
      <c r="AU118" s="214" t="s">
        <v>85</v>
      </c>
      <c r="AV118" s="14" t="s">
        <v>85</v>
      </c>
      <c r="AW118" s="14" t="s">
        <v>36</v>
      </c>
      <c r="AX118" s="14" t="s">
        <v>75</v>
      </c>
      <c r="AY118" s="214" t="s">
        <v>147</v>
      </c>
    </row>
    <row r="119" spans="2:51" s="15" customFormat="1" ht="11.25">
      <c r="B119" s="215"/>
      <c r="C119" s="216"/>
      <c r="D119" s="195" t="s">
        <v>158</v>
      </c>
      <c r="E119" s="217" t="s">
        <v>21</v>
      </c>
      <c r="F119" s="218" t="s">
        <v>161</v>
      </c>
      <c r="G119" s="216"/>
      <c r="H119" s="219">
        <v>0.42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158</v>
      </c>
      <c r="AU119" s="225" t="s">
        <v>85</v>
      </c>
      <c r="AV119" s="15" t="s">
        <v>154</v>
      </c>
      <c r="AW119" s="15" t="s">
        <v>36</v>
      </c>
      <c r="AX119" s="15" t="s">
        <v>83</v>
      </c>
      <c r="AY119" s="225" t="s">
        <v>147</v>
      </c>
    </row>
    <row r="120" spans="2:63" s="12" customFormat="1" ht="22.9" customHeight="1">
      <c r="B120" s="159"/>
      <c r="C120" s="160"/>
      <c r="D120" s="161" t="s">
        <v>74</v>
      </c>
      <c r="E120" s="173" t="s">
        <v>188</v>
      </c>
      <c r="F120" s="173" t="s">
        <v>610</v>
      </c>
      <c r="G120" s="160"/>
      <c r="H120" s="160"/>
      <c r="I120" s="163"/>
      <c r="J120" s="174">
        <f>BK120</f>
        <v>0</v>
      </c>
      <c r="K120" s="160"/>
      <c r="L120" s="165"/>
      <c r="M120" s="166"/>
      <c r="N120" s="167"/>
      <c r="O120" s="167"/>
      <c r="P120" s="168">
        <f>P121</f>
        <v>0</v>
      </c>
      <c r="Q120" s="167"/>
      <c r="R120" s="168">
        <f>R121</f>
        <v>0</v>
      </c>
      <c r="S120" s="167"/>
      <c r="T120" s="169">
        <f>T121</f>
        <v>0</v>
      </c>
      <c r="AR120" s="170" t="s">
        <v>83</v>
      </c>
      <c r="AT120" s="171" t="s">
        <v>74</v>
      </c>
      <c r="AU120" s="171" t="s">
        <v>83</v>
      </c>
      <c r="AY120" s="170" t="s">
        <v>147</v>
      </c>
      <c r="BK120" s="172">
        <f>BK121</f>
        <v>0</v>
      </c>
    </row>
    <row r="121" spans="2:63" s="12" customFormat="1" ht="20.85" customHeight="1">
      <c r="B121" s="159"/>
      <c r="C121" s="160"/>
      <c r="D121" s="161" t="s">
        <v>74</v>
      </c>
      <c r="E121" s="173" t="s">
        <v>1871</v>
      </c>
      <c r="F121" s="173" t="s">
        <v>1872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SUM(P122:P129)</f>
        <v>0</v>
      </c>
      <c r="Q121" s="167"/>
      <c r="R121" s="168">
        <f>SUM(R122:R129)</f>
        <v>0</v>
      </c>
      <c r="S121" s="167"/>
      <c r="T121" s="169">
        <f>SUM(T122:T129)</f>
        <v>0</v>
      </c>
      <c r="AR121" s="170" t="s">
        <v>83</v>
      </c>
      <c r="AT121" s="171" t="s">
        <v>74</v>
      </c>
      <c r="AU121" s="171" t="s">
        <v>85</v>
      </c>
      <c r="AY121" s="170" t="s">
        <v>147</v>
      </c>
      <c r="BK121" s="172">
        <f>SUM(BK122:BK129)</f>
        <v>0</v>
      </c>
    </row>
    <row r="122" spans="1:65" s="2" customFormat="1" ht="21.75" customHeight="1">
      <c r="A122" s="36"/>
      <c r="B122" s="37"/>
      <c r="C122" s="175" t="s">
        <v>225</v>
      </c>
      <c r="D122" s="175" t="s">
        <v>149</v>
      </c>
      <c r="E122" s="176" t="s">
        <v>1873</v>
      </c>
      <c r="F122" s="177" t="s">
        <v>1874</v>
      </c>
      <c r="G122" s="178" t="s">
        <v>152</v>
      </c>
      <c r="H122" s="179">
        <v>3</v>
      </c>
      <c r="I122" s="180"/>
      <c r="J122" s="181">
        <f>ROUND(I122*H122,2)</f>
        <v>0</v>
      </c>
      <c r="K122" s="177" t="s">
        <v>153</v>
      </c>
      <c r="L122" s="41"/>
      <c r="M122" s="182" t="s">
        <v>21</v>
      </c>
      <c r="N122" s="183" t="s">
        <v>46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154</v>
      </c>
      <c r="AT122" s="186" t="s">
        <v>149</v>
      </c>
      <c r="AU122" s="186" t="s">
        <v>170</v>
      </c>
      <c r="AY122" s="19" t="s">
        <v>147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83</v>
      </c>
      <c r="BK122" s="187">
        <f>ROUND(I122*H122,2)</f>
        <v>0</v>
      </c>
      <c r="BL122" s="19" t="s">
        <v>154</v>
      </c>
      <c r="BM122" s="186" t="s">
        <v>1875</v>
      </c>
    </row>
    <row r="123" spans="1:47" s="2" customFormat="1" ht="11.25">
      <c r="A123" s="36"/>
      <c r="B123" s="37"/>
      <c r="C123" s="38"/>
      <c r="D123" s="188" t="s">
        <v>156</v>
      </c>
      <c r="E123" s="38"/>
      <c r="F123" s="189" t="s">
        <v>1876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156</v>
      </c>
      <c r="AU123" s="19" t="s">
        <v>170</v>
      </c>
    </row>
    <row r="124" spans="1:65" s="2" customFormat="1" ht="24.2" customHeight="1">
      <c r="A124" s="36"/>
      <c r="B124" s="37"/>
      <c r="C124" s="175" t="s">
        <v>231</v>
      </c>
      <c r="D124" s="175" t="s">
        <v>149</v>
      </c>
      <c r="E124" s="176" t="s">
        <v>1877</v>
      </c>
      <c r="F124" s="177" t="s">
        <v>1878</v>
      </c>
      <c r="G124" s="178" t="s">
        <v>152</v>
      </c>
      <c r="H124" s="179">
        <v>3</v>
      </c>
      <c r="I124" s="180"/>
      <c r="J124" s="181">
        <f>ROUND(I124*H124,2)</f>
        <v>0</v>
      </c>
      <c r="K124" s="177" t="s">
        <v>153</v>
      </c>
      <c r="L124" s="41"/>
      <c r="M124" s="182" t="s">
        <v>21</v>
      </c>
      <c r="N124" s="183" t="s">
        <v>46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154</v>
      </c>
      <c r="AT124" s="186" t="s">
        <v>149</v>
      </c>
      <c r="AU124" s="186" t="s">
        <v>170</v>
      </c>
      <c r="AY124" s="19" t="s">
        <v>147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83</v>
      </c>
      <c r="BK124" s="187">
        <f>ROUND(I124*H124,2)</f>
        <v>0</v>
      </c>
      <c r="BL124" s="19" t="s">
        <v>154</v>
      </c>
      <c r="BM124" s="186" t="s">
        <v>1879</v>
      </c>
    </row>
    <row r="125" spans="1:47" s="2" customFormat="1" ht="11.25">
      <c r="A125" s="36"/>
      <c r="B125" s="37"/>
      <c r="C125" s="38"/>
      <c r="D125" s="188" t="s">
        <v>156</v>
      </c>
      <c r="E125" s="38"/>
      <c r="F125" s="189" t="s">
        <v>1880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156</v>
      </c>
      <c r="AU125" s="19" t="s">
        <v>170</v>
      </c>
    </row>
    <row r="126" spans="1:65" s="2" customFormat="1" ht="24.2" customHeight="1">
      <c r="A126" s="36"/>
      <c r="B126" s="37"/>
      <c r="C126" s="175" t="s">
        <v>236</v>
      </c>
      <c r="D126" s="175" t="s">
        <v>149</v>
      </c>
      <c r="E126" s="176" t="s">
        <v>1881</v>
      </c>
      <c r="F126" s="177" t="s">
        <v>1882</v>
      </c>
      <c r="G126" s="178" t="s">
        <v>152</v>
      </c>
      <c r="H126" s="179">
        <v>3</v>
      </c>
      <c r="I126" s="180"/>
      <c r="J126" s="181">
        <f>ROUND(I126*H126,2)</f>
        <v>0</v>
      </c>
      <c r="K126" s="177" t="s">
        <v>153</v>
      </c>
      <c r="L126" s="41"/>
      <c r="M126" s="182" t="s">
        <v>21</v>
      </c>
      <c r="N126" s="183" t="s">
        <v>46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154</v>
      </c>
      <c r="AT126" s="186" t="s">
        <v>149</v>
      </c>
      <c r="AU126" s="186" t="s">
        <v>170</v>
      </c>
      <c r="AY126" s="19" t="s">
        <v>147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83</v>
      </c>
      <c r="BK126" s="187">
        <f>ROUND(I126*H126,2)</f>
        <v>0</v>
      </c>
      <c r="BL126" s="19" t="s">
        <v>154</v>
      </c>
      <c r="BM126" s="186" t="s">
        <v>1883</v>
      </c>
    </row>
    <row r="127" spans="1:47" s="2" customFormat="1" ht="11.25">
      <c r="A127" s="36"/>
      <c r="B127" s="37"/>
      <c r="C127" s="38"/>
      <c r="D127" s="188" t="s">
        <v>156</v>
      </c>
      <c r="E127" s="38"/>
      <c r="F127" s="189" t="s">
        <v>1884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156</v>
      </c>
      <c r="AU127" s="19" t="s">
        <v>170</v>
      </c>
    </row>
    <row r="128" spans="1:65" s="2" customFormat="1" ht="24.2" customHeight="1">
      <c r="A128" s="36"/>
      <c r="B128" s="37"/>
      <c r="C128" s="175" t="s">
        <v>244</v>
      </c>
      <c r="D128" s="175" t="s">
        <v>149</v>
      </c>
      <c r="E128" s="176" t="s">
        <v>1885</v>
      </c>
      <c r="F128" s="177" t="s">
        <v>1886</v>
      </c>
      <c r="G128" s="178" t="s">
        <v>152</v>
      </c>
      <c r="H128" s="179">
        <v>3</v>
      </c>
      <c r="I128" s="180"/>
      <c r="J128" s="181">
        <f>ROUND(I128*H128,2)</f>
        <v>0</v>
      </c>
      <c r="K128" s="177" t="s">
        <v>153</v>
      </c>
      <c r="L128" s="41"/>
      <c r="M128" s="182" t="s">
        <v>21</v>
      </c>
      <c r="N128" s="183" t="s">
        <v>46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154</v>
      </c>
      <c r="AT128" s="186" t="s">
        <v>149</v>
      </c>
      <c r="AU128" s="186" t="s">
        <v>170</v>
      </c>
      <c r="AY128" s="19" t="s">
        <v>147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83</v>
      </c>
      <c r="BK128" s="187">
        <f>ROUND(I128*H128,2)</f>
        <v>0</v>
      </c>
      <c r="BL128" s="19" t="s">
        <v>154</v>
      </c>
      <c r="BM128" s="186" t="s">
        <v>1887</v>
      </c>
    </row>
    <row r="129" spans="1:47" s="2" customFormat="1" ht="11.25">
      <c r="A129" s="36"/>
      <c r="B129" s="37"/>
      <c r="C129" s="38"/>
      <c r="D129" s="188" t="s">
        <v>156</v>
      </c>
      <c r="E129" s="38"/>
      <c r="F129" s="189" t="s">
        <v>1888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156</v>
      </c>
      <c r="AU129" s="19" t="s">
        <v>170</v>
      </c>
    </row>
    <row r="130" spans="2:63" s="12" customFormat="1" ht="22.9" customHeight="1">
      <c r="B130" s="159"/>
      <c r="C130" s="160"/>
      <c r="D130" s="161" t="s">
        <v>74</v>
      </c>
      <c r="E130" s="173" t="s">
        <v>218</v>
      </c>
      <c r="F130" s="173" t="s">
        <v>1889</v>
      </c>
      <c r="G130" s="160"/>
      <c r="H130" s="160"/>
      <c r="I130" s="163"/>
      <c r="J130" s="174">
        <f>BK130</f>
        <v>0</v>
      </c>
      <c r="K130" s="160"/>
      <c r="L130" s="165"/>
      <c r="M130" s="166"/>
      <c r="N130" s="167"/>
      <c r="O130" s="167"/>
      <c r="P130" s="168">
        <f>SUM(P131:P132)</f>
        <v>0</v>
      </c>
      <c r="Q130" s="167"/>
      <c r="R130" s="168">
        <f>SUM(R131:R132)</f>
        <v>0.01019</v>
      </c>
      <c r="S130" s="167"/>
      <c r="T130" s="169">
        <f>SUM(T131:T132)</f>
        <v>0</v>
      </c>
      <c r="AR130" s="170" t="s">
        <v>83</v>
      </c>
      <c r="AT130" s="171" t="s">
        <v>74</v>
      </c>
      <c r="AU130" s="171" t="s">
        <v>83</v>
      </c>
      <c r="AY130" s="170" t="s">
        <v>147</v>
      </c>
      <c r="BK130" s="172">
        <f>SUM(BK131:BK132)</f>
        <v>0</v>
      </c>
    </row>
    <row r="131" spans="1:65" s="2" customFormat="1" ht="16.5" customHeight="1">
      <c r="A131" s="36"/>
      <c r="B131" s="37"/>
      <c r="C131" s="175" t="s">
        <v>253</v>
      </c>
      <c r="D131" s="175" t="s">
        <v>149</v>
      </c>
      <c r="E131" s="176" t="s">
        <v>1890</v>
      </c>
      <c r="F131" s="177" t="s">
        <v>1891</v>
      </c>
      <c r="G131" s="178" t="s">
        <v>513</v>
      </c>
      <c r="H131" s="179">
        <v>1</v>
      </c>
      <c r="I131" s="180"/>
      <c r="J131" s="181">
        <f>ROUND(I131*H131,2)</f>
        <v>0</v>
      </c>
      <c r="K131" s="177" t="s">
        <v>305</v>
      </c>
      <c r="L131" s="41"/>
      <c r="M131" s="182" t="s">
        <v>21</v>
      </c>
      <c r="N131" s="183" t="s">
        <v>46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154</v>
      </c>
      <c r="AT131" s="186" t="s">
        <v>149</v>
      </c>
      <c r="AU131" s="186" t="s">
        <v>85</v>
      </c>
      <c r="AY131" s="19" t="s">
        <v>147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83</v>
      </c>
      <c r="BK131" s="187">
        <f>ROUND(I131*H131,2)</f>
        <v>0</v>
      </c>
      <c r="BL131" s="19" t="s">
        <v>154</v>
      </c>
      <c r="BM131" s="186" t="s">
        <v>1892</v>
      </c>
    </row>
    <row r="132" spans="1:65" s="2" customFormat="1" ht="66.75" customHeight="1">
      <c r="A132" s="36"/>
      <c r="B132" s="37"/>
      <c r="C132" s="175" t="s">
        <v>260</v>
      </c>
      <c r="D132" s="175" t="s">
        <v>149</v>
      </c>
      <c r="E132" s="176" t="s">
        <v>1893</v>
      </c>
      <c r="F132" s="177" t="s">
        <v>1894</v>
      </c>
      <c r="G132" s="178" t="s">
        <v>513</v>
      </c>
      <c r="H132" s="179">
        <v>1</v>
      </c>
      <c r="I132" s="180"/>
      <c r="J132" s="181">
        <f>ROUND(I132*H132,2)</f>
        <v>0</v>
      </c>
      <c r="K132" s="177" t="s">
        <v>305</v>
      </c>
      <c r="L132" s="41"/>
      <c r="M132" s="182" t="s">
        <v>21</v>
      </c>
      <c r="N132" s="183" t="s">
        <v>46</v>
      </c>
      <c r="O132" s="66"/>
      <c r="P132" s="184">
        <f>O132*H132</f>
        <v>0</v>
      </c>
      <c r="Q132" s="184">
        <v>0.01019</v>
      </c>
      <c r="R132" s="184">
        <f>Q132*H132</f>
        <v>0.01019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154</v>
      </c>
      <c r="AT132" s="186" t="s">
        <v>149</v>
      </c>
      <c r="AU132" s="186" t="s">
        <v>85</v>
      </c>
      <c r="AY132" s="19" t="s">
        <v>147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83</v>
      </c>
      <c r="BK132" s="187">
        <f>ROUND(I132*H132,2)</f>
        <v>0</v>
      </c>
      <c r="BL132" s="19" t="s">
        <v>154</v>
      </c>
      <c r="BM132" s="186" t="s">
        <v>1895</v>
      </c>
    </row>
    <row r="133" spans="2:63" s="12" customFormat="1" ht="22.9" customHeight="1">
      <c r="B133" s="159"/>
      <c r="C133" s="160"/>
      <c r="D133" s="161" t="s">
        <v>74</v>
      </c>
      <c r="E133" s="173" t="s">
        <v>225</v>
      </c>
      <c r="F133" s="173" t="s">
        <v>893</v>
      </c>
      <c r="G133" s="160"/>
      <c r="H133" s="160"/>
      <c r="I133" s="163"/>
      <c r="J133" s="174">
        <f>BK133</f>
        <v>0</v>
      </c>
      <c r="K133" s="160"/>
      <c r="L133" s="165"/>
      <c r="M133" s="166"/>
      <c r="N133" s="167"/>
      <c r="O133" s="167"/>
      <c r="P133" s="168">
        <f>SUM(P134:P137)</f>
        <v>0</v>
      </c>
      <c r="Q133" s="167"/>
      <c r="R133" s="168">
        <f>SUM(R134:R137)</f>
        <v>0.0042699999999999995</v>
      </c>
      <c r="S133" s="167"/>
      <c r="T133" s="169">
        <f>SUM(T134:T137)</f>
        <v>0</v>
      </c>
      <c r="AR133" s="170" t="s">
        <v>83</v>
      </c>
      <c r="AT133" s="171" t="s">
        <v>74</v>
      </c>
      <c r="AU133" s="171" t="s">
        <v>83</v>
      </c>
      <c r="AY133" s="170" t="s">
        <v>147</v>
      </c>
      <c r="BK133" s="172">
        <f>SUM(BK134:BK137)</f>
        <v>0</v>
      </c>
    </row>
    <row r="134" spans="1:65" s="2" customFormat="1" ht="33" customHeight="1">
      <c r="A134" s="36"/>
      <c r="B134" s="37"/>
      <c r="C134" s="175" t="s">
        <v>8</v>
      </c>
      <c r="D134" s="175" t="s">
        <v>149</v>
      </c>
      <c r="E134" s="176" t="s">
        <v>1896</v>
      </c>
      <c r="F134" s="177" t="s">
        <v>1897</v>
      </c>
      <c r="G134" s="178" t="s">
        <v>346</v>
      </c>
      <c r="H134" s="179">
        <v>7</v>
      </c>
      <c r="I134" s="180"/>
      <c r="J134" s="181">
        <f>ROUND(I134*H134,2)</f>
        <v>0</v>
      </c>
      <c r="K134" s="177" t="s">
        <v>153</v>
      </c>
      <c r="L134" s="41"/>
      <c r="M134" s="182" t="s">
        <v>21</v>
      </c>
      <c r="N134" s="183" t="s">
        <v>46</v>
      </c>
      <c r="O134" s="66"/>
      <c r="P134" s="184">
        <f>O134*H134</f>
        <v>0</v>
      </c>
      <c r="Q134" s="184">
        <v>0.00061</v>
      </c>
      <c r="R134" s="184">
        <f>Q134*H134</f>
        <v>0.0042699999999999995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154</v>
      </c>
      <c r="AT134" s="186" t="s">
        <v>149</v>
      </c>
      <c r="AU134" s="186" t="s">
        <v>85</v>
      </c>
      <c r="AY134" s="19" t="s">
        <v>147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83</v>
      </c>
      <c r="BK134" s="187">
        <f>ROUND(I134*H134,2)</f>
        <v>0</v>
      </c>
      <c r="BL134" s="19" t="s">
        <v>154</v>
      </c>
      <c r="BM134" s="186" t="s">
        <v>1898</v>
      </c>
    </row>
    <row r="135" spans="1:47" s="2" customFormat="1" ht="11.25">
      <c r="A135" s="36"/>
      <c r="B135" s="37"/>
      <c r="C135" s="38"/>
      <c r="D135" s="188" t="s">
        <v>156</v>
      </c>
      <c r="E135" s="38"/>
      <c r="F135" s="189" t="s">
        <v>1899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156</v>
      </c>
      <c r="AU135" s="19" t="s">
        <v>85</v>
      </c>
    </row>
    <row r="136" spans="1:65" s="2" customFormat="1" ht="16.5" customHeight="1">
      <c r="A136" s="36"/>
      <c r="B136" s="37"/>
      <c r="C136" s="175" t="s">
        <v>272</v>
      </c>
      <c r="D136" s="175" t="s">
        <v>149</v>
      </c>
      <c r="E136" s="176" t="s">
        <v>895</v>
      </c>
      <c r="F136" s="177" t="s">
        <v>896</v>
      </c>
      <c r="G136" s="178" t="s">
        <v>346</v>
      </c>
      <c r="H136" s="179">
        <v>7</v>
      </c>
      <c r="I136" s="180"/>
      <c r="J136" s="181">
        <f>ROUND(I136*H136,2)</f>
        <v>0</v>
      </c>
      <c r="K136" s="177" t="s">
        <v>153</v>
      </c>
      <c r="L136" s="41"/>
      <c r="M136" s="182" t="s">
        <v>21</v>
      </c>
      <c r="N136" s="183" t="s">
        <v>46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154</v>
      </c>
      <c r="AT136" s="186" t="s">
        <v>149</v>
      </c>
      <c r="AU136" s="186" t="s">
        <v>85</v>
      </c>
      <c r="AY136" s="19" t="s">
        <v>147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83</v>
      </c>
      <c r="BK136" s="187">
        <f>ROUND(I136*H136,2)</f>
        <v>0</v>
      </c>
      <c r="BL136" s="19" t="s">
        <v>154</v>
      </c>
      <c r="BM136" s="186" t="s">
        <v>1900</v>
      </c>
    </row>
    <row r="137" spans="1:47" s="2" customFormat="1" ht="11.25">
      <c r="A137" s="36"/>
      <c r="B137" s="37"/>
      <c r="C137" s="38"/>
      <c r="D137" s="188" t="s">
        <v>156</v>
      </c>
      <c r="E137" s="38"/>
      <c r="F137" s="189" t="s">
        <v>898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156</v>
      </c>
      <c r="AU137" s="19" t="s">
        <v>85</v>
      </c>
    </row>
    <row r="138" spans="2:63" s="12" customFormat="1" ht="22.9" customHeight="1">
      <c r="B138" s="159"/>
      <c r="C138" s="160"/>
      <c r="D138" s="161" t="s">
        <v>74</v>
      </c>
      <c r="E138" s="173" t="s">
        <v>1081</v>
      </c>
      <c r="F138" s="173" t="s">
        <v>1082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SUM(P139:P160)</f>
        <v>0</v>
      </c>
      <c r="Q138" s="167"/>
      <c r="R138" s="168">
        <f>SUM(R139:R160)</f>
        <v>0</v>
      </c>
      <c r="S138" s="167"/>
      <c r="T138" s="169">
        <f>SUM(T139:T160)</f>
        <v>0</v>
      </c>
      <c r="AR138" s="170" t="s">
        <v>83</v>
      </c>
      <c r="AT138" s="171" t="s">
        <v>74</v>
      </c>
      <c r="AU138" s="171" t="s">
        <v>83</v>
      </c>
      <c r="AY138" s="170" t="s">
        <v>147</v>
      </c>
      <c r="BK138" s="172">
        <f>SUM(BK139:BK160)</f>
        <v>0</v>
      </c>
    </row>
    <row r="139" spans="1:65" s="2" customFormat="1" ht="24.2" customHeight="1">
      <c r="A139" s="36"/>
      <c r="B139" s="37"/>
      <c r="C139" s="175" t="s">
        <v>280</v>
      </c>
      <c r="D139" s="175" t="s">
        <v>149</v>
      </c>
      <c r="E139" s="176" t="s">
        <v>1901</v>
      </c>
      <c r="F139" s="177" t="s">
        <v>1902</v>
      </c>
      <c r="G139" s="178" t="s">
        <v>222</v>
      </c>
      <c r="H139" s="179">
        <v>0.222</v>
      </c>
      <c r="I139" s="180"/>
      <c r="J139" s="181">
        <f>ROUND(I139*H139,2)</f>
        <v>0</v>
      </c>
      <c r="K139" s="177" t="s">
        <v>153</v>
      </c>
      <c r="L139" s="41"/>
      <c r="M139" s="182" t="s">
        <v>21</v>
      </c>
      <c r="N139" s="183" t="s">
        <v>46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154</v>
      </c>
      <c r="AT139" s="186" t="s">
        <v>149</v>
      </c>
      <c r="AU139" s="186" t="s">
        <v>85</v>
      </c>
      <c r="AY139" s="19" t="s">
        <v>147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83</v>
      </c>
      <c r="BK139" s="187">
        <f>ROUND(I139*H139,2)</f>
        <v>0</v>
      </c>
      <c r="BL139" s="19" t="s">
        <v>154</v>
      </c>
      <c r="BM139" s="186" t="s">
        <v>1903</v>
      </c>
    </row>
    <row r="140" spans="1:47" s="2" customFormat="1" ht="11.25">
      <c r="A140" s="36"/>
      <c r="B140" s="37"/>
      <c r="C140" s="38"/>
      <c r="D140" s="188" t="s">
        <v>156</v>
      </c>
      <c r="E140" s="38"/>
      <c r="F140" s="189" t="s">
        <v>1904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156</v>
      </c>
      <c r="AU140" s="19" t="s">
        <v>85</v>
      </c>
    </row>
    <row r="141" spans="1:47" s="2" customFormat="1" ht="19.5">
      <c r="A141" s="36"/>
      <c r="B141" s="37"/>
      <c r="C141" s="38"/>
      <c r="D141" s="195" t="s">
        <v>314</v>
      </c>
      <c r="E141" s="38"/>
      <c r="F141" s="247" t="s">
        <v>1905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314</v>
      </c>
      <c r="AU141" s="19" t="s">
        <v>85</v>
      </c>
    </row>
    <row r="142" spans="1:65" s="2" customFormat="1" ht="21.75" customHeight="1">
      <c r="A142" s="36"/>
      <c r="B142" s="37"/>
      <c r="C142" s="175" t="s">
        <v>286</v>
      </c>
      <c r="D142" s="175" t="s">
        <v>149</v>
      </c>
      <c r="E142" s="176" t="s">
        <v>1106</v>
      </c>
      <c r="F142" s="177" t="s">
        <v>1107</v>
      </c>
      <c r="G142" s="178" t="s">
        <v>222</v>
      </c>
      <c r="H142" s="179">
        <v>0.222</v>
      </c>
      <c r="I142" s="180"/>
      <c r="J142" s="181">
        <f>ROUND(I142*H142,2)</f>
        <v>0</v>
      </c>
      <c r="K142" s="177" t="s">
        <v>153</v>
      </c>
      <c r="L142" s="41"/>
      <c r="M142" s="182" t="s">
        <v>21</v>
      </c>
      <c r="N142" s="183" t="s">
        <v>46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154</v>
      </c>
      <c r="AT142" s="186" t="s">
        <v>149</v>
      </c>
      <c r="AU142" s="186" t="s">
        <v>85</v>
      </c>
      <c r="AY142" s="19" t="s">
        <v>147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83</v>
      </c>
      <c r="BK142" s="187">
        <f>ROUND(I142*H142,2)</f>
        <v>0</v>
      </c>
      <c r="BL142" s="19" t="s">
        <v>154</v>
      </c>
      <c r="BM142" s="186" t="s">
        <v>1906</v>
      </c>
    </row>
    <row r="143" spans="1:47" s="2" customFormat="1" ht="11.25">
      <c r="A143" s="36"/>
      <c r="B143" s="37"/>
      <c r="C143" s="38"/>
      <c r="D143" s="188" t="s">
        <v>156</v>
      </c>
      <c r="E143" s="38"/>
      <c r="F143" s="189" t="s">
        <v>1109</v>
      </c>
      <c r="G143" s="38"/>
      <c r="H143" s="38"/>
      <c r="I143" s="190"/>
      <c r="J143" s="38"/>
      <c r="K143" s="38"/>
      <c r="L143" s="41"/>
      <c r="M143" s="191"/>
      <c r="N143" s="19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156</v>
      </c>
      <c r="AU143" s="19" t="s">
        <v>85</v>
      </c>
    </row>
    <row r="144" spans="1:65" s="2" customFormat="1" ht="24.2" customHeight="1">
      <c r="A144" s="36"/>
      <c r="B144" s="37"/>
      <c r="C144" s="175" t="s">
        <v>294</v>
      </c>
      <c r="D144" s="175" t="s">
        <v>149</v>
      </c>
      <c r="E144" s="176" t="s">
        <v>1111</v>
      </c>
      <c r="F144" s="177" t="s">
        <v>1112</v>
      </c>
      <c r="G144" s="178" t="s">
        <v>222</v>
      </c>
      <c r="H144" s="179">
        <v>1.998</v>
      </c>
      <c r="I144" s="180"/>
      <c r="J144" s="181">
        <f>ROUND(I144*H144,2)</f>
        <v>0</v>
      </c>
      <c r="K144" s="177" t="s">
        <v>153</v>
      </c>
      <c r="L144" s="41"/>
      <c r="M144" s="182" t="s">
        <v>21</v>
      </c>
      <c r="N144" s="183" t="s">
        <v>46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154</v>
      </c>
      <c r="AT144" s="186" t="s">
        <v>149</v>
      </c>
      <c r="AU144" s="186" t="s">
        <v>85</v>
      </c>
      <c r="AY144" s="19" t="s">
        <v>147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83</v>
      </c>
      <c r="BK144" s="187">
        <f>ROUND(I144*H144,2)</f>
        <v>0</v>
      </c>
      <c r="BL144" s="19" t="s">
        <v>154</v>
      </c>
      <c r="BM144" s="186" t="s">
        <v>1907</v>
      </c>
    </row>
    <row r="145" spans="1:47" s="2" customFormat="1" ht="11.25">
      <c r="A145" s="36"/>
      <c r="B145" s="37"/>
      <c r="C145" s="38"/>
      <c r="D145" s="188" t="s">
        <v>156</v>
      </c>
      <c r="E145" s="38"/>
      <c r="F145" s="189" t="s">
        <v>1114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156</v>
      </c>
      <c r="AU145" s="19" t="s">
        <v>85</v>
      </c>
    </row>
    <row r="146" spans="2:51" s="14" customFormat="1" ht="11.25">
      <c r="B146" s="204"/>
      <c r="C146" s="205"/>
      <c r="D146" s="195" t="s">
        <v>158</v>
      </c>
      <c r="E146" s="206" t="s">
        <v>21</v>
      </c>
      <c r="F146" s="207" t="s">
        <v>1908</v>
      </c>
      <c r="G146" s="205"/>
      <c r="H146" s="208">
        <v>1.998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158</v>
      </c>
      <c r="AU146" s="214" t="s">
        <v>85</v>
      </c>
      <c r="AV146" s="14" t="s">
        <v>85</v>
      </c>
      <c r="AW146" s="14" t="s">
        <v>36</v>
      </c>
      <c r="AX146" s="14" t="s">
        <v>75</v>
      </c>
      <c r="AY146" s="214" t="s">
        <v>147</v>
      </c>
    </row>
    <row r="147" spans="2:51" s="15" customFormat="1" ht="11.25">
      <c r="B147" s="215"/>
      <c r="C147" s="216"/>
      <c r="D147" s="195" t="s">
        <v>158</v>
      </c>
      <c r="E147" s="217" t="s">
        <v>21</v>
      </c>
      <c r="F147" s="218" t="s">
        <v>161</v>
      </c>
      <c r="G147" s="216"/>
      <c r="H147" s="219">
        <v>1.998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158</v>
      </c>
      <c r="AU147" s="225" t="s">
        <v>85</v>
      </c>
      <c r="AV147" s="15" t="s">
        <v>154</v>
      </c>
      <c r="AW147" s="15" t="s">
        <v>36</v>
      </c>
      <c r="AX147" s="15" t="s">
        <v>83</v>
      </c>
      <c r="AY147" s="225" t="s">
        <v>147</v>
      </c>
    </row>
    <row r="148" spans="1:65" s="2" customFormat="1" ht="24.2" customHeight="1">
      <c r="A148" s="36"/>
      <c r="B148" s="37"/>
      <c r="C148" s="175" t="s">
        <v>301</v>
      </c>
      <c r="D148" s="175" t="s">
        <v>149</v>
      </c>
      <c r="E148" s="176" t="s">
        <v>1117</v>
      </c>
      <c r="F148" s="177" t="s">
        <v>1118</v>
      </c>
      <c r="G148" s="178" t="s">
        <v>222</v>
      </c>
      <c r="H148" s="179">
        <v>0.222</v>
      </c>
      <c r="I148" s="180"/>
      <c r="J148" s="181">
        <f>ROUND(I148*H148,2)</f>
        <v>0</v>
      </c>
      <c r="K148" s="177" t="s">
        <v>153</v>
      </c>
      <c r="L148" s="41"/>
      <c r="M148" s="182" t="s">
        <v>21</v>
      </c>
      <c r="N148" s="183" t="s">
        <v>46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154</v>
      </c>
      <c r="AT148" s="186" t="s">
        <v>149</v>
      </c>
      <c r="AU148" s="186" t="s">
        <v>85</v>
      </c>
      <c r="AY148" s="19" t="s">
        <v>147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83</v>
      </c>
      <c r="BK148" s="187">
        <f>ROUND(I148*H148,2)</f>
        <v>0</v>
      </c>
      <c r="BL148" s="19" t="s">
        <v>154</v>
      </c>
      <c r="BM148" s="186" t="s">
        <v>1909</v>
      </c>
    </row>
    <row r="149" spans="1:47" s="2" customFormat="1" ht="11.25">
      <c r="A149" s="36"/>
      <c r="B149" s="37"/>
      <c r="C149" s="38"/>
      <c r="D149" s="188" t="s">
        <v>156</v>
      </c>
      <c r="E149" s="38"/>
      <c r="F149" s="189" t="s">
        <v>1120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156</v>
      </c>
      <c r="AU149" s="19" t="s">
        <v>85</v>
      </c>
    </row>
    <row r="150" spans="1:65" s="2" customFormat="1" ht="24.2" customHeight="1">
      <c r="A150" s="36"/>
      <c r="B150" s="37"/>
      <c r="C150" s="175" t="s">
        <v>7</v>
      </c>
      <c r="D150" s="175" t="s">
        <v>149</v>
      </c>
      <c r="E150" s="176" t="s">
        <v>1122</v>
      </c>
      <c r="F150" s="177" t="s">
        <v>1123</v>
      </c>
      <c r="G150" s="178" t="s">
        <v>222</v>
      </c>
      <c r="H150" s="179">
        <v>0.66</v>
      </c>
      <c r="I150" s="180"/>
      <c r="J150" s="181">
        <f>ROUND(I150*H150,2)</f>
        <v>0</v>
      </c>
      <c r="K150" s="177" t="s">
        <v>153</v>
      </c>
      <c r="L150" s="41"/>
      <c r="M150" s="182" t="s">
        <v>21</v>
      </c>
      <c r="N150" s="183" t="s">
        <v>46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154</v>
      </c>
      <c r="AT150" s="186" t="s">
        <v>149</v>
      </c>
      <c r="AU150" s="186" t="s">
        <v>85</v>
      </c>
      <c r="AY150" s="19" t="s">
        <v>147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83</v>
      </c>
      <c r="BK150" s="187">
        <f>ROUND(I150*H150,2)</f>
        <v>0</v>
      </c>
      <c r="BL150" s="19" t="s">
        <v>154</v>
      </c>
      <c r="BM150" s="186" t="s">
        <v>1910</v>
      </c>
    </row>
    <row r="151" spans="1:47" s="2" customFormat="1" ht="11.25">
      <c r="A151" s="36"/>
      <c r="B151" s="37"/>
      <c r="C151" s="38"/>
      <c r="D151" s="188" t="s">
        <v>156</v>
      </c>
      <c r="E151" s="38"/>
      <c r="F151" s="189" t="s">
        <v>1125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156</v>
      </c>
      <c r="AU151" s="19" t="s">
        <v>85</v>
      </c>
    </row>
    <row r="152" spans="1:47" s="2" customFormat="1" ht="19.5">
      <c r="A152" s="36"/>
      <c r="B152" s="37"/>
      <c r="C152" s="38"/>
      <c r="D152" s="195" t="s">
        <v>314</v>
      </c>
      <c r="E152" s="38"/>
      <c r="F152" s="247" t="s">
        <v>1911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314</v>
      </c>
      <c r="AU152" s="19" t="s">
        <v>85</v>
      </c>
    </row>
    <row r="153" spans="1:65" s="2" customFormat="1" ht="24.2" customHeight="1">
      <c r="A153" s="36"/>
      <c r="B153" s="37"/>
      <c r="C153" s="175" t="s">
        <v>321</v>
      </c>
      <c r="D153" s="175" t="s">
        <v>149</v>
      </c>
      <c r="E153" s="176" t="s">
        <v>1129</v>
      </c>
      <c r="F153" s="177" t="s">
        <v>1130</v>
      </c>
      <c r="G153" s="178" t="s">
        <v>222</v>
      </c>
      <c r="H153" s="179">
        <v>5.94</v>
      </c>
      <c r="I153" s="180"/>
      <c r="J153" s="181">
        <f>ROUND(I153*H153,2)</f>
        <v>0</v>
      </c>
      <c r="K153" s="177" t="s">
        <v>153</v>
      </c>
      <c r="L153" s="41"/>
      <c r="M153" s="182" t="s">
        <v>21</v>
      </c>
      <c r="N153" s="183" t="s">
        <v>46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154</v>
      </c>
      <c r="AT153" s="186" t="s">
        <v>149</v>
      </c>
      <c r="AU153" s="186" t="s">
        <v>85</v>
      </c>
      <c r="AY153" s="19" t="s">
        <v>147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83</v>
      </c>
      <c r="BK153" s="187">
        <f>ROUND(I153*H153,2)</f>
        <v>0</v>
      </c>
      <c r="BL153" s="19" t="s">
        <v>154</v>
      </c>
      <c r="BM153" s="186" t="s">
        <v>1912</v>
      </c>
    </row>
    <row r="154" spans="1:47" s="2" customFormat="1" ht="11.25">
      <c r="A154" s="36"/>
      <c r="B154" s="37"/>
      <c r="C154" s="38"/>
      <c r="D154" s="188" t="s">
        <v>156</v>
      </c>
      <c r="E154" s="38"/>
      <c r="F154" s="189" t="s">
        <v>1132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156</v>
      </c>
      <c r="AU154" s="19" t="s">
        <v>85</v>
      </c>
    </row>
    <row r="155" spans="2:51" s="14" customFormat="1" ht="11.25">
      <c r="B155" s="204"/>
      <c r="C155" s="205"/>
      <c r="D155" s="195" t="s">
        <v>158</v>
      </c>
      <c r="E155" s="206" t="s">
        <v>21</v>
      </c>
      <c r="F155" s="207" t="s">
        <v>1913</v>
      </c>
      <c r="G155" s="205"/>
      <c r="H155" s="208">
        <v>5.94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158</v>
      </c>
      <c r="AU155" s="214" t="s">
        <v>85</v>
      </c>
      <c r="AV155" s="14" t="s">
        <v>85</v>
      </c>
      <c r="AW155" s="14" t="s">
        <v>36</v>
      </c>
      <c r="AX155" s="14" t="s">
        <v>75</v>
      </c>
      <c r="AY155" s="214" t="s">
        <v>147</v>
      </c>
    </row>
    <row r="156" spans="2:51" s="15" customFormat="1" ht="11.25">
      <c r="B156" s="215"/>
      <c r="C156" s="216"/>
      <c r="D156" s="195" t="s">
        <v>158</v>
      </c>
      <c r="E156" s="217" t="s">
        <v>21</v>
      </c>
      <c r="F156" s="218" t="s">
        <v>161</v>
      </c>
      <c r="G156" s="216"/>
      <c r="H156" s="219">
        <v>5.94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158</v>
      </c>
      <c r="AU156" s="225" t="s">
        <v>85</v>
      </c>
      <c r="AV156" s="15" t="s">
        <v>154</v>
      </c>
      <c r="AW156" s="15" t="s">
        <v>36</v>
      </c>
      <c r="AX156" s="15" t="s">
        <v>83</v>
      </c>
      <c r="AY156" s="225" t="s">
        <v>147</v>
      </c>
    </row>
    <row r="157" spans="1:65" s="2" customFormat="1" ht="16.5" customHeight="1">
      <c r="A157" s="36"/>
      <c r="B157" s="37"/>
      <c r="C157" s="175" t="s">
        <v>329</v>
      </c>
      <c r="D157" s="175" t="s">
        <v>149</v>
      </c>
      <c r="E157" s="176" t="s">
        <v>1135</v>
      </c>
      <c r="F157" s="177" t="s">
        <v>1136</v>
      </c>
      <c r="G157" s="178" t="s">
        <v>222</v>
      </c>
      <c r="H157" s="179">
        <v>0.66</v>
      </c>
      <c r="I157" s="180"/>
      <c r="J157" s="181">
        <f>ROUND(I157*H157,2)</f>
        <v>0</v>
      </c>
      <c r="K157" s="177" t="s">
        <v>153</v>
      </c>
      <c r="L157" s="41"/>
      <c r="M157" s="182" t="s">
        <v>21</v>
      </c>
      <c r="N157" s="183" t="s">
        <v>46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154</v>
      </c>
      <c r="AT157" s="186" t="s">
        <v>149</v>
      </c>
      <c r="AU157" s="186" t="s">
        <v>85</v>
      </c>
      <c r="AY157" s="19" t="s">
        <v>147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83</v>
      </c>
      <c r="BK157" s="187">
        <f>ROUND(I157*H157,2)</f>
        <v>0</v>
      </c>
      <c r="BL157" s="19" t="s">
        <v>154</v>
      </c>
      <c r="BM157" s="186" t="s">
        <v>1914</v>
      </c>
    </row>
    <row r="158" spans="1:47" s="2" customFormat="1" ht="11.25">
      <c r="A158" s="36"/>
      <c r="B158" s="37"/>
      <c r="C158" s="38"/>
      <c r="D158" s="188" t="s">
        <v>156</v>
      </c>
      <c r="E158" s="38"/>
      <c r="F158" s="189" t="s">
        <v>1138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156</v>
      </c>
      <c r="AU158" s="19" t="s">
        <v>85</v>
      </c>
    </row>
    <row r="159" spans="1:65" s="2" customFormat="1" ht="24.2" customHeight="1">
      <c r="A159" s="36"/>
      <c r="B159" s="37"/>
      <c r="C159" s="175" t="s">
        <v>335</v>
      </c>
      <c r="D159" s="175" t="s">
        <v>149</v>
      </c>
      <c r="E159" s="176" t="s">
        <v>1140</v>
      </c>
      <c r="F159" s="177" t="s">
        <v>1141</v>
      </c>
      <c r="G159" s="178" t="s">
        <v>222</v>
      </c>
      <c r="H159" s="179">
        <v>0.66</v>
      </c>
      <c r="I159" s="180"/>
      <c r="J159" s="181">
        <f>ROUND(I159*H159,2)</f>
        <v>0</v>
      </c>
      <c r="K159" s="177" t="s">
        <v>153</v>
      </c>
      <c r="L159" s="41"/>
      <c r="M159" s="182" t="s">
        <v>21</v>
      </c>
      <c r="N159" s="183" t="s">
        <v>46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154</v>
      </c>
      <c r="AT159" s="186" t="s">
        <v>149</v>
      </c>
      <c r="AU159" s="186" t="s">
        <v>85</v>
      </c>
      <c r="AY159" s="19" t="s">
        <v>147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83</v>
      </c>
      <c r="BK159" s="187">
        <f>ROUND(I159*H159,2)</f>
        <v>0</v>
      </c>
      <c r="BL159" s="19" t="s">
        <v>154</v>
      </c>
      <c r="BM159" s="186" t="s">
        <v>1915</v>
      </c>
    </row>
    <row r="160" spans="1:47" s="2" customFormat="1" ht="11.25">
      <c r="A160" s="36"/>
      <c r="B160" s="37"/>
      <c r="C160" s="38"/>
      <c r="D160" s="188" t="s">
        <v>156</v>
      </c>
      <c r="E160" s="38"/>
      <c r="F160" s="189" t="s">
        <v>1143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156</v>
      </c>
      <c r="AU160" s="19" t="s">
        <v>85</v>
      </c>
    </row>
    <row r="161" spans="2:63" s="12" customFormat="1" ht="25.9" customHeight="1">
      <c r="B161" s="159"/>
      <c r="C161" s="160"/>
      <c r="D161" s="161" t="s">
        <v>74</v>
      </c>
      <c r="E161" s="162" t="s">
        <v>1151</v>
      </c>
      <c r="F161" s="162" t="s">
        <v>1152</v>
      </c>
      <c r="G161" s="160"/>
      <c r="H161" s="160"/>
      <c r="I161" s="163"/>
      <c r="J161" s="164">
        <f>BK161</f>
        <v>0</v>
      </c>
      <c r="K161" s="160"/>
      <c r="L161" s="165"/>
      <c r="M161" s="166"/>
      <c r="N161" s="167"/>
      <c r="O161" s="167"/>
      <c r="P161" s="168">
        <f>P162+P174+P197</f>
        <v>0</v>
      </c>
      <c r="Q161" s="167"/>
      <c r="R161" s="168">
        <f>R162+R174+R197</f>
        <v>0.1700556</v>
      </c>
      <c r="S161" s="167"/>
      <c r="T161" s="169">
        <f>T162+T174+T197</f>
        <v>0.22212</v>
      </c>
      <c r="AR161" s="170" t="s">
        <v>85</v>
      </c>
      <c r="AT161" s="171" t="s">
        <v>74</v>
      </c>
      <c r="AU161" s="171" t="s">
        <v>75</v>
      </c>
      <c r="AY161" s="170" t="s">
        <v>147</v>
      </c>
      <c r="BK161" s="172">
        <f>BK162+BK174+BK197</f>
        <v>0</v>
      </c>
    </row>
    <row r="162" spans="2:63" s="12" customFormat="1" ht="22.9" customHeight="1">
      <c r="B162" s="159"/>
      <c r="C162" s="160"/>
      <c r="D162" s="161" t="s">
        <v>74</v>
      </c>
      <c r="E162" s="173" t="s">
        <v>1289</v>
      </c>
      <c r="F162" s="173" t="s">
        <v>1290</v>
      </c>
      <c r="G162" s="160"/>
      <c r="H162" s="160"/>
      <c r="I162" s="163"/>
      <c r="J162" s="174">
        <f>BK162</f>
        <v>0</v>
      </c>
      <c r="K162" s="160"/>
      <c r="L162" s="165"/>
      <c r="M162" s="166"/>
      <c r="N162" s="167"/>
      <c r="O162" s="167"/>
      <c r="P162" s="168">
        <f>SUM(P163:P173)</f>
        <v>0</v>
      </c>
      <c r="Q162" s="167"/>
      <c r="R162" s="168">
        <f>SUM(R163:R173)</f>
        <v>0.0033406</v>
      </c>
      <c r="S162" s="167"/>
      <c r="T162" s="169">
        <f>SUM(T163:T173)</f>
        <v>0</v>
      </c>
      <c r="AR162" s="170" t="s">
        <v>85</v>
      </c>
      <c r="AT162" s="171" t="s">
        <v>74</v>
      </c>
      <c r="AU162" s="171" t="s">
        <v>83</v>
      </c>
      <c r="AY162" s="170" t="s">
        <v>147</v>
      </c>
      <c r="BK162" s="172">
        <f>SUM(BK163:BK173)</f>
        <v>0</v>
      </c>
    </row>
    <row r="163" spans="1:65" s="2" customFormat="1" ht="24.2" customHeight="1">
      <c r="A163" s="36"/>
      <c r="B163" s="37"/>
      <c r="C163" s="175" t="s">
        <v>343</v>
      </c>
      <c r="D163" s="175" t="s">
        <v>149</v>
      </c>
      <c r="E163" s="176" t="s">
        <v>1916</v>
      </c>
      <c r="F163" s="177" t="s">
        <v>1917</v>
      </c>
      <c r="G163" s="178" t="s">
        <v>152</v>
      </c>
      <c r="H163" s="179">
        <v>2.63</v>
      </c>
      <c r="I163" s="180"/>
      <c r="J163" s="181">
        <f>ROUND(I163*H163,2)</f>
        <v>0</v>
      </c>
      <c r="K163" s="177" t="s">
        <v>153</v>
      </c>
      <c r="L163" s="41"/>
      <c r="M163" s="182" t="s">
        <v>21</v>
      </c>
      <c r="N163" s="183" t="s">
        <v>46</v>
      </c>
      <c r="O163" s="66"/>
      <c r="P163" s="184">
        <f>O163*H163</f>
        <v>0</v>
      </c>
      <c r="Q163" s="184">
        <v>0.00022</v>
      </c>
      <c r="R163" s="184">
        <f>Q163*H163</f>
        <v>0.0005786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272</v>
      </c>
      <c r="AT163" s="186" t="s">
        <v>149</v>
      </c>
      <c r="AU163" s="186" t="s">
        <v>85</v>
      </c>
      <c r="AY163" s="19" t="s">
        <v>147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83</v>
      </c>
      <c r="BK163" s="187">
        <f>ROUND(I163*H163,2)</f>
        <v>0</v>
      </c>
      <c r="BL163" s="19" t="s">
        <v>272</v>
      </c>
      <c r="BM163" s="186" t="s">
        <v>1918</v>
      </c>
    </row>
    <row r="164" spans="1:47" s="2" customFormat="1" ht="11.25">
      <c r="A164" s="36"/>
      <c r="B164" s="37"/>
      <c r="C164" s="38"/>
      <c r="D164" s="188" t="s">
        <v>156</v>
      </c>
      <c r="E164" s="38"/>
      <c r="F164" s="189" t="s">
        <v>1919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156</v>
      </c>
      <c r="AU164" s="19" t="s">
        <v>85</v>
      </c>
    </row>
    <row r="165" spans="2:51" s="13" customFormat="1" ht="11.25">
      <c r="B165" s="193"/>
      <c r="C165" s="194"/>
      <c r="D165" s="195" t="s">
        <v>158</v>
      </c>
      <c r="E165" s="196" t="s">
        <v>21</v>
      </c>
      <c r="F165" s="197" t="s">
        <v>1920</v>
      </c>
      <c r="G165" s="194"/>
      <c r="H165" s="196" t="s">
        <v>21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158</v>
      </c>
      <c r="AU165" s="203" t="s">
        <v>85</v>
      </c>
      <c r="AV165" s="13" t="s">
        <v>83</v>
      </c>
      <c r="AW165" s="13" t="s">
        <v>36</v>
      </c>
      <c r="AX165" s="13" t="s">
        <v>75</v>
      </c>
      <c r="AY165" s="203" t="s">
        <v>147</v>
      </c>
    </row>
    <row r="166" spans="2:51" s="14" customFormat="1" ht="11.25">
      <c r="B166" s="204"/>
      <c r="C166" s="205"/>
      <c r="D166" s="195" t="s">
        <v>158</v>
      </c>
      <c r="E166" s="206" t="s">
        <v>21</v>
      </c>
      <c r="F166" s="207" t="s">
        <v>1921</v>
      </c>
      <c r="G166" s="205"/>
      <c r="H166" s="208">
        <v>0.785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158</v>
      </c>
      <c r="AU166" s="214" t="s">
        <v>85</v>
      </c>
      <c r="AV166" s="14" t="s">
        <v>85</v>
      </c>
      <c r="AW166" s="14" t="s">
        <v>36</v>
      </c>
      <c r="AX166" s="14" t="s">
        <v>75</v>
      </c>
      <c r="AY166" s="214" t="s">
        <v>147</v>
      </c>
    </row>
    <row r="167" spans="2:51" s="14" customFormat="1" ht="11.25">
      <c r="B167" s="204"/>
      <c r="C167" s="205"/>
      <c r="D167" s="195" t="s">
        <v>158</v>
      </c>
      <c r="E167" s="206" t="s">
        <v>21</v>
      </c>
      <c r="F167" s="207" t="s">
        <v>1922</v>
      </c>
      <c r="G167" s="205"/>
      <c r="H167" s="208">
        <v>0.196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158</v>
      </c>
      <c r="AU167" s="214" t="s">
        <v>85</v>
      </c>
      <c r="AV167" s="14" t="s">
        <v>85</v>
      </c>
      <c r="AW167" s="14" t="s">
        <v>36</v>
      </c>
      <c r="AX167" s="14" t="s">
        <v>75</v>
      </c>
      <c r="AY167" s="214" t="s">
        <v>147</v>
      </c>
    </row>
    <row r="168" spans="2:51" s="14" customFormat="1" ht="11.25">
      <c r="B168" s="204"/>
      <c r="C168" s="205"/>
      <c r="D168" s="195" t="s">
        <v>158</v>
      </c>
      <c r="E168" s="206" t="s">
        <v>21</v>
      </c>
      <c r="F168" s="207" t="s">
        <v>1923</v>
      </c>
      <c r="G168" s="205"/>
      <c r="H168" s="208">
        <v>1.649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158</v>
      </c>
      <c r="AU168" s="214" t="s">
        <v>85</v>
      </c>
      <c r="AV168" s="14" t="s">
        <v>85</v>
      </c>
      <c r="AW168" s="14" t="s">
        <v>36</v>
      </c>
      <c r="AX168" s="14" t="s">
        <v>75</v>
      </c>
      <c r="AY168" s="214" t="s">
        <v>147</v>
      </c>
    </row>
    <row r="169" spans="2:51" s="15" customFormat="1" ht="11.25">
      <c r="B169" s="215"/>
      <c r="C169" s="216"/>
      <c r="D169" s="195" t="s">
        <v>158</v>
      </c>
      <c r="E169" s="217" t="s">
        <v>21</v>
      </c>
      <c r="F169" s="218" t="s">
        <v>161</v>
      </c>
      <c r="G169" s="216"/>
      <c r="H169" s="219">
        <v>2.63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158</v>
      </c>
      <c r="AU169" s="225" t="s">
        <v>85</v>
      </c>
      <c r="AV169" s="15" t="s">
        <v>154</v>
      </c>
      <c r="AW169" s="15" t="s">
        <v>36</v>
      </c>
      <c r="AX169" s="15" t="s">
        <v>83</v>
      </c>
      <c r="AY169" s="225" t="s">
        <v>147</v>
      </c>
    </row>
    <row r="170" spans="1:65" s="2" customFormat="1" ht="16.5" customHeight="1">
      <c r="A170" s="36"/>
      <c r="B170" s="37"/>
      <c r="C170" s="237" t="s">
        <v>351</v>
      </c>
      <c r="D170" s="237" t="s">
        <v>219</v>
      </c>
      <c r="E170" s="238" t="s">
        <v>1924</v>
      </c>
      <c r="F170" s="239" t="s">
        <v>1925</v>
      </c>
      <c r="G170" s="240" t="s">
        <v>152</v>
      </c>
      <c r="H170" s="241">
        <v>2.762</v>
      </c>
      <c r="I170" s="242"/>
      <c r="J170" s="243">
        <f>ROUND(I170*H170,2)</f>
        <v>0</v>
      </c>
      <c r="K170" s="239" t="s">
        <v>153</v>
      </c>
      <c r="L170" s="244"/>
      <c r="M170" s="245" t="s">
        <v>21</v>
      </c>
      <c r="N170" s="246" t="s">
        <v>46</v>
      </c>
      <c r="O170" s="66"/>
      <c r="P170" s="184">
        <f>O170*H170</f>
        <v>0</v>
      </c>
      <c r="Q170" s="184">
        <v>0.001</v>
      </c>
      <c r="R170" s="184">
        <f>Q170*H170</f>
        <v>0.002762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384</v>
      </c>
      <c r="AT170" s="186" t="s">
        <v>219</v>
      </c>
      <c r="AU170" s="186" t="s">
        <v>85</v>
      </c>
      <c r="AY170" s="19" t="s">
        <v>147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83</v>
      </c>
      <c r="BK170" s="187">
        <f>ROUND(I170*H170,2)</f>
        <v>0</v>
      </c>
      <c r="BL170" s="19" t="s">
        <v>272</v>
      </c>
      <c r="BM170" s="186" t="s">
        <v>1926</v>
      </c>
    </row>
    <row r="171" spans="2:51" s="14" customFormat="1" ht="11.25">
      <c r="B171" s="204"/>
      <c r="C171" s="205"/>
      <c r="D171" s="195" t="s">
        <v>158</v>
      </c>
      <c r="E171" s="205"/>
      <c r="F171" s="207" t="s">
        <v>1927</v>
      </c>
      <c r="G171" s="205"/>
      <c r="H171" s="208">
        <v>2.762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158</v>
      </c>
      <c r="AU171" s="214" t="s">
        <v>85</v>
      </c>
      <c r="AV171" s="14" t="s">
        <v>85</v>
      </c>
      <c r="AW171" s="14" t="s">
        <v>4</v>
      </c>
      <c r="AX171" s="14" t="s">
        <v>83</v>
      </c>
      <c r="AY171" s="214" t="s">
        <v>147</v>
      </c>
    </row>
    <row r="172" spans="1:65" s="2" customFormat="1" ht="24.2" customHeight="1">
      <c r="A172" s="36"/>
      <c r="B172" s="37"/>
      <c r="C172" s="175" t="s">
        <v>357</v>
      </c>
      <c r="D172" s="175" t="s">
        <v>149</v>
      </c>
      <c r="E172" s="176" t="s">
        <v>1369</v>
      </c>
      <c r="F172" s="177" t="s">
        <v>1370</v>
      </c>
      <c r="G172" s="178" t="s">
        <v>222</v>
      </c>
      <c r="H172" s="179">
        <v>0.003</v>
      </c>
      <c r="I172" s="180"/>
      <c r="J172" s="181">
        <f>ROUND(I172*H172,2)</f>
        <v>0</v>
      </c>
      <c r="K172" s="177" t="s">
        <v>153</v>
      </c>
      <c r="L172" s="41"/>
      <c r="M172" s="182" t="s">
        <v>21</v>
      </c>
      <c r="N172" s="183" t="s">
        <v>46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272</v>
      </c>
      <c r="AT172" s="186" t="s">
        <v>149</v>
      </c>
      <c r="AU172" s="186" t="s">
        <v>85</v>
      </c>
      <c r="AY172" s="19" t="s">
        <v>147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83</v>
      </c>
      <c r="BK172" s="187">
        <f>ROUND(I172*H172,2)</f>
        <v>0</v>
      </c>
      <c r="BL172" s="19" t="s">
        <v>272</v>
      </c>
      <c r="BM172" s="186" t="s">
        <v>1928</v>
      </c>
    </row>
    <row r="173" spans="1:47" s="2" customFormat="1" ht="11.25">
      <c r="A173" s="36"/>
      <c r="B173" s="37"/>
      <c r="C173" s="38"/>
      <c r="D173" s="188" t="s">
        <v>156</v>
      </c>
      <c r="E173" s="38"/>
      <c r="F173" s="189" t="s">
        <v>1372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156</v>
      </c>
      <c r="AU173" s="19" t="s">
        <v>85</v>
      </c>
    </row>
    <row r="174" spans="2:63" s="12" customFormat="1" ht="22.9" customHeight="1">
      <c r="B174" s="159"/>
      <c r="C174" s="160"/>
      <c r="D174" s="161" t="s">
        <v>74</v>
      </c>
      <c r="E174" s="173" t="s">
        <v>1373</v>
      </c>
      <c r="F174" s="173" t="s">
        <v>1374</v>
      </c>
      <c r="G174" s="160"/>
      <c r="H174" s="160"/>
      <c r="I174" s="163"/>
      <c r="J174" s="174">
        <f>BK174</f>
        <v>0</v>
      </c>
      <c r="K174" s="160"/>
      <c r="L174" s="165"/>
      <c r="M174" s="166"/>
      <c r="N174" s="167"/>
      <c r="O174" s="167"/>
      <c r="P174" s="168">
        <f>SUM(P175:P196)</f>
        <v>0</v>
      </c>
      <c r="Q174" s="167"/>
      <c r="R174" s="168">
        <f>SUM(R175:R196)</f>
        <v>0.16578500000000002</v>
      </c>
      <c r="S174" s="167"/>
      <c r="T174" s="169">
        <f>SUM(T175:T196)</f>
        <v>0.22212</v>
      </c>
      <c r="AR174" s="170" t="s">
        <v>85</v>
      </c>
      <c r="AT174" s="171" t="s">
        <v>74</v>
      </c>
      <c r="AU174" s="171" t="s">
        <v>83</v>
      </c>
      <c r="AY174" s="170" t="s">
        <v>147</v>
      </c>
      <c r="BK174" s="172">
        <f>SUM(BK175:BK196)</f>
        <v>0</v>
      </c>
    </row>
    <row r="175" spans="1:65" s="2" customFormat="1" ht="16.5" customHeight="1">
      <c r="A175" s="36"/>
      <c r="B175" s="37"/>
      <c r="C175" s="175" t="s">
        <v>363</v>
      </c>
      <c r="D175" s="175" t="s">
        <v>149</v>
      </c>
      <c r="E175" s="176" t="s">
        <v>1929</v>
      </c>
      <c r="F175" s="177" t="s">
        <v>1930</v>
      </c>
      <c r="G175" s="178" t="s">
        <v>346</v>
      </c>
      <c r="H175" s="179">
        <v>7</v>
      </c>
      <c r="I175" s="180"/>
      <c r="J175" s="181">
        <f>ROUND(I175*H175,2)</f>
        <v>0</v>
      </c>
      <c r="K175" s="177" t="s">
        <v>153</v>
      </c>
      <c r="L175" s="41"/>
      <c r="M175" s="182" t="s">
        <v>21</v>
      </c>
      <c r="N175" s="183" t="s">
        <v>46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0.0267</v>
      </c>
      <c r="T175" s="185">
        <f>S175*H175</f>
        <v>0.1869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272</v>
      </c>
      <c r="AT175" s="186" t="s">
        <v>149</v>
      </c>
      <c r="AU175" s="186" t="s">
        <v>85</v>
      </c>
      <c r="AY175" s="19" t="s">
        <v>147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83</v>
      </c>
      <c r="BK175" s="187">
        <f>ROUND(I175*H175,2)</f>
        <v>0</v>
      </c>
      <c r="BL175" s="19" t="s">
        <v>272</v>
      </c>
      <c r="BM175" s="186" t="s">
        <v>1931</v>
      </c>
    </row>
    <row r="176" spans="1:47" s="2" customFormat="1" ht="11.25">
      <c r="A176" s="36"/>
      <c r="B176" s="37"/>
      <c r="C176" s="38"/>
      <c r="D176" s="188" t="s">
        <v>156</v>
      </c>
      <c r="E176" s="38"/>
      <c r="F176" s="189" t="s">
        <v>1932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156</v>
      </c>
      <c r="AU176" s="19" t="s">
        <v>85</v>
      </c>
    </row>
    <row r="177" spans="1:65" s="2" customFormat="1" ht="16.5" customHeight="1">
      <c r="A177" s="36"/>
      <c r="B177" s="37"/>
      <c r="C177" s="175" t="s">
        <v>368</v>
      </c>
      <c r="D177" s="175" t="s">
        <v>149</v>
      </c>
      <c r="E177" s="176" t="s">
        <v>1933</v>
      </c>
      <c r="F177" s="177" t="s">
        <v>1934</v>
      </c>
      <c r="G177" s="178" t="s">
        <v>346</v>
      </c>
      <c r="H177" s="179">
        <v>1</v>
      </c>
      <c r="I177" s="180"/>
      <c r="J177" s="181">
        <f>ROUND(I177*H177,2)</f>
        <v>0</v>
      </c>
      <c r="K177" s="177" t="s">
        <v>153</v>
      </c>
      <c r="L177" s="41"/>
      <c r="M177" s="182" t="s">
        <v>21</v>
      </c>
      <c r="N177" s="183" t="s">
        <v>46</v>
      </c>
      <c r="O177" s="66"/>
      <c r="P177" s="184">
        <f>O177*H177</f>
        <v>0</v>
      </c>
      <c r="Q177" s="184">
        <v>0.00191</v>
      </c>
      <c r="R177" s="184">
        <f>Q177*H177</f>
        <v>0.00191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272</v>
      </c>
      <c r="AT177" s="186" t="s">
        <v>149</v>
      </c>
      <c r="AU177" s="186" t="s">
        <v>85</v>
      </c>
      <c r="AY177" s="19" t="s">
        <v>147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83</v>
      </c>
      <c r="BK177" s="187">
        <f>ROUND(I177*H177,2)</f>
        <v>0</v>
      </c>
      <c r="BL177" s="19" t="s">
        <v>272</v>
      </c>
      <c r="BM177" s="186" t="s">
        <v>1935</v>
      </c>
    </row>
    <row r="178" spans="1:47" s="2" customFormat="1" ht="11.25">
      <c r="A178" s="36"/>
      <c r="B178" s="37"/>
      <c r="C178" s="38"/>
      <c r="D178" s="188" t="s">
        <v>156</v>
      </c>
      <c r="E178" s="38"/>
      <c r="F178" s="189" t="s">
        <v>1936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156</v>
      </c>
      <c r="AU178" s="19" t="s">
        <v>85</v>
      </c>
    </row>
    <row r="179" spans="1:47" s="2" customFormat="1" ht="19.5">
      <c r="A179" s="36"/>
      <c r="B179" s="37"/>
      <c r="C179" s="38"/>
      <c r="D179" s="195" t="s">
        <v>314</v>
      </c>
      <c r="E179" s="38"/>
      <c r="F179" s="247" t="s">
        <v>1937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314</v>
      </c>
      <c r="AU179" s="19" t="s">
        <v>85</v>
      </c>
    </row>
    <row r="180" spans="1:65" s="2" customFormat="1" ht="16.5" customHeight="1">
      <c r="A180" s="36"/>
      <c r="B180" s="37"/>
      <c r="C180" s="175" t="s">
        <v>374</v>
      </c>
      <c r="D180" s="175" t="s">
        <v>149</v>
      </c>
      <c r="E180" s="176" t="s">
        <v>1938</v>
      </c>
      <c r="F180" s="177" t="s">
        <v>1939</v>
      </c>
      <c r="G180" s="178" t="s">
        <v>346</v>
      </c>
      <c r="H180" s="179">
        <v>5.5</v>
      </c>
      <c r="I180" s="180"/>
      <c r="J180" s="181">
        <f>ROUND(I180*H180,2)</f>
        <v>0</v>
      </c>
      <c r="K180" s="177" t="s">
        <v>153</v>
      </c>
      <c r="L180" s="41"/>
      <c r="M180" s="182" t="s">
        <v>21</v>
      </c>
      <c r="N180" s="183" t="s">
        <v>46</v>
      </c>
      <c r="O180" s="66"/>
      <c r="P180" s="184">
        <f>O180*H180</f>
        <v>0</v>
      </c>
      <c r="Q180" s="184">
        <v>0.00308</v>
      </c>
      <c r="R180" s="184">
        <f>Q180*H180</f>
        <v>0.01694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272</v>
      </c>
      <c r="AT180" s="186" t="s">
        <v>149</v>
      </c>
      <c r="AU180" s="186" t="s">
        <v>85</v>
      </c>
      <c r="AY180" s="19" t="s">
        <v>147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83</v>
      </c>
      <c r="BK180" s="187">
        <f>ROUND(I180*H180,2)</f>
        <v>0</v>
      </c>
      <c r="BL180" s="19" t="s">
        <v>272</v>
      </c>
      <c r="BM180" s="186" t="s">
        <v>1940</v>
      </c>
    </row>
    <row r="181" spans="1:47" s="2" customFormat="1" ht="11.25">
      <c r="A181" s="36"/>
      <c r="B181" s="37"/>
      <c r="C181" s="38"/>
      <c r="D181" s="188" t="s">
        <v>156</v>
      </c>
      <c r="E181" s="38"/>
      <c r="F181" s="189" t="s">
        <v>1941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156</v>
      </c>
      <c r="AU181" s="19" t="s">
        <v>85</v>
      </c>
    </row>
    <row r="182" spans="1:47" s="2" customFormat="1" ht="19.5">
      <c r="A182" s="36"/>
      <c r="B182" s="37"/>
      <c r="C182" s="38"/>
      <c r="D182" s="195" t="s">
        <v>314</v>
      </c>
      <c r="E182" s="38"/>
      <c r="F182" s="247" t="s">
        <v>1937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314</v>
      </c>
      <c r="AU182" s="19" t="s">
        <v>85</v>
      </c>
    </row>
    <row r="183" spans="1:65" s="2" customFormat="1" ht="16.5" customHeight="1">
      <c r="A183" s="36"/>
      <c r="B183" s="37"/>
      <c r="C183" s="175" t="s">
        <v>379</v>
      </c>
      <c r="D183" s="175" t="s">
        <v>149</v>
      </c>
      <c r="E183" s="176" t="s">
        <v>1942</v>
      </c>
      <c r="F183" s="177" t="s">
        <v>1943</v>
      </c>
      <c r="G183" s="178" t="s">
        <v>346</v>
      </c>
      <c r="H183" s="179">
        <v>7</v>
      </c>
      <c r="I183" s="180"/>
      <c r="J183" s="181">
        <f>ROUND(I183*H183,2)</f>
        <v>0</v>
      </c>
      <c r="K183" s="177" t="s">
        <v>153</v>
      </c>
      <c r="L183" s="41"/>
      <c r="M183" s="182" t="s">
        <v>21</v>
      </c>
      <c r="N183" s="183" t="s">
        <v>46</v>
      </c>
      <c r="O183" s="66"/>
      <c r="P183" s="184">
        <f>O183*H183</f>
        <v>0</v>
      </c>
      <c r="Q183" s="184">
        <v>0.01975</v>
      </c>
      <c r="R183" s="184">
        <f>Q183*H183</f>
        <v>0.13825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272</v>
      </c>
      <c r="AT183" s="186" t="s">
        <v>149</v>
      </c>
      <c r="AU183" s="186" t="s">
        <v>85</v>
      </c>
      <c r="AY183" s="19" t="s">
        <v>147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83</v>
      </c>
      <c r="BK183" s="187">
        <f>ROUND(I183*H183,2)</f>
        <v>0</v>
      </c>
      <c r="BL183" s="19" t="s">
        <v>272</v>
      </c>
      <c r="BM183" s="186" t="s">
        <v>1944</v>
      </c>
    </row>
    <row r="184" spans="1:47" s="2" customFormat="1" ht="11.25">
      <c r="A184" s="36"/>
      <c r="B184" s="37"/>
      <c r="C184" s="38"/>
      <c r="D184" s="188" t="s">
        <v>156</v>
      </c>
      <c r="E184" s="38"/>
      <c r="F184" s="189" t="s">
        <v>1945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156</v>
      </c>
      <c r="AU184" s="19" t="s">
        <v>85</v>
      </c>
    </row>
    <row r="185" spans="1:47" s="2" customFormat="1" ht="19.5">
      <c r="A185" s="36"/>
      <c r="B185" s="37"/>
      <c r="C185" s="38"/>
      <c r="D185" s="195" t="s">
        <v>314</v>
      </c>
      <c r="E185" s="38"/>
      <c r="F185" s="247" t="s">
        <v>1937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314</v>
      </c>
      <c r="AU185" s="19" t="s">
        <v>85</v>
      </c>
    </row>
    <row r="186" spans="1:65" s="2" customFormat="1" ht="16.5" customHeight="1">
      <c r="A186" s="36"/>
      <c r="B186" s="37"/>
      <c r="C186" s="175" t="s">
        <v>384</v>
      </c>
      <c r="D186" s="175" t="s">
        <v>149</v>
      </c>
      <c r="E186" s="176" t="s">
        <v>1946</v>
      </c>
      <c r="F186" s="177" t="s">
        <v>1947</v>
      </c>
      <c r="G186" s="178" t="s">
        <v>346</v>
      </c>
      <c r="H186" s="179">
        <v>4.5</v>
      </c>
      <c r="I186" s="180"/>
      <c r="J186" s="181">
        <f>ROUND(I186*H186,2)</f>
        <v>0</v>
      </c>
      <c r="K186" s="177" t="s">
        <v>153</v>
      </c>
      <c r="L186" s="41"/>
      <c r="M186" s="182" t="s">
        <v>21</v>
      </c>
      <c r="N186" s="183" t="s">
        <v>46</v>
      </c>
      <c r="O186" s="66"/>
      <c r="P186" s="184">
        <f>O186*H186</f>
        <v>0</v>
      </c>
      <c r="Q186" s="184">
        <v>0.00193</v>
      </c>
      <c r="R186" s="184">
        <f>Q186*H186</f>
        <v>0.008685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272</v>
      </c>
      <c r="AT186" s="186" t="s">
        <v>149</v>
      </c>
      <c r="AU186" s="186" t="s">
        <v>85</v>
      </c>
      <c r="AY186" s="19" t="s">
        <v>147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83</v>
      </c>
      <c r="BK186" s="187">
        <f>ROUND(I186*H186,2)</f>
        <v>0</v>
      </c>
      <c r="BL186" s="19" t="s">
        <v>272</v>
      </c>
      <c r="BM186" s="186" t="s">
        <v>1948</v>
      </c>
    </row>
    <row r="187" spans="1:47" s="2" customFormat="1" ht="11.25">
      <c r="A187" s="36"/>
      <c r="B187" s="37"/>
      <c r="C187" s="38"/>
      <c r="D187" s="188" t="s">
        <v>156</v>
      </c>
      <c r="E187" s="38"/>
      <c r="F187" s="189" t="s">
        <v>1949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156</v>
      </c>
      <c r="AU187" s="19" t="s">
        <v>85</v>
      </c>
    </row>
    <row r="188" spans="1:47" s="2" customFormat="1" ht="19.5">
      <c r="A188" s="36"/>
      <c r="B188" s="37"/>
      <c r="C188" s="38"/>
      <c r="D188" s="195" t="s">
        <v>314</v>
      </c>
      <c r="E188" s="38"/>
      <c r="F188" s="247" t="s">
        <v>1937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314</v>
      </c>
      <c r="AU188" s="19" t="s">
        <v>85</v>
      </c>
    </row>
    <row r="189" spans="1:65" s="2" customFormat="1" ht="16.5" customHeight="1">
      <c r="A189" s="36"/>
      <c r="B189" s="37"/>
      <c r="C189" s="175" t="s">
        <v>390</v>
      </c>
      <c r="D189" s="175" t="s">
        <v>149</v>
      </c>
      <c r="E189" s="176" t="s">
        <v>1950</v>
      </c>
      <c r="F189" s="177" t="s">
        <v>1951</v>
      </c>
      <c r="G189" s="178" t="s">
        <v>304</v>
      </c>
      <c r="H189" s="179">
        <v>1</v>
      </c>
      <c r="I189" s="180"/>
      <c r="J189" s="181">
        <f>ROUND(I189*H189,2)</f>
        <v>0</v>
      </c>
      <c r="K189" s="177" t="s">
        <v>153</v>
      </c>
      <c r="L189" s="41"/>
      <c r="M189" s="182" t="s">
        <v>21</v>
      </c>
      <c r="N189" s="183" t="s">
        <v>46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0.03522</v>
      </c>
      <c r="T189" s="185">
        <f>S189*H189</f>
        <v>0.03522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272</v>
      </c>
      <c r="AT189" s="186" t="s">
        <v>149</v>
      </c>
      <c r="AU189" s="186" t="s">
        <v>85</v>
      </c>
      <c r="AY189" s="19" t="s">
        <v>147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83</v>
      </c>
      <c r="BK189" s="187">
        <f>ROUND(I189*H189,2)</f>
        <v>0</v>
      </c>
      <c r="BL189" s="19" t="s">
        <v>272</v>
      </c>
      <c r="BM189" s="186" t="s">
        <v>1952</v>
      </c>
    </row>
    <row r="190" spans="1:47" s="2" customFormat="1" ht="11.25">
      <c r="A190" s="36"/>
      <c r="B190" s="37"/>
      <c r="C190" s="38"/>
      <c r="D190" s="188" t="s">
        <v>156</v>
      </c>
      <c r="E190" s="38"/>
      <c r="F190" s="189" t="s">
        <v>1953</v>
      </c>
      <c r="G190" s="38"/>
      <c r="H190" s="38"/>
      <c r="I190" s="190"/>
      <c r="J190" s="38"/>
      <c r="K190" s="38"/>
      <c r="L190" s="41"/>
      <c r="M190" s="191"/>
      <c r="N190" s="192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156</v>
      </c>
      <c r="AU190" s="19" t="s">
        <v>85</v>
      </c>
    </row>
    <row r="191" spans="1:65" s="2" customFormat="1" ht="16.5" customHeight="1">
      <c r="A191" s="36"/>
      <c r="B191" s="37"/>
      <c r="C191" s="175" t="s">
        <v>397</v>
      </c>
      <c r="D191" s="175" t="s">
        <v>149</v>
      </c>
      <c r="E191" s="176" t="s">
        <v>1954</v>
      </c>
      <c r="F191" s="177" t="s">
        <v>1955</v>
      </c>
      <c r="G191" s="178" t="s">
        <v>346</v>
      </c>
      <c r="H191" s="179">
        <v>5.5</v>
      </c>
      <c r="I191" s="180"/>
      <c r="J191" s="181">
        <f>ROUND(I191*H191,2)</f>
        <v>0</v>
      </c>
      <c r="K191" s="177" t="s">
        <v>153</v>
      </c>
      <c r="L191" s="41"/>
      <c r="M191" s="182" t="s">
        <v>21</v>
      </c>
      <c r="N191" s="183" t="s">
        <v>46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272</v>
      </c>
      <c r="AT191" s="186" t="s">
        <v>149</v>
      </c>
      <c r="AU191" s="186" t="s">
        <v>85</v>
      </c>
      <c r="AY191" s="19" t="s">
        <v>147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83</v>
      </c>
      <c r="BK191" s="187">
        <f>ROUND(I191*H191,2)</f>
        <v>0</v>
      </c>
      <c r="BL191" s="19" t="s">
        <v>272</v>
      </c>
      <c r="BM191" s="186" t="s">
        <v>1956</v>
      </c>
    </row>
    <row r="192" spans="1:47" s="2" customFormat="1" ht="11.25">
      <c r="A192" s="36"/>
      <c r="B192" s="37"/>
      <c r="C192" s="38"/>
      <c r="D192" s="188" t="s">
        <v>156</v>
      </c>
      <c r="E192" s="38"/>
      <c r="F192" s="189" t="s">
        <v>1957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156</v>
      </c>
      <c r="AU192" s="19" t="s">
        <v>85</v>
      </c>
    </row>
    <row r="193" spans="1:65" s="2" customFormat="1" ht="16.5" customHeight="1">
      <c r="A193" s="36"/>
      <c r="B193" s="37"/>
      <c r="C193" s="175" t="s">
        <v>410</v>
      </c>
      <c r="D193" s="175" t="s">
        <v>149</v>
      </c>
      <c r="E193" s="176" t="s">
        <v>1958</v>
      </c>
      <c r="F193" s="177" t="s">
        <v>1959</v>
      </c>
      <c r="G193" s="178" t="s">
        <v>346</v>
      </c>
      <c r="H193" s="179">
        <v>12.5</v>
      </c>
      <c r="I193" s="180"/>
      <c r="J193" s="181">
        <f>ROUND(I193*H193,2)</f>
        <v>0</v>
      </c>
      <c r="K193" s="177" t="s">
        <v>153</v>
      </c>
      <c r="L193" s="41"/>
      <c r="M193" s="182" t="s">
        <v>21</v>
      </c>
      <c r="N193" s="183" t="s">
        <v>46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272</v>
      </c>
      <c r="AT193" s="186" t="s">
        <v>149</v>
      </c>
      <c r="AU193" s="186" t="s">
        <v>85</v>
      </c>
      <c r="AY193" s="19" t="s">
        <v>147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83</v>
      </c>
      <c r="BK193" s="187">
        <f>ROUND(I193*H193,2)</f>
        <v>0</v>
      </c>
      <c r="BL193" s="19" t="s">
        <v>272</v>
      </c>
      <c r="BM193" s="186" t="s">
        <v>1960</v>
      </c>
    </row>
    <row r="194" spans="1:47" s="2" customFormat="1" ht="11.25">
      <c r="A194" s="36"/>
      <c r="B194" s="37"/>
      <c r="C194" s="38"/>
      <c r="D194" s="188" t="s">
        <v>156</v>
      </c>
      <c r="E194" s="38"/>
      <c r="F194" s="189" t="s">
        <v>1961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156</v>
      </c>
      <c r="AU194" s="19" t="s">
        <v>85</v>
      </c>
    </row>
    <row r="195" spans="1:65" s="2" customFormat="1" ht="24.2" customHeight="1">
      <c r="A195" s="36"/>
      <c r="B195" s="37"/>
      <c r="C195" s="175" t="s">
        <v>420</v>
      </c>
      <c r="D195" s="175" t="s">
        <v>149</v>
      </c>
      <c r="E195" s="176" t="s">
        <v>1386</v>
      </c>
      <c r="F195" s="177" t="s">
        <v>1387</v>
      </c>
      <c r="G195" s="178" t="s">
        <v>222</v>
      </c>
      <c r="H195" s="179">
        <v>0.166</v>
      </c>
      <c r="I195" s="180"/>
      <c r="J195" s="181">
        <f>ROUND(I195*H195,2)</f>
        <v>0</v>
      </c>
      <c r="K195" s="177" t="s">
        <v>153</v>
      </c>
      <c r="L195" s="41"/>
      <c r="M195" s="182" t="s">
        <v>21</v>
      </c>
      <c r="N195" s="183" t="s">
        <v>46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272</v>
      </c>
      <c r="AT195" s="186" t="s">
        <v>149</v>
      </c>
      <c r="AU195" s="186" t="s">
        <v>85</v>
      </c>
      <c r="AY195" s="19" t="s">
        <v>147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83</v>
      </c>
      <c r="BK195" s="187">
        <f>ROUND(I195*H195,2)</f>
        <v>0</v>
      </c>
      <c r="BL195" s="19" t="s">
        <v>272</v>
      </c>
      <c r="BM195" s="186" t="s">
        <v>1962</v>
      </c>
    </row>
    <row r="196" spans="1:47" s="2" customFormat="1" ht="11.25">
      <c r="A196" s="36"/>
      <c r="B196" s="37"/>
      <c r="C196" s="38"/>
      <c r="D196" s="188" t="s">
        <v>156</v>
      </c>
      <c r="E196" s="38"/>
      <c r="F196" s="189" t="s">
        <v>1389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156</v>
      </c>
      <c r="AU196" s="19" t="s">
        <v>85</v>
      </c>
    </row>
    <row r="197" spans="2:63" s="12" customFormat="1" ht="22.9" customHeight="1">
      <c r="B197" s="159"/>
      <c r="C197" s="160"/>
      <c r="D197" s="161" t="s">
        <v>74</v>
      </c>
      <c r="E197" s="173" t="s">
        <v>1404</v>
      </c>
      <c r="F197" s="173" t="s">
        <v>1405</v>
      </c>
      <c r="G197" s="160"/>
      <c r="H197" s="160"/>
      <c r="I197" s="163"/>
      <c r="J197" s="174">
        <f>BK197</f>
        <v>0</v>
      </c>
      <c r="K197" s="160"/>
      <c r="L197" s="165"/>
      <c r="M197" s="166"/>
      <c r="N197" s="167"/>
      <c r="O197" s="167"/>
      <c r="P197" s="168">
        <f>SUM(P198:P202)</f>
        <v>0</v>
      </c>
      <c r="Q197" s="167"/>
      <c r="R197" s="168">
        <f>SUM(R198:R202)</f>
        <v>0.0009299999999999999</v>
      </c>
      <c r="S197" s="167"/>
      <c r="T197" s="169">
        <f>SUM(T198:T202)</f>
        <v>0</v>
      </c>
      <c r="AR197" s="170" t="s">
        <v>85</v>
      </c>
      <c r="AT197" s="171" t="s">
        <v>74</v>
      </c>
      <c r="AU197" s="171" t="s">
        <v>83</v>
      </c>
      <c r="AY197" s="170" t="s">
        <v>147</v>
      </c>
      <c r="BK197" s="172">
        <f>SUM(BK198:BK202)</f>
        <v>0</v>
      </c>
    </row>
    <row r="198" spans="1:65" s="2" customFormat="1" ht="24.2" customHeight="1">
      <c r="A198" s="36"/>
      <c r="B198" s="37"/>
      <c r="C198" s="175" t="s">
        <v>425</v>
      </c>
      <c r="D198" s="175" t="s">
        <v>149</v>
      </c>
      <c r="E198" s="176" t="s">
        <v>1963</v>
      </c>
      <c r="F198" s="177" t="s">
        <v>1964</v>
      </c>
      <c r="G198" s="178" t="s">
        <v>304</v>
      </c>
      <c r="H198" s="179">
        <v>1</v>
      </c>
      <c r="I198" s="180"/>
      <c r="J198" s="181">
        <f>ROUND(I198*H198,2)</f>
        <v>0</v>
      </c>
      <c r="K198" s="177" t="s">
        <v>153</v>
      </c>
      <c r="L198" s="41"/>
      <c r="M198" s="182" t="s">
        <v>21</v>
      </c>
      <c r="N198" s="183" t="s">
        <v>46</v>
      </c>
      <c r="O198" s="66"/>
      <c r="P198" s="184">
        <f>O198*H198</f>
        <v>0</v>
      </c>
      <c r="Q198" s="184">
        <v>3E-05</v>
      </c>
      <c r="R198" s="184">
        <f>Q198*H198</f>
        <v>3E-05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272</v>
      </c>
      <c r="AT198" s="186" t="s">
        <v>149</v>
      </c>
      <c r="AU198" s="186" t="s">
        <v>85</v>
      </c>
      <c r="AY198" s="19" t="s">
        <v>147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83</v>
      </c>
      <c r="BK198" s="187">
        <f>ROUND(I198*H198,2)</f>
        <v>0</v>
      </c>
      <c r="BL198" s="19" t="s">
        <v>272</v>
      </c>
      <c r="BM198" s="186" t="s">
        <v>1965</v>
      </c>
    </row>
    <row r="199" spans="1:47" s="2" customFormat="1" ht="11.25">
      <c r="A199" s="36"/>
      <c r="B199" s="37"/>
      <c r="C199" s="38"/>
      <c r="D199" s="188" t="s">
        <v>156</v>
      </c>
      <c r="E199" s="38"/>
      <c r="F199" s="189" t="s">
        <v>1966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156</v>
      </c>
      <c r="AU199" s="19" t="s">
        <v>85</v>
      </c>
    </row>
    <row r="200" spans="1:65" s="2" customFormat="1" ht="16.5" customHeight="1">
      <c r="A200" s="36"/>
      <c r="B200" s="37"/>
      <c r="C200" s="237" t="s">
        <v>432</v>
      </c>
      <c r="D200" s="237" t="s">
        <v>219</v>
      </c>
      <c r="E200" s="238" t="s">
        <v>1967</v>
      </c>
      <c r="F200" s="239" t="s">
        <v>1968</v>
      </c>
      <c r="G200" s="240" t="s">
        <v>304</v>
      </c>
      <c r="H200" s="241">
        <v>1</v>
      </c>
      <c r="I200" s="242"/>
      <c r="J200" s="243">
        <f>ROUND(I200*H200,2)</f>
        <v>0</v>
      </c>
      <c r="K200" s="239" t="s">
        <v>153</v>
      </c>
      <c r="L200" s="244"/>
      <c r="M200" s="245" t="s">
        <v>21</v>
      </c>
      <c r="N200" s="246" t="s">
        <v>46</v>
      </c>
      <c r="O200" s="66"/>
      <c r="P200" s="184">
        <f>O200*H200</f>
        <v>0</v>
      </c>
      <c r="Q200" s="184">
        <v>0.0009</v>
      </c>
      <c r="R200" s="184">
        <f>Q200*H200</f>
        <v>0.0009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384</v>
      </c>
      <c r="AT200" s="186" t="s">
        <v>219</v>
      </c>
      <c r="AU200" s="186" t="s">
        <v>85</v>
      </c>
      <c r="AY200" s="19" t="s">
        <v>147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83</v>
      </c>
      <c r="BK200" s="187">
        <f>ROUND(I200*H200,2)</f>
        <v>0</v>
      </c>
      <c r="BL200" s="19" t="s">
        <v>272</v>
      </c>
      <c r="BM200" s="186" t="s">
        <v>1969</v>
      </c>
    </row>
    <row r="201" spans="1:65" s="2" customFormat="1" ht="37.9" customHeight="1">
      <c r="A201" s="36"/>
      <c r="B201" s="37"/>
      <c r="C201" s="175" t="s">
        <v>440</v>
      </c>
      <c r="D201" s="175" t="s">
        <v>149</v>
      </c>
      <c r="E201" s="176" t="s">
        <v>1970</v>
      </c>
      <c r="F201" s="177" t="s">
        <v>1971</v>
      </c>
      <c r="G201" s="178" t="s">
        <v>222</v>
      </c>
      <c r="H201" s="179">
        <v>0.001</v>
      </c>
      <c r="I201" s="180"/>
      <c r="J201" s="181">
        <f>ROUND(I201*H201,2)</f>
        <v>0</v>
      </c>
      <c r="K201" s="177" t="s">
        <v>153</v>
      </c>
      <c r="L201" s="41"/>
      <c r="M201" s="182" t="s">
        <v>21</v>
      </c>
      <c r="N201" s="183" t="s">
        <v>46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272</v>
      </c>
      <c r="AT201" s="186" t="s">
        <v>149</v>
      </c>
      <c r="AU201" s="186" t="s">
        <v>85</v>
      </c>
      <c r="AY201" s="19" t="s">
        <v>147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83</v>
      </c>
      <c r="BK201" s="187">
        <f>ROUND(I201*H201,2)</f>
        <v>0</v>
      </c>
      <c r="BL201" s="19" t="s">
        <v>272</v>
      </c>
      <c r="BM201" s="186" t="s">
        <v>1972</v>
      </c>
    </row>
    <row r="202" spans="1:47" s="2" customFormat="1" ht="11.25">
      <c r="A202" s="36"/>
      <c r="B202" s="37"/>
      <c r="C202" s="38"/>
      <c r="D202" s="188" t="s">
        <v>156</v>
      </c>
      <c r="E202" s="38"/>
      <c r="F202" s="189" t="s">
        <v>1973</v>
      </c>
      <c r="G202" s="38"/>
      <c r="H202" s="38"/>
      <c r="I202" s="190"/>
      <c r="J202" s="38"/>
      <c r="K202" s="38"/>
      <c r="L202" s="41"/>
      <c r="M202" s="251"/>
      <c r="N202" s="252"/>
      <c r="O202" s="253"/>
      <c r="P202" s="253"/>
      <c r="Q202" s="253"/>
      <c r="R202" s="253"/>
      <c r="S202" s="253"/>
      <c r="T202" s="254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156</v>
      </c>
      <c r="AU202" s="19" t="s">
        <v>85</v>
      </c>
    </row>
    <row r="203" spans="1:31" s="2" customFormat="1" ht="6.95" customHeight="1">
      <c r="A203" s="36"/>
      <c r="B203" s="49"/>
      <c r="C203" s="50"/>
      <c r="D203" s="50"/>
      <c r="E203" s="50"/>
      <c r="F203" s="50"/>
      <c r="G203" s="50"/>
      <c r="H203" s="50"/>
      <c r="I203" s="50"/>
      <c r="J203" s="50"/>
      <c r="K203" s="50"/>
      <c r="L203" s="41"/>
      <c r="M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</sheetData>
  <sheetProtection algorithmName="SHA-512" hashValue="6IQeA2sh1vsKX96fpSt9uPlBENc2P7+bCVUP8riDRF9DGzvSw3vy8JSEftnURFYjmJUstokUSaz7fVHLQqx0Eg==" saltValue="O44L3IR8cPgUl9Dq+qHZdQhVYSnUnekC4mr5bLPGy5c6ma711G3rUBwDgSEYawwNypyjmodg6BeGBxe2whuqLg==" spinCount="100000" sheet="1" objects="1" scenarios="1" formatColumns="0" formatRows="0" autoFilter="0"/>
  <autoFilter ref="C90:K20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2_01/113107042"/>
    <hyperlink ref="F97" r:id="rId2" display="https://podminky.urs.cz/item/CS_URS_2022_01/132251101"/>
    <hyperlink ref="F101" r:id="rId3" display="https://podminky.urs.cz/item/CS_URS_2022_01/162751117"/>
    <hyperlink ref="F106" r:id="rId4" display="https://podminky.urs.cz/item/CS_URS_2022_01/171201231"/>
    <hyperlink ref="F109" r:id="rId5" display="https://podminky.urs.cz/item/CS_URS_2022_01/171251201"/>
    <hyperlink ref="F111" r:id="rId6" display="https://podminky.urs.cz/item/CS_URS_2022_01/175151101"/>
    <hyperlink ref="F117" r:id="rId7" display="https://podminky.urs.cz/item/CS_URS_2022_01/451573111"/>
    <hyperlink ref="F123" r:id="rId8" display="https://podminky.urs.cz/item/CS_URS_2022_01/564861111"/>
    <hyperlink ref="F125" r:id="rId9" display="https://podminky.urs.cz/item/CS_URS_2022_01/564952111"/>
    <hyperlink ref="F127" r:id="rId10" display="https://podminky.urs.cz/item/CS_URS_2022_01/565165111"/>
    <hyperlink ref="F129" r:id="rId11" display="https://podminky.urs.cz/item/CS_URS_2022_01/577134111"/>
    <hyperlink ref="F135" r:id="rId12" display="https://podminky.urs.cz/item/CS_URS_2022_01/919732211"/>
    <hyperlink ref="F137" r:id="rId13" display="https://podminky.urs.cz/item/CS_URS_2022_01/919735112"/>
    <hyperlink ref="F140" r:id="rId14" display="https://podminky.urs.cz/item/CS_URS_2022_01/997013153"/>
    <hyperlink ref="F143" r:id="rId15" display="https://podminky.urs.cz/item/CS_URS_2022_01/997013501"/>
    <hyperlink ref="F145" r:id="rId16" display="https://podminky.urs.cz/item/CS_URS_2022_01/997013509"/>
    <hyperlink ref="F149" r:id="rId17" display="https://podminky.urs.cz/item/CS_URS_2022_01/997013631"/>
    <hyperlink ref="F151" r:id="rId18" display="https://podminky.urs.cz/item/CS_URS_2022_01/997221551"/>
    <hyperlink ref="F154" r:id="rId19" display="https://podminky.urs.cz/item/CS_URS_2022_01/997221559"/>
    <hyperlink ref="F158" r:id="rId20" display="https://podminky.urs.cz/item/CS_URS_2022_01/997221611"/>
    <hyperlink ref="F160" r:id="rId21" display="https://podminky.urs.cz/item/CS_URS_2022_01/997221875"/>
    <hyperlink ref="F164" r:id="rId22" display="https://podminky.urs.cz/item/CS_URS_2022_01/713411121"/>
    <hyperlink ref="F173" r:id="rId23" display="https://podminky.urs.cz/item/CS_URS_2022_01/998713101"/>
    <hyperlink ref="F176" r:id="rId24" display="https://podminky.urs.cz/item/CS_URS_2022_01/721110806"/>
    <hyperlink ref="F178" r:id="rId25" display="https://podminky.urs.cz/item/CS_URS_2022_01/721173316"/>
    <hyperlink ref="F181" r:id="rId26" display="https://podminky.urs.cz/item/CS_URS_2022_01/721173317"/>
    <hyperlink ref="F184" r:id="rId27" display="https://podminky.urs.cz/item/CS_URS_2022_01/721173404"/>
    <hyperlink ref="F187" r:id="rId28" display="https://podminky.urs.cz/item/CS_URS_2022_01/721174055"/>
    <hyperlink ref="F190" r:id="rId29" display="https://podminky.urs.cz/item/CS_URS_2022_01/721242805"/>
    <hyperlink ref="F192" r:id="rId30" display="https://podminky.urs.cz/item/CS_URS_2022_01/721290111"/>
    <hyperlink ref="F194" r:id="rId31" display="https://podminky.urs.cz/item/CS_URS_2022_01/721290112"/>
    <hyperlink ref="F196" r:id="rId32" display="https://podminky.urs.cz/item/CS_URS_2022_01/998721101"/>
    <hyperlink ref="F199" r:id="rId33" display="https://podminky.urs.cz/item/CS_URS_2022_01/763172321"/>
    <hyperlink ref="F202" r:id="rId34" display="https://podminky.urs.cz/item/CS_URS_2022_01/998763302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36"/>
  <headerFooter>
    <oddFooter>&amp;CStrana &amp;P z &amp;N</oddFooter>
  </headerFooter>
  <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101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0" t="str">
        <f>'Rekapitulace stavby'!K6</f>
        <v>Rozšíření stávajících šaten ZŠ Jungmannova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07" t="s">
        <v>102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1974</v>
      </c>
      <c r="F9" s="383"/>
      <c r="G9" s="383"/>
      <c r="H9" s="38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31. 1. 2022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6" t="s">
        <v>40</v>
      </c>
      <c r="F27" s="386"/>
      <c r="G27" s="386"/>
      <c r="H27" s="38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ROUND((SUM(BE86:BE113)),2)</f>
        <v>0</v>
      </c>
      <c r="G33" s="36"/>
      <c r="H33" s="36"/>
      <c r="I33" s="120">
        <v>0.21</v>
      </c>
      <c r="J33" s="119">
        <f>ROUND(((SUM(BE86:BE113))*I33),2)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ROUND((SUM(BF86:BF113)),2)</f>
        <v>0</v>
      </c>
      <c r="G34" s="36"/>
      <c r="H34" s="36"/>
      <c r="I34" s="120">
        <v>0.15</v>
      </c>
      <c r="J34" s="119">
        <f>ROUND(((SUM(BF86:BF113))*I34),2)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ROUND((SUM(BG86:BG113)),2)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ROUND((SUM(BH86:BH113)),2)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ROUND((SUM(BI86:BI113)),2)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Rozšíření stávajících šaten ZŠ Jungmannova</v>
      </c>
      <c r="F48" s="388"/>
      <c r="G48" s="388"/>
      <c r="H48" s="38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0" t="str">
        <f>E9</f>
        <v>03 - Vytápění</v>
      </c>
      <c r="F50" s="389"/>
      <c r="G50" s="389"/>
      <c r="H50" s="38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Plzeňská 30/14 266 01, Beroun -Město</v>
      </c>
      <c r="G52" s="38"/>
      <c r="H52" s="38"/>
      <c r="I52" s="31" t="s">
        <v>24</v>
      </c>
      <c r="J52" s="61" t="str">
        <f>IF(J12="","",J12)</f>
        <v>31. 1. 2022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Beroun</v>
      </c>
      <c r="G54" s="38"/>
      <c r="H54" s="38"/>
      <c r="I54" s="31" t="s">
        <v>32</v>
      </c>
      <c r="J54" s="34" t="str">
        <f>E21</f>
        <v>Ing. Luboš Rajniš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105</v>
      </c>
      <c r="D57" s="133"/>
      <c r="E57" s="133"/>
      <c r="F57" s="133"/>
      <c r="G57" s="133"/>
      <c r="H57" s="133"/>
      <c r="I57" s="133"/>
      <c r="J57" s="134" t="s">
        <v>106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36"/>
      <c r="C60" s="137"/>
      <c r="D60" s="138" t="s">
        <v>108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115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9" customFormat="1" ht="24.95" customHeight="1">
      <c r="B62" s="136"/>
      <c r="C62" s="137"/>
      <c r="D62" s="138" t="s">
        <v>118</v>
      </c>
      <c r="E62" s="139"/>
      <c r="F62" s="139"/>
      <c r="G62" s="139"/>
      <c r="H62" s="139"/>
      <c r="I62" s="139"/>
      <c r="J62" s="140">
        <f>J90</f>
        <v>0</v>
      </c>
      <c r="K62" s="137"/>
      <c r="L62" s="141"/>
    </row>
    <row r="63" spans="2:12" s="10" customFormat="1" ht="19.9" customHeight="1">
      <c r="B63" s="142"/>
      <c r="C63" s="143"/>
      <c r="D63" s="144" t="s">
        <v>1975</v>
      </c>
      <c r="E63" s="145"/>
      <c r="F63" s="145"/>
      <c r="G63" s="145"/>
      <c r="H63" s="145"/>
      <c r="I63" s="145"/>
      <c r="J63" s="146">
        <f>J91</f>
        <v>0</v>
      </c>
      <c r="K63" s="143"/>
      <c r="L63" s="147"/>
    </row>
    <row r="64" spans="2:12" s="10" customFormat="1" ht="19.9" customHeight="1">
      <c r="B64" s="142"/>
      <c r="C64" s="143"/>
      <c r="D64" s="144" t="s">
        <v>1976</v>
      </c>
      <c r="E64" s="145"/>
      <c r="F64" s="145"/>
      <c r="G64" s="145"/>
      <c r="H64" s="145"/>
      <c r="I64" s="145"/>
      <c r="J64" s="146">
        <f>J97</f>
        <v>0</v>
      </c>
      <c r="K64" s="143"/>
      <c r="L64" s="147"/>
    </row>
    <row r="65" spans="2:12" s="10" customFormat="1" ht="19.9" customHeight="1">
      <c r="B65" s="142"/>
      <c r="C65" s="143"/>
      <c r="D65" s="144" t="s">
        <v>1977</v>
      </c>
      <c r="E65" s="145"/>
      <c r="F65" s="145"/>
      <c r="G65" s="145"/>
      <c r="H65" s="145"/>
      <c r="I65" s="145"/>
      <c r="J65" s="146">
        <f>J101</f>
        <v>0</v>
      </c>
      <c r="K65" s="143"/>
      <c r="L65" s="147"/>
    </row>
    <row r="66" spans="2:12" s="10" customFormat="1" ht="19.9" customHeight="1">
      <c r="B66" s="142"/>
      <c r="C66" s="143"/>
      <c r="D66" s="144" t="s">
        <v>130</v>
      </c>
      <c r="E66" s="145"/>
      <c r="F66" s="145"/>
      <c r="G66" s="145"/>
      <c r="H66" s="145"/>
      <c r="I66" s="145"/>
      <c r="J66" s="146">
        <f>J109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132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7" t="str">
        <f>E7</f>
        <v>Rozšíření stávajících šaten ZŠ Jungmannova</v>
      </c>
      <c r="F76" s="388"/>
      <c r="G76" s="388"/>
      <c r="H76" s="38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102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40" t="str">
        <f>E9</f>
        <v>03 - Vytápění</v>
      </c>
      <c r="F78" s="389"/>
      <c r="G78" s="389"/>
      <c r="H78" s="389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F12</f>
        <v>Plzeňská 30/14 266 01, Beroun -Město</v>
      </c>
      <c r="G80" s="38"/>
      <c r="H80" s="38"/>
      <c r="I80" s="31" t="s">
        <v>24</v>
      </c>
      <c r="J80" s="61" t="str">
        <f>IF(J12="","",J12)</f>
        <v>31. 1. 2022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E15</f>
        <v>Město Beroun</v>
      </c>
      <c r="G82" s="38"/>
      <c r="H82" s="38"/>
      <c r="I82" s="31" t="s">
        <v>32</v>
      </c>
      <c r="J82" s="34" t="str">
        <f>E21</f>
        <v>Ing. Luboš Rajniš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IF(E18="","",E18)</f>
        <v>Vyplň údaj</v>
      </c>
      <c r="G83" s="38"/>
      <c r="H83" s="38"/>
      <c r="I83" s="31" t="s">
        <v>37</v>
      </c>
      <c r="J83" s="34" t="str">
        <f>E24</f>
        <v xml:space="preserve">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133</v>
      </c>
      <c r="D85" s="151" t="s">
        <v>60</v>
      </c>
      <c r="E85" s="151" t="s">
        <v>56</v>
      </c>
      <c r="F85" s="151" t="s">
        <v>57</v>
      </c>
      <c r="G85" s="151" t="s">
        <v>134</v>
      </c>
      <c r="H85" s="151" t="s">
        <v>135</v>
      </c>
      <c r="I85" s="151" t="s">
        <v>136</v>
      </c>
      <c r="J85" s="151" t="s">
        <v>106</v>
      </c>
      <c r="K85" s="152" t="s">
        <v>137</v>
      </c>
      <c r="L85" s="153"/>
      <c r="M85" s="70" t="s">
        <v>21</v>
      </c>
      <c r="N85" s="71" t="s">
        <v>45</v>
      </c>
      <c r="O85" s="71" t="s">
        <v>138</v>
      </c>
      <c r="P85" s="71" t="s">
        <v>139</v>
      </c>
      <c r="Q85" s="71" t="s">
        <v>140</v>
      </c>
      <c r="R85" s="71" t="s">
        <v>141</v>
      </c>
      <c r="S85" s="71" t="s">
        <v>142</v>
      </c>
      <c r="T85" s="72" t="s">
        <v>143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6"/>
      <c r="B86" s="37"/>
      <c r="C86" s="77" t="s">
        <v>144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P87+P90</f>
        <v>0</v>
      </c>
      <c r="Q86" s="74"/>
      <c r="R86" s="156">
        <f>R87+R90</f>
        <v>0.11106</v>
      </c>
      <c r="S86" s="74"/>
      <c r="T86" s="157">
        <f>T87+T90</f>
        <v>2.5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74</v>
      </c>
      <c r="AU86" s="19" t="s">
        <v>107</v>
      </c>
      <c r="BK86" s="158">
        <f>BK87+BK90</f>
        <v>0</v>
      </c>
    </row>
    <row r="87" spans="2:63" s="12" customFormat="1" ht="25.9" customHeight="1">
      <c r="B87" s="159"/>
      <c r="C87" s="160"/>
      <c r="D87" s="161" t="s">
        <v>74</v>
      </c>
      <c r="E87" s="162" t="s">
        <v>145</v>
      </c>
      <c r="F87" s="162" t="s">
        <v>146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</f>
        <v>0</v>
      </c>
      <c r="Q87" s="167"/>
      <c r="R87" s="168">
        <f>R88</f>
        <v>0</v>
      </c>
      <c r="S87" s="167"/>
      <c r="T87" s="169">
        <f>T88</f>
        <v>2.5</v>
      </c>
      <c r="AR87" s="170" t="s">
        <v>83</v>
      </c>
      <c r="AT87" s="171" t="s">
        <v>74</v>
      </c>
      <c r="AU87" s="171" t="s">
        <v>75</v>
      </c>
      <c r="AY87" s="170" t="s">
        <v>147</v>
      </c>
      <c r="BK87" s="172">
        <f>BK88</f>
        <v>0</v>
      </c>
    </row>
    <row r="88" spans="2:63" s="12" customFormat="1" ht="22.9" customHeight="1">
      <c r="B88" s="159"/>
      <c r="C88" s="160"/>
      <c r="D88" s="161" t="s">
        <v>74</v>
      </c>
      <c r="E88" s="173" t="s">
        <v>225</v>
      </c>
      <c r="F88" s="173" t="s">
        <v>893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P89</f>
        <v>0</v>
      </c>
      <c r="Q88" s="167"/>
      <c r="R88" s="168">
        <f>R89</f>
        <v>0</v>
      </c>
      <c r="S88" s="167"/>
      <c r="T88" s="169">
        <f>T89</f>
        <v>2.5</v>
      </c>
      <c r="AR88" s="170" t="s">
        <v>83</v>
      </c>
      <c r="AT88" s="171" t="s">
        <v>74</v>
      </c>
      <c r="AU88" s="171" t="s">
        <v>83</v>
      </c>
      <c r="AY88" s="170" t="s">
        <v>147</v>
      </c>
      <c r="BK88" s="172">
        <f>BK89</f>
        <v>0</v>
      </c>
    </row>
    <row r="89" spans="1:65" s="2" customFormat="1" ht="16.5" customHeight="1">
      <c r="A89" s="36"/>
      <c r="B89" s="37"/>
      <c r="C89" s="175" t="s">
        <v>83</v>
      </c>
      <c r="D89" s="175" t="s">
        <v>149</v>
      </c>
      <c r="E89" s="176" t="s">
        <v>1978</v>
      </c>
      <c r="F89" s="177" t="s">
        <v>1979</v>
      </c>
      <c r="G89" s="178" t="s">
        <v>513</v>
      </c>
      <c r="H89" s="179">
        <v>1</v>
      </c>
      <c r="I89" s="180"/>
      <c r="J89" s="181">
        <f>ROUND(I89*H89,2)</f>
        <v>0</v>
      </c>
      <c r="K89" s="177" t="s">
        <v>305</v>
      </c>
      <c r="L89" s="41"/>
      <c r="M89" s="182" t="s">
        <v>21</v>
      </c>
      <c r="N89" s="183" t="s">
        <v>46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2.5</v>
      </c>
      <c r="T89" s="185">
        <f>S89*H89</f>
        <v>2.5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154</v>
      </c>
      <c r="AT89" s="186" t="s">
        <v>149</v>
      </c>
      <c r="AU89" s="186" t="s">
        <v>85</v>
      </c>
      <c r="AY89" s="19" t="s">
        <v>147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83</v>
      </c>
      <c r="BK89" s="187">
        <f>ROUND(I89*H89,2)</f>
        <v>0</v>
      </c>
      <c r="BL89" s="19" t="s">
        <v>154</v>
      </c>
      <c r="BM89" s="186" t="s">
        <v>1980</v>
      </c>
    </row>
    <row r="90" spans="2:63" s="12" customFormat="1" ht="25.9" customHeight="1">
      <c r="B90" s="159"/>
      <c r="C90" s="160"/>
      <c r="D90" s="161" t="s">
        <v>74</v>
      </c>
      <c r="E90" s="162" t="s">
        <v>1151</v>
      </c>
      <c r="F90" s="162" t="s">
        <v>1152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P91+P97+P101+P109</f>
        <v>0</v>
      </c>
      <c r="Q90" s="167"/>
      <c r="R90" s="168">
        <f>R91+R97+R101+R109</f>
        <v>0.11106</v>
      </c>
      <c r="S90" s="167"/>
      <c r="T90" s="169">
        <f>T91+T97+T101+T109</f>
        <v>0</v>
      </c>
      <c r="AR90" s="170" t="s">
        <v>85</v>
      </c>
      <c r="AT90" s="171" t="s">
        <v>74</v>
      </c>
      <c r="AU90" s="171" t="s">
        <v>75</v>
      </c>
      <c r="AY90" s="170" t="s">
        <v>147</v>
      </c>
      <c r="BK90" s="172">
        <f>BK91+BK97+BK101+BK109</f>
        <v>0</v>
      </c>
    </row>
    <row r="91" spans="2:63" s="12" customFormat="1" ht="22.9" customHeight="1">
      <c r="B91" s="159"/>
      <c r="C91" s="160"/>
      <c r="D91" s="161" t="s">
        <v>74</v>
      </c>
      <c r="E91" s="173" t="s">
        <v>1981</v>
      </c>
      <c r="F91" s="173" t="s">
        <v>1982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SUM(P92:P96)</f>
        <v>0</v>
      </c>
      <c r="Q91" s="167"/>
      <c r="R91" s="168">
        <f>SUM(R92:R96)</f>
        <v>0.0678</v>
      </c>
      <c r="S91" s="167"/>
      <c r="T91" s="169">
        <f>SUM(T92:T96)</f>
        <v>0</v>
      </c>
      <c r="AR91" s="170" t="s">
        <v>85</v>
      </c>
      <c r="AT91" s="171" t="s">
        <v>74</v>
      </c>
      <c r="AU91" s="171" t="s">
        <v>83</v>
      </c>
      <c r="AY91" s="170" t="s">
        <v>147</v>
      </c>
      <c r="BK91" s="172">
        <f>SUM(BK92:BK96)</f>
        <v>0</v>
      </c>
    </row>
    <row r="92" spans="1:65" s="2" customFormat="1" ht="16.5" customHeight="1">
      <c r="A92" s="36"/>
      <c r="B92" s="37"/>
      <c r="C92" s="175" t="s">
        <v>85</v>
      </c>
      <c r="D92" s="175" t="s">
        <v>149</v>
      </c>
      <c r="E92" s="176" t="s">
        <v>1983</v>
      </c>
      <c r="F92" s="177" t="s">
        <v>1984</v>
      </c>
      <c r="G92" s="178" t="s">
        <v>346</v>
      </c>
      <c r="H92" s="179">
        <v>9</v>
      </c>
      <c r="I92" s="180"/>
      <c r="J92" s="181">
        <f>ROUND(I92*H92,2)</f>
        <v>0</v>
      </c>
      <c r="K92" s="177" t="s">
        <v>305</v>
      </c>
      <c r="L92" s="41"/>
      <c r="M92" s="182" t="s">
        <v>21</v>
      </c>
      <c r="N92" s="183" t="s">
        <v>46</v>
      </c>
      <c r="O92" s="66"/>
      <c r="P92" s="184">
        <f>O92*H92</f>
        <v>0</v>
      </c>
      <c r="Q92" s="184">
        <v>0.0014</v>
      </c>
      <c r="R92" s="184">
        <f>Q92*H92</f>
        <v>0.0126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272</v>
      </c>
      <c r="AT92" s="186" t="s">
        <v>149</v>
      </c>
      <c r="AU92" s="186" t="s">
        <v>85</v>
      </c>
      <c r="AY92" s="19" t="s">
        <v>147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83</v>
      </c>
      <c r="BK92" s="187">
        <f>ROUND(I92*H92,2)</f>
        <v>0</v>
      </c>
      <c r="BL92" s="19" t="s">
        <v>272</v>
      </c>
      <c r="BM92" s="186" t="s">
        <v>1985</v>
      </c>
    </row>
    <row r="93" spans="1:47" s="2" customFormat="1" ht="19.5">
      <c r="A93" s="36"/>
      <c r="B93" s="37"/>
      <c r="C93" s="38"/>
      <c r="D93" s="195" t="s">
        <v>314</v>
      </c>
      <c r="E93" s="38"/>
      <c r="F93" s="247" t="s">
        <v>1986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314</v>
      </c>
      <c r="AU93" s="19" t="s">
        <v>85</v>
      </c>
    </row>
    <row r="94" spans="1:65" s="2" customFormat="1" ht="16.5" customHeight="1">
      <c r="A94" s="36"/>
      <c r="B94" s="37"/>
      <c r="C94" s="175" t="s">
        <v>170</v>
      </c>
      <c r="D94" s="175" t="s">
        <v>149</v>
      </c>
      <c r="E94" s="176" t="s">
        <v>1987</v>
      </c>
      <c r="F94" s="177" t="s">
        <v>1988</v>
      </c>
      <c r="G94" s="178" t="s">
        <v>346</v>
      </c>
      <c r="H94" s="179">
        <v>22</v>
      </c>
      <c r="I94" s="180"/>
      <c r="J94" s="181">
        <f>ROUND(I94*H94,2)</f>
        <v>0</v>
      </c>
      <c r="K94" s="177" t="s">
        <v>305</v>
      </c>
      <c r="L94" s="41"/>
      <c r="M94" s="182" t="s">
        <v>21</v>
      </c>
      <c r="N94" s="183" t="s">
        <v>46</v>
      </c>
      <c r="O94" s="66"/>
      <c r="P94" s="184">
        <f>O94*H94</f>
        <v>0</v>
      </c>
      <c r="Q94" s="184">
        <v>0.00184</v>
      </c>
      <c r="R94" s="184">
        <f>Q94*H94</f>
        <v>0.04048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272</v>
      </c>
      <c r="AT94" s="186" t="s">
        <v>149</v>
      </c>
      <c r="AU94" s="186" t="s">
        <v>85</v>
      </c>
      <c r="AY94" s="19" t="s">
        <v>147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83</v>
      </c>
      <c r="BK94" s="187">
        <f>ROUND(I94*H94,2)</f>
        <v>0</v>
      </c>
      <c r="BL94" s="19" t="s">
        <v>272</v>
      </c>
      <c r="BM94" s="186" t="s">
        <v>1989</v>
      </c>
    </row>
    <row r="95" spans="1:47" s="2" customFormat="1" ht="19.5">
      <c r="A95" s="36"/>
      <c r="B95" s="37"/>
      <c r="C95" s="38"/>
      <c r="D95" s="195" t="s">
        <v>314</v>
      </c>
      <c r="E95" s="38"/>
      <c r="F95" s="247" t="s">
        <v>1986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314</v>
      </c>
      <c r="AU95" s="19" t="s">
        <v>85</v>
      </c>
    </row>
    <row r="96" spans="1:65" s="2" customFormat="1" ht="16.5" customHeight="1">
      <c r="A96" s="36"/>
      <c r="B96" s="37"/>
      <c r="C96" s="175" t="s">
        <v>154</v>
      </c>
      <c r="D96" s="175" t="s">
        <v>149</v>
      </c>
      <c r="E96" s="176" t="s">
        <v>1990</v>
      </c>
      <c r="F96" s="177" t="s">
        <v>1991</v>
      </c>
      <c r="G96" s="178" t="s">
        <v>346</v>
      </c>
      <c r="H96" s="179">
        <v>8</v>
      </c>
      <c r="I96" s="180"/>
      <c r="J96" s="181">
        <f>ROUND(I96*H96,2)</f>
        <v>0</v>
      </c>
      <c r="K96" s="177" t="s">
        <v>305</v>
      </c>
      <c r="L96" s="41"/>
      <c r="M96" s="182" t="s">
        <v>21</v>
      </c>
      <c r="N96" s="183" t="s">
        <v>46</v>
      </c>
      <c r="O96" s="66"/>
      <c r="P96" s="184">
        <f>O96*H96</f>
        <v>0</v>
      </c>
      <c r="Q96" s="184">
        <v>0.00184</v>
      </c>
      <c r="R96" s="184">
        <f>Q96*H96</f>
        <v>0.01472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272</v>
      </c>
      <c r="AT96" s="186" t="s">
        <v>149</v>
      </c>
      <c r="AU96" s="186" t="s">
        <v>85</v>
      </c>
      <c r="AY96" s="19" t="s">
        <v>147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83</v>
      </c>
      <c r="BK96" s="187">
        <f>ROUND(I96*H96,2)</f>
        <v>0</v>
      </c>
      <c r="BL96" s="19" t="s">
        <v>272</v>
      </c>
      <c r="BM96" s="186" t="s">
        <v>1992</v>
      </c>
    </row>
    <row r="97" spans="2:63" s="12" customFormat="1" ht="22.9" customHeight="1">
      <c r="B97" s="159"/>
      <c r="C97" s="160"/>
      <c r="D97" s="161" t="s">
        <v>74</v>
      </c>
      <c r="E97" s="173" t="s">
        <v>1993</v>
      </c>
      <c r="F97" s="173" t="s">
        <v>1994</v>
      </c>
      <c r="G97" s="160"/>
      <c r="H97" s="160"/>
      <c r="I97" s="163"/>
      <c r="J97" s="174">
        <f>BK97</f>
        <v>0</v>
      </c>
      <c r="K97" s="160"/>
      <c r="L97" s="165"/>
      <c r="M97" s="166"/>
      <c r="N97" s="167"/>
      <c r="O97" s="167"/>
      <c r="P97" s="168">
        <f>SUM(P98:P100)</f>
        <v>0</v>
      </c>
      <c r="Q97" s="167"/>
      <c r="R97" s="168">
        <f>SUM(R98:R100)</f>
        <v>0.010020000000000001</v>
      </c>
      <c r="S97" s="167"/>
      <c r="T97" s="169">
        <f>SUM(T98:T100)</f>
        <v>0</v>
      </c>
      <c r="AR97" s="170" t="s">
        <v>85</v>
      </c>
      <c r="AT97" s="171" t="s">
        <v>74</v>
      </c>
      <c r="AU97" s="171" t="s">
        <v>83</v>
      </c>
      <c r="AY97" s="170" t="s">
        <v>147</v>
      </c>
      <c r="BK97" s="172">
        <f>SUM(BK98:BK100)</f>
        <v>0</v>
      </c>
    </row>
    <row r="98" spans="1:65" s="2" customFormat="1" ht="16.5" customHeight="1">
      <c r="A98" s="36"/>
      <c r="B98" s="37"/>
      <c r="C98" s="175" t="s">
        <v>188</v>
      </c>
      <c r="D98" s="175" t="s">
        <v>149</v>
      </c>
      <c r="E98" s="176" t="s">
        <v>1995</v>
      </c>
      <c r="F98" s="177" t="s">
        <v>1996</v>
      </c>
      <c r="G98" s="178" t="s">
        <v>304</v>
      </c>
      <c r="H98" s="179">
        <v>2</v>
      </c>
      <c r="I98" s="180"/>
      <c r="J98" s="181">
        <f>ROUND(I98*H98,2)</f>
        <v>0</v>
      </c>
      <c r="K98" s="177" t="s">
        <v>305</v>
      </c>
      <c r="L98" s="41"/>
      <c r="M98" s="182" t="s">
        <v>21</v>
      </c>
      <c r="N98" s="183" t="s">
        <v>46</v>
      </c>
      <c r="O98" s="66"/>
      <c r="P98" s="184">
        <f>O98*H98</f>
        <v>0</v>
      </c>
      <c r="Q98" s="184">
        <v>0.00167</v>
      </c>
      <c r="R98" s="184">
        <f>Q98*H98</f>
        <v>0.00334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272</v>
      </c>
      <c r="AT98" s="186" t="s">
        <v>149</v>
      </c>
      <c r="AU98" s="186" t="s">
        <v>85</v>
      </c>
      <c r="AY98" s="19" t="s">
        <v>147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83</v>
      </c>
      <c r="BK98" s="187">
        <f>ROUND(I98*H98,2)</f>
        <v>0</v>
      </c>
      <c r="BL98" s="19" t="s">
        <v>272</v>
      </c>
      <c r="BM98" s="186" t="s">
        <v>1997</v>
      </c>
    </row>
    <row r="99" spans="1:65" s="2" customFormat="1" ht="16.5" customHeight="1">
      <c r="A99" s="36"/>
      <c r="B99" s="37"/>
      <c r="C99" s="175" t="s">
        <v>199</v>
      </c>
      <c r="D99" s="175" t="s">
        <v>149</v>
      </c>
      <c r="E99" s="176" t="s">
        <v>1998</v>
      </c>
      <c r="F99" s="177" t="s">
        <v>1999</v>
      </c>
      <c r="G99" s="178" t="s">
        <v>304</v>
      </c>
      <c r="H99" s="179">
        <v>2</v>
      </c>
      <c r="I99" s="180"/>
      <c r="J99" s="181">
        <f>ROUND(I99*H99,2)</f>
        <v>0</v>
      </c>
      <c r="K99" s="177" t="s">
        <v>305</v>
      </c>
      <c r="L99" s="41"/>
      <c r="M99" s="182" t="s">
        <v>21</v>
      </c>
      <c r="N99" s="183" t="s">
        <v>46</v>
      </c>
      <c r="O99" s="66"/>
      <c r="P99" s="184">
        <f>O99*H99</f>
        <v>0</v>
      </c>
      <c r="Q99" s="184">
        <v>0.00167</v>
      </c>
      <c r="R99" s="184">
        <f>Q99*H99</f>
        <v>0.00334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272</v>
      </c>
      <c r="AT99" s="186" t="s">
        <v>149</v>
      </c>
      <c r="AU99" s="186" t="s">
        <v>85</v>
      </c>
      <c r="AY99" s="19" t="s">
        <v>147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83</v>
      </c>
      <c r="BK99" s="187">
        <f>ROUND(I99*H99,2)</f>
        <v>0</v>
      </c>
      <c r="BL99" s="19" t="s">
        <v>272</v>
      </c>
      <c r="BM99" s="186" t="s">
        <v>2000</v>
      </c>
    </row>
    <row r="100" spans="1:65" s="2" customFormat="1" ht="16.5" customHeight="1">
      <c r="A100" s="36"/>
      <c r="B100" s="37"/>
      <c r="C100" s="175" t="s">
        <v>208</v>
      </c>
      <c r="D100" s="175" t="s">
        <v>149</v>
      </c>
      <c r="E100" s="176" t="s">
        <v>2001</v>
      </c>
      <c r="F100" s="177" t="s">
        <v>2002</v>
      </c>
      <c r="G100" s="178" t="s">
        <v>304</v>
      </c>
      <c r="H100" s="179">
        <v>2</v>
      </c>
      <c r="I100" s="180"/>
      <c r="J100" s="181">
        <f>ROUND(I100*H100,2)</f>
        <v>0</v>
      </c>
      <c r="K100" s="177" t="s">
        <v>305</v>
      </c>
      <c r="L100" s="41"/>
      <c r="M100" s="182" t="s">
        <v>21</v>
      </c>
      <c r="N100" s="183" t="s">
        <v>46</v>
      </c>
      <c r="O100" s="66"/>
      <c r="P100" s="184">
        <f>O100*H100</f>
        <v>0</v>
      </c>
      <c r="Q100" s="184">
        <v>0.00167</v>
      </c>
      <c r="R100" s="184">
        <f>Q100*H100</f>
        <v>0.00334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272</v>
      </c>
      <c r="AT100" s="186" t="s">
        <v>149</v>
      </c>
      <c r="AU100" s="186" t="s">
        <v>85</v>
      </c>
      <c r="AY100" s="19" t="s">
        <v>147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83</v>
      </c>
      <c r="BK100" s="187">
        <f>ROUND(I100*H100,2)</f>
        <v>0</v>
      </c>
      <c r="BL100" s="19" t="s">
        <v>272</v>
      </c>
      <c r="BM100" s="186" t="s">
        <v>2003</v>
      </c>
    </row>
    <row r="101" spans="2:63" s="12" customFormat="1" ht="22.9" customHeight="1">
      <c r="B101" s="159"/>
      <c r="C101" s="160"/>
      <c r="D101" s="161" t="s">
        <v>74</v>
      </c>
      <c r="E101" s="173" t="s">
        <v>2004</v>
      </c>
      <c r="F101" s="173" t="s">
        <v>2005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SUM(P102:P108)</f>
        <v>0</v>
      </c>
      <c r="Q101" s="167"/>
      <c r="R101" s="168">
        <f>SUM(R102:R108)</f>
        <v>0.03200000000000001</v>
      </c>
      <c r="S101" s="167"/>
      <c r="T101" s="169">
        <f>SUM(T102:T108)</f>
        <v>0</v>
      </c>
      <c r="AR101" s="170" t="s">
        <v>85</v>
      </c>
      <c r="AT101" s="171" t="s">
        <v>74</v>
      </c>
      <c r="AU101" s="171" t="s">
        <v>83</v>
      </c>
      <c r="AY101" s="170" t="s">
        <v>147</v>
      </c>
      <c r="BK101" s="172">
        <f>SUM(BK102:BK108)</f>
        <v>0</v>
      </c>
    </row>
    <row r="102" spans="1:65" s="2" customFormat="1" ht="21.75" customHeight="1">
      <c r="A102" s="36"/>
      <c r="B102" s="37"/>
      <c r="C102" s="175" t="s">
        <v>218</v>
      </c>
      <c r="D102" s="175" t="s">
        <v>149</v>
      </c>
      <c r="E102" s="176" t="s">
        <v>2006</v>
      </c>
      <c r="F102" s="177" t="s">
        <v>2007</v>
      </c>
      <c r="G102" s="178" t="s">
        <v>304</v>
      </c>
      <c r="H102" s="179">
        <v>1</v>
      </c>
      <c r="I102" s="180"/>
      <c r="J102" s="181">
        <f aca="true" t="shared" si="0" ref="J102:J108">ROUND(I102*H102,2)</f>
        <v>0</v>
      </c>
      <c r="K102" s="177" t="s">
        <v>305</v>
      </c>
      <c r="L102" s="41"/>
      <c r="M102" s="182" t="s">
        <v>21</v>
      </c>
      <c r="N102" s="183" t="s">
        <v>46</v>
      </c>
      <c r="O102" s="66"/>
      <c r="P102" s="184">
        <f aca="true" t="shared" si="1" ref="P102:P108">O102*H102</f>
        <v>0</v>
      </c>
      <c r="Q102" s="184">
        <v>0.0136</v>
      </c>
      <c r="R102" s="184">
        <f aca="true" t="shared" si="2" ref="R102:R108">Q102*H102</f>
        <v>0.0136</v>
      </c>
      <c r="S102" s="184">
        <v>0</v>
      </c>
      <c r="T102" s="185">
        <f aca="true" t="shared" si="3" ref="T102:T108"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272</v>
      </c>
      <c r="AT102" s="186" t="s">
        <v>149</v>
      </c>
      <c r="AU102" s="186" t="s">
        <v>85</v>
      </c>
      <c r="AY102" s="19" t="s">
        <v>147</v>
      </c>
      <c r="BE102" s="187">
        <f aca="true" t="shared" si="4" ref="BE102:BE108">IF(N102="základní",J102,0)</f>
        <v>0</v>
      </c>
      <c r="BF102" s="187">
        <f aca="true" t="shared" si="5" ref="BF102:BF108">IF(N102="snížená",J102,0)</f>
        <v>0</v>
      </c>
      <c r="BG102" s="187">
        <f aca="true" t="shared" si="6" ref="BG102:BG108">IF(N102="zákl. přenesená",J102,0)</f>
        <v>0</v>
      </c>
      <c r="BH102" s="187">
        <f aca="true" t="shared" si="7" ref="BH102:BH108">IF(N102="sníž. přenesená",J102,0)</f>
        <v>0</v>
      </c>
      <c r="BI102" s="187">
        <f aca="true" t="shared" si="8" ref="BI102:BI108">IF(N102="nulová",J102,0)</f>
        <v>0</v>
      </c>
      <c r="BJ102" s="19" t="s">
        <v>83</v>
      </c>
      <c r="BK102" s="187">
        <f aca="true" t="shared" si="9" ref="BK102:BK108">ROUND(I102*H102,2)</f>
        <v>0</v>
      </c>
      <c r="BL102" s="19" t="s">
        <v>272</v>
      </c>
      <c r="BM102" s="186" t="s">
        <v>2008</v>
      </c>
    </row>
    <row r="103" spans="1:65" s="2" customFormat="1" ht="21.75" customHeight="1">
      <c r="A103" s="36"/>
      <c r="B103" s="37"/>
      <c r="C103" s="175" t="s">
        <v>225</v>
      </c>
      <c r="D103" s="175" t="s">
        <v>149</v>
      </c>
      <c r="E103" s="176" t="s">
        <v>2009</v>
      </c>
      <c r="F103" s="177" t="s">
        <v>2010</v>
      </c>
      <c r="G103" s="178" t="s">
        <v>304</v>
      </c>
      <c r="H103" s="179">
        <v>1</v>
      </c>
      <c r="I103" s="180"/>
      <c r="J103" s="181">
        <f t="shared" si="0"/>
        <v>0</v>
      </c>
      <c r="K103" s="177" t="s">
        <v>305</v>
      </c>
      <c r="L103" s="41"/>
      <c r="M103" s="182" t="s">
        <v>21</v>
      </c>
      <c r="N103" s="183" t="s">
        <v>46</v>
      </c>
      <c r="O103" s="66"/>
      <c r="P103" s="184">
        <f t="shared" si="1"/>
        <v>0</v>
      </c>
      <c r="Q103" s="184">
        <v>0.0136</v>
      </c>
      <c r="R103" s="184">
        <f t="shared" si="2"/>
        <v>0.0136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272</v>
      </c>
      <c r="AT103" s="186" t="s">
        <v>149</v>
      </c>
      <c r="AU103" s="186" t="s">
        <v>85</v>
      </c>
      <c r="AY103" s="19" t="s">
        <v>147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83</v>
      </c>
      <c r="BK103" s="187">
        <f t="shared" si="9"/>
        <v>0</v>
      </c>
      <c r="BL103" s="19" t="s">
        <v>272</v>
      </c>
      <c r="BM103" s="186" t="s">
        <v>2011</v>
      </c>
    </row>
    <row r="104" spans="1:65" s="2" customFormat="1" ht="16.5" customHeight="1">
      <c r="A104" s="36"/>
      <c r="B104" s="37"/>
      <c r="C104" s="175" t="s">
        <v>231</v>
      </c>
      <c r="D104" s="175" t="s">
        <v>149</v>
      </c>
      <c r="E104" s="176" t="s">
        <v>2012</v>
      </c>
      <c r="F104" s="177" t="s">
        <v>2013</v>
      </c>
      <c r="G104" s="178" t="s">
        <v>346</v>
      </c>
      <c r="H104" s="179">
        <v>36</v>
      </c>
      <c r="I104" s="180"/>
      <c r="J104" s="181">
        <f t="shared" si="0"/>
        <v>0</v>
      </c>
      <c r="K104" s="177" t="s">
        <v>305</v>
      </c>
      <c r="L104" s="41"/>
      <c r="M104" s="182" t="s">
        <v>21</v>
      </c>
      <c r="N104" s="183" t="s">
        <v>46</v>
      </c>
      <c r="O104" s="66"/>
      <c r="P104" s="184">
        <f t="shared" si="1"/>
        <v>0</v>
      </c>
      <c r="Q104" s="184">
        <v>0.00012</v>
      </c>
      <c r="R104" s="184">
        <f t="shared" si="2"/>
        <v>0.00432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272</v>
      </c>
      <c r="AT104" s="186" t="s">
        <v>149</v>
      </c>
      <c r="AU104" s="186" t="s">
        <v>85</v>
      </c>
      <c r="AY104" s="19" t="s">
        <v>147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83</v>
      </c>
      <c r="BK104" s="187">
        <f t="shared" si="9"/>
        <v>0</v>
      </c>
      <c r="BL104" s="19" t="s">
        <v>272</v>
      </c>
      <c r="BM104" s="186" t="s">
        <v>2014</v>
      </c>
    </row>
    <row r="105" spans="1:65" s="2" customFormat="1" ht="16.5" customHeight="1">
      <c r="A105" s="36"/>
      <c r="B105" s="37"/>
      <c r="C105" s="175" t="s">
        <v>236</v>
      </c>
      <c r="D105" s="175" t="s">
        <v>149</v>
      </c>
      <c r="E105" s="176" t="s">
        <v>2015</v>
      </c>
      <c r="F105" s="177" t="s">
        <v>2016</v>
      </c>
      <c r="G105" s="178" t="s">
        <v>513</v>
      </c>
      <c r="H105" s="179">
        <v>1</v>
      </c>
      <c r="I105" s="180"/>
      <c r="J105" s="181">
        <f t="shared" si="0"/>
        <v>0</v>
      </c>
      <c r="K105" s="177" t="s">
        <v>305</v>
      </c>
      <c r="L105" s="41"/>
      <c r="M105" s="182" t="s">
        <v>21</v>
      </c>
      <c r="N105" s="183" t="s">
        <v>46</v>
      </c>
      <c r="O105" s="66"/>
      <c r="P105" s="184">
        <f t="shared" si="1"/>
        <v>0</v>
      </c>
      <c r="Q105" s="184">
        <v>0.00012</v>
      </c>
      <c r="R105" s="184">
        <f t="shared" si="2"/>
        <v>0.00012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272</v>
      </c>
      <c r="AT105" s="186" t="s">
        <v>149</v>
      </c>
      <c r="AU105" s="186" t="s">
        <v>85</v>
      </c>
      <c r="AY105" s="19" t="s">
        <v>147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83</v>
      </c>
      <c r="BK105" s="187">
        <f t="shared" si="9"/>
        <v>0</v>
      </c>
      <c r="BL105" s="19" t="s">
        <v>272</v>
      </c>
      <c r="BM105" s="186" t="s">
        <v>2017</v>
      </c>
    </row>
    <row r="106" spans="1:65" s="2" customFormat="1" ht="16.5" customHeight="1">
      <c r="A106" s="36"/>
      <c r="B106" s="37"/>
      <c r="C106" s="175" t="s">
        <v>244</v>
      </c>
      <c r="D106" s="175" t="s">
        <v>149</v>
      </c>
      <c r="E106" s="176" t="s">
        <v>2018</v>
      </c>
      <c r="F106" s="177" t="s">
        <v>2019</v>
      </c>
      <c r="G106" s="178" t="s">
        <v>513</v>
      </c>
      <c r="H106" s="179">
        <v>1</v>
      </c>
      <c r="I106" s="180"/>
      <c r="J106" s="181">
        <f t="shared" si="0"/>
        <v>0</v>
      </c>
      <c r="K106" s="177" t="s">
        <v>305</v>
      </c>
      <c r="L106" s="41"/>
      <c r="M106" s="182" t="s">
        <v>21</v>
      </c>
      <c r="N106" s="183" t="s">
        <v>46</v>
      </c>
      <c r="O106" s="66"/>
      <c r="P106" s="184">
        <f t="shared" si="1"/>
        <v>0</v>
      </c>
      <c r="Q106" s="184">
        <v>0.00012</v>
      </c>
      <c r="R106" s="184">
        <f t="shared" si="2"/>
        <v>0.00012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272</v>
      </c>
      <c r="AT106" s="186" t="s">
        <v>149</v>
      </c>
      <c r="AU106" s="186" t="s">
        <v>85</v>
      </c>
      <c r="AY106" s="19" t="s">
        <v>147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83</v>
      </c>
      <c r="BK106" s="187">
        <f t="shared" si="9"/>
        <v>0</v>
      </c>
      <c r="BL106" s="19" t="s">
        <v>272</v>
      </c>
      <c r="BM106" s="186" t="s">
        <v>2020</v>
      </c>
    </row>
    <row r="107" spans="1:65" s="2" customFormat="1" ht="16.5" customHeight="1">
      <c r="A107" s="36"/>
      <c r="B107" s="37"/>
      <c r="C107" s="175" t="s">
        <v>253</v>
      </c>
      <c r="D107" s="175" t="s">
        <v>149</v>
      </c>
      <c r="E107" s="176" t="s">
        <v>2021</v>
      </c>
      <c r="F107" s="177" t="s">
        <v>2022</v>
      </c>
      <c r="G107" s="178" t="s">
        <v>513</v>
      </c>
      <c r="H107" s="179">
        <v>1</v>
      </c>
      <c r="I107" s="180"/>
      <c r="J107" s="181">
        <f t="shared" si="0"/>
        <v>0</v>
      </c>
      <c r="K107" s="177" t="s">
        <v>305</v>
      </c>
      <c r="L107" s="41"/>
      <c r="M107" s="182" t="s">
        <v>21</v>
      </c>
      <c r="N107" s="183" t="s">
        <v>46</v>
      </c>
      <c r="O107" s="66"/>
      <c r="P107" s="184">
        <f t="shared" si="1"/>
        <v>0</v>
      </c>
      <c r="Q107" s="184">
        <v>0.00012</v>
      </c>
      <c r="R107" s="184">
        <f t="shared" si="2"/>
        <v>0.00012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272</v>
      </c>
      <c r="AT107" s="186" t="s">
        <v>149</v>
      </c>
      <c r="AU107" s="186" t="s">
        <v>85</v>
      </c>
      <c r="AY107" s="19" t="s">
        <v>147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83</v>
      </c>
      <c r="BK107" s="187">
        <f t="shared" si="9"/>
        <v>0</v>
      </c>
      <c r="BL107" s="19" t="s">
        <v>272</v>
      </c>
      <c r="BM107" s="186" t="s">
        <v>2023</v>
      </c>
    </row>
    <row r="108" spans="1:65" s="2" customFormat="1" ht="16.5" customHeight="1">
      <c r="A108" s="36"/>
      <c r="B108" s="37"/>
      <c r="C108" s="175" t="s">
        <v>260</v>
      </c>
      <c r="D108" s="175" t="s">
        <v>149</v>
      </c>
      <c r="E108" s="176" t="s">
        <v>2024</v>
      </c>
      <c r="F108" s="177" t="s">
        <v>2025</v>
      </c>
      <c r="G108" s="178" t="s">
        <v>513</v>
      </c>
      <c r="H108" s="179">
        <v>1</v>
      </c>
      <c r="I108" s="180"/>
      <c r="J108" s="181">
        <f t="shared" si="0"/>
        <v>0</v>
      </c>
      <c r="K108" s="177" t="s">
        <v>305</v>
      </c>
      <c r="L108" s="41"/>
      <c r="M108" s="182" t="s">
        <v>21</v>
      </c>
      <c r="N108" s="183" t="s">
        <v>46</v>
      </c>
      <c r="O108" s="66"/>
      <c r="P108" s="184">
        <f t="shared" si="1"/>
        <v>0</v>
      </c>
      <c r="Q108" s="184">
        <v>0.00012</v>
      </c>
      <c r="R108" s="184">
        <f t="shared" si="2"/>
        <v>0.00012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272</v>
      </c>
      <c r="AT108" s="186" t="s">
        <v>149</v>
      </c>
      <c r="AU108" s="186" t="s">
        <v>85</v>
      </c>
      <c r="AY108" s="19" t="s">
        <v>147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83</v>
      </c>
      <c r="BK108" s="187">
        <f t="shared" si="9"/>
        <v>0</v>
      </c>
      <c r="BL108" s="19" t="s">
        <v>272</v>
      </c>
      <c r="BM108" s="186" t="s">
        <v>2026</v>
      </c>
    </row>
    <row r="109" spans="2:63" s="12" customFormat="1" ht="22.9" customHeight="1">
      <c r="B109" s="159"/>
      <c r="C109" s="160"/>
      <c r="D109" s="161" t="s">
        <v>74</v>
      </c>
      <c r="E109" s="173" t="s">
        <v>1776</v>
      </c>
      <c r="F109" s="173" t="s">
        <v>1777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SUM(P110:P113)</f>
        <v>0</v>
      </c>
      <c r="Q109" s="167"/>
      <c r="R109" s="168">
        <f>SUM(R110:R113)</f>
        <v>0.00124</v>
      </c>
      <c r="S109" s="167"/>
      <c r="T109" s="169">
        <f>SUM(T110:T113)</f>
        <v>0</v>
      </c>
      <c r="AR109" s="170" t="s">
        <v>85</v>
      </c>
      <c r="AT109" s="171" t="s">
        <v>74</v>
      </c>
      <c r="AU109" s="171" t="s">
        <v>83</v>
      </c>
      <c r="AY109" s="170" t="s">
        <v>147</v>
      </c>
      <c r="BK109" s="172">
        <f>SUM(BK110:BK113)</f>
        <v>0</v>
      </c>
    </row>
    <row r="110" spans="1:65" s="2" customFormat="1" ht="24.2" customHeight="1">
      <c r="A110" s="36"/>
      <c r="B110" s="37"/>
      <c r="C110" s="175" t="s">
        <v>8</v>
      </c>
      <c r="D110" s="175" t="s">
        <v>149</v>
      </c>
      <c r="E110" s="176" t="s">
        <v>2027</v>
      </c>
      <c r="F110" s="177" t="s">
        <v>2028</v>
      </c>
      <c r="G110" s="178" t="s">
        <v>346</v>
      </c>
      <c r="H110" s="179">
        <v>31</v>
      </c>
      <c r="I110" s="180"/>
      <c r="J110" s="181">
        <f>ROUND(I110*H110,2)</f>
        <v>0</v>
      </c>
      <c r="K110" s="177" t="s">
        <v>153</v>
      </c>
      <c r="L110" s="41"/>
      <c r="M110" s="182" t="s">
        <v>21</v>
      </c>
      <c r="N110" s="183" t="s">
        <v>46</v>
      </c>
      <c r="O110" s="66"/>
      <c r="P110" s="184">
        <f>O110*H110</f>
        <v>0</v>
      </c>
      <c r="Q110" s="184">
        <v>2E-05</v>
      </c>
      <c r="R110" s="184">
        <f>Q110*H110</f>
        <v>0.00062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272</v>
      </c>
      <c r="AT110" s="186" t="s">
        <v>149</v>
      </c>
      <c r="AU110" s="186" t="s">
        <v>85</v>
      </c>
      <c r="AY110" s="19" t="s">
        <v>147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83</v>
      </c>
      <c r="BK110" s="187">
        <f>ROUND(I110*H110,2)</f>
        <v>0</v>
      </c>
      <c r="BL110" s="19" t="s">
        <v>272</v>
      </c>
      <c r="BM110" s="186" t="s">
        <v>2029</v>
      </c>
    </row>
    <row r="111" spans="1:47" s="2" customFormat="1" ht="11.25">
      <c r="A111" s="36"/>
      <c r="B111" s="37"/>
      <c r="C111" s="38"/>
      <c r="D111" s="188" t="s">
        <v>156</v>
      </c>
      <c r="E111" s="38"/>
      <c r="F111" s="189" t="s">
        <v>2030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156</v>
      </c>
      <c r="AU111" s="19" t="s">
        <v>85</v>
      </c>
    </row>
    <row r="112" spans="1:65" s="2" customFormat="1" ht="21.75" customHeight="1">
      <c r="A112" s="36"/>
      <c r="B112" s="37"/>
      <c r="C112" s="175" t="s">
        <v>272</v>
      </c>
      <c r="D112" s="175" t="s">
        <v>149</v>
      </c>
      <c r="E112" s="176" t="s">
        <v>2031</v>
      </c>
      <c r="F112" s="177" t="s">
        <v>2032</v>
      </c>
      <c r="G112" s="178" t="s">
        <v>346</v>
      </c>
      <c r="H112" s="179">
        <v>31</v>
      </c>
      <c r="I112" s="180"/>
      <c r="J112" s="181">
        <f>ROUND(I112*H112,2)</f>
        <v>0</v>
      </c>
      <c r="K112" s="177" t="s">
        <v>153</v>
      </c>
      <c r="L112" s="41"/>
      <c r="M112" s="182" t="s">
        <v>21</v>
      </c>
      <c r="N112" s="183" t="s">
        <v>46</v>
      </c>
      <c r="O112" s="66"/>
      <c r="P112" s="184">
        <f>O112*H112</f>
        <v>0</v>
      </c>
      <c r="Q112" s="184">
        <v>2E-05</v>
      </c>
      <c r="R112" s="184">
        <f>Q112*H112</f>
        <v>0.00062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272</v>
      </c>
      <c r="AT112" s="186" t="s">
        <v>149</v>
      </c>
      <c r="AU112" s="186" t="s">
        <v>85</v>
      </c>
      <c r="AY112" s="19" t="s">
        <v>147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83</v>
      </c>
      <c r="BK112" s="187">
        <f>ROUND(I112*H112,2)</f>
        <v>0</v>
      </c>
      <c r="BL112" s="19" t="s">
        <v>272</v>
      </c>
      <c r="BM112" s="186" t="s">
        <v>2033</v>
      </c>
    </row>
    <row r="113" spans="1:47" s="2" customFormat="1" ht="11.25">
      <c r="A113" s="36"/>
      <c r="B113" s="37"/>
      <c r="C113" s="38"/>
      <c r="D113" s="188" t="s">
        <v>156</v>
      </c>
      <c r="E113" s="38"/>
      <c r="F113" s="189" t="s">
        <v>2034</v>
      </c>
      <c r="G113" s="38"/>
      <c r="H113" s="38"/>
      <c r="I113" s="190"/>
      <c r="J113" s="38"/>
      <c r="K113" s="38"/>
      <c r="L113" s="41"/>
      <c r="M113" s="251"/>
      <c r="N113" s="252"/>
      <c r="O113" s="253"/>
      <c r="P113" s="253"/>
      <c r="Q113" s="253"/>
      <c r="R113" s="253"/>
      <c r="S113" s="253"/>
      <c r="T113" s="254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156</v>
      </c>
      <c r="AU113" s="19" t="s">
        <v>85</v>
      </c>
    </row>
    <row r="114" spans="1:31" s="2" customFormat="1" ht="6.95" customHeight="1">
      <c r="A114" s="36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1"/>
      <c r="M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</sheetData>
  <sheetProtection algorithmName="SHA-512" hashValue="pTQkAh/Gsc1e1e2ZayFhETtCydY9Js9aABmo9yDOSmHiammW9VhpD15SGkBc6hrf3BBiBAfCg8upJyvk4+N4bQ==" saltValue="7xq7Iii4ZdZCe2AgkFJ0BnKw+wVJ/4R4mCJ/iaw6P4tUJAvMDO+SFlTeZZTyvm/MzKDNQtBI+46kWvV4Tn4WJg==" spinCount="100000" sheet="1" objects="1" scenarios="1" formatColumns="0" formatRows="0" autoFilter="0"/>
  <autoFilter ref="C85:K113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111" r:id="rId1" display="https://podminky.urs.cz/item/CS_URS_2022_01/783614651"/>
    <hyperlink ref="F113" r:id="rId2" display="https://podminky.urs.cz/item/CS_URS_2022_01/78361760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4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101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0" t="str">
        <f>'Rekapitulace stavby'!K6</f>
        <v>Rozšíření stávajících šaten ZŠ Jungmannova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07" t="s">
        <v>102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2035</v>
      </c>
      <c r="F9" s="383"/>
      <c r="G9" s="383"/>
      <c r="H9" s="38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31. 1. 2022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6" t="s">
        <v>40</v>
      </c>
      <c r="F27" s="386"/>
      <c r="G27" s="386"/>
      <c r="H27" s="38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Rozšíření stávajících šaten ZŠ Jungmannova</v>
      </c>
      <c r="F48" s="388"/>
      <c r="G48" s="388"/>
      <c r="H48" s="38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0" t="str">
        <f>E9</f>
        <v>04 - Vzduchotechnika</v>
      </c>
      <c r="F50" s="389"/>
      <c r="G50" s="389"/>
      <c r="H50" s="38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Plzeňská 30/14 266 01, Beroun -Město</v>
      </c>
      <c r="G52" s="38"/>
      <c r="H52" s="38"/>
      <c r="I52" s="31" t="s">
        <v>24</v>
      </c>
      <c r="J52" s="61" t="str">
        <f>IF(J12="","",J12)</f>
        <v>31. 1. 2022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Beroun</v>
      </c>
      <c r="G54" s="38"/>
      <c r="H54" s="38"/>
      <c r="I54" s="31" t="s">
        <v>32</v>
      </c>
      <c r="J54" s="34" t="str">
        <f>E21</f>
        <v>Ing. Luboš Rajniš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105</v>
      </c>
      <c r="D57" s="133"/>
      <c r="E57" s="133"/>
      <c r="F57" s="133"/>
      <c r="G57" s="133"/>
      <c r="H57" s="133"/>
      <c r="I57" s="133"/>
      <c r="J57" s="134" t="s">
        <v>106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36"/>
      <c r="C60" s="137"/>
      <c r="D60" s="138" t="s">
        <v>118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2036</v>
      </c>
      <c r="E62" s="145"/>
      <c r="F62" s="145"/>
      <c r="G62" s="145"/>
      <c r="H62" s="145"/>
      <c r="I62" s="145"/>
      <c r="J62" s="146">
        <f>J94</f>
        <v>0</v>
      </c>
      <c r="K62" s="143"/>
      <c r="L62" s="147"/>
    </row>
    <row r="63" spans="2:12" s="10" customFormat="1" ht="19.9" customHeight="1">
      <c r="B63" s="142"/>
      <c r="C63" s="143"/>
      <c r="D63" s="144" t="s">
        <v>130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132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7" t="str">
        <f>E7</f>
        <v>Rozšíření stávajících šaten ZŠ Jungmannova</v>
      </c>
      <c r="F73" s="388"/>
      <c r="G73" s="388"/>
      <c r="H73" s="38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102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40" t="str">
        <f>E9</f>
        <v>04 - Vzduchotechnika</v>
      </c>
      <c r="F75" s="389"/>
      <c r="G75" s="389"/>
      <c r="H75" s="389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22</v>
      </c>
      <c r="D77" s="38"/>
      <c r="E77" s="38"/>
      <c r="F77" s="29" t="str">
        <f>F12</f>
        <v>Plzeňská 30/14 266 01, Beroun -Město</v>
      </c>
      <c r="G77" s="38"/>
      <c r="H77" s="38"/>
      <c r="I77" s="31" t="s">
        <v>24</v>
      </c>
      <c r="J77" s="61" t="str">
        <f>IF(J12="","",J12)</f>
        <v>31. 1. 2022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26</v>
      </c>
      <c r="D79" s="38"/>
      <c r="E79" s="38"/>
      <c r="F79" s="29" t="str">
        <f>E15</f>
        <v>Město Beroun</v>
      </c>
      <c r="G79" s="38"/>
      <c r="H79" s="38"/>
      <c r="I79" s="31" t="s">
        <v>32</v>
      </c>
      <c r="J79" s="34" t="str">
        <f>E21</f>
        <v>Ing. Luboš Rajniš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133</v>
      </c>
      <c r="D82" s="151" t="s">
        <v>60</v>
      </c>
      <c r="E82" s="151" t="s">
        <v>56</v>
      </c>
      <c r="F82" s="151" t="s">
        <v>57</v>
      </c>
      <c r="G82" s="151" t="s">
        <v>134</v>
      </c>
      <c r="H82" s="151" t="s">
        <v>135</v>
      </c>
      <c r="I82" s="151" t="s">
        <v>136</v>
      </c>
      <c r="J82" s="151" t="s">
        <v>106</v>
      </c>
      <c r="K82" s="152" t="s">
        <v>137</v>
      </c>
      <c r="L82" s="153"/>
      <c r="M82" s="70" t="s">
        <v>21</v>
      </c>
      <c r="N82" s="71" t="s">
        <v>45</v>
      </c>
      <c r="O82" s="71" t="s">
        <v>138</v>
      </c>
      <c r="P82" s="71" t="s">
        <v>139</v>
      </c>
      <c r="Q82" s="71" t="s">
        <v>140</v>
      </c>
      <c r="R82" s="71" t="s">
        <v>141</v>
      </c>
      <c r="S82" s="71" t="s">
        <v>142</v>
      </c>
      <c r="T82" s="72" t="s">
        <v>143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144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0.09635118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107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1151</v>
      </c>
      <c r="F84" s="162" t="s">
        <v>1152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P85+P94+P102</f>
        <v>0</v>
      </c>
      <c r="Q84" s="167"/>
      <c r="R84" s="168">
        <f>R85+R94+R102</f>
        <v>0.09635118</v>
      </c>
      <c r="S84" s="167"/>
      <c r="T84" s="169">
        <f>T85+T94+T102</f>
        <v>0</v>
      </c>
      <c r="AR84" s="170" t="s">
        <v>85</v>
      </c>
      <c r="AT84" s="171" t="s">
        <v>74</v>
      </c>
      <c r="AU84" s="171" t="s">
        <v>75</v>
      </c>
      <c r="AY84" s="170" t="s">
        <v>147</v>
      </c>
      <c r="BK84" s="172">
        <f>BK85+BK94+BK102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1289</v>
      </c>
      <c r="F85" s="173" t="s">
        <v>1290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SUM(P86:P93)</f>
        <v>0</v>
      </c>
      <c r="Q85" s="167"/>
      <c r="R85" s="168">
        <f>SUM(R86:R93)</f>
        <v>0.03389118</v>
      </c>
      <c r="S85" s="167"/>
      <c r="T85" s="169">
        <f>SUM(T86:T93)</f>
        <v>0</v>
      </c>
      <c r="AR85" s="170" t="s">
        <v>85</v>
      </c>
      <c r="AT85" s="171" t="s">
        <v>74</v>
      </c>
      <c r="AU85" s="171" t="s">
        <v>83</v>
      </c>
      <c r="AY85" s="170" t="s">
        <v>147</v>
      </c>
      <c r="BK85" s="172">
        <f>SUM(BK86:BK93)</f>
        <v>0</v>
      </c>
    </row>
    <row r="86" spans="1:65" s="2" customFormat="1" ht="24.2" customHeight="1">
      <c r="A86" s="36"/>
      <c r="B86" s="37"/>
      <c r="C86" s="175" t="s">
        <v>83</v>
      </c>
      <c r="D86" s="175" t="s">
        <v>149</v>
      </c>
      <c r="E86" s="176" t="s">
        <v>1916</v>
      </c>
      <c r="F86" s="177" t="s">
        <v>1917</v>
      </c>
      <c r="G86" s="178" t="s">
        <v>152</v>
      </c>
      <c r="H86" s="179">
        <v>7.854</v>
      </c>
      <c r="I86" s="180"/>
      <c r="J86" s="181">
        <f>ROUND(I86*H86,2)</f>
        <v>0</v>
      </c>
      <c r="K86" s="177" t="s">
        <v>153</v>
      </c>
      <c r="L86" s="41"/>
      <c r="M86" s="182" t="s">
        <v>21</v>
      </c>
      <c r="N86" s="183" t="s">
        <v>46</v>
      </c>
      <c r="O86" s="66"/>
      <c r="P86" s="184">
        <f>O86*H86</f>
        <v>0</v>
      </c>
      <c r="Q86" s="184">
        <v>0.00022</v>
      </c>
      <c r="R86" s="184">
        <f>Q86*H86</f>
        <v>0.00172788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272</v>
      </c>
      <c r="AT86" s="186" t="s">
        <v>149</v>
      </c>
      <c r="AU86" s="186" t="s">
        <v>85</v>
      </c>
      <c r="AY86" s="19" t="s">
        <v>147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83</v>
      </c>
      <c r="BK86" s="187">
        <f>ROUND(I86*H86,2)</f>
        <v>0</v>
      </c>
      <c r="BL86" s="19" t="s">
        <v>272</v>
      </c>
      <c r="BM86" s="186" t="s">
        <v>2037</v>
      </c>
    </row>
    <row r="87" spans="1:47" s="2" customFormat="1" ht="11.25">
      <c r="A87" s="36"/>
      <c r="B87" s="37"/>
      <c r="C87" s="38"/>
      <c r="D87" s="188" t="s">
        <v>156</v>
      </c>
      <c r="E87" s="38"/>
      <c r="F87" s="189" t="s">
        <v>1919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156</v>
      </c>
      <c r="AU87" s="19" t="s">
        <v>85</v>
      </c>
    </row>
    <row r="88" spans="2:51" s="14" customFormat="1" ht="11.25">
      <c r="B88" s="204"/>
      <c r="C88" s="205"/>
      <c r="D88" s="195" t="s">
        <v>158</v>
      </c>
      <c r="E88" s="206" t="s">
        <v>21</v>
      </c>
      <c r="F88" s="207" t="s">
        <v>2038</v>
      </c>
      <c r="G88" s="205"/>
      <c r="H88" s="208">
        <v>7.854</v>
      </c>
      <c r="I88" s="209"/>
      <c r="J88" s="205"/>
      <c r="K88" s="205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158</v>
      </c>
      <c r="AU88" s="214" t="s">
        <v>85</v>
      </c>
      <c r="AV88" s="14" t="s">
        <v>85</v>
      </c>
      <c r="AW88" s="14" t="s">
        <v>36</v>
      </c>
      <c r="AX88" s="14" t="s">
        <v>75</v>
      </c>
      <c r="AY88" s="214" t="s">
        <v>147</v>
      </c>
    </row>
    <row r="89" spans="2:51" s="15" customFormat="1" ht="11.25">
      <c r="B89" s="215"/>
      <c r="C89" s="216"/>
      <c r="D89" s="195" t="s">
        <v>158</v>
      </c>
      <c r="E89" s="217" t="s">
        <v>21</v>
      </c>
      <c r="F89" s="218" t="s">
        <v>161</v>
      </c>
      <c r="G89" s="216"/>
      <c r="H89" s="219">
        <v>7.854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158</v>
      </c>
      <c r="AU89" s="225" t="s">
        <v>85</v>
      </c>
      <c r="AV89" s="15" t="s">
        <v>154</v>
      </c>
      <c r="AW89" s="15" t="s">
        <v>36</v>
      </c>
      <c r="AX89" s="15" t="s">
        <v>83</v>
      </c>
      <c r="AY89" s="225" t="s">
        <v>147</v>
      </c>
    </row>
    <row r="90" spans="1:65" s="2" customFormat="1" ht="16.5" customHeight="1">
      <c r="A90" s="36"/>
      <c r="B90" s="37"/>
      <c r="C90" s="237" t="s">
        <v>85</v>
      </c>
      <c r="D90" s="237" t="s">
        <v>219</v>
      </c>
      <c r="E90" s="238" t="s">
        <v>2039</v>
      </c>
      <c r="F90" s="239" t="s">
        <v>2040</v>
      </c>
      <c r="G90" s="240" t="s">
        <v>152</v>
      </c>
      <c r="H90" s="241">
        <v>8.247</v>
      </c>
      <c r="I90" s="242"/>
      <c r="J90" s="243">
        <f>ROUND(I90*H90,2)</f>
        <v>0</v>
      </c>
      <c r="K90" s="239" t="s">
        <v>153</v>
      </c>
      <c r="L90" s="244"/>
      <c r="M90" s="245" t="s">
        <v>21</v>
      </c>
      <c r="N90" s="246" t="s">
        <v>46</v>
      </c>
      <c r="O90" s="66"/>
      <c r="P90" s="184">
        <f>O90*H90</f>
        <v>0</v>
      </c>
      <c r="Q90" s="184">
        <v>0.0039</v>
      </c>
      <c r="R90" s="184">
        <f>Q90*H90</f>
        <v>0.0321633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384</v>
      </c>
      <c r="AT90" s="186" t="s">
        <v>219</v>
      </c>
      <c r="AU90" s="186" t="s">
        <v>85</v>
      </c>
      <c r="AY90" s="19" t="s">
        <v>147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83</v>
      </c>
      <c r="BK90" s="187">
        <f>ROUND(I90*H90,2)</f>
        <v>0</v>
      </c>
      <c r="BL90" s="19" t="s">
        <v>272</v>
      </c>
      <c r="BM90" s="186" t="s">
        <v>2041</v>
      </c>
    </row>
    <row r="91" spans="2:51" s="14" customFormat="1" ht="11.25">
      <c r="B91" s="204"/>
      <c r="C91" s="205"/>
      <c r="D91" s="195" t="s">
        <v>158</v>
      </c>
      <c r="E91" s="205"/>
      <c r="F91" s="207" t="s">
        <v>2042</v>
      </c>
      <c r="G91" s="205"/>
      <c r="H91" s="208">
        <v>8.247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158</v>
      </c>
      <c r="AU91" s="214" t="s">
        <v>85</v>
      </c>
      <c r="AV91" s="14" t="s">
        <v>85</v>
      </c>
      <c r="AW91" s="14" t="s">
        <v>4</v>
      </c>
      <c r="AX91" s="14" t="s">
        <v>83</v>
      </c>
      <c r="AY91" s="214" t="s">
        <v>147</v>
      </c>
    </row>
    <row r="92" spans="1:65" s="2" customFormat="1" ht="24.2" customHeight="1">
      <c r="A92" s="36"/>
      <c r="B92" s="37"/>
      <c r="C92" s="175" t="s">
        <v>170</v>
      </c>
      <c r="D92" s="175" t="s">
        <v>149</v>
      </c>
      <c r="E92" s="176" t="s">
        <v>1369</v>
      </c>
      <c r="F92" s="177" t="s">
        <v>1370</v>
      </c>
      <c r="G92" s="178" t="s">
        <v>222</v>
      </c>
      <c r="H92" s="179">
        <v>0.034</v>
      </c>
      <c r="I92" s="180"/>
      <c r="J92" s="181">
        <f>ROUND(I92*H92,2)</f>
        <v>0</v>
      </c>
      <c r="K92" s="177" t="s">
        <v>153</v>
      </c>
      <c r="L92" s="41"/>
      <c r="M92" s="182" t="s">
        <v>21</v>
      </c>
      <c r="N92" s="183" t="s">
        <v>46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272</v>
      </c>
      <c r="AT92" s="186" t="s">
        <v>149</v>
      </c>
      <c r="AU92" s="186" t="s">
        <v>85</v>
      </c>
      <c r="AY92" s="19" t="s">
        <v>147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83</v>
      </c>
      <c r="BK92" s="187">
        <f>ROUND(I92*H92,2)</f>
        <v>0</v>
      </c>
      <c r="BL92" s="19" t="s">
        <v>272</v>
      </c>
      <c r="BM92" s="186" t="s">
        <v>2043</v>
      </c>
    </row>
    <row r="93" spans="1:47" s="2" customFormat="1" ht="11.25">
      <c r="A93" s="36"/>
      <c r="B93" s="37"/>
      <c r="C93" s="38"/>
      <c r="D93" s="188" t="s">
        <v>156</v>
      </c>
      <c r="E93" s="38"/>
      <c r="F93" s="189" t="s">
        <v>1372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156</v>
      </c>
      <c r="AU93" s="19" t="s">
        <v>85</v>
      </c>
    </row>
    <row r="94" spans="2:63" s="12" customFormat="1" ht="22.9" customHeight="1">
      <c r="B94" s="159"/>
      <c r="C94" s="160"/>
      <c r="D94" s="161" t="s">
        <v>74</v>
      </c>
      <c r="E94" s="173" t="s">
        <v>2044</v>
      </c>
      <c r="F94" s="173" t="s">
        <v>93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SUM(P95:P101)</f>
        <v>0</v>
      </c>
      <c r="Q94" s="167"/>
      <c r="R94" s="168">
        <f>SUM(R95:R101)</f>
        <v>0.062349999999999996</v>
      </c>
      <c r="S94" s="167"/>
      <c r="T94" s="169">
        <f>SUM(T95:T101)</f>
        <v>0</v>
      </c>
      <c r="AR94" s="170" t="s">
        <v>85</v>
      </c>
      <c r="AT94" s="171" t="s">
        <v>74</v>
      </c>
      <c r="AU94" s="171" t="s">
        <v>83</v>
      </c>
      <c r="AY94" s="170" t="s">
        <v>147</v>
      </c>
      <c r="BK94" s="172">
        <f>SUM(BK95:BK101)</f>
        <v>0</v>
      </c>
    </row>
    <row r="95" spans="1:65" s="2" customFormat="1" ht="24.2" customHeight="1">
      <c r="A95" s="36"/>
      <c r="B95" s="37"/>
      <c r="C95" s="175" t="s">
        <v>154</v>
      </c>
      <c r="D95" s="175" t="s">
        <v>149</v>
      </c>
      <c r="E95" s="176" t="s">
        <v>2045</v>
      </c>
      <c r="F95" s="177" t="s">
        <v>2046</v>
      </c>
      <c r="G95" s="178" t="s">
        <v>346</v>
      </c>
      <c r="H95" s="179">
        <v>5</v>
      </c>
      <c r="I95" s="180"/>
      <c r="J95" s="181">
        <f>ROUND(I95*H95,2)</f>
        <v>0</v>
      </c>
      <c r="K95" s="177" t="s">
        <v>153</v>
      </c>
      <c r="L95" s="41"/>
      <c r="M95" s="182" t="s">
        <v>21</v>
      </c>
      <c r="N95" s="183" t="s">
        <v>46</v>
      </c>
      <c r="O95" s="66"/>
      <c r="P95" s="184">
        <f>O95*H95</f>
        <v>0</v>
      </c>
      <c r="Q95" s="184">
        <v>0.01198</v>
      </c>
      <c r="R95" s="184">
        <f>Q95*H95</f>
        <v>0.059899999999999995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272</v>
      </c>
      <c r="AT95" s="186" t="s">
        <v>149</v>
      </c>
      <c r="AU95" s="186" t="s">
        <v>85</v>
      </c>
      <c r="AY95" s="19" t="s">
        <v>147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83</v>
      </c>
      <c r="BK95" s="187">
        <f>ROUND(I95*H95,2)</f>
        <v>0</v>
      </c>
      <c r="BL95" s="19" t="s">
        <v>272</v>
      </c>
      <c r="BM95" s="186" t="s">
        <v>2047</v>
      </c>
    </row>
    <row r="96" spans="1:47" s="2" customFormat="1" ht="11.25">
      <c r="A96" s="36"/>
      <c r="B96" s="37"/>
      <c r="C96" s="38"/>
      <c r="D96" s="188" t="s">
        <v>156</v>
      </c>
      <c r="E96" s="38"/>
      <c r="F96" s="189" t="s">
        <v>2048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156</v>
      </c>
      <c r="AU96" s="19" t="s">
        <v>85</v>
      </c>
    </row>
    <row r="97" spans="1:47" s="2" customFormat="1" ht="29.25">
      <c r="A97" s="36"/>
      <c r="B97" s="37"/>
      <c r="C97" s="38"/>
      <c r="D97" s="195" t="s">
        <v>314</v>
      </c>
      <c r="E97" s="38"/>
      <c r="F97" s="247" t="s">
        <v>2049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314</v>
      </c>
      <c r="AU97" s="19" t="s">
        <v>85</v>
      </c>
    </row>
    <row r="98" spans="1:65" s="2" customFormat="1" ht="21.75" customHeight="1">
      <c r="A98" s="36"/>
      <c r="B98" s="37"/>
      <c r="C98" s="175" t="s">
        <v>188</v>
      </c>
      <c r="D98" s="175" t="s">
        <v>149</v>
      </c>
      <c r="E98" s="176" t="s">
        <v>2050</v>
      </c>
      <c r="F98" s="177" t="s">
        <v>2051</v>
      </c>
      <c r="G98" s="178" t="s">
        <v>346</v>
      </c>
      <c r="H98" s="179">
        <v>5</v>
      </c>
      <c r="I98" s="180"/>
      <c r="J98" s="181">
        <f>ROUND(I98*H98,2)</f>
        <v>0</v>
      </c>
      <c r="K98" s="177" t="s">
        <v>153</v>
      </c>
      <c r="L98" s="41"/>
      <c r="M98" s="182" t="s">
        <v>21</v>
      </c>
      <c r="N98" s="183" t="s">
        <v>46</v>
      </c>
      <c r="O98" s="66"/>
      <c r="P98" s="184">
        <f>O98*H98</f>
        <v>0</v>
      </c>
      <c r="Q98" s="184">
        <v>0.00049</v>
      </c>
      <c r="R98" s="184">
        <f>Q98*H98</f>
        <v>0.00245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272</v>
      </c>
      <c r="AT98" s="186" t="s">
        <v>149</v>
      </c>
      <c r="AU98" s="186" t="s">
        <v>85</v>
      </c>
      <c r="AY98" s="19" t="s">
        <v>147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83</v>
      </c>
      <c r="BK98" s="187">
        <f>ROUND(I98*H98,2)</f>
        <v>0</v>
      </c>
      <c r="BL98" s="19" t="s">
        <v>272</v>
      </c>
      <c r="BM98" s="186" t="s">
        <v>2052</v>
      </c>
    </row>
    <row r="99" spans="1:47" s="2" customFormat="1" ht="11.25">
      <c r="A99" s="36"/>
      <c r="B99" s="37"/>
      <c r="C99" s="38"/>
      <c r="D99" s="188" t="s">
        <v>156</v>
      </c>
      <c r="E99" s="38"/>
      <c r="F99" s="189" t="s">
        <v>2053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156</v>
      </c>
      <c r="AU99" s="19" t="s">
        <v>85</v>
      </c>
    </row>
    <row r="100" spans="1:65" s="2" customFormat="1" ht="24.2" customHeight="1">
      <c r="A100" s="36"/>
      <c r="B100" s="37"/>
      <c r="C100" s="175" t="s">
        <v>199</v>
      </c>
      <c r="D100" s="175" t="s">
        <v>149</v>
      </c>
      <c r="E100" s="176" t="s">
        <v>2054</v>
      </c>
      <c r="F100" s="177" t="s">
        <v>2055</v>
      </c>
      <c r="G100" s="178" t="s">
        <v>222</v>
      </c>
      <c r="H100" s="179">
        <v>0.062</v>
      </c>
      <c r="I100" s="180"/>
      <c r="J100" s="181">
        <f>ROUND(I100*H100,2)</f>
        <v>0</v>
      </c>
      <c r="K100" s="177" t="s">
        <v>153</v>
      </c>
      <c r="L100" s="41"/>
      <c r="M100" s="182" t="s">
        <v>21</v>
      </c>
      <c r="N100" s="183" t="s">
        <v>46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272</v>
      </c>
      <c r="AT100" s="186" t="s">
        <v>149</v>
      </c>
      <c r="AU100" s="186" t="s">
        <v>85</v>
      </c>
      <c r="AY100" s="19" t="s">
        <v>147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83</v>
      </c>
      <c r="BK100" s="187">
        <f>ROUND(I100*H100,2)</f>
        <v>0</v>
      </c>
      <c r="BL100" s="19" t="s">
        <v>272</v>
      </c>
      <c r="BM100" s="186" t="s">
        <v>2056</v>
      </c>
    </row>
    <row r="101" spans="1:47" s="2" customFormat="1" ht="11.25">
      <c r="A101" s="36"/>
      <c r="B101" s="37"/>
      <c r="C101" s="38"/>
      <c r="D101" s="188" t="s">
        <v>156</v>
      </c>
      <c r="E101" s="38"/>
      <c r="F101" s="189" t="s">
        <v>2057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156</v>
      </c>
      <c r="AU101" s="19" t="s">
        <v>85</v>
      </c>
    </row>
    <row r="102" spans="2:63" s="12" customFormat="1" ht="22.9" customHeight="1">
      <c r="B102" s="159"/>
      <c r="C102" s="160"/>
      <c r="D102" s="161" t="s">
        <v>74</v>
      </c>
      <c r="E102" s="173" t="s">
        <v>1776</v>
      </c>
      <c r="F102" s="173" t="s">
        <v>1777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0.00011</v>
      </c>
      <c r="S102" s="167"/>
      <c r="T102" s="169">
        <f>T103</f>
        <v>0</v>
      </c>
      <c r="AR102" s="170" t="s">
        <v>85</v>
      </c>
      <c r="AT102" s="171" t="s">
        <v>74</v>
      </c>
      <c r="AU102" s="171" t="s">
        <v>83</v>
      </c>
      <c r="AY102" s="170" t="s">
        <v>147</v>
      </c>
      <c r="BK102" s="172">
        <f>BK103</f>
        <v>0</v>
      </c>
    </row>
    <row r="103" spans="1:65" s="2" customFormat="1" ht="16.5" customHeight="1">
      <c r="A103" s="36"/>
      <c r="B103" s="37"/>
      <c r="C103" s="175" t="s">
        <v>208</v>
      </c>
      <c r="D103" s="175" t="s">
        <v>149</v>
      </c>
      <c r="E103" s="176" t="s">
        <v>2058</v>
      </c>
      <c r="F103" s="177" t="s">
        <v>2059</v>
      </c>
      <c r="G103" s="178" t="s">
        <v>152</v>
      </c>
      <c r="H103" s="179">
        <v>1</v>
      </c>
      <c r="I103" s="180"/>
      <c r="J103" s="181">
        <f>ROUND(I103*H103,2)</f>
        <v>0</v>
      </c>
      <c r="K103" s="177" t="s">
        <v>305</v>
      </c>
      <c r="L103" s="41"/>
      <c r="M103" s="255" t="s">
        <v>21</v>
      </c>
      <c r="N103" s="256" t="s">
        <v>46</v>
      </c>
      <c r="O103" s="253"/>
      <c r="P103" s="257">
        <f>O103*H103</f>
        <v>0</v>
      </c>
      <c r="Q103" s="257">
        <v>0.00011</v>
      </c>
      <c r="R103" s="257">
        <f>Q103*H103</f>
        <v>0.00011</v>
      </c>
      <c r="S103" s="257">
        <v>0</v>
      </c>
      <c r="T103" s="258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272</v>
      </c>
      <c r="AT103" s="186" t="s">
        <v>149</v>
      </c>
      <c r="AU103" s="186" t="s">
        <v>85</v>
      </c>
      <c r="AY103" s="19" t="s">
        <v>147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83</v>
      </c>
      <c r="BK103" s="187">
        <f>ROUND(I103*H103,2)</f>
        <v>0</v>
      </c>
      <c r="BL103" s="19" t="s">
        <v>272</v>
      </c>
      <c r="BM103" s="186" t="s">
        <v>2060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RZ9+aM5U4JZT7o2H8cdDoTWNPsNP+7I/MDA4yqQDpyMM13kr/6b+Ie8J8ZJOS1ibvMqr4v4tEyFAQXxyq5g/3g==" saltValue="GbD94ewcz8XL0vEyGmyOoS6yc1s5fQZ8eSIBuSP+XJD3fMPdOGq1u7quhFmoBnIQCXdW6GAZyazgm7GJQt74hQ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713411121"/>
    <hyperlink ref="F93" r:id="rId2" display="https://podminky.urs.cz/item/CS_URS_2022_01/998713101"/>
    <hyperlink ref="F96" r:id="rId3" display="https://podminky.urs.cz/item/CS_URS_2022_01/751510045"/>
    <hyperlink ref="F99" r:id="rId4" display="https://podminky.urs.cz/item/CS_URS_2022_01/751572105"/>
    <hyperlink ref="F101" r:id="rId5" display="https://podminky.urs.cz/item/CS_URS_2022_01/99875110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7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5"/>
  <sheetViews>
    <sheetView showGridLines="0" workbookViewId="0" topLeftCell="A1">
      <selection activeCell="F40" sqref="F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101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0" t="str">
        <f>'Rekapitulace stavby'!K6</f>
        <v>Rozšíření stávajících šaten ZŠ Jungmannova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07" t="s">
        <v>102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2061</v>
      </c>
      <c r="F9" s="383"/>
      <c r="G9" s="383"/>
      <c r="H9" s="38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31. 1. 2022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6" t="s">
        <v>40</v>
      </c>
      <c r="F27" s="386"/>
      <c r="G27" s="386"/>
      <c r="H27" s="38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ROUND((SUM(BE82:BE124)),2)</f>
        <v>0</v>
      </c>
      <c r="G33" s="36"/>
      <c r="H33" s="36"/>
      <c r="I33" s="120">
        <v>0.21</v>
      </c>
      <c r="J33" s="119">
        <f>ROUND(((SUM(BE82:BE124))*I33),2)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ROUND((SUM(BF82:BF124)),2)</f>
        <v>0</v>
      </c>
      <c r="G34" s="36"/>
      <c r="H34" s="36"/>
      <c r="I34" s="120">
        <v>0.15</v>
      </c>
      <c r="J34" s="119">
        <f>ROUND(((SUM(BF82:BF124))*I34),2)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ROUND((SUM(BG82:BG124)),2)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ROUND((SUM(BH82:BH124)),2)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ROUND((SUM(BI82:BI124)),2)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Rozšíření stávajících šaten ZŠ Jungmannova</v>
      </c>
      <c r="F48" s="388"/>
      <c r="G48" s="388"/>
      <c r="H48" s="38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0" t="str">
        <f>E9</f>
        <v>05 - Elektroinstalace</v>
      </c>
      <c r="F50" s="389"/>
      <c r="G50" s="389"/>
      <c r="H50" s="38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Plzeňská 30/14 266 01, Beroun -Město</v>
      </c>
      <c r="G52" s="38"/>
      <c r="H52" s="38"/>
      <c r="I52" s="31" t="s">
        <v>24</v>
      </c>
      <c r="J52" s="61" t="str">
        <f>IF(J12="","",J12)</f>
        <v>31. 1. 2022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Beroun</v>
      </c>
      <c r="G54" s="38"/>
      <c r="H54" s="38"/>
      <c r="I54" s="31" t="s">
        <v>32</v>
      </c>
      <c r="J54" s="34" t="str">
        <f>E21</f>
        <v>Ing. Luboš Rajniš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105</v>
      </c>
      <c r="D57" s="133"/>
      <c r="E57" s="133"/>
      <c r="F57" s="133"/>
      <c r="G57" s="133"/>
      <c r="H57" s="133"/>
      <c r="I57" s="133"/>
      <c r="J57" s="134" t="s">
        <v>106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36"/>
      <c r="C60" s="137"/>
      <c r="D60" s="138" t="s">
        <v>118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2062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2063</v>
      </c>
      <c r="E62" s="145"/>
      <c r="F62" s="145"/>
      <c r="G62" s="145"/>
      <c r="H62" s="145"/>
      <c r="I62" s="145"/>
      <c r="J62" s="146">
        <f>J123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132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7" t="str">
        <f>E7</f>
        <v>Rozšíření stávajících šaten ZŠ Jungmannova</v>
      </c>
      <c r="F72" s="388"/>
      <c r="G72" s="388"/>
      <c r="H72" s="38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102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40" t="str">
        <f>E9</f>
        <v>05 - Elektroinstalace</v>
      </c>
      <c r="F74" s="389"/>
      <c r="G74" s="389"/>
      <c r="H74" s="389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22</v>
      </c>
      <c r="D76" s="38"/>
      <c r="E76" s="38"/>
      <c r="F76" s="29" t="str">
        <f>F12</f>
        <v>Plzeňská 30/14 266 01, Beroun -Město</v>
      </c>
      <c r="G76" s="38"/>
      <c r="H76" s="38"/>
      <c r="I76" s="31" t="s">
        <v>24</v>
      </c>
      <c r="J76" s="61" t="str">
        <f>IF(J12="","",J12)</f>
        <v>31. 1. 2022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26</v>
      </c>
      <c r="D78" s="38"/>
      <c r="E78" s="38"/>
      <c r="F78" s="29" t="str">
        <f>E15</f>
        <v>Město Beroun</v>
      </c>
      <c r="G78" s="38"/>
      <c r="H78" s="38"/>
      <c r="I78" s="31" t="s">
        <v>32</v>
      </c>
      <c r="J78" s="34" t="str">
        <f>E21</f>
        <v>Ing. Luboš Rajniš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30</v>
      </c>
      <c r="D79" s="38"/>
      <c r="E79" s="38"/>
      <c r="F79" s="29" t="str">
        <f>IF(E18="","",E18)</f>
        <v>Vyplň údaj</v>
      </c>
      <c r="G79" s="38"/>
      <c r="H79" s="38"/>
      <c r="I79" s="31" t="s">
        <v>37</v>
      </c>
      <c r="J79" s="34" t="str">
        <f>E24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133</v>
      </c>
      <c r="D81" s="151" t="s">
        <v>60</v>
      </c>
      <c r="E81" s="151" t="s">
        <v>56</v>
      </c>
      <c r="F81" s="151" t="s">
        <v>57</v>
      </c>
      <c r="G81" s="151" t="s">
        <v>134</v>
      </c>
      <c r="H81" s="151" t="s">
        <v>135</v>
      </c>
      <c r="I81" s="151" t="s">
        <v>136</v>
      </c>
      <c r="J81" s="151" t="s">
        <v>106</v>
      </c>
      <c r="K81" s="152" t="s">
        <v>137</v>
      </c>
      <c r="L81" s="153"/>
      <c r="M81" s="70" t="s">
        <v>21</v>
      </c>
      <c r="N81" s="71" t="s">
        <v>45</v>
      </c>
      <c r="O81" s="71" t="s">
        <v>138</v>
      </c>
      <c r="P81" s="71" t="s">
        <v>139</v>
      </c>
      <c r="Q81" s="71" t="s">
        <v>140</v>
      </c>
      <c r="R81" s="71" t="s">
        <v>141</v>
      </c>
      <c r="S81" s="71" t="s">
        <v>142</v>
      </c>
      <c r="T81" s="72" t="s">
        <v>143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144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74</v>
      </c>
      <c r="AU82" s="19" t="s">
        <v>107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74</v>
      </c>
      <c r="E83" s="162" t="s">
        <v>1151</v>
      </c>
      <c r="F83" s="162" t="s">
        <v>1152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P84+P123</f>
        <v>0</v>
      </c>
      <c r="Q83" s="167"/>
      <c r="R83" s="168">
        <f>R84+R123</f>
        <v>0</v>
      </c>
      <c r="S83" s="167"/>
      <c r="T83" s="169">
        <f>T84+T123</f>
        <v>0</v>
      </c>
      <c r="AR83" s="170" t="s">
        <v>85</v>
      </c>
      <c r="AT83" s="171" t="s">
        <v>74</v>
      </c>
      <c r="AU83" s="171" t="s">
        <v>75</v>
      </c>
      <c r="AY83" s="170" t="s">
        <v>147</v>
      </c>
      <c r="BK83" s="172">
        <f>BK84+BK123</f>
        <v>0</v>
      </c>
    </row>
    <row r="84" spans="2:63" s="12" customFormat="1" ht="22.9" customHeight="1">
      <c r="B84" s="159"/>
      <c r="C84" s="160"/>
      <c r="D84" s="161" t="s">
        <v>74</v>
      </c>
      <c r="E84" s="173" t="s">
        <v>2064</v>
      </c>
      <c r="F84" s="173" t="s">
        <v>2065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SUM(P85:P122)</f>
        <v>0</v>
      </c>
      <c r="Q84" s="167"/>
      <c r="R84" s="168">
        <f>SUM(R85:R122)</f>
        <v>0</v>
      </c>
      <c r="S84" s="167"/>
      <c r="T84" s="169">
        <f>SUM(T85:T122)</f>
        <v>0</v>
      </c>
      <c r="AR84" s="170" t="s">
        <v>85</v>
      </c>
      <c r="AT84" s="171" t="s">
        <v>74</v>
      </c>
      <c r="AU84" s="171" t="s">
        <v>83</v>
      </c>
      <c r="AY84" s="170" t="s">
        <v>147</v>
      </c>
      <c r="BK84" s="172">
        <f>SUM(BK85:BK122)</f>
        <v>0</v>
      </c>
    </row>
    <row r="85" spans="1:65" s="2" customFormat="1" ht="16.5" customHeight="1">
      <c r="A85" s="36"/>
      <c r="B85" s="37"/>
      <c r="C85" s="175" t="s">
        <v>83</v>
      </c>
      <c r="D85" s="175" t="s">
        <v>149</v>
      </c>
      <c r="E85" s="176" t="s">
        <v>2066</v>
      </c>
      <c r="F85" s="177" t="s">
        <v>2067</v>
      </c>
      <c r="G85" s="178" t="s">
        <v>21</v>
      </c>
      <c r="H85" s="179">
        <v>0</v>
      </c>
      <c r="I85" s="180"/>
      <c r="J85" s="181">
        <f aca="true" t="shared" si="0" ref="J85:J122">ROUND(I85*H85,2)</f>
        <v>0</v>
      </c>
      <c r="K85" s="177" t="s">
        <v>2066</v>
      </c>
      <c r="L85" s="41"/>
      <c r="M85" s="182" t="s">
        <v>21</v>
      </c>
      <c r="N85" s="183" t="s">
        <v>46</v>
      </c>
      <c r="O85" s="66"/>
      <c r="P85" s="184">
        <f aca="true" t="shared" si="1" ref="P85:P122">O85*H85</f>
        <v>0</v>
      </c>
      <c r="Q85" s="184">
        <v>0</v>
      </c>
      <c r="R85" s="184">
        <f aca="true" t="shared" si="2" ref="R85:R122">Q85*H85</f>
        <v>0</v>
      </c>
      <c r="S85" s="184">
        <v>0</v>
      </c>
      <c r="T85" s="185">
        <f aca="true" t="shared" si="3" ref="T85:T122"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272</v>
      </c>
      <c r="AT85" s="186" t="s">
        <v>149</v>
      </c>
      <c r="AU85" s="186" t="s">
        <v>85</v>
      </c>
      <c r="AY85" s="19" t="s">
        <v>147</v>
      </c>
      <c r="BE85" s="187">
        <f aca="true" t="shared" si="4" ref="BE85:BE122">IF(N85="základní",J85,0)</f>
        <v>0</v>
      </c>
      <c r="BF85" s="187">
        <f aca="true" t="shared" si="5" ref="BF85:BF122">IF(N85="snížená",J85,0)</f>
        <v>0</v>
      </c>
      <c r="BG85" s="187">
        <f aca="true" t="shared" si="6" ref="BG85:BG122">IF(N85="zákl. přenesená",J85,0)</f>
        <v>0</v>
      </c>
      <c r="BH85" s="187">
        <f aca="true" t="shared" si="7" ref="BH85:BH122">IF(N85="sníž. přenesená",J85,0)</f>
        <v>0</v>
      </c>
      <c r="BI85" s="187">
        <f aca="true" t="shared" si="8" ref="BI85:BI122">IF(N85="nulová",J85,0)</f>
        <v>0</v>
      </c>
      <c r="BJ85" s="19" t="s">
        <v>83</v>
      </c>
      <c r="BK85" s="187">
        <f aca="true" t="shared" si="9" ref="BK85:BK122">ROUND(I85*H85,2)</f>
        <v>0</v>
      </c>
      <c r="BL85" s="19" t="s">
        <v>272</v>
      </c>
      <c r="BM85" s="186" t="s">
        <v>2068</v>
      </c>
    </row>
    <row r="86" spans="1:65" s="2" customFormat="1" ht="16.5" customHeight="1">
      <c r="A86" s="36"/>
      <c r="B86" s="37"/>
      <c r="C86" s="175" t="s">
        <v>85</v>
      </c>
      <c r="D86" s="175" t="s">
        <v>149</v>
      </c>
      <c r="E86" s="176" t="s">
        <v>2069</v>
      </c>
      <c r="F86" s="177" t="s">
        <v>2070</v>
      </c>
      <c r="G86" s="178" t="s">
        <v>346</v>
      </c>
      <c r="H86" s="179">
        <v>33</v>
      </c>
      <c r="I86" s="180"/>
      <c r="J86" s="181">
        <f t="shared" si="0"/>
        <v>0</v>
      </c>
      <c r="K86" s="177" t="s">
        <v>305</v>
      </c>
      <c r="L86" s="41"/>
      <c r="M86" s="182" t="s">
        <v>21</v>
      </c>
      <c r="N86" s="183" t="s">
        <v>46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154</v>
      </c>
      <c r="AT86" s="186" t="s">
        <v>149</v>
      </c>
      <c r="AU86" s="186" t="s">
        <v>85</v>
      </c>
      <c r="AY86" s="19" t="s">
        <v>147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83</v>
      </c>
      <c r="BK86" s="187">
        <f t="shared" si="9"/>
        <v>0</v>
      </c>
      <c r="BL86" s="19" t="s">
        <v>154</v>
      </c>
      <c r="BM86" s="186" t="s">
        <v>2071</v>
      </c>
    </row>
    <row r="87" spans="1:65" s="2" customFormat="1" ht="16.5" customHeight="1">
      <c r="A87" s="36"/>
      <c r="B87" s="37"/>
      <c r="C87" s="175" t="s">
        <v>170</v>
      </c>
      <c r="D87" s="175" t="s">
        <v>149</v>
      </c>
      <c r="E87" s="176" t="s">
        <v>2072</v>
      </c>
      <c r="F87" s="177" t="s">
        <v>2073</v>
      </c>
      <c r="G87" s="178" t="s">
        <v>346</v>
      </c>
      <c r="H87" s="179">
        <v>245</v>
      </c>
      <c r="I87" s="180"/>
      <c r="J87" s="181">
        <f t="shared" si="0"/>
        <v>0</v>
      </c>
      <c r="K87" s="177" t="s">
        <v>305</v>
      </c>
      <c r="L87" s="41"/>
      <c r="M87" s="182" t="s">
        <v>21</v>
      </c>
      <c r="N87" s="183" t="s">
        <v>46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154</v>
      </c>
      <c r="AT87" s="186" t="s">
        <v>149</v>
      </c>
      <c r="AU87" s="186" t="s">
        <v>85</v>
      </c>
      <c r="AY87" s="19" t="s">
        <v>147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83</v>
      </c>
      <c r="BK87" s="187">
        <f t="shared" si="9"/>
        <v>0</v>
      </c>
      <c r="BL87" s="19" t="s">
        <v>154</v>
      </c>
      <c r="BM87" s="186" t="s">
        <v>2074</v>
      </c>
    </row>
    <row r="88" spans="1:65" s="2" customFormat="1" ht="16.5" customHeight="1">
      <c r="A88" s="36"/>
      <c r="B88" s="37"/>
      <c r="C88" s="175" t="s">
        <v>154</v>
      </c>
      <c r="D88" s="175" t="s">
        <v>149</v>
      </c>
      <c r="E88" s="176" t="s">
        <v>2075</v>
      </c>
      <c r="F88" s="177" t="s">
        <v>2076</v>
      </c>
      <c r="G88" s="178" t="s">
        <v>346</v>
      </c>
      <c r="H88" s="179">
        <v>210</v>
      </c>
      <c r="I88" s="180"/>
      <c r="J88" s="181">
        <f t="shared" si="0"/>
        <v>0</v>
      </c>
      <c r="K88" s="177" t="s">
        <v>305</v>
      </c>
      <c r="L88" s="41"/>
      <c r="M88" s="182" t="s">
        <v>21</v>
      </c>
      <c r="N88" s="183" t="s">
        <v>46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154</v>
      </c>
      <c r="AT88" s="186" t="s">
        <v>149</v>
      </c>
      <c r="AU88" s="186" t="s">
        <v>85</v>
      </c>
      <c r="AY88" s="19" t="s">
        <v>147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83</v>
      </c>
      <c r="BK88" s="187">
        <f t="shared" si="9"/>
        <v>0</v>
      </c>
      <c r="BL88" s="19" t="s">
        <v>154</v>
      </c>
      <c r="BM88" s="186" t="s">
        <v>2077</v>
      </c>
    </row>
    <row r="89" spans="1:65" s="2" customFormat="1" ht="16.5" customHeight="1">
      <c r="A89" s="36"/>
      <c r="B89" s="37"/>
      <c r="C89" s="175" t="s">
        <v>188</v>
      </c>
      <c r="D89" s="175" t="s">
        <v>149</v>
      </c>
      <c r="E89" s="176" t="s">
        <v>2078</v>
      </c>
      <c r="F89" s="177" t="s">
        <v>2079</v>
      </c>
      <c r="G89" s="178" t="s">
        <v>2080</v>
      </c>
      <c r="H89" s="179">
        <v>55</v>
      </c>
      <c r="I89" s="180"/>
      <c r="J89" s="181">
        <f t="shared" si="0"/>
        <v>0</v>
      </c>
      <c r="K89" s="177" t="s">
        <v>305</v>
      </c>
      <c r="L89" s="41"/>
      <c r="M89" s="182" t="s">
        <v>21</v>
      </c>
      <c r="N89" s="183" t="s">
        <v>46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154</v>
      </c>
      <c r="AT89" s="186" t="s">
        <v>149</v>
      </c>
      <c r="AU89" s="186" t="s">
        <v>85</v>
      </c>
      <c r="AY89" s="19" t="s">
        <v>147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83</v>
      </c>
      <c r="BK89" s="187">
        <f t="shared" si="9"/>
        <v>0</v>
      </c>
      <c r="BL89" s="19" t="s">
        <v>154</v>
      </c>
      <c r="BM89" s="186" t="s">
        <v>2081</v>
      </c>
    </row>
    <row r="90" spans="1:65" s="2" customFormat="1" ht="16.5" customHeight="1">
      <c r="A90" s="36"/>
      <c r="B90" s="37"/>
      <c r="C90" s="175" t="s">
        <v>199</v>
      </c>
      <c r="D90" s="175" t="s">
        <v>149</v>
      </c>
      <c r="E90" s="176" t="s">
        <v>2082</v>
      </c>
      <c r="F90" s="177" t="s">
        <v>2083</v>
      </c>
      <c r="G90" s="178" t="s">
        <v>2080</v>
      </c>
      <c r="H90" s="179">
        <v>1</v>
      </c>
      <c r="I90" s="180"/>
      <c r="J90" s="181">
        <f t="shared" si="0"/>
        <v>0</v>
      </c>
      <c r="K90" s="177" t="s">
        <v>305</v>
      </c>
      <c r="L90" s="41"/>
      <c r="M90" s="182" t="s">
        <v>21</v>
      </c>
      <c r="N90" s="183" t="s">
        <v>46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154</v>
      </c>
      <c r="AT90" s="186" t="s">
        <v>149</v>
      </c>
      <c r="AU90" s="186" t="s">
        <v>85</v>
      </c>
      <c r="AY90" s="19" t="s">
        <v>147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83</v>
      </c>
      <c r="BK90" s="187">
        <f t="shared" si="9"/>
        <v>0</v>
      </c>
      <c r="BL90" s="19" t="s">
        <v>154</v>
      </c>
      <c r="BM90" s="186" t="s">
        <v>2084</v>
      </c>
    </row>
    <row r="91" spans="1:65" s="2" customFormat="1" ht="16.5" customHeight="1">
      <c r="A91" s="36"/>
      <c r="B91" s="37"/>
      <c r="C91" s="175" t="s">
        <v>208</v>
      </c>
      <c r="D91" s="175" t="s">
        <v>149</v>
      </c>
      <c r="E91" s="176" t="s">
        <v>2085</v>
      </c>
      <c r="F91" s="177" t="s">
        <v>2086</v>
      </c>
      <c r="G91" s="178" t="s">
        <v>2080</v>
      </c>
      <c r="H91" s="179">
        <v>31</v>
      </c>
      <c r="I91" s="180"/>
      <c r="J91" s="181">
        <f t="shared" si="0"/>
        <v>0</v>
      </c>
      <c r="K91" s="177" t="s">
        <v>305</v>
      </c>
      <c r="L91" s="41"/>
      <c r="M91" s="182" t="s">
        <v>21</v>
      </c>
      <c r="N91" s="183" t="s">
        <v>46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154</v>
      </c>
      <c r="AT91" s="186" t="s">
        <v>149</v>
      </c>
      <c r="AU91" s="186" t="s">
        <v>85</v>
      </c>
      <c r="AY91" s="19" t="s">
        <v>147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83</v>
      </c>
      <c r="BK91" s="187">
        <f t="shared" si="9"/>
        <v>0</v>
      </c>
      <c r="BL91" s="19" t="s">
        <v>154</v>
      </c>
      <c r="BM91" s="186" t="s">
        <v>2087</v>
      </c>
    </row>
    <row r="92" spans="1:65" s="2" customFormat="1" ht="16.5" customHeight="1">
      <c r="A92" s="36"/>
      <c r="B92" s="37"/>
      <c r="C92" s="175" t="s">
        <v>218</v>
      </c>
      <c r="D92" s="175" t="s">
        <v>149</v>
      </c>
      <c r="E92" s="176" t="s">
        <v>2088</v>
      </c>
      <c r="F92" s="177" t="s">
        <v>2089</v>
      </c>
      <c r="G92" s="178" t="s">
        <v>346</v>
      </c>
      <c r="H92" s="179">
        <v>10</v>
      </c>
      <c r="I92" s="180"/>
      <c r="J92" s="181">
        <f t="shared" si="0"/>
        <v>0</v>
      </c>
      <c r="K92" s="177" t="s">
        <v>305</v>
      </c>
      <c r="L92" s="41"/>
      <c r="M92" s="182" t="s">
        <v>21</v>
      </c>
      <c r="N92" s="183" t="s">
        <v>46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154</v>
      </c>
      <c r="AT92" s="186" t="s">
        <v>149</v>
      </c>
      <c r="AU92" s="186" t="s">
        <v>85</v>
      </c>
      <c r="AY92" s="19" t="s">
        <v>147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83</v>
      </c>
      <c r="BK92" s="187">
        <f t="shared" si="9"/>
        <v>0</v>
      </c>
      <c r="BL92" s="19" t="s">
        <v>154</v>
      </c>
      <c r="BM92" s="186" t="s">
        <v>2090</v>
      </c>
    </row>
    <row r="93" spans="1:65" s="2" customFormat="1" ht="16.5" customHeight="1">
      <c r="A93" s="36"/>
      <c r="B93" s="37"/>
      <c r="C93" s="175" t="s">
        <v>225</v>
      </c>
      <c r="D93" s="175" t="s">
        <v>149</v>
      </c>
      <c r="E93" s="176" t="s">
        <v>2091</v>
      </c>
      <c r="F93" s="177" t="s">
        <v>2092</v>
      </c>
      <c r="G93" s="178" t="s">
        <v>2080</v>
      </c>
      <c r="H93" s="179">
        <v>1</v>
      </c>
      <c r="I93" s="180"/>
      <c r="J93" s="181">
        <f t="shared" si="0"/>
        <v>0</v>
      </c>
      <c r="K93" s="177" t="s">
        <v>305</v>
      </c>
      <c r="L93" s="41"/>
      <c r="M93" s="182" t="s">
        <v>21</v>
      </c>
      <c r="N93" s="183" t="s">
        <v>46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154</v>
      </c>
      <c r="AT93" s="186" t="s">
        <v>149</v>
      </c>
      <c r="AU93" s="186" t="s">
        <v>85</v>
      </c>
      <c r="AY93" s="19" t="s">
        <v>147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83</v>
      </c>
      <c r="BK93" s="187">
        <f t="shared" si="9"/>
        <v>0</v>
      </c>
      <c r="BL93" s="19" t="s">
        <v>154</v>
      </c>
      <c r="BM93" s="186" t="s">
        <v>2093</v>
      </c>
    </row>
    <row r="94" spans="1:65" s="2" customFormat="1" ht="16.5" customHeight="1">
      <c r="A94" s="36"/>
      <c r="B94" s="37"/>
      <c r="C94" s="175" t="s">
        <v>231</v>
      </c>
      <c r="D94" s="175" t="s">
        <v>149</v>
      </c>
      <c r="E94" s="176" t="s">
        <v>2094</v>
      </c>
      <c r="F94" s="177" t="s">
        <v>2095</v>
      </c>
      <c r="G94" s="178" t="s">
        <v>2096</v>
      </c>
      <c r="H94" s="179">
        <v>1</v>
      </c>
      <c r="I94" s="180"/>
      <c r="J94" s="181">
        <f t="shared" si="0"/>
        <v>0</v>
      </c>
      <c r="K94" s="177" t="s">
        <v>305</v>
      </c>
      <c r="L94" s="41"/>
      <c r="M94" s="182" t="s">
        <v>21</v>
      </c>
      <c r="N94" s="183" t="s">
        <v>46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154</v>
      </c>
      <c r="AT94" s="186" t="s">
        <v>149</v>
      </c>
      <c r="AU94" s="186" t="s">
        <v>85</v>
      </c>
      <c r="AY94" s="19" t="s">
        <v>147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83</v>
      </c>
      <c r="BK94" s="187">
        <f t="shared" si="9"/>
        <v>0</v>
      </c>
      <c r="BL94" s="19" t="s">
        <v>154</v>
      </c>
      <c r="BM94" s="186" t="s">
        <v>2097</v>
      </c>
    </row>
    <row r="95" spans="1:65" s="2" customFormat="1" ht="16.5" customHeight="1">
      <c r="A95" s="36"/>
      <c r="B95" s="37"/>
      <c r="C95" s="175" t="s">
        <v>236</v>
      </c>
      <c r="D95" s="175" t="s">
        <v>149</v>
      </c>
      <c r="E95" s="176" t="s">
        <v>2098</v>
      </c>
      <c r="F95" s="177" t="s">
        <v>2099</v>
      </c>
      <c r="G95" s="178" t="s">
        <v>2096</v>
      </c>
      <c r="H95" s="179">
        <v>9</v>
      </c>
      <c r="I95" s="180"/>
      <c r="J95" s="181">
        <f t="shared" si="0"/>
        <v>0</v>
      </c>
      <c r="K95" s="177" t="s">
        <v>305</v>
      </c>
      <c r="L95" s="41"/>
      <c r="M95" s="182" t="s">
        <v>21</v>
      </c>
      <c r="N95" s="183" t="s">
        <v>46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154</v>
      </c>
      <c r="AT95" s="186" t="s">
        <v>149</v>
      </c>
      <c r="AU95" s="186" t="s">
        <v>85</v>
      </c>
      <c r="AY95" s="19" t="s">
        <v>147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83</v>
      </c>
      <c r="BK95" s="187">
        <f t="shared" si="9"/>
        <v>0</v>
      </c>
      <c r="BL95" s="19" t="s">
        <v>154</v>
      </c>
      <c r="BM95" s="186" t="s">
        <v>2100</v>
      </c>
    </row>
    <row r="96" spans="1:65" s="2" customFormat="1" ht="16.5" customHeight="1">
      <c r="A96" s="36"/>
      <c r="B96" s="37"/>
      <c r="C96" s="175" t="s">
        <v>244</v>
      </c>
      <c r="D96" s="175" t="s">
        <v>149</v>
      </c>
      <c r="E96" s="176" t="s">
        <v>2101</v>
      </c>
      <c r="F96" s="177" t="s">
        <v>2102</v>
      </c>
      <c r="G96" s="178" t="s">
        <v>2080</v>
      </c>
      <c r="H96" s="179">
        <v>3</v>
      </c>
      <c r="I96" s="180"/>
      <c r="J96" s="181">
        <f t="shared" si="0"/>
        <v>0</v>
      </c>
      <c r="K96" s="177" t="s">
        <v>305</v>
      </c>
      <c r="L96" s="41"/>
      <c r="M96" s="182" t="s">
        <v>21</v>
      </c>
      <c r="N96" s="183" t="s">
        <v>46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154</v>
      </c>
      <c r="AT96" s="186" t="s">
        <v>149</v>
      </c>
      <c r="AU96" s="186" t="s">
        <v>85</v>
      </c>
      <c r="AY96" s="19" t="s">
        <v>147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83</v>
      </c>
      <c r="BK96" s="187">
        <f t="shared" si="9"/>
        <v>0</v>
      </c>
      <c r="BL96" s="19" t="s">
        <v>154</v>
      </c>
      <c r="BM96" s="186" t="s">
        <v>2103</v>
      </c>
    </row>
    <row r="97" spans="1:65" s="2" customFormat="1" ht="16.5" customHeight="1">
      <c r="A97" s="36"/>
      <c r="B97" s="37"/>
      <c r="C97" s="175" t="s">
        <v>253</v>
      </c>
      <c r="D97" s="175" t="s">
        <v>149</v>
      </c>
      <c r="E97" s="176" t="s">
        <v>2104</v>
      </c>
      <c r="F97" s="177" t="s">
        <v>2105</v>
      </c>
      <c r="G97" s="178" t="s">
        <v>2080</v>
      </c>
      <c r="H97" s="179">
        <v>3</v>
      </c>
      <c r="I97" s="180"/>
      <c r="J97" s="181">
        <f t="shared" si="0"/>
        <v>0</v>
      </c>
      <c r="K97" s="177" t="s">
        <v>305</v>
      </c>
      <c r="L97" s="41"/>
      <c r="M97" s="182" t="s">
        <v>21</v>
      </c>
      <c r="N97" s="183" t="s">
        <v>46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154</v>
      </c>
      <c r="AT97" s="186" t="s">
        <v>149</v>
      </c>
      <c r="AU97" s="186" t="s">
        <v>85</v>
      </c>
      <c r="AY97" s="19" t="s">
        <v>147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83</v>
      </c>
      <c r="BK97" s="187">
        <f t="shared" si="9"/>
        <v>0</v>
      </c>
      <c r="BL97" s="19" t="s">
        <v>154</v>
      </c>
      <c r="BM97" s="186" t="s">
        <v>2106</v>
      </c>
    </row>
    <row r="98" spans="1:65" s="2" customFormat="1" ht="16.5" customHeight="1">
      <c r="A98" s="36"/>
      <c r="B98" s="37"/>
      <c r="C98" s="175" t="s">
        <v>260</v>
      </c>
      <c r="D98" s="175" t="s">
        <v>149</v>
      </c>
      <c r="E98" s="176" t="s">
        <v>2107</v>
      </c>
      <c r="F98" s="177" t="s">
        <v>2108</v>
      </c>
      <c r="G98" s="178" t="s">
        <v>2080</v>
      </c>
      <c r="H98" s="179">
        <v>1</v>
      </c>
      <c r="I98" s="180"/>
      <c r="J98" s="181">
        <f t="shared" si="0"/>
        <v>0</v>
      </c>
      <c r="K98" s="177" t="s">
        <v>305</v>
      </c>
      <c r="L98" s="41"/>
      <c r="M98" s="182" t="s">
        <v>21</v>
      </c>
      <c r="N98" s="183" t="s">
        <v>46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154</v>
      </c>
      <c r="AT98" s="186" t="s">
        <v>149</v>
      </c>
      <c r="AU98" s="186" t="s">
        <v>85</v>
      </c>
      <c r="AY98" s="19" t="s">
        <v>147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83</v>
      </c>
      <c r="BK98" s="187">
        <f t="shared" si="9"/>
        <v>0</v>
      </c>
      <c r="BL98" s="19" t="s">
        <v>154</v>
      </c>
      <c r="BM98" s="186" t="s">
        <v>2109</v>
      </c>
    </row>
    <row r="99" spans="1:65" s="2" customFormat="1" ht="16.5" customHeight="1">
      <c r="A99" s="36"/>
      <c r="B99" s="37"/>
      <c r="C99" s="175" t="s">
        <v>8</v>
      </c>
      <c r="D99" s="175" t="s">
        <v>149</v>
      </c>
      <c r="E99" s="176" t="s">
        <v>2110</v>
      </c>
      <c r="F99" s="177" t="s">
        <v>2111</v>
      </c>
      <c r="G99" s="178" t="s">
        <v>2080</v>
      </c>
      <c r="H99" s="179">
        <v>3</v>
      </c>
      <c r="I99" s="180"/>
      <c r="J99" s="181">
        <f t="shared" si="0"/>
        <v>0</v>
      </c>
      <c r="K99" s="177" t="s">
        <v>305</v>
      </c>
      <c r="L99" s="41"/>
      <c r="M99" s="182" t="s">
        <v>21</v>
      </c>
      <c r="N99" s="183" t="s">
        <v>46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154</v>
      </c>
      <c r="AT99" s="186" t="s">
        <v>149</v>
      </c>
      <c r="AU99" s="186" t="s">
        <v>85</v>
      </c>
      <c r="AY99" s="19" t="s">
        <v>147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83</v>
      </c>
      <c r="BK99" s="187">
        <f t="shared" si="9"/>
        <v>0</v>
      </c>
      <c r="BL99" s="19" t="s">
        <v>154</v>
      </c>
      <c r="BM99" s="186" t="s">
        <v>2112</v>
      </c>
    </row>
    <row r="100" spans="1:65" s="2" customFormat="1" ht="16.5" customHeight="1">
      <c r="A100" s="36"/>
      <c r="B100" s="37"/>
      <c r="C100" s="175" t="s">
        <v>272</v>
      </c>
      <c r="D100" s="175" t="s">
        <v>149</v>
      </c>
      <c r="E100" s="176" t="s">
        <v>2113</v>
      </c>
      <c r="F100" s="177" t="s">
        <v>2114</v>
      </c>
      <c r="G100" s="178" t="s">
        <v>2115</v>
      </c>
      <c r="H100" s="179">
        <v>6</v>
      </c>
      <c r="I100" s="180"/>
      <c r="J100" s="181">
        <f t="shared" si="0"/>
        <v>0</v>
      </c>
      <c r="K100" s="177" t="s">
        <v>305</v>
      </c>
      <c r="L100" s="41"/>
      <c r="M100" s="182" t="s">
        <v>21</v>
      </c>
      <c r="N100" s="183" t="s">
        <v>46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154</v>
      </c>
      <c r="AT100" s="186" t="s">
        <v>149</v>
      </c>
      <c r="AU100" s="186" t="s">
        <v>85</v>
      </c>
      <c r="AY100" s="19" t="s">
        <v>147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83</v>
      </c>
      <c r="BK100" s="187">
        <f t="shared" si="9"/>
        <v>0</v>
      </c>
      <c r="BL100" s="19" t="s">
        <v>154</v>
      </c>
      <c r="BM100" s="186" t="s">
        <v>2116</v>
      </c>
    </row>
    <row r="101" spans="1:65" s="2" customFormat="1" ht="16.5" customHeight="1">
      <c r="A101" s="36"/>
      <c r="B101" s="37"/>
      <c r="C101" s="175" t="s">
        <v>280</v>
      </c>
      <c r="D101" s="175" t="s">
        <v>149</v>
      </c>
      <c r="E101" s="176" t="s">
        <v>2117</v>
      </c>
      <c r="F101" s="177" t="s">
        <v>2118</v>
      </c>
      <c r="G101" s="178" t="s">
        <v>2080</v>
      </c>
      <c r="H101" s="179">
        <v>10</v>
      </c>
      <c r="I101" s="180"/>
      <c r="J101" s="181">
        <f t="shared" si="0"/>
        <v>0</v>
      </c>
      <c r="K101" s="177" t="s">
        <v>305</v>
      </c>
      <c r="L101" s="41"/>
      <c r="M101" s="182" t="s">
        <v>21</v>
      </c>
      <c r="N101" s="183" t="s">
        <v>46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154</v>
      </c>
      <c r="AT101" s="186" t="s">
        <v>149</v>
      </c>
      <c r="AU101" s="186" t="s">
        <v>85</v>
      </c>
      <c r="AY101" s="19" t="s">
        <v>147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83</v>
      </c>
      <c r="BK101" s="187">
        <f t="shared" si="9"/>
        <v>0</v>
      </c>
      <c r="BL101" s="19" t="s">
        <v>154</v>
      </c>
      <c r="BM101" s="186" t="s">
        <v>2119</v>
      </c>
    </row>
    <row r="102" spans="1:65" s="2" customFormat="1" ht="21.75" customHeight="1">
      <c r="A102" s="36"/>
      <c r="B102" s="37"/>
      <c r="C102" s="175" t="s">
        <v>286</v>
      </c>
      <c r="D102" s="175" t="s">
        <v>149</v>
      </c>
      <c r="E102" s="176" t="s">
        <v>2120</v>
      </c>
      <c r="F102" s="177" t="s">
        <v>2121</v>
      </c>
      <c r="G102" s="178" t="s">
        <v>2080</v>
      </c>
      <c r="H102" s="179">
        <v>27</v>
      </c>
      <c r="I102" s="180"/>
      <c r="J102" s="181">
        <f t="shared" si="0"/>
        <v>0</v>
      </c>
      <c r="K102" s="177" t="s">
        <v>305</v>
      </c>
      <c r="L102" s="41"/>
      <c r="M102" s="182" t="s">
        <v>21</v>
      </c>
      <c r="N102" s="183" t="s">
        <v>46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154</v>
      </c>
      <c r="AT102" s="186" t="s">
        <v>149</v>
      </c>
      <c r="AU102" s="186" t="s">
        <v>85</v>
      </c>
      <c r="AY102" s="19" t="s">
        <v>147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83</v>
      </c>
      <c r="BK102" s="187">
        <f t="shared" si="9"/>
        <v>0</v>
      </c>
      <c r="BL102" s="19" t="s">
        <v>154</v>
      </c>
      <c r="BM102" s="186" t="s">
        <v>2122</v>
      </c>
    </row>
    <row r="103" spans="1:65" s="2" customFormat="1" ht="21.75" customHeight="1">
      <c r="A103" s="36"/>
      <c r="B103" s="37"/>
      <c r="C103" s="175" t="s">
        <v>294</v>
      </c>
      <c r="D103" s="175" t="s">
        <v>149</v>
      </c>
      <c r="E103" s="176" t="s">
        <v>2123</v>
      </c>
      <c r="F103" s="177" t="s">
        <v>2124</v>
      </c>
      <c r="G103" s="178" t="s">
        <v>2080</v>
      </c>
      <c r="H103" s="179">
        <v>180</v>
      </c>
      <c r="I103" s="180"/>
      <c r="J103" s="181">
        <f t="shared" si="0"/>
        <v>0</v>
      </c>
      <c r="K103" s="177" t="s">
        <v>305</v>
      </c>
      <c r="L103" s="41"/>
      <c r="M103" s="182" t="s">
        <v>21</v>
      </c>
      <c r="N103" s="183" t="s">
        <v>46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154</v>
      </c>
      <c r="AT103" s="186" t="s">
        <v>149</v>
      </c>
      <c r="AU103" s="186" t="s">
        <v>85</v>
      </c>
      <c r="AY103" s="19" t="s">
        <v>147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83</v>
      </c>
      <c r="BK103" s="187">
        <f t="shared" si="9"/>
        <v>0</v>
      </c>
      <c r="BL103" s="19" t="s">
        <v>154</v>
      </c>
      <c r="BM103" s="186" t="s">
        <v>2125</v>
      </c>
    </row>
    <row r="104" spans="1:65" s="2" customFormat="1" ht="24.2" customHeight="1">
      <c r="A104" s="36"/>
      <c r="B104" s="37"/>
      <c r="C104" s="175" t="s">
        <v>301</v>
      </c>
      <c r="D104" s="175" t="s">
        <v>149</v>
      </c>
      <c r="E104" s="176" t="s">
        <v>2126</v>
      </c>
      <c r="F104" s="177" t="s">
        <v>2127</v>
      </c>
      <c r="G104" s="178" t="s">
        <v>2080</v>
      </c>
      <c r="H104" s="179">
        <v>1</v>
      </c>
      <c r="I104" s="180"/>
      <c r="J104" s="181">
        <f t="shared" si="0"/>
        <v>0</v>
      </c>
      <c r="K104" s="177" t="s">
        <v>305</v>
      </c>
      <c r="L104" s="41"/>
      <c r="M104" s="182" t="s">
        <v>21</v>
      </c>
      <c r="N104" s="183" t="s">
        <v>46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154</v>
      </c>
      <c r="AT104" s="186" t="s">
        <v>149</v>
      </c>
      <c r="AU104" s="186" t="s">
        <v>85</v>
      </c>
      <c r="AY104" s="19" t="s">
        <v>147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83</v>
      </c>
      <c r="BK104" s="187">
        <f t="shared" si="9"/>
        <v>0</v>
      </c>
      <c r="BL104" s="19" t="s">
        <v>154</v>
      </c>
      <c r="BM104" s="186" t="s">
        <v>2128</v>
      </c>
    </row>
    <row r="105" spans="1:65" s="2" customFormat="1" ht="16.5" customHeight="1">
      <c r="A105" s="36"/>
      <c r="B105" s="37"/>
      <c r="C105" s="175" t="s">
        <v>7</v>
      </c>
      <c r="D105" s="175" t="s">
        <v>149</v>
      </c>
      <c r="E105" s="176" t="s">
        <v>2129</v>
      </c>
      <c r="F105" s="177" t="s">
        <v>2130</v>
      </c>
      <c r="G105" s="178" t="s">
        <v>513</v>
      </c>
      <c r="H105" s="179">
        <v>1</v>
      </c>
      <c r="I105" s="180"/>
      <c r="J105" s="181">
        <f t="shared" si="0"/>
        <v>0</v>
      </c>
      <c r="K105" s="177" t="s">
        <v>305</v>
      </c>
      <c r="L105" s="41"/>
      <c r="M105" s="182" t="s">
        <v>21</v>
      </c>
      <c r="N105" s="183" t="s">
        <v>46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154</v>
      </c>
      <c r="AT105" s="186" t="s">
        <v>149</v>
      </c>
      <c r="AU105" s="186" t="s">
        <v>85</v>
      </c>
      <c r="AY105" s="19" t="s">
        <v>147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83</v>
      </c>
      <c r="BK105" s="187">
        <f t="shared" si="9"/>
        <v>0</v>
      </c>
      <c r="BL105" s="19" t="s">
        <v>154</v>
      </c>
      <c r="BM105" s="186" t="s">
        <v>2131</v>
      </c>
    </row>
    <row r="106" spans="1:65" s="2" customFormat="1" ht="16.5" customHeight="1">
      <c r="A106" s="36"/>
      <c r="B106" s="37"/>
      <c r="C106" s="175" t="s">
        <v>321</v>
      </c>
      <c r="D106" s="175" t="s">
        <v>149</v>
      </c>
      <c r="E106" s="176" t="s">
        <v>2132</v>
      </c>
      <c r="F106" s="177" t="s">
        <v>2133</v>
      </c>
      <c r="G106" s="178" t="s">
        <v>513</v>
      </c>
      <c r="H106" s="179">
        <v>1</v>
      </c>
      <c r="I106" s="180"/>
      <c r="J106" s="181">
        <f t="shared" si="0"/>
        <v>0</v>
      </c>
      <c r="K106" s="177" t="s">
        <v>305</v>
      </c>
      <c r="L106" s="41"/>
      <c r="M106" s="182" t="s">
        <v>21</v>
      </c>
      <c r="N106" s="183" t="s">
        <v>46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154</v>
      </c>
      <c r="AT106" s="186" t="s">
        <v>149</v>
      </c>
      <c r="AU106" s="186" t="s">
        <v>85</v>
      </c>
      <c r="AY106" s="19" t="s">
        <v>147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83</v>
      </c>
      <c r="BK106" s="187">
        <f t="shared" si="9"/>
        <v>0</v>
      </c>
      <c r="BL106" s="19" t="s">
        <v>154</v>
      </c>
      <c r="BM106" s="186" t="s">
        <v>2134</v>
      </c>
    </row>
    <row r="107" spans="1:65" s="2" customFormat="1" ht="16.5" customHeight="1">
      <c r="A107" s="36"/>
      <c r="B107" s="37"/>
      <c r="C107" s="175" t="s">
        <v>329</v>
      </c>
      <c r="D107" s="175" t="s">
        <v>149</v>
      </c>
      <c r="E107" s="176" t="s">
        <v>2135</v>
      </c>
      <c r="F107" s="177" t="s">
        <v>2136</v>
      </c>
      <c r="G107" s="178" t="s">
        <v>513</v>
      </c>
      <c r="H107" s="179">
        <v>1</v>
      </c>
      <c r="I107" s="180"/>
      <c r="J107" s="181">
        <f t="shared" si="0"/>
        <v>0</v>
      </c>
      <c r="K107" s="177" t="s">
        <v>305</v>
      </c>
      <c r="L107" s="41"/>
      <c r="M107" s="182" t="s">
        <v>21</v>
      </c>
      <c r="N107" s="183" t="s">
        <v>46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154</v>
      </c>
      <c r="AT107" s="186" t="s">
        <v>149</v>
      </c>
      <c r="AU107" s="186" t="s">
        <v>85</v>
      </c>
      <c r="AY107" s="19" t="s">
        <v>147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83</v>
      </c>
      <c r="BK107" s="187">
        <f t="shared" si="9"/>
        <v>0</v>
      </c>
      <c r="BL107" s="19" t="s">
        <v>154</v>
      </c>
      <c r="BM107" s="186" t="s">
        <v>2137</v>
      </c>
    </row>
    <row r="108" spans="1:65" s="2" customFormat="1" ht="16.5" customHeight="1">
      <c r="A108" s="36"/>
      <c r="B108" s="37"/>
      <c r="C108" s="175" t="s">
        <v>335</v>
      </c>
      <c r="D108" s="175" t="s">
        <v>149</v>
      </c>
      <c r="E108" s="176" t="s">
        <v>2138</v>
      </c>
      <c r="F108" s="177" t="s">
        <v>2139</v>
      </c>
      <c r="G108" s="178" t="s">
        <v>513</v>
      </c>
      <c r="H108" s="179">
        <v>1</v>
      </c>
      <c r="I108" s="180"/>
      <c r="J108" s="181">
        <f t="shared" si="0"/>
        <v>0</v>
      </c>
      <c r="K108" s="177" t="s">
        <v>305</v>
      </c>
      <c r="L108" s="41"/>
      <c r="M108" s="182" t="s">
        <v>21</v>
      </c>
      <c r="N108" s="183" t="s">
        <v>46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154</v>
      </c>
      <c r="AT108" s="186" t="s">
        <v>149</v>
      </c>
      <c r="AU108" s="186" t="s">
        <v>85</v>
      </c>
      <c r="AY108" s="19" t="s">
        <v>147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83</v>
      </c>
      <c r="BK108" s="187">
        <f t="shared" si="9"/>
        <v>0</v>
      </c>
      <c r="BL108" s="19" t="s">
        <v>154</v>
      </c>
      <c r="BM108" s="186" t="s">
        <v>2140</v>
      </c>
    </row>
    <row r="109" spans="1:65" s="2" customFormat="1" ht="16.5" customHeight="1">
      <c r="A109" s="36"/>
      <c r="B109" s="37"/>
      <c r="C109" s="175" t="s">
        <v>343</v>
      </c>
      <c r="D109" s="175" t="s">
        <v>149</v>
      </c>
      <c r="E109" s="176" t="s">
        <v>2141</v>
      </c>
      <c r="F109" s="177" t="s">
        <v>2142</v>
      </c>
      <c r="G109" s="178" t="s">
        <v>513</v>
      </c>
      <c r="H109" s="179">
        <v>1</v>
      </c>
      <c r="I109" s="180"/>
      <c r="J109" s="181">
        <f t="shared" si="0"/>
        <v>0</v>
      </c>
      <c r="K109" s="177" t="s">
        <v>305</v>
      </c>
      <c r="L109" s="41"/>
      <c r="M109" s="182" t="s">
        <v>21</v>
      </c>
      <c r="N109" s="183" t="s">
        <v>46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154</v>
      </c>
      <c r="AT109" s="186" t="s">
        <v>149</v>
      </c>
      <c r="AU109" s="186" t="s">
        <v>85</v>
      </c>
      <c r="AY109" s="19" t="s">
        <v>147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83</v>
      </c>
      <c r="BK109" s="187">
        <f t="shared" si="9"/>
        <v>0</v>
      </c>
      <c r="BL109" s="19" t="s">
        <v>154</v>
      </c>
      <c r="BM109" s="186" t="s">
        <v>2143</v>
      </c>
    </row>
    <row r="110" spans="1:65" s="2" customFormat="1" ht="16.5" customHeight="1">
      <c r="A110" s="36"/>
      <c r="B110" s="37"/>
      <c r="C110" s="175" t="s">
        <v>351</v>
      </c>
      <c r="D110" s="175" t="s">
        <v>149</v>
      </c>
      <c r="E110" s="176" t="s">
        <v>2144</v>
      </c>
      <c r="F110" s="177" t="s">
        <v>2145</v>
      </c>
      <c r="G110" s="178" t="s">
        <v>513</v>
      </c>
      <c r="H110" s="179">
        <v>1</v>
      </c>
      <c r="I110" s="180"/>
      <c r="J110" s="181">
        <f t="shared" si="0"/>
        <v>0</v>
      </c>
      <c r="K110" s="177" t="s">
        <v>305</v>
      </c>
      <c r="L110" s="41"/>
      <c r="M110" s="182" t="s">
        <v>21</v>
      </c>
      <c r="N110" s="183" t="s">
        <v>46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154</v>
      </c>
      <c r="AT110" s="186" t="s">
        <v>149</v>
      </c>
      <c r="AU110" s="186" t="s">
        <v>85</v>
      </c>
      <c r="AY110" s="19" t="s">
        <v>147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83</v>
      </c>
      <c r="BK110" s="187">
        <f t="shared" si="9"/>
        <v>0</v>
      </c>
      <c r="BL110" s="19" t="s">
        <v>154</v>
      </c>
      <c r="BM110" s="186" t="s">
        <v>2146</v>
      </c>
    </row>
    <row r="111" spans="1:65" s="2" customFormat="1" ht="16.5" customHeight="1">
      <c r="A111" s="36"/>
      <c r="B111" s="37"/>
      <c r="C111" s="175" t="s">
        <v>357</v>
      </c>
      <c r="D111" s="175" t="s">
        <v>149</v>
      </c>
      <c r="E111" s="176" t="s">
        <v>2147</v>
      </c>
      <c r="F111" s="177" t="s">
        <v>2148</v>
      </c>
      <c r="G111" s="178" t="s">
        <v>513</v>
      </c>
      <c r="H111" s="179">
        <v>1</v>
      </c>
      <c r="I111" s="180"/>
      <c r="J111" s="181">
        <f t="shared" si="0"/>
        <v>0</v>
      </c>
      <c r="K111" s="177" t="s">
        <v>305</v>
      </c>
      <c r="L111" s="41"/>
      <c r="M111" s="182" t="s">
        <v>21</v>
      </c>
      <c r="N111" s="183" t="s">
        <v>46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154</v>
      </c>
      <c r="AT111" s="186" t="s">
        <v>149</v>
      </c>
      <c r="AU111" s="186" t="s">
        <v>85</v>
      </c>
      <c r="AY111" s="19" t="s">
        <v>147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83</v>
      </c>
      <c r="BK111" s="187">
        <f t="shared" si="9"/>
        <v>0</v>
      </c>
      <c r="BL111" s="19" t="s">
        <v>154</v>
      </c>
      <c r="BM111" s="186" t="s">
        <v>2149</v>
      </c>
    </row>
    <row r="112" spans="1:65" s="2" customFormat="1" ht="16.5" customHeight="1">
      <c r="A112" s="36"/>
      <c r="B112" s="37"/>
      <c r="C112" s="175" t="s">
        <v>363</v>
      </c>
      <c r="D112" s="175" t="s">
        <v>149</v>
      </c>
      <c r="E112" s="176" t="s">
        <v>2150</v>
      </c>
      <c r="F112" s="177" t="s">
        <v>2151</v>
      </c>
      <c r="G112" s="178" t="s">
        <v>513</v>
      </c>
      <c r="H112" s="179">
        <v>1</v>
      </c>
      <c r="I112" s="180"/>
      <c r="J112" s="181">
        <f t="shared" si="0"/>
        <v>0</v>
      </c>
      <c r="K112" s="177" t="s">
        <v>305</v>
      </c>
      <c r="L112" s="41"/>
      <c r="M112" s="182" t="s">
        <v>21</v>
      </c>
      <c r="N112" s="183" t="s">
        <v>46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154</v>
      </c>
      <c r="AT112" s="186" t="s">
        <v>149</v>
      </c>
      <c r="AU112" s="186" t="s">
        <v>85</v>
      </c>
      <c r="AY112" s="19" t="s">
        <v>147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83</v>
      </c>
      <c r="BK112" s="187">
        <f t="shared" si="9"/>
        <v>0</v>
      </c>
      <c r="BL112" s="19" t="s">
        <v>154</v>
      </c>
      <c r="BM112" s="186" t="s">
        <v>2152</v>
      </c>
    </row>
    <row r="113" spans="1:65" s="2" customFormat="1" ht="16.5" customHeight="1">
      <c r="A113" s="36"/>
      <c r="B113" s="37"/>
      <c r="C113" s="175" t="s">
        <v>368</v>
      </c>
      <c r="D113" s="175" t="s">
        <v>149</v>
      </c>
      <c r="E113" s="176" t="s">
        <v>2153</v>
      </c>
      <c r="F113" s="177" t="s">
        <v>2154</v>
      </c>
      <c r="G113" s="178" t="s">
        <v>513</v>
      </c>
      <c r="H113" s="179">
        <v>1</v>
      </c>
      <c r="I113" s="180"/>
      <c r="J113" s="181">
        <f t="shared" si="0"/>
        <v>0</v>
      </c>
      <c r="K113" s="177" t="s">
        <v>305</v>
      </c>
      <c r="L113" s="41"/>
      <c r="M113" s="182" t="s">
        <v>21</v>
      </c>
      <c r="N113" s="183" t="s">
        <v>46</v>
      </c>
      <c r="O113" s="66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154</v>
      </c>
      <c r="AT113" s="186" t="s">
        <v>149</v>
      </c>
      <c r="AU113" s="186" t="s">
        <v>85</v>
      </c>
      <c r="AY113" s="19" t="s">
        <v>147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9" t="s">
        <v>83</v>
      </c>
      <c r="BK113" s="187">
        <f t="shared" si="9"/>
        <v>0</v>
      </c>
      <c r="BL113" s="19" t="s">
        <v>154</v>
      </c>
      <c r="BM113" s="186" t="s">
        <v>2155</v>
      </c>
    </row>
    <row r="114" spans="1:65" s="2" customFormat="1" ht="16.5" customHeight="1">
      <c r="A114" s="36"/>
      <c r="B114" s="37"/>
      <c r="C114" s="175" t="s">
        <v>374</v>
      </c>
      <c r="D114" s="175" t="s">
        <v>149</v>
      </c>
      <c r="E114" s="176" t="s">
        <v>2156</v>
      </c>
      <c r="F114" s="177" t="s">
        <v>2139</v>
      </c>
      <c r="G114" s="178" t="s">
        <v>513</v>
      </c>
      <c r="H114" s="179">
        <v>1</v>
      </c>
      <c r="I114" s="180"/>
      <c r="J114" s="181">
        <f t="shared" si="0"/>
        <v>0</v>
      </c>
      <c r="K114" s="177" t="s">
        <v>305</v>
      </c>
      <c r="L114" s="41"/>
      <c r="M114" s="182" t="s">
        <v>21</v>
      </c>
      <c r="N114" s="183" t="s">
        <v>46</v>
      </c>
      <c r="O114" s="66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154</v>
      </c>
      <c r="AT114" s="186" t="s">
        <v>149</v>
      </c>
      <c r="AU114" s="186" t="s">
        <v>85</v>
      </c>
      <c r="AY114" s="19" t="s">
        <v>147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9" t="s">
        <v>83</v>
      </c>
      <c r="BK114" s="187">
        <f t="shared" si="9"/>
        <v>0</v>
      </c>
      <c r="BL114" s="19" t="s">
        <v>154</v>
      </c>
      <c r="BM114" s="186" t="s">
        <v>2157</v>
      </c>
    </row>
    <row r="115" spans="1:65" s="2" customFormat="1" ht="16.5" customHeight="1">
      <c r="A115" s="36"/>
      <c r="B115" s="37"/>
      <c r="C115" s="175" t="s">
        <v>379</v>
      </c>
      <c r="D115" s="175" t="s">
        <v>149</v>
      </c>
      <c r="E115" s="176" t="s">
        <v>2158</v>
      </c>
      <c r="F115" s="177" t="s">
        <v>2159</v>
      </c>
      <c r="G115" s="178" t="s">
        <v>513</v>
      </c>
      <c r="H115" s="179">
        <v>1</v>
      </c>
      <c r="I115" s="180"/>
      <c r="J115" s="181">
        <f t="shared" si="0"/>
        <v>0</v>
      </c>
      <c r="K115" s="177" t="s">
        <v>305</v>
      </c>
      <c r="L115" s="41"/>
      <c r="M115" s="182" t="s">
        <v>21</v>
      </c>
      <c r="N115" s="183" t="s">
        <v>46</v>
      </c>
      <c r="O115" s="66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154</v>
      </c>
      <c r="AT115" s="186" t="s">
        <v>149</v>
      </c>
      <c r="AU115" s="186" t="s">
        <v>85</v>
      </c>
      <c r="AY115" s="19" t="s">
        <v>147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9" t="s">
        <v>83</v>
      </c>
      <c r="BK115" s="187">
        <f t="shared" si="9"/>
        <v>0</v>
      </c>
      <c r="BL115" s="19" t="s">
        <v>154</v>
      </c>
      <c r="BM115" s="186" t="s">
        <v>2160</v>
      </c>
    </row>
    <row r="116" spans="1:65" s="2" customFormat="1" ht="16.5" customHeight="1">
      <c r="A116" s="36"/>
      <c r="B116" s="37"/>
      <c r="C116" s="175" t="s">
        <v>384</v>
      </c>
      <c r="D116" s="175" t="s">
        <v>149</v>
      </c>
      <c r="E116" s="176" t="s">
        <v>2161</v>
      </c>
      <c r="F116" s="177" t="s">
        <v>2162</v>
      </c>
      <c r="G116" s="178" t="s">
        <v>164</v>
      </c>
      <c r="H116" s="179">
        <v>0.7</v>
      </c>
      <c r="I116" s="180"/>
      <c r="J116" s="181">
        <f t="shared" si="0"/>
        <v>0</v>
      </c>
      <c r="K116" s="177" t="s">
        <v>305</v>
      </c>
      <c r="L116" s="41"/>
      <c r="M116" s="182" t="s">
        <v>21</v>
      </c>
      <c r="N116" s="183" t="s">
        <v>46</v>
      </c>
      <c r="O116" s="66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154</v>
      </c>
      <c r="AT116" s="186" t="s">
        <v>149</v>
      </c>
      <c r="AU116" s="186" t="s">
        <v>85</v>
      </c>
      <c r="AY116" s="19" t="s">
        <v>147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9" t="s">
        <v>83</v>
      </c>
      <c r="BK116" s="187">
        <f t="shared" si="9"/>
        <v>0</v>
      </c>
      <c r="BL116" s="19" t="s">
        <v>154</v>
      </c>
      <c r="BM116" s="186" t="s">
        <v>2163</v>
      </c>
    </row>
    <row r="117" spans="1:65" s="2" customFormat="1" ht="16.5" customHeight="1">
      <c r="A117" s="36"/>
      <c r="B117" s="37"/>
      <c r="C117" s="175" t="s">
        <v>390</v>
      </c>
      <c r="D117" s="175" t="s">
        <v>149</v>
      </c>
      <c r="E117" s="176" t="s">
        <v>2164</v>
      </c>
      <c r="F117" s="177" t="s">
        <v>2165</v>
      </c>
      <c r="G117" s="178" t="s">
        <v>513</v>
      </c>
      <c r="H117" s="179">
        <v>1</v>
      </c>
      <c r="I117" s="180"/>
      <c r="J117" s="181">
        <f t="shared" si="0"/>
        <v>0</v>
      </c>
      <c r="K117" s="177" t="s">
        <v>305</v>
      </c>
      <c r="L117" s="41"/>
      <c r="M117" s="182" t="s">
        <v>21</v>
      </c>
      <c r="N117" s="183" t="s">
        <v>46</v>
      </c>
      <c r="O117" s="66"/>
      <c r="P117" s="184">
        <f t="shared" si="1"/>
        <v>0</v>
      </c>
      <c r="Q117" s="184">
        <v>0</v>
      </c>
      <c r="R117" s="184">
        <f t="shared" si="2"/>
        <v>0</v>
      </c>
      <c r="S117" s="184">
        <v>0</v>
      </c>
      <c r="T117" s="185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154</v>
      </c>
      <c r="AT117" s="186" t="s">
        <v>149</v>
      </c>
      <c r="AU117" s="186" t="s">
        <v>85</v>
      </c>
      <c r="AY117" s="19" t="s">
        <v>147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19" t="s">
        <v>83</v>
      </c>
      <c r="BK117" s="187">
        <f t="shared" si="9"/>
        <v>0</v>
      </c>
      <c r="BL117" s="19" t="s">
        <v>154</v>
      </c>
      <c r="BM117" s="186" t="s">
        <v>2166</v>
      </c>
    </row>
    <row r="118" spans="1:65" s="2" customFormat="1" ht="16.5" customHeight="1">
      <c r="A118" s="36"/>
      <c r="B118" s="37"/>
      <c r="C118" s="175" t="s">
        <v>397</v>
      </c>
      <c r="D118" s="175" t="s">
        <v>149</v>
      </c>
      <c r="E118" s="176" t="s">
        <v>2167</v>
      </c>
      <c r="F118" s="177" t="s">
        <v>2168</v>
      </c>
      <c r="G118" s="178" t="s">
        <v>513</v>
      </c>
      <c r="H118" s="179">
        <v>1</v>
      </c>
      <c r="I118" s="180"/>
      <c r="J118" s="181">
        <f t="shared" si="0"/>
        <v>0</v>
      </c>
      <c r="K118" s="177" t="s">
        <v>305</v>
      </c>
      <c r="L118" s="41"/>
      <c r="M118" s="182" t="s">
        <v>21</v>
      </c>
      <c r="N118" s="183" t="s">
        <v>46</v>
      </c>
      <c r="O118" s="66"/>
      <c r="P118" s="184">
        <f t="shared" si="1"/>
        <v>0</v>
      </c>
      <c r="Q118" s="184">
        <v>0</v>
      </c>
      <c r="R118" s="184">
        <f t="shared" si="2"/>
        <v>0</v>
      </c>
      <c r="S118" s="184">
        <v>0</v>
      </c>
      <c r="T118" s="185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154</v>
      </c>
      <c r="AT118" s="186" t="s">
        <v>149</v>
      </c>
      <c r="AU118" s="186" t="s">
        <v>85</v>
      </c>
      <c r="AY118" s="19" t="s">
        <v>147</v>
      </c>
      <c r="BE118" s="187">
        <f t="shared" si="4"/>
        <v>0</v>
      </c>
      <c r="BF118" s="187">
        <f t="shared" si="5"/>
        <v>0</v>
      </c>
      <c r="BG118" s="187">
        <f t="shared" si="6"/>
        <v>0</v>
      </c>
      <c r="BH118" s="187">
        <f t="shared" si="7"/>
        <v>0</v>
      </c>
      <c r="BI118" s="187">
        <f t="shared" si="8"/>
        <v>0</v>
      </c>
      <c r="BJ118" s="19" t="s">
        <v>83</v>
      </c>
      <c r="BK118" s="187">
        <f t="shared" si="9"/>
        <v>0</v>
      </c>
      <c r="BL118" s="19" t="s">
        <v>154</v>
      </c>
      <c r="BM118" s="186" t="s">
        <v>2169</v>
      </c>
    </row>
    <row r="119" spans="1:65" s="2" customFormat="1" ht="16.5" customHeight="1">
      <c r="A119" s="36"/>
      <c r="B119" s="37"/>
      <c r="C119" s="175" t="s">
        <v>410</v>
      </c>
      <c r="D119" s="175" t="s">
        <v>149</v>
      </c>
      <c r="E119" s="176" t="s">
        <v>2170</v>
      </c>
      <c r="F119" s="177" t="s">
        <v>2171</v>
      </c>
      <c r="G119" s="178" t="s">
        <v>513</v>
      </c>
      <c r="H119" s="179">
        <v>1</v>
      </c>
      <c r="I119" s="180"/>
      <c r="J119" s="181">
        <f t="shared" si="0"/>
        <v>0</v>
      </c>
      <c r="K119" s="177" t="s">
        <v>305</v>
      </c>
      <c r="L119" s="41"/>
      <c r="M119" s="182" t="s">
        <v>21</v>
      </c>
      <c r="N119" s="183" t="s">
        <v>46</v>
      </c>
      <c r="O119" s="66"/>
      <c r="P119" s="184">
        <f t="shared" si="1"/>
        <v>0</v>
      </c>
      <c r="Q119" s="184">
        <v>0</v>
      </c>
      <c r="R119" s="184">
        <f t="shared" si="2"/>
        <v>0</v>
      </c>
      <c r="S119" s="184">
        <v>0</v>
      </c>
      <c r="T119" s="185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154</v>
      </c>
      <c r="AT119" s="186" t="s">
        <v>149</v>
      </c>
      <c r="AU119" s="186" t="s">
        <v>85</v>
      </c>
      <c r="AY119" s="19" t="s">
        <v>147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19" t="s">
        <v>83</v>
      </c>
      <c r="BK119" s="187">
        <f t="shared" si="9"/>
        <v>0</v>
      </c>
      <c r="BL119" s="19" t="s">
        <v>154</v>
      </c>
      <c r="BM119" s="186" t="s">
        <v>2172</v>
      </c>
    </row>
    <row r="120" spans="1:65" s="2" customFormat="1" ht="16.5" customHeight="1">
      <c r="A120" s="36"/>
      <c r="B120" s="37"/>
      <c r="C120" s="175" t="s">
        <v>420</v>
      </c>
      <c r="D120" s="175" t="s">
        <v>149</v>
      </c>
      <c r="E120" s="176" t="s">
        <v>2173</v>
      </c>
      <c r="F120" s="177" t="s">
        <v>2174</v>
      </c>
      <c r="G120" s="178" t="s">
        <v>513</v>
      </c>
      <c r="H120" s="179">
        <v>1</v>
      </c>
      <c r="I120" s="180"/>
      <c r="J120" s="181">
        <f t="shared" si="0"/>
        <v>0</v>
      </c>
      <c r="K120" s="177" t="s">
        <v>305</v>
      </c>
      <c r="L120" s="41"/>
      <c r="M120" s="182" t="s">
        <v>21</v>
      </c>
      <c r="N120" s="183" t="s">
        <v>46</v>
      </c>
      <c r="O120" s="66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154</v>
      </c>
      <c r="AT120" s="186" t="s">
        <v>149</v>
      </c>
      <c r="AU120" s="186" t="s">
        <v>85</v>
      </c>
      <c r="AY120" s="19" t="s">
        <v>147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9" t="s">
        <v>83</v>
      </c>
      <c r="BK120" s="187">
        <f t="shared" si="9"/>
        <v>0</v>
      </c>
      <c r="BL120" s="19" t="s">
        <v>154</v>
      </c>
      <c r="BM120" s="186" t="s">
        <v>2175</v>
      </c>
    </row>
    <row r="121" spans="1:65" s="2" customFormat="1" ht="16.5" customHeight="1">
      <c r="A121" s="36"/>
      <c r="B121" s="37"/>
      <c r="C121" s="175" t="s">
        <v>425</v>
      </c>
      <c r="D121" s="175" t="s">
        <v>149</v>
      </c>
      <c r="E121" s="176" t="s">
        <v>2176</v>
      </c>
      <c r="F121" s="177" t="s">
        <v>2177</v>
      </c>
      <c r="G121" s="178" t="s">
        <v>513</v>
      </c>
      <c r="H121" s="179">
        <v>1</v>
      </c>
      <c r="I121" s="180"/>
      <c r="J121" s="181">
        <f t="shared" si="0"/>
        <v>0</v>
      </c>
      <c r="K121" s="177" t="s">
        <v>305</v>
      </c>
      <c r="L121" s="41"/>
      <c r="M121" s="182" t="s">
        <v>21</v>
      </c>
      <c r="N121" s="183" t="s">
        <v>46</v>
      </c>
      <c r="O121" s="66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154</v>
      </c>
      <c r="AT121" s="186" t="s">
        <v>149</v>
      </c>
      <c r="AU121" s="186" t="s">
        <v>85</v>
      </c>
      <c r="AY121" s="19" t="s">
        <v>147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9" t="s">
        <v>83</v>
      </c>
      <c r="BK121" s="187">
        <f t="shared" si="9"/>
        <v>0</v>
      </c>
      <c r="BL121" s="19" t="s">
        <v>154</v>
      </c>
      <c r="BM121" s="186" t="s">
        <v>2178</v>
      </c>
    </row>
    <row r="122" spans="1:65" s="2" customFormat="1" ht="16.5" customHeight="1">
      <c r="A122" s="36"/>
      <c r="B122" s="37"/>
      <c r="C122" s="175" t="s">
        <v>432</v>
      </c>
      <c r="D122" s="175" t="s">
        <v>149</v>
      </c>
      <c r="E122" s="176" t="s">
        <v>2179</v>
      </c>
      <c r="F122" s="177" t="s">
        <v>2180</v>
      </c>
      <c r="G122" s="178" t="s">
        <v>513</v>
      </c>
      <c r="H122" s="179">
        <v>1</v>
      </c>
      <c r="I122" s="180"/>
      <c r="J122" s="181">
        <f t="shared" si="0"/>
        <v>0</v>
      </c>
      <c r="K122" s="177" t="s">
        <v>305</v>
      </c>
      <c r="L122" s="41"/>
      <c r="M122" s="182" t="s">
        <v>21</v>
      </c>
      <c r="N122" s="183" t="s">
        <v>46</v>
      </c>
      <c r="O122" s="66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154</v>
      </c>
      <c r="AT122" s="186" t="s">
        <v>149</v>
      </c>
      <c r="AU122" s="186" t="s">
        <v>85</v>
      </c>
      <c r="AY122" s="19" t="s">
        <v>147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9" t="s">
        <v>83</v>
      </c>
      <c r="BK122" s="187">
        <f t="shared" si="9"/>
        <v>0</v>
      </c>
      <c r="BL122" s="19" t="s">
        <v>154</v>
      </c>
      <c r="BM122" s="186" t="s">
        <v>2181</v>
      </c>
    </row>
    <row r="123" spans="2:63" s="12" customFormat="1" ht="22.9" customHeight="1">
      <c r="B123" s="159"/>
      <c r="C123" s="160"/>
      <c r="D123" s="161" t="s">
        <v>74</v>
      </c>
      <c r="E123" s="173" t="s">
        <v>2182</v>
      </c>
      <c r="F123" s="173" t="s">
        <v>2183</v>
      </c>
      <c r="G123" s="160"/>
      <c r="H123" s="160"/>
      <c r="I123" s="163"/>
      <c r="J123" s="174">
        <f>BK123</f>
        <v>0</v>
      </c>
      <c r="K123" s="160"/>
      <c r="L123" s="165"/>
      <c r="M123" s="166"/>
      <c r="N123" s="167"/>
      <c r="O123" s="167"/>
      <c r="P123" s="168">
        <f>P124</f>
        <v>0</v>
      </c>
      <c r="Q123" s="167"/>
      <c r="R123" s="168">
        <f>R124</f>
        <v>0</v>
      </c>
      <c r="S123" s="167"/>
      <c r="T123" s="169">
        <f>T124</f>
        <v>0</v>
      </c>
      <c r="AR123" s="170" t="s">
        <v>85</v>
      </c>
      <c r="AT123" s="171" t="s">
        <v>74</v>
      </c>
      <c r="AU123" s="171" t="s">
        <v>83</v>
      </c>
      <c r="AY123" s="170" t="s">
        <v>147</v>
      </c>
      <c r="BK123" s="172">
        <f>BK124</f>
        <v>0</v>
      </c>
    </row>
    <row r="124" spans="1:65" s="2" customFormat="1" ht="16.5" customHeight="1">
      <c r="A124" s="36"/>
      <c r="B124" s="37"/>
      <c r="C124" s="175" t="s">
        <v>440</v>
      </c>
      <c r="D124" s="175" t="s">
        <v>149</v>
      </c>
      <c r="E124" s="176" t="s">
        <v>2184</v>
      </c>
      <c r="F124" s="177" t="s">
        <v>2185</v>
      </c>
      <c r="G124" s="178" t="s">
        <v>513</v>
      </c>
      <c r="H124" s="179">
        <v>1</v>
      </c>
      <c r="I124" s="180"/>
      <c r="J124" s="181">
        <f>ROUND(I124*H124,2)</f>
        <v>0</v>
      </c>
      <c r="K124" s="177" t="s">
        <v>305</v>
      </c>
      <c r="L124" s="41"/>
      <c r="M124" s="255" t="s">
        <v>21</v>
      </c>
      <c r="N124" s="256" t="s">
        <v>46</v>
      </c>
      <c r="O124" s="253"/>
      <c r="P124" s="257">
        <f>O124*H124</f>
        <v>0</v>
      </c>
      <c r="Q124" s="257">
        <v>0</v>
      </c>
      <c r="R124" s="257">
        <f>Q124*H124</f>
        <v>0</v>
      </c>
      <c r="S124" s="257">
        <v>0</v>
      </c>
      <c r="T124" s="25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272</v>
      </c>
      <c r="AT124" s="186" t="s">
        <v>149</v>
      </c>
      <c r="AU124" s="186" t="s">
        <v>85</v>
      </c>
      <c r="AY124" s="19" t="s">
        <v>147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83</v>
      </c>
      <c r="BK124" s="187">
        <f>ROUND(I124*H124,2)</f>
        <v>0</v>
      </c>
      <c r="BL124" s="19" t="s">
        <v>272</v>
      </c>
      <c r="BM124" s="186" t="s">
        <v>2186</v>
      </c>
    </row>
    <row r="125" spans="1:31" s="2" customFormat="1" ht="6.95" customHeight="1">
      <c r="A125" s="36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1"/>
      <c r="M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</sheetData>
  <sheetProtection algorithmName="SHA-512" hashValue="NrRRQQ8DkhiQN571Qcu32Yys/5/Lb4nBtoUta/BgOStsMqfN+zloLst/7FALOx+9qDwyWW8rUS7PBELmlykTgQ==" saltValue="fcOgdu8SP/ao3EjmsFujCd4Y5DxVg5aCRF2fWFTun6BKEL7+38I47aSE0P+ADMRxygcCS6zbqrQT3+BLpkovow==" spinCount="100000" sheet="1" objects="1" scenarios="1" formatColumns="0" formatRows="0" autoFilter="0"/>
  <autoFilter ref="C81:K124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100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101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0" t="str">
        <f>'Rekapitulace stavby'!K6</f>
        <v>Rozšíření stávajících šaten ZŠ Jungmannova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07" t="s">
        <v>102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2187</v>
      </c>
      <c r="F9" s="383"/>
      <c r="G9" s="383"/>
      <c r="H9" s="38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31. 1. 2022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21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6" t="s">
        <v>40</v>
      </c>
      <c r="F27" s="386"/>
      <c r="G27" s="386"/>
      <c r="H27" s="38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ROUND((SUM(BE84:BE116)),2)</f>
        <v>0</v>
      </c>
      <c r="G33" s="36"/>
      <c r="H33" s="36"/>
      <c r="I33" s="120">
        <v>0.21</v>
      </c>
      <c r="J33" s="119">
        <f>ROUND(((SUM(BE84:BE116))*I33),2)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ROUND((SUM(BF84:BF116)),2)</f>
        <v>0</v>
      </c>
      <c r="G34" s="36"/>
      <c r="H34" s="36"/>
      <c r="I34" s="120">
        <v>0.15</v>
      </c>
      <c r="J34" s="119">
        <f>ROUND(((SUM(BF84:BF116))*I34),2)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ROUND((SUM(BG84:BG116)),2)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ROUND((SUM(BH84:BH116)),2)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ROUND((SUM(BI84:BI116)),2)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Rozšíření stávajících šaten ZŠ Jungmannova</v>
      </c>
      <c r="F48" s="388"/>
      <c r="G48" s="388"/>
      <c r="H48" s="38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0" t="str">
        <f>E9</f>
        <v>VRN - Vedlejší a ostatní rozpočtové náklady</v>
      </c>
      <c r="F50" s="389"/>
      <c r="G50" s="389"/>
      <c r="H50" s="38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Plzeňská 30/14 266 01, Beroun -Město</v>
      </c>
      <c r="G52" s="38"/>
      <c r="H52" s="38"/>
      <c r="I52" s="31" t="s">
        <v>24</v>
      </c>
      <c r="J52" s="61" t="str">
        <f>IF(J12="","",J12)</f>
        <v>31. 1. 2022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Beroun</v>
      </c>
      <c r="G54" s="38"/>
      <c r="H54" s="38"/>
      <c r="I54" s="31" t="s">
        <v>32</v>
      </c>
      <c r="J54" s="34" t="str">
        <f>E21</f>
        <v>Ing. Luboš Rajniš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105</v>
      </c>
      <c r="D57" s="133"/>
      <c r="E57" s="133"/>
      <c r="F57" s="133"/>
      <c r="G57" s="133"/>
      <c r="H57" s="133"/>
      <c r="I57" s="133"/>
      <c r="J57" s="134" t="s">
        <v>106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36"/>
      <c r="C60" s="137"/>
      <c r="D60" s="138" t="s">
        <v>2188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2189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2190</v>
      </c>
      <c r="E62" s="145"/>
      <c r="F62" s="145"/>
      <c r="G62" s="145"/>
      <c r="H62" s="145"/>
      <c r="I62" s="145"/>
      <c r="J62" s="146">
        <f>J95</f>
        <v>0</v>
      </c>
      <c r="K62" s="143"/>
      <c r="L62" s="147"/>
    </row>
    <row r="63" spans="2:12" s="10" customFormat="1" ht="19.9" customHeight="1">
      <c r="B63" s="142"/>
      <c r="C63" s="143"/>
      <c r="D63" s="144" t="s">
        <v>2191</v>
      </c>
      <c r="E63" s="145"/>
      <c r="F63" s="145"/>
      <c r="G63" s="145"/>
      <c r="H63" s="145"/>
      <c r="I63" s="145"/>
      <c r="J63" s="146">
        <f>J99</f>
        <v>0</v>
      </c>
      <c r="K63" s="143"/>
      <c r="L63" s="147"/>
    </row>
    <row r="64" spans="2:12" s="10" customFormat="1" ht="19.9" customHeight="1">
      <c r="B64" s="142"/>
      <c r="C64" s="143"/>
      <c r="D64" s="144" t="s">
        <v>2192</v>
      </c>
      <c r="E64" s="145"/>
      <c r="F64" s="145"/>
      <c r="G64" s="145"/>
      <c r="H64" s="145"/>
      <c r="I64" s="145"/>
      <c r="J64" s="146">
        <f>J109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132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7" t="str">
        <f>E7</f>
        <v>Rozšíření stávajících šaten ZŠ Jungmannova</v>
      </c>
      <c r="F74" s="388"/>
      <c r="G74" s="388"/>
      <c r="H74" s="38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102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40" t="str">
        <f>E9</f>
        <v>VRN - Vedlejší a ostatní rozpočtové náklady</v>
      </c>
      <c r="F76" s="389"/>
      <c r="G76" s="389"/>
      <c r="H76" s="389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Plzeňská 30/14 266 01, Beroun -Město</v>
      </c>
      <c r="G78" s="38"/>
      <c r="H78" s="38"/>
      <c r="I78" s="31" t="s">
        <v>24</v>
      </c>
      <c r="J78" s="61" t="str">
        <f>IF(J12="","",J12)</f>
        <v>31. 1. 2022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26</v>
      </c>
      <c r="D80" s="38"/>
      <c r="E80" s="38"/>
      <c r="F80" s="29" t="str">
        <f>E15</f>
        <v>Město Beroun</v>
      </c>
      <c r="G80" s="38"/>
      <c r="H80" s="38"/>
      <c r="I80" s="31" t="s">
        <v>32</v>
      </c>
      <c r="J80" s="34" t="str">
        <f>E21</f>
        <v>Ing. Luboš Rajniš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31" t="s">
        <v>37</v>
      </c>
      <c r="J81" s="34" t="str">
        <f>E24</f>
        <v xml:space="preserve"> 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133</v>
      </c>
      <c r="D83" s="151" t="s">
        <v>60</v>
      </c>
      <c r="E83" s="151" t="s">
        <v>56</v>
      </c>
      <c r="F83" s="151" t="s">
        <v>57</v>
      </c>
      <c r="G83" s="151" t="s">
        <v>134</v>
      </c>
      <c r="H83" s="151" t="s">
        <v>135</v>
      </c>
      <c r="I83" s="151" t="s">
        <v>136</v>
      </c>
      <c r="J83" s="151" t="s">
        <v>106</v>
      </c>
      <c r="K83" s="152" t="s">
        <v>137</v>
      </c>
      <c r="L83" s="153"/>
      <c r="M83" s="70" t="s">
        <v>21</v>
      </c>
      <c r="N83" s="71" t="s">
        <v>45</v>
      </c>
      <c r="O83" s="71" t="s">
        <v>138</v>
      </c>
      <c r="P83" s="71" t="s">
        <v>139</v>
      </c>
      <c r="Q83" s="71" t="s">
        <v>140</v>
      </c>
      <c r="R83" s="71" t="s">
        <v>141</v>
      </c>
      <c r="S83" s="71" t="s">
        <v>142</v>
      </c>
      <c r="T83" s="72" t="s">
        <v>143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144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74</v>
      </c>
      <c r="AU84" s="19" t="s">
        <v>107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74</v>
      </c>
      <c r="E85" s="162" t="s">
        <v>98</v>
      </c>
      <c r="F85" s="162" t="s">
        <v>2193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P86+P95+P99+P109</f>
        <v>0</v>
      </c>
      <c r="Q85" s="167"/>
      <c r="R85" s="168">
        <f>R86+R95+R99+R109</f>
        <v>0</v>
      </c>
      <c r="S85" s="167"/>
      <c r="T85" s="169">
        <f>T86+T95+T99+T109</f>
        <v>0</v>
      </c>
      <c r="AR85" s="170" t="s">
        <v>188</v>
      </c>
      <c r="AT85" s="171" t="s">
        <v>74</v>
      </c>
      <c r="AU85" s="171" t="s">
        <v>75</v>
      </c>
      <c r="AY85" s="170" t="s">
        <v>147</v>
      </c>
      <c r="BK85" s="172">
        <f>BK86+BK95+BK99+BK109</f>
        <v>0</v>
      </c>
    </row>
    <row r="86" spans="2:63" s="12" customFormat="1" ht="22.9" customHeight="1">
      <c r="B86" s="159"/>
      <c r="C86" s="160"/>
      <c r="D86" s="161" t="s">
        <v>74</v>
      </c>
      <c r="E86" s="173" t="s">
        <v>2194</v>
      </c>
      <c r="F86" s="173" t="s">
        <v>2195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SUM(P87:P94)</f>
        <v>0</v>
      </c>
      <c r="Q86" s="167"/>
      <c r="R86" s="168">
        <f>SUM(R87:R94)</f>
        <v>0</v>
      </c>
      <c r="S86" s="167"/>
      <c r="T86" s="169">
        <f>SUM(T87:T94)</f>
        <v>0</v>
      </c>
      <c r="AR86" s="170" t="s">
        <v>188</v>
      </c>
      <c r="AT86" s="171" t="s">
        <v>74</v>
      </c>
      <c r="AU86" s="171" t="s">
        <v>83</v>
      </c>
      <c r="AY86" s="170" t="s">
        <v>147</v>
      </c>
      <c r="BK86" s="172">
        <f>SUM(BK87:BK94)</f>
        <v>0</v>
      </c>
    </row>
    <row r="87" spans="1:65" s="2" customFormat="1" ht="16.5" customHeight="1">
      <c r="A87" s="36"/>
      <c r="B87" s="37"/>
      <c r="C87" s="175" t="s">
        <v>83</v>
      </c>
      <c r="D87" s="175" t="s">
        <v>149</v>
      </c>
      <c r="E87" s="176" t="s">
        <v>2196</v>
      </c>
      <c r="F87" s="177" t="s">
        <v>2197</v>
      </c>
      <c r="G87" s="178" t="s">
        <v>2198</v>
      </c>
      <c r="H87" s="179">
        <v>1</v>
      </c>
      <c r="I87" s="180"/>
      <c r="J87" s="181">
        <f>ROUND(I87*H87,2)</f>
        <v>0</v>
      </c>
      <c r="K87" s="177" t="s">
        <v>305</v>
      </c>
      <c r="L87" s="41"/>
      <c r="M87" s="182" t="s">
        <v>21</v>
      </c>
      <c r="N87" s="183" t="s">
        <v>46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2199</v>
      </c>
      <c r="AT87" s="186" t="s">
        <v>149</v>
      </c>
      <c r="AU87" s="186" t="s">
        <v>85</v>
      </c>
      <c r="AY87" s="19" t="s">
        <v>147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83</v>
      </c>
      <c r="BK87" s="187">
        <f>ROUND(I87*H87,2)</f>
        <v>0</v>
      </c>
      <c r="BL87" s="19" t="s">
        <v>2199</v>
      </c>
      <c r="BM87" s="186" t="s">
        <v>2200</v>
      </c>
    </row>
    <row r="88" spans="1:65" s="2" customFormat="1" ht="16.5" customHeight="1">
      <c r="A88" s="36"/>
      <c r="B88" s="37"/>
      <c r="C88" s="175" t="s">
        <v>85</v>
      </c>
      <c r="D88" s="175" t="s">
        <v>149</v>
      </c>
      <c r="E88" s="176" t="s">
        <v>2201</v>
      </c>
      <c r="F88" s="177" t="s">
        <v>2202</v>
      </c>
      <c r="G88" s="178" t="s">
        <v>2198</v>
      </c>
      <c r="H88" s="179">
        <v>1</v>
      </c>
      <c r="I88" s="180"/>
      <c r="J88" s="181">
        <f>ROUND(I88*H88,2)</f>
        <v>0</v>
      </c>
      <c r="K88" s="177" t="s">
        <v>153</v>
      </c>
      <c r="L88" s="41"/>
      <c r="M88" s="182" t="s">
        <v>21</v>
      </c>
      <c r="N88" s="183" t="s">
        <v>46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2199</v>
      </c>
      <c r="AT88" s="186" t="s">
        <v>149</v>
      </c>
      <c r="AU88" s="186" t="s">
        <v>85</v>
      </c>
      <c r="AY88" s="19" t="s">
        <v>147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83</v>
      </c>
      <c r="BK88" s="187">
        <f>ROUND(I88*H88,2)</f>
        <v>0</v>
      </c>
      <c r="BL88" s="19" t="s">
        <v>2199</v>
      </c>
      <c r="BM88" s="186" t="s">
        <v>2203</v>
      </c>
    </row>
    <row r="89" spans="1:47" s="2" customFormat="1" ht="11.25">
      <c r="A89" s="36"/>
      <c r="B89" s="37"/>
      <c r="C89" s="38"/>
      <c r="D89" s="188" t="s">
        <v>156</v>
      </c>
      <c r="E89" s="38"/>
      <c r="F89" s="189" t="s">
        <v>2204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156</v>
      </c>
      <c r="AU89" s="19" t="s">
        <v>85</v>
      </c>
    </row>
    <row r="90" spans="1:65" s="2" customFormat="1" ht="16.5" customHeight="1">
      <c r="A90" s="36"/>
      <c r="B90" s="37"/>
      <c r="C90" s="175" t="s">
        <v>170</v>
      </c>
      <c r="D90" s="175" t="s">
        <v>149</v>
      </c>
      <c r="E90" s="176" t="s">
        <v>2205</v>
      </c>
      <c r="F90" s="177" t="s">
        <v>2206</v>
      </c>
      <c r="G90" s="178" t="s">
        <v>2198</v>
      </c>
      <c r="H90" s="179">
        <v>1</v>
      </c>
      <c r="I90" s="180"/>
      <c r="J90" s="181">
        <f>ROUND(I90*H90,2)</f>
        <v>0</v>
      </c>
      <c r="K90" s="177" t="s">
        <v>153</v>
      </c>
      <c r="L90" s="41"/>
      <c r="M90" s="182" t="s">
        <v>21</v>
      </c>
      <c r="N90" s="183" t="s">
        <v>46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2199</v>
      </c>
      <c r="AT90" s="186" t="s">
        <v>149</v>
      </c>
      <c r="AU90" s="186" t="s">
        <v>85</v>
      </c>
      <c r="AY90" s="19" t="s">
        <v>147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83</v>
      </c>
      <c r="BK90" s="187">
        <f>ROUND(I90*H90,2)</f>
        <v>0</v>
      </c>
      <c r="BL90" s="19" t="s">
        <v>2199</v>
      </c>
      <c r="BM90" s="186" t="s">
        <v>2207</v>
      </c>
    </row>
    <row r="91" spans="1:47" s="2" customFormat="1" ht="11.25">
      <c r="A91" s="36"/>
      <c r="B91" s="37"/>
      <c r="C91" s="38"/>
      <c r="D91" s="188" t="s">
        <v>156</v>
      </c>
      <c r="E91" s="38"/>
      <c r="F91" s="189" t="s">
        <v>2208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156</v>
      </c>
      <c r="AU91" s="19" t="s">
        <v>85</v>
      </c>
    </row>
    <row r="92" spans="1:47" s="2" customFormat="1" ht="19.5">
      <c r="A92" s="36"/>
      <c r="B92" s="37"/>
      <c r="C92" s="38"/>
      <c r="D92" s="195" t="s">
        <v>314</v>
      </c>
      <c r="E92" s="38"/>
      <c r="F92" s="247" t="s">
        <v>2209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314</v>
      </c>
      <c r="AU92" s="19" t="s">
        <v>85</v>
      </c>
    </row>
    <row r="93" spans="1:65" s="2" customFormat="1" ht="16.5" customHeight="1">
      <c r="A93" s="36"/>
      <c r="B93" s="37"/>
      <c r="C93" s="175" t="s">
        <v>154</v>
      </c>
      <c r="D93" s="175" t="s">
        <v>149</v>
      </c>
      <c r="E93" s="176" t="s">
        <v>2210</v>
      </c>
      <c r="F93" s="177" t="s">
        <v>2211</v>
      </c>
      <c r="G93" s="178" t="s">
        <v>2198</v>
      </c>
      <c r="H93" s="179">
        <v>1</v>
      </c>
      <c r="I93" s="180"/>
      <c r="J93" s="181">
        <f>ROUND(I93*H93,2)</f>
        <v>0</v>
      </c>
      <c r="K93" s="177" t="s">
        <v>305</v>
      </c>
      <c r="L93" s="41"/>
      <c r="M93" s="182" t="s">
        <v>21</v>
      </c>
      <c r="N93" s="183" t="s">
        <v>46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2199</v>
      </c>
      <c r="AT93" s="186" t="s">
        <v>149</v>
      </c>
      <c r="AU93" s="186" t="s">
        <v>85</v>
      </c>
      <c r="AY93" s="19" t="s">
        <v>147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83</v>
      </c>
      <c r="BK93" s="187">
        <f>ROUND(I93*H93,2)</f>
        <v>0</v>
      </c>
      <c r="BL93" s="19" t="s">
        <v>2199</v>
      </c>
      <c r="BM93" s="186" t="s">
        <v>2212</v>
      </c>
    </row>
    <row r="94" spans="1:65" s="2" customFormat="1" ht="16.5" customHeight="1">
      <c r="A94" s="36"/>
      <c r="B94" s="37"/>
      <c r="C94" s="175" t="s">
        <v>188</v>
      </c>
      <c r="D94" s="175" t="s">
        <v>149</v>
      </c>
      <c r="E94" s="176" t="s">
        <v>2213</v>
      </c>
      <c r="F94" s="177" t="s">
        <v>2214</v>
      </c>
      <c r="G94" s="178" t="s">
        <v>2198</v>
      </c>
      <c r="H94" s="179">
        <v>1</v>
      </c>
      <c r="I94" s="180"/>
      <c r="J94" s="181">
        <f>ROUND(I94*H94,2)</f>
        <v>0</v>
      </c>
      <c r="K94" s="177" t="s">
        <v>305</v>
      </c>
      <c r="L94" s="41"/>
      <c r="M94" s="182" t="s">
        <v>21</v>
      </c>
      <c r="N94" s="183" t="s">
        <v>46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2199</v>
      </c>
      <c r="AT94" s="186" t="s">
        <v>149</v>
      </c>
      <c r="AU94" s="186" t="s">
        <v>85</v>
      </c>
      <c r="AY94" s="19" t="s">
        <v>147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83</v>
      </c>
      <c r="BK94" s="187">
        <f>ROUND(I94*H94,2)</f>
        <v>0</v>
      </c>
      <c r="BL94" s="19" t="s">
        <v>2199</v>
      </c>
      <c r="BM94" s="186" t="s">
        <v>2215</v>
      </c>
    </row>
    <row r="95" spans="2:63" s="12" customFormat="1" ht="22.9" customHeight="1">
      <c r="B95" s="159"/>
      <c r="C95" s="160"/>
      <c r="D95" s="161" t="s">
        <v>74</v>
      </c>
      <c r="E95" s="173" t="s">
        <v>2216</v>
      </c>
      <c r="F95" s="173" t="s">
        <v>2217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SUM(P96:P98)</f>
        <v>0</v>
      </c>
      <c r="Q95" s="167"/>
      <c r="R95" s="168">
        <f>SUM(R96:R98)</f>
        <v>0</v>
      </c>
      <c r="S95" s="167"/>
      <c r="T95" s="169">
        <f>SUM(T96:T98)</f>
        <v>0</v>
      </c>
      <c r="AR95" s="170" t="s">
        <v>188</v>
      </c>
      <c r="AT95" s="171" t="s">
        <v>74</v>
      </c>
      <c r="AU95" s="171" t="s">
        <v>83</v>
      </c>
      <c r="AY95" s="170" t="s">
        <v>147</v>
      </c>
      <c r="BK95" s="172">
        <f>SUM(BK96:BK98)</f>
        <v>0</v>
      </c>
    </row>
    <row r="96" spans="1:65" s="2" customFormat="1" ht="16.5" customHeight="1">
      <c r="A96" s="36"/>
      <c r="B96" s="37"/>
      <c r="C96" s="175" t="s">
        <v>199</v>
      </c>
      <c r="D96" s="175" t="s">
        <v>149</v>
      </c>
      <c r="E96" s="176" t="s">
        <v>2218</v>
      </c>
      <c r="F96" s="177" t="s">
        <v>2217</v>
      </c>
      <c r="G96" s="178" t="s">
        <v>2198</v>
      </c>
      <c r="H96" s="179">
        <v>1</v>
      </c>
      <c r="I96" s="180"/>
      <c r="J96" s="181">
        <f>ROUND(I96*H96,2)</f>
        <v>0</v>
      </c>
      <c r="K96" s="177" t="s">
        <v>153</v>
      </c>
      <c r="L96" s="41"/>
      <c r="M96" s="182" t="s">
        <v>21</v>
      </c>
      <c r="N96" s="183" t="s">
        <v>46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2199</v>
      </c>
      <c r="AT96" s="186" t="s">
        <v>149</v>
      </c>
      <c r="AU96" s="186" t="s">
        <v>85</v>
      </c>
      <c r="AY96" s="19" t="s">
        <v>147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83</v>
      </c>
      <c r="BK96" s="187">
        <f>ROUND(I96*H96,2)</f>
        <v>0</v>
      </c>
      <c r="BL96" s="19" t="s">
        <v>2199</v>
      </c>
      <c r="BM96" s="186" t="s">
        <v>2219</v>
      </c>
    </row>
    <row r="97" spans="1:47" s="2" customFormat="1" ht="11.25">
      <c r="A97" s="36"/>
      <c r="B97" s="37"/>
      <c r="C97" s="38"/>
      <c r="D97" s="188" t="s">
        <v>156</v>
      </c>
      <c r="E97" s="38"/>
      <c r="F97" s="189" t="s">
        <v>2220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156</v>
      </c>
      <c r="AU97" s="19" t="s">
        <v>85</v>
      </c>
    </row>
    <row r="98" spans="1:47" s="2" customFormat="1" ht="29.25">
      <c r="A98" s="36"/>
      <c r="B98" s="37"/>
      <c r="C98" s="38"/>
      <c r="D98" s="195" t="s">
        <v>314</v>
      </c>
      <c r="E98" s="38"/>
      <c r="F98" s="247" t="s">
        <v>2221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314</v>
      </c>
      <c r="AU98" s="19" t="s">
        <v>85</v>
      </c>
    </row>
    <row r="99" spans="2:63" s="12" customFormat="1" ht="22.9" customHeight="1">
      <c r="B99" s="159"/>
      <c r="C99" s="160"/>
      <c r="D99" s="161" t="s">
        <v>74</v>
      </c>
      <c r="E99" s="173" t="s">
        <v>2222</v>
      </c>
      <c r="F99" s="173" t="s">
        <v>2223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SUM(P100:P108)</f>
        <v>0</v>
      </c>
      <c r="Q99" s="167"/>
      <c r="R99" s="168">
        <f>SUM(R100:R108)</f>
        <v>0</v>
      </c>
      <c r="S99" s="167"/>
      <c r="T99" s="169">
        <f>SUM(T100:T108)</f>
        <v>0</v>
      </c>
      <c r="AR99" s="170" t="s">
        <v>188</v>
      </c>
      <c r="AT99" s="171" t="s">
        <v>74</v>
      </c>
      <c r="AU99" s="171" t="s">
        <v>83</v>
      </c>
      <c r="AY99" s="170" t="s">
        <v>147</v>
      </c>
      <c r="BK99" s="172">
        <f>SUM(BK100:BK108)</f>
        <v>0</v>
      </c>
    </row>
    <row r="100" spans="1:65" s="2" customFormat="1" ht="16.5" customHeight="1">
      <c r="A100" s="36"/>
      <c r="B100" s="37"/>
      <c r="C100" s="175" t="s">
        <v>208</v>
      </c>
      <c r="D100" s="175" t="s">
        <v>149</v>
      </c>
      <c r="E100" s="176" t="s">
        <v>2224</v>
      </c>
      <c r="F100" s="177" t="s">
        <v>2225</v>
      </c>
      <c r="G100" s="178" t="s">
        <v>2198</v>
      </c>
      <c r="H100" s="179">
        <v>1</v>
      </c>
      <c r="I100" s="180"/>
      <c r="J100" s="181">
        <f>ROUND(I100*H100,2)</f>
        <v>0</v>
      </c>
      <c r="K100" s="177" t="s">
        <v>153</v>
      </c>
      <c r="L100" s="41"/>
      <c r="M100" s="182" t="s">
        <v>21</v>
      </c>
      <c r="N100" s="183" t="s">
        <v>46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2199</v>
      </c>
      <c r="AT100" s="186" t="s">
        <v>149</v>
      </c>
      <c r="AU100" s="186" t="s">
        <v>85</v>
      </c>
      <c r="AY100" s="19" t="s">
        <v>147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83</v>
      </c>
      <c r="BK100" s="187">
        <f>ROUND(I100*H100,2)</f>
        <v>0</v>
      </c>
      <c r="BL100" s="19" t="s">
        <v>2199</v>
      </c>
      <c r="BM100" s="186" t="s">
        <v>2226</v>
      </c>
    </row>
    <row r="101" spans="1:47" s="2" customFormat="1" ht="11.25">
      <c r="A101" s="36"/>
      <c r="B101" s="37"/>
      <c r="C101" s="38"/>
      <c r="D101" s="188" t="s">
        <v>156</v>
      </c>
      <c r="E101" s="38"/>
      <c r="F101" s="189" t="s">
        <v>2227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156</v>
      </c>
      <c r="AU101" s="19" t="s">
        <v>85</v>
      </c>
    </row>
    <row r="102" spans="1:47" s="2" customFormat="1" ht="19.5">
      <c r="A102" s="36"/>
      <c r="B102" s="37"/>
      <c r="C102" s="38"/>
      <c r="D102" s="195" t="s">
        <v>314</v>
      </c>
      <c r="E102" s="38"/>
      <c r="F102" s="247" t="s">
        <v>2228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314</v>
      </c>
      <c r="AU102" s="19" t="s">
        <v>85</v>
      </c>
    </row>
    <row r="103" spans="1:65" s="2" customFormat="1" ht="16.5" customHeight="1">
      <c r="A103" s="36"/>
      <c r="B103" s="37"/>
      <c r="C103" s="175" t="s">
        <v>218</v>
      </c>
      <c r="D103" s="175" t="s">
        <v>149</v>
      </c>
      <c r="E103" s="176" t="s">
        <v>2229</v>
      </c>
      <c r="F103" s="177" t="s">
        <v>2230</v>
      </c>
      <c r="G103" s="178" t="s">
        <v>2198</v>
      </c>
      <c r="H103" s="179">
        <v>1</v>
      </c>
      <c r="I103" s="180"/>
      <c r="J103" s="181">
        <f>ROUND(I103*H103,2)</f>
        <v>0</v>
      </c>
      <c r="K103" s="177" t="s">
        <v>153</v>
      </c>
      <c r="L103" s="41"/>
      <c r="M103" s="182" t="s">
        <v>21</v>
      </c>
      <c r="N103" s="183" t="s">
        <v>46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2199</v>
      </c>
      <c r="AT103" s="186" t="s">
        <v>149</v>
      </c>
      <c r="AU103" s="186" t="s">
        <v>85</v>
      </c>
      <c r="AY103" s="19" t="s">
        <v>147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83</v>
      </c>
      <c r="BK103" s="187">
        <f>ROUND(I103*H103,2)</f>
        <v>0</v>
      </c>
      <c r="BL103" s="19" t="s">
        <v>2199</v>
      </c>
      <c r="BM103" s="186" t="s">
        <v>2231</v>
      </c>
    </row>
    <row r="104" spans="1:47" s="2" customFormat="1" ht="11.25">
      <c r="A104" s="36"/>
      <c r="B104" s="37"/>
      <c r="C104" s="38"/>
      <c r="D104" s="188" t="s">
        <v>156</v>
      </c>
      <c r="E104" s="38"/>
      <c r="F104" s="189" t="s">
        <v>2232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156</v>
      </c>
      <c r="AU104" s="19" t="s">
        <v>85</v>
      </c>
    </row>
    <row r="105" spans="1:47" s="2" customFormat="1" ht="29.25">
      <c r="A105" s="36"/>
      <c r="B105" s="37"/>
      <c r="C105" s="38"/>
      <c r="D105" s="195" t="s">
        <v>314</v>
      </c>
      <c r="E105" s="38"/>
      <c r="F105" s="247" t="s">
        <v>2233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314</v>
      </c>
      <c r="AU105" s="19" t="s">
        <v>85</v>
      </c>
    </row>
    <row r="106" spans="1:65" s="2" customFormat="1" ht="16.5" customHeight="1">
      <c r="A106" s="36"/>
      <c r="B106" s="37"/>
      <c r="C106" s="175" t="s">
        <v>225</v>
      </c>
      <c r="D106" s="175" t="s">
        <v>149</v>
      </c>
      <c r="E106" s="176" t="s">
        <v>2234</v>
      </c>
      <c r="F106" s="177" t="s">
        <v>2235</v>
      </c>
      <c r="G106" s="178" t="s">
        <v>2198</v>
      </c>
      <c r="H106" s="179">
        <v>1</v>
      </c>
      <c r="I106" s="180"/>
      <c r="J106" s="181">
        <f>ROUND(I106*H106,2)</f>
        <v>0</v>
      </c>
      <c r="K106" s="177" t="s">
        <v>153</v>
      </c>
      <c r="L106" s="41"/>
      <c r="M106" s="182" t="s">
        <v>21</v>
      </c>
      <c r="N106" s="183" t="s">
        <v>46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2199</v>
      </c>
      <c r="AT106" s="186" t="s">
        <v>149</v>
      </c>
      <c r="AU106" s="186" t="s">
        <v>85</v>
      </c>
      <c r="AY106" s="19" t="s">
        <v>147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83</v>
      </c>
      <c r="BK106" s="187">
        <f>ROUND(I106*H106,2)</f>
        <v>0</v>
      </c>
      <c r="BL106" s="19" t="s">
        <v>2199</v>
      </c>
      <c r="BM106" s="186" t="s">
        <v>2236</v>
      </c>
    </row>
    <row r="107" spans="1:47" s="2" customFormat="1" ht="11.25">
      <c r="A107" s="36"/>
      <c r="B107" s="37"/>
      <c r="C107" s="38"/>
      <c r="D107" s="188" t="s">
        <v>156</v>
      </c>
      <c r="E107" s="38"/>
      <c r="F107" s="189" t="s">
        <v>2237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156</v>
      </c>
      <c r="AU107" s="19" t="s">
        <v>85</v>
      </c>
    </row>
    <row r="108" spans="1:47" s="2" customFormat="1" ht="29.25">
      <c r="A108" s="36"/>
      <c r="B108" s="37"/>
      <c r="C108" s="38"/>
      <c r="D108" s="195" t="s">
        <v>314</v>
      </c>
      <c r="E108" s="38"/>
      <c r="F108" s="247" t="s">
        <v>2238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314</v>
      </c>
      <c r="AU108" s="19" t="s">
        <v>85</v>
      </c>
    </row>
    <row r="109" spans="2:63" s="12" customFormat="1" ht="22.9" customHeight="1">
      <c r="B109" s="159"/>
      <c r="C109" s="160"/>
      <c r="D109" s="161" t="s">
        <v>74</v>
      </c>
      <c r="E109" s="173" t="s">
        <v>2239</v>
      </c>
      <c r="F109" s="173" t="s">
        <v>2240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SUM(P110:P116)</f>
        <v>0</v>
      </c>
      <c r="Q109" s="167"/>
      <c r="R109" s="168">
        <f>SUM(R110:R116)</f>
        <v>0</v>
      </c>
      <c r="S109" s="167"/>
      <c r="T109" s="169">
        <f>SUM(T110:T116)</f>
        <v>0</v>
      </c>
      <c r="AR109" s="170" t="s">
        <v>188</v>
      </c>
      <c r="AT109" s="171" t="s">
        <v>74</v>
      </c>
      <c r="AU109" s="171" t="s">
        <v>83</v>
      </c>
      <c r="AY109" s="170" t="s">
        <v>147</v>
      </c>
      <c r="BK109" s="172">
        <f>SUM(BK110:BK116)</f>
        <v>0</v>
      </c>
    </row>
    <row r="110" spans="1:65" s="2" customFormat="1" ht="16.5" customHeight="1">
      <c r="A110" s="36"/>
      <c r="B110" s="37"/>
      <c r="C110" s="175" t="s">
        <v>231</v>
      </c>
      <c r="D110" s="175" t="s">
        <v>149</v>
      </c>
      <c r="E110" s="176" t="s">
        <v>2241</v>
      </c>
      <c r="F110" s="177" t="s">
        <v>2242</v>
      </c>
      <c r="G110" s="178" t="s">
        <v>2198</v>
      </c>
      <c r="H110" s="179">
        <v>1</v>
      </c>
      <c r="I110" s="180"/>
      <c r="J110" s="181">
        <f>ROUND(I110*H110,2)</f>
        <v>0</v>
      </c>
      <c r="K110" s="177" t="s">
        <v>305</v>
      </c>
      <c r="L110" s="41"/>
      <c r="M110" s="182" t="s">
        <v>21</v>
      </c>
      <c r="N110" s="183" t="s">
        <v>46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2199</v>
      </c>
      <c r="AT110" s="186" t="s">
        <v>149</v>
      </c>
      <c r="AU110" s="186" t="s">
        <v>85</v>
      </c>
      <c r="AY110" s="19" t="s">
        <v>147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83</v>
      </c>
      <c r="BK110" s="187">
        <f>ROUND(I110*H110,2)</f>
        <v>0</v>
      </c>
      <c r="BL110" s="19" t="s">
        <v>2199</v>
      </c>
      <c r="BM110" s="186" t="s">
        <v>2243</v>
      </c>
    </row>
    <row r="111" spans="1:47" s="2" customFormat="1" ht="19.5">
      <c r="A111" s="36"/>
      <c r="B111" s="37"/>
      <c r="C111" s="38"/>
      <c r="D111" s="195" t="s">
        <v>314</v>
      </c>
      <c r="E111" s="38"/>
      <c r="F111" s="247" t="s">
        <v>2244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314</v>
      </c>
      <c r="AU111" s="19" t="s">
        <v>85</v>
      </c>
    </row>
    <row r="112" spans="1:65" s="2" customFormat="1" ht="16.5" customHeight="1">
      <c r="A112" s="36"/>
      <c r="B112" s="37"/>
      <c r="C112" s="175" t="s">
        <v>236</v>
      </c>
      <c r="D112" s="175" t="s">
        <v>149</v>
      </c>
      <c r="E112" s="176" t="s">
        <v>2245</v>
      </c>
      <c r="F112" s="177" t="s">
        <v>2246</v>
      </c>
      <c r="G112" s="178" t="s">
        <v>2198</v>
      </c>
      <c r="H112" s="179">
        <v>1</v>
      </c>
      <c r="I112" s="180"/>
      <c r="J112" s="181">
        <f>ROUND(I112*H112,2)</f>
        <v>0</v>
      </c>
      <c r="K112" s="177" t="s">
        <v>153</v>
      </c>
      <c r="L112" s="41"/>
      <c r="M112" s="182" t="s">
        <v>21</v>
      </c>
      <c r="N112" s="183" t="s">
        <v>46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2199</v>
      </c>
      <c r="AT112" s="186" t="s">
        <v>149</v>
      </c>
      <c r="AU112" s="186" t="s">
        <v>85</v>
      </c>
      <c r="AY112" s="19" t="s">
        <v>147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83</v>
      </c>
      <c r="BK112" s="187">
        <f>ROUND(I112*H112,2)</f>
        <v>0</v>
      </c>
      <c r="BL112" s="19" t="s">
        <v>2199</v>
      </c>
      <c r="BM112" s="186" t="s">
        <v>2247</v>
      </c>
    </row>
    <row r="113" spans="1:47" s="2" customFormat="1" ht="11.25">
      <c r="A113" s="36"/>
      <c r="B113" s="37"/>
      <c r="C113" s="38"/>
      <c r="D113" s="188" t="s">
        <v>156</v>
      </c>
      <c r="E113" s="38"/>
      <c r="F113" s="189" t="s">
        <v>2248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156</v>
      </c>
      <c r="AU113" s="19" t="s">
        <v>85</v>
      </c>
    </row>
    <row r="114" spans="1:47" s="2" customFormat="1" ht="19.5">
      <c r="A114" s="36"/>
      <c r="B114" s="37"/>
      <c r="C114" s="38"/>
      <c r="D114" s="195" t="s">
        <v>314</v>
      </c>
      <c r="E114" s="38"/>
      <c r="F114" s="247" t="s">
        <v>2249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314</v>
      </c>
      <c r="AU114" s="19" t="s">
        <v>85</v>
      </c>
    </row>
    <row r="115" spans="1:65" s="2" customFormat="1" ht="16.5" customHeight="1">
      <c r="A115" s="36"/>
      <c r="B115" s="37"/>
      <c r="C115" s="175" t="s">
        <v>244</v>
      </c>
      <c r="D115" s="175" t="s">
        <v>149</v>
      </c>
      <c r="E115" s="176" t="s">
        <v>2250</v>
      </c>
      <c r="F115" s="177" t="s">
        <v>2251</v>
      </c>
      <c r="G115" s="178" t="s">
        <v>2198</v>
      </c>
      <c r="H115" s="179">
        <v>1</v>
      </c>
      <c r="I115" s="180"/>
      <c r="J115" s="181">
        <f>ROUND(I115*H115,2)</f>
        <v>0</v>
      </c>
      <c r="K115" s="177" t="s">
        <v>305</v>
      </c>
      <c r="L115" s="41"/>
      <c r="M115" s="182" t="s">
        <v>21</v>
      </c>
      <c r="N115" s="183" t="s">
        <v>46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2199</v>
      </c>
      <c r="AT115" s="186" t="s">
        <v>149</v>
      </c>
      <c r="AU115" s="186" t="s">
        <v>85</v>
      </c>
      <c r="AY115" s="19" t="s">
        <v>147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83</v>
      </c>
      <c r="BK115" s="187">
        <f>ROUND(I115*H115,2)</f>
        <v>0</v>
      </c>
      <c r="BL115" s="19" t="s">
        <v>2199</v>
      </c>
      <c r="BM115" s="186" t="s">
        <v>2252</v>
      </c>
    </row>
    <row r="116" spans="1:65" s="2" customFormat="1" ht="24.2" customHeight="1">
      <c r="A116" s="36"/>
      <c r="B116" s="37"/>
      <c r="C116" s="175" t="s">
        <v>253</v>
      </c>
      <c r="D116" s="175" t="s">
        <v>149</v>
      </c>
      <c r="E116" s="176" t="s">
        <v>2253</v>
      </c>
      <c r="F116" s="177" t="s">
        <v>2254</v>
      </c>
      <c r="G116" s="178" t="s">
        <v>2198</v>
      </c>
      <c r="H116" s="179">
        <v>1</v>
      </c>
      <c r="I116" s="180"/>
      <c r="J116" s="181">
        <f>ROUND(I116*H116,2)</f>
        <v>0</v>
      </c>
      <c r="K116" s="177" t="s">
        <v>305</v>
      </c>
      <c r="L116" s="41"/>
      <c r="M116" s="255" t="s">
        <v>21</v>
      </c>
      <c r="N116" s="256" t="s">
        <v>46</v>
      </c>
      <c r="O116" s="253"/>
      <c r="P116" s="257">
        <f>O116*H116</f>
        <v>0</v>
      </c>
      <c r="Q116" s="257">
        <v>0</v>
      </c>
      <c r="R116" s="257">
        <f>Q116*H116</f>
        <v>0</v>
      </c>
      <c r="S116" s="257">
        <v>0</v>
      </c>
      <c r="T116" s="258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2199</v>
      </c>
      <c r="AT116" s="186" t="s">
        <v>149</v>
      </c>
      <c r="AU116" s="186" t="s">
        <v>85</v>
      </c>
      <c r="AY116" s="19" t="s">
        <v>147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83</v>
      </c>
      <c r="BK116" s="187">
        <f>ROUND(I116*H116,2)</f>
        <v>0</v>
      </c>
      <c r="BL116" s="19" t="s">
        <v>2199</v>
      </c>
      <c r="BM116" s="186" t="s">
        <v>2255</v>
      </c>
    </row>
    <row r="117" spans="1:31" s="2" customFormat="1" ht="6.95" customHeight="1">
      <c r="A117" s="36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1"/>
      <c r="M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</sheetData>
  <sheetProtection algorithmName="SHA-512" hashValue="uklvdMhpm6gB4NsLbHPBud82/1cCWTsMIYgLAonlrz+FThAu++KFeMvjC0OZ9uhFDA+tx11wvyTBGtqK7kB5+A==" saltValue="vEiYyIVf/Hdg7/XI869nk8VY1ERL2hhaA3+k6pOPKlvW/OGWwTImJJvrNbOmK99xnsMXq8OkslYuA8dGccKWhA==" spinCount="100000" sheet="1" objects="1" scenarios="1" formatColumns="0" formatRows="0" autoFilter="0"/>
  <autoFilter ref="C83:K11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012002000"/>
    <hyperlink ref="F91" r:id="rId2" display="https://podminky.urs.cz/item/CS_URS_2022_01/013254000"/>
    <hyperlink ref="F97" r:id="rId3" display="https://podminky.urs.cz/item/CS_URS_2022_01/030001000"/>
    <hyperlink ref="F101" r:id="rId4" display="https://podminky.urs.cz/item/CS_URS_2022_01/043194000"/>
    <hyperlink ref="F104" r:id="rId5" display="https://podminky.urs.cz/item/CS_URS_2022_01/045203000"/>
    <hyperlink ref="F107" r:id="rId6" display="https://podminky.urs.cz/item/CS_URS_2022_01/045303000"/>
    <hyperlink ref="F113" r:id="rId7" display="https://podminky.urs.cz/item/CS_URS_2022_01/091504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9"/>
  <headerFooter>
    <oddFooter>&amp;CStrana &amp;P z &amp;N</oddFooter>
  </headerFooter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9" customWidth="1"/>
    <col min="2" max="2" width="1.7109375" style="259" customWidth="1"/>
    <col min="3" max="4" width="5.00390625" style="259" customWidth="1"/>
    <col min="5" max="5" width="11.7109375" style="259" customWidth="1"/>
    <col min="6" max="6" width="9.140625" style="259" customWidth="1"/>
    <col min="7" max="7" width="5.00390625" style="259" customWidth="1"/>
    <col min="8" max="8" width="77.8515625" style="259" customWidth="1"/>
    <col min="9" max="10" width="20.00390625" style="259" customWidth="1"/>
    <col min="11" max="11" width="1.7109375" style="259" customWidth="1"/>
  </cols>
  <sheetData>
    <row r="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7" customFormat="1" ht="45" customHeight="1">
      <c r="B3" s="263"/>
      <c r="C3" s="391" t="s">
        <v>2256</v>
      </c>
      <c r="D3" s="391"/>
      <c r="E3" s="391"/>
      <c r="F3" s="391"/>
      <c r="G3" s="391"/>
      <c r="H3" s="391"/>
      <c r="I3" s="391"/>
      <c r="J3" s="391"/>
      <c r="K3" s="264"/>
    </row>
    <row r="4" spans="2:11" s="1" customFormat="1" ht="25.5" customHeight="1">
      <c r="B4" s="265"/>
      <c r="C4" s="396" t="s">
        <v>2257</v>
      </c>
      <c r="D4" s="396"/>
      <c r="E4" s="396"/>
      <c r="F4" s="396"/>
      <c r="G4" s="396"/>
      <c r="H4" s="396"/>
      <c r="I4" s="396"/>
      <c r="J4" s="396"/>
      <c r="K4" s="266"/>
    </row>
    <row r="5" spans="2:11" s="1" customFormat="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s="1" customFormat="1" ht="15" customHeight="1">
      <c r="B6" s="265"/>
      <c r="C6" s="395" t="s">
        <v>2258</v>
      </c>
      <c r="D6" s="395"/>
      <c r="E6" s="395"/>
      <c r="F6" s="395"/>
      <c r="G6" s="395"/>
      <c r="H6" s="395"/>
      <c r="I6" s="395"/>
      <c r="J6" s="395"/>
      <c r="K6" s="266"/>
    </row>
    <row r="7" spans="2:11" s="1" customFormat="1" ht="15" customHeight="1">
      <c r="B7" s="269"/>
      <c r="C7" s="395" t="s">
        <v>2259</v>
      </c>
      <c r="D7" s="395"/>
      <c r="E7" s="395"/>
      <c r="F7" s="395"/>
      <c r="G7" s="395"/>
      <c r="H7" s="395"/>
      <c r="I7" s="395"/>
      <c r="J7" s="395"/>
      <c r="K7" s="266"/>
    </row>
    <row r="8" spans="2:11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s="1" customFormat="1" ht="15" customHeight="1">
      <c r="B9" s="269"/>
      <c r="C9" s="395" t="s">
        <v>2260</v>
      </c>
      <c r="D9" s="395"/>
      <c r="E9" s="395"/>
      <c r="F9" s="395"/>
      <c r="G9" s="395"/>
      <c r="H9" s="395"/>
      <c r="I9" s="395"/>
      <c r="J9" s="395"/>
      <c r="K9" s="266"/>
    </row>
    <row r="10" spans="2:11" s="1" customFormat="1" ht="15" customHeight="1">
      <c r="B10" s="269"/>
      <c r="C10" s="268"/>
      <c r="D10" s="395" t="s">
        <v>2261</v>
      </c>
      <c r="E10" s="395"/>
      <c r="F10" s="395"/>
      <c r="G10" s="395"/>
      <c r="H10" s="395"/>
      <c r="I10" s="395"/>
      <c r="J10" s="395"/>
      <c r="K10" s="266"/>
    </row>
    <row r="11" spans="2:11" s="1" customFormat="1" ht="15" customHeight="1">
      <c r="B11" s="269"/>
      <c r="C11" s="270"/>
      <c r="D11" s="395" t="s">
        <v>2262</v>
      </c>
      <c r="E11" s="395"/>
      <c r="F11" s="395"/>
      <c r="G11" s="395"/>
      <c r="H11" s="395"/>
      <c r="I11" s="395"/>
      <c r="J11" s="395"/>
      <c r="K11" s="266"/>
    </row>
    <row r="12" spans="2:11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pans="2:11" s="1" customFormat="1" ht="15" customHeight="1">
      <c r="B13" s="269"/>
      <c r="C13" s="270"/>
      <c r="D13" s="271" t="s">
        <v>2263</v>
      </c>
      <c r="E13" s="268"/>
      <c r="F13" s="268"/>
      <c r="G13" s="268"/>
      <c r="H13" s="268"/>
      <c r="I13" s="268"/>
      <c r="J13" s="268"/>
      <c r="K13" s="266"/>
    </row>
    <row r="14" spans="2:11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pans="2:11" s="1" customFormat="1" ht="15" customHeight="1">
      <c r="B15" s="269"/>
      <c r="C15" s="270"/>
      <c r="D15" s="395" t="s">
        <v>2264</v>
      </c>
      <c r="E15" s="395"/>
      <c r="F15" s="395"/>
      <c r="G15" s="395"/>
      <c r="H15" s="395"/>
      <c r="I15" s="395"/>
      <c r="J15" s="395"/>
      <c r="K15" s="266"/>
    </row>
    <row r="16" spans="2:11" s="1" customFormat="1" ht="15" customHeight="1">
      <c r="B16" s="269"/>
      <c r="C16" s="270"/>
      <c r="D16" s="395" t="s">
        <v>2265</v>
      </c>
      <c r="E16" s="395"/>
      <c r="F16" s="395"/>
      <c r="G16" s="395"/>
      <c r="H16" s="395"/>
      <c r="I16" s="395"/>
      <c r="J16" s="395"/>
      <c r="K16" s="266"/>
    </row>
    <row r="17" spans="2:11" s="1" customFormat="1" ht="15" customHeight="1">
      <c r="B17" s="269"/>
      <c r="C17" s="270"/>
      <c r="D17" s="395" t="s">
        <v>2266</v>
      </c>
      <c r="E17" s="395"/>
      <c r="F17" s="395"/>
      <c r="G17" s="395"/>
      <c r="H17" s="395"/>
      <c r="I17" s="395"/>
      <c r="J17" s="395"/>
      <c r="K17" s="266"/>
    </row>
    <row r="18" spans="2:11" s="1" customFormat="1" ht="15" customHeight="1">
      <c r="B18" s="269"/>
      <c r="C18" s="270"/>
      <c r="D18" s="270"/>
      <c r="E18" s="272" t="s">
        <v>82</v>
      </c>
      <c r="F18" s="395" t="s">
        <v>2267</v>
      </c>
      <c r="G18" s="395"/>
      <c r="H18" s="395"/>
      <c r="I18" s="395"/>
      <c r="J18" s="395"/>
      <c r="K18" s="266"/>
    </row>
    <row r="19" spans="2:11" s="1" customFormat="1" ht="15" customHeight="1">
      <c r="B19" s="269"/>
      <c r="C19" s="270"/>
      <c r="D19" s="270"/>
      <c r="E19" s="272" t="s">
        <v>2268</v>
      </c>
      <c r="F19" s="395" t="s">
        <v>2269</v>
      </c>
      <c r="G19" s="395"/>
      <c r="H19" s="395"/>
      <c r="I19" s="395"/>
      <c r="J19" s="395"/>
      <c r="K19" s="266"/>
    </row>
    <row r="20" spans="2:11" s="1" customFormat="1" ht="15" customHeight="1">
      <c r="B20" s="269"/>
      <c r="C20" s="270"/>
      <c r="D20" s="270"/>
      <c r="E20" s="272" t="s">
        <v>2270</v>
      </c>
      <c r="F20" s="395" t="s">
        <v>2271</v>
      </c>
      <c r="G20" s="395"/>
      <c r="H20" s="395"/>
      <c r="I20" s="395"/>
      <c r="J20" s="395"/>
      <c r="K20" s="266"/>
    </row>
    <row r="21" spans="2:11" s="1" customFormat="1" ht="15" customHeight="1">
      <c r="B21" s="269"/>
      <c r="C21" s="270"/>
      <c r="D21" s="270"/>
      <c r="E21" s="272" t="s">
        <v>2272</v>
      </c>
      <c r="F21" s="395" t="s">
        <v>2273</v>
      </c>
      <c r="G21" s="395"/>
      <c r="H21" s="395"/>
      <c r="I21" s="395"/>
      <c r="J21" s="395"/>
      <c r="K21" s="266"/>
    </row>
    <row r="22" spans="2:11" s="1" customFormat="1" ht="15" customHeight="1">
      <c r="B22" s="269"/>
      <c r="C22" s="270"/>
      <c r="D22" s="270"/>
      <c r="E22" s="272" t="s">
        <v>2274</v>
      </c>
      <c r="F22" s="395" t="s">
        <v>2275</v>
      </c>
      <c r="G22" s="395"/>
      <c r="H22" s="395"/>
      <c r="I22" s="395"/>
      <c r="J22" s="395"/>
      <c r="K22" s="266"/>
    </row>
    <row r="23" spans="2:11" s="1" customFormat="1" ht="15" customHeight="1">
      <c r="B23" s="269"/>
      <c r="C23" s="270"/>
      <c r="D23" s="270"/>
      <c r="E23" s="272" t="s">
        <v>2276</v>
      </c>
      <c r="F23" s="395" t="s">
        <v>2277</v>
      </c>
      <c r="G23" s="395"/>
      <c r="H23" s="395"/>
      <c r="I23" s="395"/>
      <c r="J23" s="395"/>
      <c r="K23" s="266"/>
    </row>
    <row r="24" spans="2:11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pans="2:11" s="1" customFormat="1" ht="15" customHeight="1">
      <c r="B25" s="269"/>
      <c r="C25" s="395" t="s">
        <v>2278</v>
      </c>
      <c r="D25" s="395"/>
      <c r="E25" s="395"/>
      <c r="F25" s="395"/>
      <c r="G25" s="395"/>
      <c r="H25" s="395"/>
      <c r="I25" s="395"/>
      <c r="J25" s="395"/>
      <c r="K25" s="266"/>
    </row>
    <row r="26" spans="2:11" s="1" customFormat="1" ht="15" customHeight="1">
      <c r="B26" s="269"/>
      <c r="C26" s="395" t="s">
        <v>2279</v>
      </c>
      <c r="D26" s="395"/>
      <c r="E26" s="395"/>
      <c r="F26" s="395"/>
      <c r="G26" s="395"/>
      <c r="H26" s="395"/>
      <c r="I26" s="395"/>
      <c r="J26" s="395"/>
      <c r="K26" s="266"/>
    </row>
    <row r="27" spans="2:11" s="1" customFormat="1" ht="15" customHeight="1">
      <c r="B27" s="269"/>
      <c r="C27" s="268"/>
      <c r="D27" s="395" t="s">
        <v>2280</v>
      </c>
      <c r="E27" s="395"/>
      <c r="F27" s="395"/>
      <c r="G27" s="395"/>
      <c r="H27" s="395"/>
      <c r="I27" s="395"/>
      <c r="J27" s="395"/>
      <c r="K27" s="266"/>
    </row>
    <row r="28" spans="2:11" s="1" customFormat="1" ht="15" customHeight="1">
      <c r="B28" s="269"/>
      <c r="C28" s="270"/>
      <c r="D28" s="395" t="s">
        <v>2281</v>
      </c>
      <c r="E28" s="395"/>
      <c r="F28" s="395"/>
      <c r="G28" s="395"/>
      <c r="H28" s="395"/>
      <c r="I28" s="395"/>
      <c r="J28" s="395"/>
      <c r="K28" s="266"/>
    </row>
    <row r="29" spans="2:11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pans="2:11" s="1" customFormat="1" ht="15" customHeight="1">
      <c r="B30" s="269"/>
      <c r="C30" s="270"/>
      <c r="D30" s="395" t="s">
        <v>2282</v>
      </c>
      <c r="E30" s="395"/>
      <c r="F30" s="395"/>
      <c r="G30" s="395"/>
      <c r="H30" s="395"/>
      <c r="I30" s="395"/>
      <c r="J30" s="395"/>
      <c r="K30" s="266"/>
    </row>
    <row r="31" spans="2:11" s="1" customFormat="1" ht="15" customHeight="1">
      <c r="B31" s="269"/>
      <c r="C31" s="270"/>
      <c r="D31" s="395" t="s">
        <v>2283</v>
      </c>
      <c r="E31" s="395"/>
      <c r="F31" s="395"/>
      <c r="G31" s="395"/>
      <c r="H31" s="395"/>
      <c r="I31" s="395"/>
      <c r="J31" s="395"/>
      <c r="K31" s="266"/>
    </row>
    <row r="32" spans="2:11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pans="2:11" s="1" customFormat="1" ht="15" customHeight="1">
      <c r="B33" s="269"/>
      <c r="C33" s="270"/>
      <c r="D33" s="395" t="s">
        <v>2284</v>
      </c>
      <c r="E33" s="395"/>
      <c r="F33" s="395"/>
      <c r="G33" s="395"/>
      <c r="H33" s="395"/>
      <c r="I33" s="395"/>
      <c r="J33" s="395"/>
      <c r="K33" s="266"/>
    </row>
    <row r="34" spans="2:11" s="1" customFormat="1" ht="15" customHeight="1">
      <c r="B34" s="269"/>
      <c r="C34" s="270"/>
      <c r="D34" s="395" t="s">
        <v>2285</v>
      </c>
      <c r="E34" s="395"/>
      <c r="F34" s="395"/>
      <c r="G34" s="395"/>
      <c r="H34" s="395"/>
      <c r="I34" s="395"/>
      <c r="J34" s="395"/>
      <c r="K34" s="266"/>
    </row>
    <row r="35" spans="2:11" s="1" customFormat="1" ht="15" customHeight="1">
      <c r="B35" s="269"/>
      <c r="C35" s="270"/>
      <c r="D35" s="395" t="s">
        <v>2286</v>
      </c>
      <c r="E35" s="395"/>
      <c r="F35" s="395"/>
      <c r="G35" s="395"/>
      <c r="H35" s="395"/>
      <c r="I35" s="395"/>
      <c r="J35" s="395"/>
      <c r="K35" s="266"/>
    </row>
    <row r="36" spans="2:11" s="1" customFormat="1" ht="15" customHeight="1">
      <c r="B36" s="269"/>
      <c r="C36" s="270"/>
      <c r="D36" s="268"/>
      <c r="E36" s="271" t="s">
        <v>133</v>
      </c>
      <c r="F36" s="268"/>
      <c r="G36" s="395" t="s">
        <v>2287</v>
      </c>
      <c r="H36" s="395"/>
      <c r="I36" s="395"/>
      <c r="J36" s="395"/>
      <c r="K36" s="266"/>
    </row>
    <row r="37" spans="2:11" s="1" customFormat="1" ht="30.75" customHeight="1">
      <c r="B37" s="269"/>
      <c r="C37" s="270"/>
      <c r="D37" s="268"/>
      <c r="E37" s="271" t="s">
        <v>2288</v>
      </c>
      <c r="F37" s="268"/>
      <c r="G37" s="395" t="s">
        <v>2289</v>
      </c>
      <c r="H37" s="395"/>
      <c r="I37" s="395"/>
      <c r="J37" s="395"/>
      <c r="K37" s="266"/>
    </row>
    <row r="38" spans="2:11" s="1" customFormat="1" ht="15" customHeight="1">
      <c r="B38" s="269"/>
      <c r="C38" s="270"/>
      <c r="D38" s="268"/>
      <c r="E38" s="271" t="s">
        <v>56</v>
      </c>
      <c r="F38" s="268"/>
      <c r="G38" s="395" t="s">
        <v>2290</v>
      </c>
      <c r="H38" s="395"/>
      <c r="I38" s="395"/>
      <c r="J38" s="395"/>
      <c r="K38" s="266"/>
    </row>
    <row r="39" spans="2:11" s="1" customFormat="1" ht="15" customHeight="1">
      <c r="B39" s="269"/>
      <c r="C39" s="270"/>
      <c r="D39" s="268"/>
      <c r="E39" s="271" t="s">
        <v>57</v>
      </c>
      <c r="F39" s="268"/>
      <c r="G39" s="395" t="s">
        <v>2291</v>
      </c>
      <c r="H39" s="395"/>
      <c r="I39" s="395"/>
      <c r="J39" s="395"/>
      <c r="K39" s="266"/>
    </row>
    <row r="40" spans="2:11" s="1" customFormat="1" ht="15" customHeight="1">
      <c r="B40" s="269"/>
      <c r="C40" s="270"/>
      <c r="D40" s="268"/>
      <c r="E40" s="271" t="s">
        <v>134</v>
      </c>
      <c r="F40" s="268"/>
      <c r="G40" s="395" t="s">
        <v>2292</v>
      </c>
      <c r="H40" s="395"/>
      <c r="I40" s="395"/>
      <c r="J40" s="395"/>
      <c r="K40" s="266"/>
    </row>
    <row r="41" spans="2:11" s="1" customFormat="1" ht="15" customHeight="1">
      <c r="B41" s="269"/>
      <c r="C41" s="270"/>
      <c r="D41" s="268"/>
      <c r="E41" s="271" t="s">
        <v>135</v>
      </c>
      <c r="F41" s="268"/>
      <c r="G41" s="395" t="s">
        <v>2293</v>
      </c>
      <c r="H41" s="395"/>
      <c r="I41" s="395"/>
      <c r="J41" s="395"/>
      <c r="K41" s="266"/>
    </row>
    <row r="42" spans="2:11" s="1" customFormat="1" ht="15" customHeight="1">
      <c r="B42" s="269"/>
      <c r="C42" s="270"/>
      <c r="D42" s="268"/>
      <c r="E42" s="271" t="s">
        <v>2294</v>
      </c>
      <c r="F42" s="268"/>
      <c r="G42" s="395" t="s">
        <v>2295</v>
      </c>
      <c r="H42" s="395"/>
      <c r="I42" s="395"/>
      <c r="J42" s="395"/>
      <c r="K42" s="266"/>
    </row>
    <row r="43" spans="2:11" s="1" customFormat="1" ht="15" customHeight="1">
      <c r="B43" s="269"/>
      <c r="C43" s="270"/>
      <c r="D43" s="268"/>
      <c r="E43" s="271"/>
      <c r="F43" s="268"/>
      <c r="G43" s="395" t="s">
        <v>2296</v>
      </c>
      <c r="H43" s="395"/>
      <c r="I43" s="395"/>
      <c r="J43" s="395"/>
      <c r="K43" s="266"/>
    </row>
    <row r="44" spans="2:11" s="1" customFormat="1" ht="15" customHeight="1">
      <c r="B44" s="269"/>
      <c r="C44" s="270"/>
      <c r="D44" s="268"/>
      <c r="E44" s="271" t="s">
        <v>2297</v>
      </c>
      <c r="F44" s="268"/>
      <c r="G44" s="395" t="s">
        <v>2298</v>
      </c>
      <c r="H44" s="395"/>
      <c r="I44" s="395"/>
      <c r="J44" s="395"/>
      <c r="K44" s="266"/>
    </row>
    <row r="45" spans="2:11" s="1" customFormat="1" ht="15" customHeight="1">
      <c r="B45" s="269"/>
      <c r="C45" s="270"/>
      <c r="D45" s="268"/>
      <c r="E45" s="271" t="s">
        <v>137</v>
      </c>
      <c r="F45" s="268"/>
      <c r="G45" s="395" t="s">
        <v>2299</v>
      </c>
      <c r="H45" s="395"/>
      <c r="I45" s="395"/>
      <c r="J45" s="395"/>
      <c r="K45" s="266"/>
    </row>
    <row r="46" spans="2:11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pans="2:11" s="1" customFormat="1" ht="15" customHeight="1">
      <c r="B47" s="269"/>
      <c r="C47" s="270"/>
      <c r="D47" s="395" t="s">
        <v>2300</v>
      </c>
      <c r="E47" s="395"/>
      <c r="F47" s="395"/>
      <c r="G47" s="395"/>
      <c r="H47" s="395"/>
      <c r="I47" s="395"/>
      <c r="J47" s="395"/>
      <c r="K47" s="266"/>
    </row>
    <row r="48" spans="2:11" s="1" customFormat="1" ht="15" customHeight="1">
      <c r="B48" s="269"/>
      <c r="C48" s="270"/>
      <c r="D48" s="270"/>
      <c r="E48" s="395" t="s">
        <v>2301</v>
      </c>
      <c r="F48" s="395"/>
      <c r="G48" s="395"/>
      <c r="H48" s="395"/>
      <c r="I48" s="395"/>
      <c r="J48" s="395"/>
      <c r="K48" s="266"/>
    </row>
    <row r="49" spans="2:11" s="1" customFormat="1" ht="15" customHeight="1">
      <c r="B49" s="269"/>
      <c r="C49" s="270"/>
      <c r="D49" s="270"/>
      <c r="E49" s="395" t="s">
        <v>2302</v>
      </c>
      <c r="F49" s="395"/>
      <c r="G49" s="395"/>
      <c r="H49" s="395"/>
      <c r="I49" s="395"/>
      <c r="J49" s="395"/>
      <c r="K49" s="266"/>
    </row>
    <row r="50" spans="2:11" s="1" customFormat="1" ht="15" customHeight="1">
      <c r="B50" s="269"/>
      <c r="C50" s="270"/>
      <c r="D50" s="270"/>
      <c r="E50" s="395" t="s">
        <v>2303</v>
      </c>
      <c r="F50" s="395"/>
      <c r="G50" s="395"/>
      <c r="H50" s="395"/>
      <c r="I50" s="395"/>
      <c r="J50" s="395"/>
      <c r="K50" s="266"/>
    </row>
    <row r="51" spans="2:11" s="1" customFormat="1" ht="15" customHeight="1">
      <c r="B51" s="269"/>
      <c r="C51" s="270"/>
      <c r="D51" s="395" t="s">
        <v>2304</v>
      </c>
      <c r="E51" s="395"/>
      <c r="F51" s="395"/>
      <c r="G51" s="395"/>
      <c r="H51" s="395"/>
      <c r="I51" s="395"/>
      <c r="J51" s="395"/>
      <c r="K51" s="266"/>
    </row>
    <row r="52" spans="2:11" s="1" customFormat="1" ht="25.5" customHeight="1">
      <c r="B52" s="265"/>
      <c r="C52" s="396" t="s">
        <v>2305</v>
      </c>
      <c r="D52" s="396"/>
      <c r="E52" s="396"/>
      <c r="F52" s="396"/>
      <c r="G52" s="396"/>
      <c r="H52" s="396"/>
      <c r="I52" s="396"/>
      <c r="J52" s="396"/>
      <c r="K52" s="266"/>
    </row>
    <row r="53" spans="2:11" s="1" customFormat="1" ht="5.25" customHeight="1">
      <c r="B53" s="265"/>
      <c r="C53" s="267"/>
      <c r="D53" s="267"/>
      <c r="E53" s="267"/>
      <c r="F53" s="267"/>
      <c r="G53" s="267"/>
      <c r="H53" s="267"/>
      <c r="I53" s="267"/>
      <c r="J53" s="267"/>
      <c r="K53" s="266"/>
    </row>
    <row r="54" spans="2:11" s="1" customFormat="1" ht="15" customHeight="1">
      <c r="B54" s="265"/>
      <c r="C54" s="395" t="s">
        <v>2306</v>
      </c>
      <c r="D54" s="395"/>
      <c r="E54" s="395"/>
      <c r="F54" s="395"/>
      <c r="G54" s="395"/>
      <c r="H54" s="395"/>
      <c r="I54" s="395"/>
      <c r="J54" s="395"/>
      <c r="K54" s="266"/>
    </row>
    <row r="55" spans="2:11" s="1" customFormat="1" ht="15" customHeight="1">
      <c r="B55" s="265"/>
      <c r="C55" s="395" t="s">
        <v>2307</v>
      </c>
      <c r="D55" s="395"/>
      <c r="E55" s="395"/>
      <c r="F55" s="395"/>
      <c r="G55" s="395"/>
      <c r="H55" s="395"/>
      <c r="I55" s="395"/>
      <c r="J55" s="395"/>
      <c r="K55" s="266"/>
    </row>
    <row r="56" spans="2:11" s="1" customFormat="1" ht="12.75" customHeight="1">
      <c r="B56" s="265"/>
      <c r="C56" s="268"/>
      <c r="D56" s="268"/>
      <c r="E56" s="268"/>
      <c r="F56" s="268"/>
      <c r="G56" s="268"/>
      <c r="H56" s="268"/>
      <c r="I56" s="268"/>
      <c r="J56" s="268"/>
      <c r="K56" s="266"/>
    </row>
    <row r="57" spans="2:11" s="1" customFormat="1" ht="15" customHeight="1">
      <c r="B57" s="265"/>
      <c r="C57" s="395" t="s">
        <v>2308</v>
      </c>
      <c r="D57" s="395"/>
      <c r="E57" s="395"/>
      <c r="F57" s="395"/>
      <c r="G57" s="395"/>
      <c r="H57" s="395"/>
      <c r="I57" s="395"/>
      <c r="J57" s="395"/>
      <c r="K57" s="266"/>
    </row>
    <row r="58" spans="2:11" s="1" customFormat="1" ht="15" customHeight="1">
      <c r="B58" s="265"/>
      <c r="C58" s="270"/>
      <c r="D58" s="395" t="s">
        <v>2309</v>
      </c>
      <c r="E58" s="395"/>
      <c r="F58" s="395"/>
      <c r="G58" s="395"/>
      <c r="H58" s="395"/>
      <c r="I58" s="395"/>
      <c r="J58" s="395"/>
      <c r="K58" s="266"/>
    </row>
    <row r="59" spans="2:11" s="1" customFormat="1" ht="15" customHeight="1">
      <c r="B59" s="265"/>
      <c r="C59" s="270"/>
      <c r="D59" s="395" t="s">
        <v>2310</v>
      </c>
      <c r="E59" s="395"/>
      <c r="F59" s="395"/>
      <c r="G59" s="395"/>
      <c r="H59" s="395"/>
      <c r="I59" s="395"/>
      <c r="J59" s="395"/>
      <c r="K59" s="266"/>
    </row>
    <row r="60" spans="2:11" s="1" customFormat="1" ht="15" customHeight="1">
      <c r="B60" s="265"/>
      <c r="C60" s="270"/>
      <c r="D60" s="395" t="s">
        <v>2311</v>
      </c>
      <c r="E60" s="395"/>
      <c r="F60" s="395"/>
      <c r="G60" s="395"/>
      <c r="H60" s="395"/>
      <c r="I60" s="395"/>
      <c r="J60" s="395"/>
      <c r="K60" s="266"/>
    </row>
    <row r="61" spans="2:11" s="1" customFormat="1" ht="15" customHeight="1">
      <c r="B61" s="265"/>
      <c r="C61" s="270"/>
      <c r="D61" s="395" t="s">
        <v>2312</v>
      </c>
      <c r="E61" s="395"/>
      <c r="F61" s="395"/>
      <c r="G61" s="395"/>
      <c r="H61" s="395"/>
      <c r="I61" s="395"/>
      <c r="J61" s="395"/>
      <c r="K61" s="266"/>
    </row>
    <row r="62" spans="2:11" s="1" customFormat="1" ht="15" customHeight="1">
      <c r="B62" s="265"/>
      <c r="C62" s="270"/>
      <c r="D62" s="397" t="s">
        <v>2313</v>
      </c>
      <c r="E62" s="397"/>
      <c r="F62" s="397"/>
      <c r="G62" s="397"/>
      <c r="H62" s="397"/>
      <c r="I62" s="397"/>
      <c r="J62" s="397"/>
      <c r="K62" s="266"/>
    </row>
    <row r="63" spans="2:11" s="1" customFormat="1" ht="15" customHeight="1">
      <c r="B63" s="265"/>
      <c r="C63" s="270"/>
      <c r="D63" s="395" t="s">
        <v>2314</v>
      </c>
      <c r="E63" s="395"/>
      <c r="F63" s="395"/>
      <c r="G63" s="395"/>
      <c r="H63" s="395"/>
      <c r="I63" s="395"/>
      <c r="J63" s="395"/>
      <c r="K63" s="266"/>
    </row>
    <row r="64" spans="2:11" s="1" customFormat="1" ht="12.75" customHeight="1">
      <c r="B64" s="265"/>
      <c r="C64" s="270"/>
      <c r="D64" s="270"/>
      <c r="E64" s="273"/>
      <c r="F64" s="270"/>
      <c r="G64" s="270"/>
      <c r="H64" s="270"/>
      <c r="I64" s="270"/>
      <c r="J64" s="270"/>
      <c r="K64" s="266"/>
    </row>
    <row r="65" spans="2:11" s="1" customFormat="1" ht="15" customHeight="1">
      <c r="B65" s="265"/>
      <c r="C65" s="270"/>
      <c r="D65" s="395" t="s">
        <v>2315</v>
      </c>
      <c r="E65" s="395"/>
      <c r="F65" s="395"/>
      <c r="G65" s="395"/>
      <c r="H65" s="395"/>
      <c r="I65" s="395"/>
      <c r="J65" s="395"/>
      <c r="K65" s="266"/>
    </row>
    <row r="66" spans="2:11" s="1" customFormat="1" ht="15" customHeight="1">
      <c r="B66" s="265"/>
      <c r="C66" s="270"/>
      <c r="D66" s="397" t="s">
        <v>2316</v>
      </c>
      <c r="E66" s="397"/>
      <c r="F66" s="397"/>
      <c r="G66" s="397"/>
      <c r="H66" s="397"/>
      <c r="I66" s="397"/>
      <c r="J66" s="397"/>
      <c r="K66" s="266"/>
    </row>
    <row r="67" spans="2:11" s="1" customFormat="1" ht="15" customHeight="1">
      <c r="B67" s="265"/>
      <c r="C67" s="270"/>
      <c r="D67" s="395" t="s">
        <v>2317</v>
      </c>
      <c r="E67" s="395"/>
      <c r="F67" s="395"/>
      <c r="G67" s="395"/>
      <c r="H67" s="395"/>
      <c r="I67" s="395"/>
      <c r="J67" s="395"/>
      <c r="K67" s="266"/>
    </row>
    <row r="68" spans="2:11" s="1" customFormat="1" ht="15" customHeight="1">
      <c r="B68" s="265"/>
      <c r="C68" s="270"/>
      <c r="D68" s="395" t="s">
        <v>2318</v>
      </c>
      <c r="E68" s="395"/>
      <c r="F68" s="395"/>
      <c r="G68" s="395"/>
      <c r="H68" s="395"/>
      <c r="I68" s="395"/>
      <c r="J68" s="395"/>
      <c r="K68" s="266"/>
    </row>
    <row r="69" spans="2:11" s="1" customFormat="1" ht="15" customHeight="1">
      <c r="B69" s="265"/>
      <c r="C69" s="270"/>
      <c r="D69" s="395" t="s">
        <v>2319</v>
      </c>
      <c r="E69" s="395"/>
      <c r="F69" s="395"/>
      <c r="G69" s="395"/>
      <c r="H69" s="395"/>
      <c r="I69" s="395"/>
      <c r="J69" s="395"/>
      <c r="K69" s="266"/>
    </row>
    <row r="70" spans="2:11" s="1" customFormat="1" ht="15" customHeight="1">
      <c r="B70" s="265"/>
      <c r="C70" s="270"/>
      <c r="D70" s="395" t="s">
        <v>2320</v>
      </c>
      <c r="E70" s="395"/>
      <c r="F70" s="395"/>
      <c r="G70" s="395"/>
      <c r="H70" s="395"/>
      <c r="I70" s="395"/>
      <c r="J70" s="395"/>
      <c r="K70" s="266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390" t="s">
        <v>2321</v>
      </c>
      <c r="D75" s="390"/>
      <c r="E75" s="390"/>
      <c r="F75" s="390"/>
      <c r="G75" s="390"/>
      <c r="H75" s="390"/>
      <c r="I75" s="390"/>
      <c r="J75" s="390"/>
      <c r="K75" s="283"/>
    </row>
    <row r="76" spans="2:11" s="1" customFormat="1" ht="17.25" customHeight="1">
      <c r="B76" s="282"/>
      <c r="C76" s="284" t="s">
        <v>2322</v>
      </c>
      <c r="D76" s="284"/>
      <c r="E76" s="284"/>
      <c r="F76" s="284" t="s">
        <v>2323</v>
      </c>
      <c r="G76" s="285"/>
      <c r="H76" s="284" t="s">
        <v>57</v>
      </c>
      <c r="I76" s="284" t="s">
        <v>60</v>
      </c>
      <c r="J76" s="284" t="s">
        <v>2324</v>
      </c>
      <c r="K76" s="283"/>
    </row>
    <row r="77" spans="2:11" s="1" customFormat="1" ht="17.25" customHeight="1">
      <c r="B77" s="282"/>
      <c r="C77" s="286" t="s">
        <v>2325</v>
      </c>
      <c r="D77" s="286"/>
      <c r="E77" s="286"/>
      <c r="F77" s="287" t="s">
        <v>2326</v>
      </c>
      <c r="G77" s="288"/>
      <c r="H77" s="286"/>
      <c r="I77" s="286"/>
      <c r="J77" s="286" t="s">
        <v>2327</v>
      </c>
      <c r="K77" s="283"/>
    </row>
    <row r="78" spans="2:11" s="1" customFormat="1" ht="5.25" customHeight="1">
      <c r="B78" s="282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2"/>
      <c r="C79" s="271" t="s">
        <v>56</v>
      </c>
      <c r="D79" s="291"/>
      <c r="E79" s="291"/>
      <c r="F79" s="292" t="s">
        <v>2328</v>
      </c>
      <c r="G79" s="293"/>
      <c r="H79" s="271" t="s">
        <v>2329</v>
      </c>
      <c r="I79" s="271" t="s">
        <v>2330</v>
      </c>
      <c r="J79" s="271">
        <v>20</v>
      </c>
      <c r="K79" s="283"/>
    </row>
    <row r="80" spans="2:11" s="1" customFormat="1" ht="15" customHeight="1">
      <c r="B80" s="282"/>
      <c r="C80" s="271" t="s">
        <v>2331</v>
      </c>
      <c r="D80" s="271"/>
      <c r="E80" s="271"/>
      <c r="F80" s="292" t="s">
        <v>2328</v>
      </c>
      <c r="G80" s="293"/>
      <c r="H80" s="271" t="s">
        <v>2332</v>
      </c>
      <c r="I80" s="271" t="s">
        <v>2330</v>
      </c>
      <c r="J80" s="271">
        <v>120</v>
      </c>
      <c r="K80" s="283"/>
    </row>
    <row r="81" spans="2:11" s="1" customFormat="1" ht="15" customHeight="1">
      <c r="B81" s="294"/>
      <c r="C81" s="271" t="s">
        <v>2333</v>
      </c>
      <c r="D81" s="271"/>
      <c r="E81" s="271"/>
      <c r="F81" s="292" t="s">
        <v>2334</v>
      </c>
      <c r="G81" s="293"/>
      <c r="H81" s="271" t="s">
        <v>2335</v>
      </c>
      <c r="I81" s="271" t="s">
        <v>2330</v>
      </c>
      <c r="J81" s="271">
        <v>50</v>
      </c>
      <c r="K81" s="283"/>
    </row>
    <row r="82" spans="2:11" s="1" customFormat="1" ht="15" customHeight="1">
      <c r="B82" s="294"/>
      <c r="C82" s="271" t="s">
        <v>2336</v>
      </c>
      <c r="D82" s="271"/>
      <c r="E82" s="271"/>
      <c r="F82" s="292" t="s">
        <v>2328</v>
      </c>
      <c r="G82" s="293"/>
      <c r="H82" s="271" t="s">
        <v>2337</v>
      </c>
      <c r="I82" s="271" t="s">
        <v>2338</v>
      </c>
      <c r="J82" s="271"/>
      <c r="K82" s="283"/>
    </row>
    <row r="83" spans="2:11" s="1" customFormat="1" ht="15" customHeight="1">
      <c r="B83" s="294"/>
      <c r="C83" s="295" t="s">
        <v>2339</v>
      </c>
      <c r="D83" s="295"/>
      <c r="E83" s="295"/>
      <c r="F83" s="296" t="s">
        <v>2334</v>
      </c>
      <c r="G83" s="295"/>
      <c r="H83" s="295" t="s">
        <v>2340</v>
      </c>
      <c r="I83" s="295" t="s">
        <v>2330</v>
      </c>
      <c r="J83" s="295">
        <v>15</v>
      </c>
      <c r="K83" s="283"/>
    </row>
    <row r="84" spans="2:11" s="1" customFormat="1" ht="15" customHeight="1">
      <c r="B84" s="294"/>
      <c r="C84" s="295" t="s">
        <v>2341</v>
      </c>
      <c r="D84" s="295"/>
      <c r="E84" s="295"/>
      <c r="F84" s="296" t="s">
        <v>2334</v>
      </c>
      <c r="G84" s="295"/>
      <c r="H84" s="295" t="s">
        <v>2342</v>
      </c>
      <c r="I84" s="295" t="s">
        <v>2330</v>
      </c>
      <c r="J84" s="295">
        <v>15</v>
      </c>
      <c r="K84" s="283"/>
    </row>
    <row r="85" spans="2:11" s="1" customFormat="1" ht="15" customHeight="1">
      <c r="B85" s="294"/>
      <c r="C85" s="295" t="s">
        <v>2343</v>
      </c>
      <c r="D85" s="295"/>
      <c r="E85" s="295"/>
      <c r="F85" s="296" t="s">
        <v>2334</v>
      </c>
      <c r="G85" s="295"/>
      <c r="H85" s="295" t="s">
        <v>2344</v>
      </c>
      <c r="I85" s="295" t="s">
        <v>2330</v>
      </c>
      <c r="J85" s="295">
        <v>20</v>
      </c>
      <c r="K85" s="283"/>
    </row>
    <row r="86" spans="2:11" s="1" customFormat="1" ht="15" customHeight="1">
      <c r="B86" s="294"/>
      <c r="C86" s="295" t="s">
        <v>2345</v>
      </c>
      <c r="D86" s="295"/>
      <c r="E86" s="295"/>
      <c r="F86" s="296" t="s">
        <v>2334</v>
      </c>
      <c r="G86" s="295"/>
      <c r="H86" s="295" t="s">
        <v>2346</v>
      </c>
      <c r="I86" s="295" t="s">
        <v>2330</v>
      </c>
      <c r="J86" s="295">
        <v>20</v>
      </c>
      <c r="K86" s="283"/>
    </row>
    <row r="87" spans="2:11" s="1" customFormat="1" ht="15" customHeight="1">
      <c r="B87" s="294"/>
      <c r="C87" s="271" t="s">
        <v>2347</v>
      </c>
      <c r="D87" s="271"/>
      <c r="E87" s="271"/>
      <c r="F87" s="292" t="s">
        <v>2334</v>
      </c>
      <c r="G87" s="293"/>
      <c r="H87" s="271" t="s">
        <v>2348</v>
      </c>
      <c r="I87" s="271" t="s">
        <v>2330</v>
      </c>
      <c r="J87" s="271">
        <v>50</v>
      </c>
      <c r="K87" s="283"/>
    </row>
    <row r="88" spans="2:11" s="1" customFormat="1" ht="15" customHeight="1">
      <c r="B88" s="294"/>
      <c r="C88" s="271" t="s">
        <v>2349</v>
      </c>
      <c r="D88" s="271"/>
      <c r="E88" s="271"/>
      <c r="F88" s="292" t="s">
        <v>2334</v>
      </c>
      <c r="G88" s="293"/>
      <c r="H88" s="271" t="s">
        <v>2350</v>
      </c>
      <c r="I88" s="271" t="s">
        <v>2330</v>
      </c>
      <c r="J88" s="271">
        <v>20</v>
      </c>
      <c r="K88" s="283"/>
    </row>
    <row r="89" spans="2:11" s="1" customFormat="1" ht="15" customHeight="1">
      <c r="B89" s="294"/>
      <c r="C89" s="271" t="s">
        <v>2351</v>
      </c>
      <c r="D89" s="271"/>
      <c r="E89" s="271"/>
      <c r="F89" s="292" t="s">
        <v>2334</v>
      </c>
      <c r="G89" s="293"/>
      <c r="H89" s="271" t="s">
        <v>2352</v>
      </c>
      <c r="I89" s="271" t="s">
        <v>2330</v>
      </c>
      <c r="J89" s="271">
        <v>20</v>
      </c>
      <c r="K89" s="283"/>
    </row>
    <row r="90" spans="2:11" s="1" customFormat="1" ht="15" customHeight="1">
      <c r="B90" s="294"/>
      <c r="C90" s="271" t="s">
        <v>2353</v>
      </c>
      <c r="D90" s="271"/>
      <c r="E90" s="271"/>
      <c r="F90" s="292" t="s">
        <v>2334</v>
      </c>
      <c r="G90" s="293"/>
      <c r="H90" s="271" t="s">
        <v>2354</v>
      </c>
      <c r="I90" s="271" t="s">
        <v>2330</v>
      </c>
      <c r="J90" s="271">
        <v>50</v>
      </c>
      <c r="K90" s="283"/>
    </row>
    <row r="91" spans="2:11" s="1" customFormat="1" ht="15" customHeight="1">
      <c r="B91" s="294"/>
      <c r="C91" s="271" t="s">
        <v>2355</v>
      </c>
      <c r="D91" s="271"/>
      <c r="E91" s="271"/>
      <c r="F91" s="292" t="s">
        <v>2334</v>
      </c>
      <c r="G91" s="293"/>
      <c r="H91" s="271" t="s">
        <v>2355</v>
      </c>
      <c r="I91" s="271" t="s">
        <v>2330</v>
      </c>
      <c r="J91" s="271">
        <v>50</v>
      </c>
      <c r="K91" s="283"/>
    </row>
    <row r="92" spans="2:11" s="1" customFormat="1" ht="15" customHeight="1">
      <c r="B92" s="294"/>
      <c r="C92" s="271" t="s">
        <v>2356</v>
      </c>
      <c r="D92" s="271"/>
      <c r="E92" s="271"/>
      <c r="F92" s="292" t="s">
        <v>2334</v>
      </c>
      <c r="G92" s="293"/>
      <c r="H92" s="271" t="s">
        <v>2357</v>
      </c>
      <c r="I92" s="271" t="s">
        <v>2330</v>
      </c>
      <c r="J92" s="271">
        <v>255</v>
      </c>
      <c r="K92" s="283"/>
    </row>
    <row r="93" spans="2:11" s="1" customFormat="1" ht="15" customHeight="1">
      <c r="B93" s="294"/>
      <c r="C93" s="271" t="s">
        <v>2358</v>
      </c>
      <c r="D93" s="271"/>
      <c r="E93" s="271"/>
      <c r="F93" s="292" t="s">
        <v>2328</v>
      </c>
      <c r="G93" s="293"/>
      <c r="H93" s="271" t="s">
        <v>2359</v>
      </c>
      <c r="I93" s="271" t="s">
        <v>2360</v>
      </c>
      <c r="J93" s="271"/>
      <c r="K93" s="283"/>
    </row>
    <row r="94" spans="2:11" s="1" customFormat="1" ht="15" customHeight="1">
      <c r="B94" s="294"/>
      <c r="C94" s="271" t="s">
        <v>2361</v>
      </c>
      <c r="D94" s="271"/>
      <c r="E94" s="271"/>
      <c r="F94" s="292" t="s">
        <v>2328</v>
      </c>
      <c r="G94" s="293"/>
      <c r="H94" s="271" t="s">
        <v>2362</v>
      </c>
      <c r="I94" s="271" t="s">
        <v>2363</v>
      </c>
      <c r="J94" s="271"/>
      <c r="K94" s="283"/>
    </row>
    <row r="95" spans="2:11" s="1" customFormat="1" ht="15" customHeight="1">
      <c r="B95" s="294"/>
      <c r="C95" s="271" t="s">
        <v>2364</v>
      </c>
      <c r="D95" s="271"/>
      <c r="E95" s="271"/>
      <c r="F95" s="292" t="s">
        <v>2328</v>
      </c>
      <c r="G95" s="293"/>
      <c r="H95" s="271" t="s">
        <v>2364</v>
      </c>
      <c r="I95" s="271" t="s">
        <v>2363</v>
      </c>
      <c r="J95" s="271"/>
      <c r="K95" s="283"/>
    </row>
    <row r="96" spans="2:11" s="1" customFormat="1" ht="15" customHeight="1">
      <c r="B96" s="294"/>
      <c r="C96" s="271" t="s">
        <v>41</v>
      </c>
      <c r="D96" s="271"/>
      <c r="E96" s="271"/>
      <c r="F96" s="292" t="s">
        <v>2328</v>
      </c>
      <c r="G96" s="293"/>
      <c r="H96" s="271" t="s">
        <v>2365</v>
      </c>
      <c r="I96" s="271" t="s">
        <v>2363</v>
      </c>
      <c r="J96" s="271"/>
      <c r="K96" s="283"/>
    </row>
    <row r="97" spans="2:11" s="1" customFormat="1" ht="15" customHeight="1">
      <c r="B97" s="294"/>
      <c r="C97" s="271" t="s">
        <v>51</v>
      </c>
      <c r="D97" s="271"/>
      <c r="E97" s="271"/>
      <c r="F97" s="292" t="s">
        <v>2328</v>
      </c>
      <c r="G97" s="293"/>
      <c r="H97" s="271" t="s">
        <v>2366</v>
      </c>
      <c r="I97" s="271" t="s">
        <v>2363</v>
      </c>
      <c r="J97" s="271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390" t="s">
        <v>2367</v>
      </c>
      <c r="D102" s="390"/>
      <c r="E102" s="390"/>
      <c r="F102" s="390"/>
      <c r="G102" s="390"/>
      <c r="H102" s="390"/>
      <c r="I102" s="390"/>
      <c r="J102" s="390"/>
      <c r="K102" s="283"/>
    </row>
    <row r="103" spans="2:11" s="1" customFormat="1" ht="17.25" customHeight="1">
      <c r="B103" s="282"/>
      <c r="C103" s="284" t="s">
        <v>2322</v>
      </c>
      <c r="D103" s="284"/>
      <c r="E103" s="284"/>
      <c r="F103" s="284" t="s">
        <v>2323</v>
      </c>
      <c r="G103" s="285"/>
      <c r="H103" s="284" t="s">
        <v>57</v>
      </c>
      <c r="I103" s="284" t="s">
        <v>60</v>
      </c>
      <c r="J103" s="284" t="s">
        <v>2324</v>
      </c>
      <c r="K103" s="283"/>
    </row>
    <row r="104" spans="2:11" s="1" customFormat="1" ht="17.25" customHeight="1">
      <c r="B104" s="282"/>
      <c r="C104" s="286" t="s">
        <v>2325</v>
      </c>
      <c r="D104" s="286"/>
      <c r="E104" s="286"/>
      <c r="F104" s="287" t="s">
        <v>2326</v>
      </c>
      <c r="G104" s="288"/>
      <c r="H104" s="286"/>
      <c r="I104" s="286"/>
      <c r="J104" s="286" t="s">
        <v>2327</v>
      </c>
      <c r="K104" s="283"/>
    </row>
    <row r="105" spans="2:11" s="1" customFormat="1" ht="5.25" customHeight="1">
      <c r="B105" s="282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2"/>
      <c r="C106" s="271" t="s">
        <v>56</v>
      </c>
      <c r="D106" s="291"/>
      <c r="E106" s="291"/>
      <c r="F106" s="292" t="s">
        <v>2328</v>
      </c>
      <c r="G106" s="271"/>
      <c r="H106" s="271" t="s">
        <v>2368</v>
      </c>
      <c r="I106" s="271" t="s">
        <v>2330</v>
      </c>
      <c r="J106" s="271">
        <v>20</v>
      </c>
      <c r="K106" s="283"/>
    </row>
    <row r="107" spans="2:11" s="1" customFormat="1" ht="15" customHeight="1">
      <c r="B107" s="282"/>
      <c r="C107" s="271" t="s">
        <v>2331</v>
      </c>
      <c r="D107" s="271"/>
      <c r="E107" s="271"/>
      <c r="F107" s="292" t="s">
        <v>2328</v>
      </c>
      <c r="G107" s="271"/>
      <c r="H107" s="271" t="s">
        <v>2368</v>
      </c>
      <c r="I107" s="271" t="s">
        <v>2330</v>
      </c>
      <c r="J107" s="271">
        <v>120</v>
      </c>
      <c r="K107" s="283"/>
    </row>
    <row r="108" spans="2:11" s="1" customFormat="1" ht="15" customHeight="1">
      <c r="B108" s="294"/>
      <c r="C108" s="271" t="s">
        <v>2333</v>
      </c>
      <c r="D108" s="271"/>
      <c r="E108" s="271"/>
      <c r="F108" s="292" t="s">
        <v>2334</v>
      </c>
      <c r="G108" s="271"/>
      <c r="H108" s="271" t="s">
        <v>2368</v>
      </c>
      <c r="I108" s="271" t="s">
        <v>2330</v>
      </c>
      <c r="J108" s="271">
        <v>50</v>
      </c>
      <c r="K108" s="283"/>
    </row>
    <row r="109" spans="2:11" s="1" customFormat="1" ht="15" customHeight="1">
      <c r="B109" s="294"/>
      <c r="C109" s="271" t="s">
        <v>2336</v>
      </c>
      <c r="D109" s="271"/>
      <c r="E109" s="271"/>
      <c r="F109" s="292" t="s">
        <v>2328</v>
      </c>
      <c r="G109" s="271"/>
      <c r="H109" s="271" t="s">
        <v>2368</v>
      </c>
      <c r="I109" s="271" t="s">
        <v>2338</v>
      </c>
      <c r="J109" s="271"/>
      <c r="K109" s="283"/>
    </row>
    <row r="110" spans="2:11" s="1" customFormat="1" ht="15" customHeight="1">
      <c r="B110" s="294"/>
      <c r="C110" s="271" t="s">
        <v>2347</v>
      </c>
      <c r="D110" s="271"/>
      <c r="E110" s="271"/>
      <c r="F110" s="292" t="s">
        <v>2334</v>
      </c>
      <c r="G110" s="271"/>
      <c r="H110" s="271" t="s">
        <v>2368</v>
      </c>
      <c r="I110" s="271" t="s">
        <v>2330</v>
      </c>
      <c r="J110" s="271">
        <v>50</v>
      </c>
      <c r="K110" s="283"/>
    </row>
    <row r="111" spans="2:11" s="1" customFormat="1" ht="15" customHeight="1">
      <c r="B111" s="294"/>
      <c r="C111" s="271" t="s">
        <v>2355</v>
      </c>
      <c r="D111" s="271"/>
      <c r="E111" s="271"/>
      <c r="F111" s="292" t="s">
        <v>2334</v>
      </c>
      <c r="G111" s="271"/>
      <c r="H111" s="271" t="s">
        <v>2368</v>
      </c>
      <c r="I111" s="271" t="s">
        <v>2330</v>
      </c>
      <c r="J111" s="271">
        <v>50</v>
      </c>
      <c r="K111" s="283"/>
    </row>
    <row r="112" spans="2:11" s="1" customFormat="1" ht="15" customHeight="1">
      <c r="B112" s="294"/>
      <c r="C112" s="271" t="s">
        <v>2353</v>
      </c>
      <c r="D112" s="271"/>
      <c r="E112" s="271"/>
      <c r="F112" s="292" t="s">
        <v>2334</v>
      </c>
      <c r="G112" s="271"/>
      <c r="H112" s="271" t="s">
        <v>2368</v>
      </c>
      <c r="I112" s="271" t="s">
        <v>2330</v>
      </c>
      <c r="J112" s="271">
        <v>50</v>
      </c>
      <c r="K112" s="283"/>
    </row>
    <row r="113" spans="2:11" s="1" customFormat="1" ht="15" customHeight="1">
      <c r="B113" s="294"/>
      <c r="C113" s="271" t="s">
        <v>56</v>
      </c>
      <c r="D113" s="271"/>
      <c r="E113" s="271"/>
      <c r="F113" s="292" t="s">
        <v>2328</v>
      </c>
      <c r="G113" s="271"/>
      <c r="H113" s="271" t="s">
        <v>2369</v>
      </c>
      <c r="I113" s="271" t="s">
        <v>2330</v>
      </c>
      <c r="J113" s="271">
        <v>20</v>
      </c>
      <c r="K113" s="283"/>
    </row>
    <row r="114" spans="2:11" s="1" customFormat="1" ht="15" customHeight="1">
      <c r="B114" s="294"/>
      <c r="C114" s="271" t="s">
        <v>2370</v>
      </c>
      <c r="D114" s="271"/>
      <c r="E114" s="271"/>
      <c r="F114" s="292" t="s">
        <v>2328</v>
      </c>
      <c r="G114" s="271"/>
      <c r="H114" s="271" t="s">
        <v>2371</v>
      </c>
      <c r="I114" s="271" t="s">
        <v>2330</v>
      </c>
      <c r="J114" s="271">
        <v>120</v>
      </c>
      <c r="K114" s="283"/>
    </row>
    <row r="115" spans="2:11" s="1" customFormat="1" ht="15" customHeight="1">
      <c r="B115" s="294"/>
      <c r="C115" s="271" t="s">
        <v>41</v>
      </c>
      <c r="D115" s="271"/>
      <c r="E115" s="271"/>
      <c r="F115" s="292" t="s">
        <v>2328</v>
      </c>
      <c r="G115" s="271"/>
      <c r="H115" s="271" t="s">
        <v>2372</v>
      </c>
      <c r="I115" s="271" t="s">
        <v>2363</v>
      </c>
      <c r="J115" s="271"/>
      <c r="K115" s="283"/>
    </row>
    <row r="116" spans="2:11" s="1" customFormat="1" ht="15" customHeight="1">
      <c r="B116" s="294"/>
      <c r="C116" s="271" t="s">
        <v>51</v>
      </c>
      <c r="D116" s="271"/>
      <c r="E116" s="271"/>
      <c r="F116" s="292" t="s">
        <v>2328</v>
      </c>
      <c r="G116" s="271"/>
      <c r="H116" s="271" t="s">
        <v>2373</v>
      </c>
      <c r="I116" s="271" t="s">
        <v>2363</v>
      </c>
      <c r="J116" s="271"/>
      <c r="K116" s="283"/>
    </row>
    <row r="117" spans="2:11" s="1" customFormat="1" ht="15" customHeight="1">
      <c r="B117" s="294"/>
      <c r="C117" s="271" t="s">
        <v>60</v>
      </c>
      <c r="D117" s="271"/>
      <c r="E117" s="271"/>
      <c r="F117" s="292" t="s">
        <v>2328</v>
      </c>
      <c r="G117" s="271"/>
      <c r="H117" s="271" t="s">
        <v>2374</v>
      </c>
      <c r="I117" s="271" t="s">
        <v>2375</v>
      </c>
      <c r="J117" s="271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391" t="s">
        <v>2376</v>
      </c>
      <c r="D122" s="391"/>
      <c r="E122" s="391"/>
      <c r="F122" s="391"/>
      <c r="G122" s="391"/>
      <c r="H122" s="391"/>
      <c r="I122" s="391"/>
      <c r="J122" s="391"/>
      <c r="K122" s="311"/>
    </row>
    <row r="123" spans="2:11" s="1" customFormat="1" ht="17.25" customHeight="1">
      <c r="B123" s="312"/>
      <c r="C123" s="284" t="s">
        <v>2322</v>
      </c>
      <c r="D123" s="284"/>
      <c r="E123" s="284"/>
      <c r="F123" s="284" t="s">
        <v>2323</v>
      </c>
      <c r="G123" s="285"/>
      <c r="H123" s="284" t="s">
        <v>57</v>
      </c>
      <c r="I123" s="284" t="s">
        <v>60</v>
      </c>
      <c r="J123" s="284" t="s">
        <v>2324</v>
      </c>
      <c r="K123" s="313"/>
    </row>
    <row r="124" spans="2:11" s="1" customFormat="1" ht="17.25" customHeight="1">
      <c r="B124" s="312"/>
      <c r="C124" s="286" t="s">
        <v>2325</v>
      </c>
      <c r="D124" s="286"/>
      <c r="E124" s="286"/>
      <c r="F124" s="287" t="s">
        <v>2326</v>
      </c>
      <c r="G124" s="288"/>
      <c r="H124" s="286"/>
      <c r="I124" s="286"/>
      <c r="J124" s="286" t="s">
        <v>2327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71" t="s">
        <v>2331</v>
      </c>
      <c r="D126" s="291"/>
      <c r="E126" s="291"/>
      <c r="F126" s="292" t="s">
        <v>2328</v>
      </c>
      <c r="G126" s="271"/>
      <c r="H126" s="271" t="s">
        <v>2368</v>
      </c>
      <c r="I126" s="271" t="s">
        <v>2330</v>
      </c>
      <c r="J126" s="271">
        <v>120</v>
      </c>
      <c r="K126" s="317"/>
    </row>
    <row r="127" spans="2:11" s="1" customFormat="1" ht="15" customHeight="1">
      <c r="B127" s="314"/>
      <c r="C127" s="271" t="s">
        <v>2377</v>
      </c>
      <c r="D127" s="271"/>
      <c r="E127" s="271"/>
      <c r="F127" s="292" t="s">
        <v>2328</v>
      </c>
      <c r="G127" s="271"/>
      <c r="H127" s="271" t="s">
        <v>2378</v>
      </c>
      <c r="I127" s="271" t="s">
        <v>2330</v>
      </c>
      <c r="J127" s="271" t="s">
        <v>2379</v>
      </c>
      <c r="K127" s="317"/>
    </row>
    <row r="128" spans="2:11" s="1" customFormat="1" ht="15" customHeight="1">
      <c r="B128" s="314"/>
      <c r="C128" s="271" t="s">
        <v>2276</v>
      </c>
      <c r="D128" s="271"/>
      <c r="E128" s="271"/>
      <c r="F128" s="292" t="s">
        <v>2328</v>
      </c>
      <c r="G128" s="271"/>
      <c r="H128" s="271" t="s">
        <v>2380</v>
      </c>
      <c r="I128" s="271" t="s">
        <v>2330</v>
      </c>
      <c r="J128" s="271" t="s">
        <v>2379</v>
      </c>
      <c r="K128" s="317"/>
    </row>
    <row r="129" spans="2:11" s="1" customFormat="1" ht="15" customHeight="1">
      <c r="B129" s="314"/>
      <c r="C129" s="271" t="s">
        <v>2339</v>
      </c>
      <c r="D129" s="271"/>
      <c r="E129" s="271"/>
      <c r="F129" s="292" t="s">
        <v>2334</v>
      </c>
      <c r="G129" s="271"/>
      <c r="H129" s="271" t="s">
        <v>2340</v>
      </c>
      <c r="I129" s="271" t="s">
        <v>2330</v>
      </c>
      <c r="J129" s="271">
        <v>15</v>
      </c>
      <c r="K129" s="317"/>
    </row>
    <row r="130" spans="2:11" s="1" customFormat="1" ht="15" customHeight="1">
      <c r="B130" s="314"/>
      <c r="C130" s="295" t="s">
        <v>2341</v>
      </c>
      <c r="D130" s="295"/>
      <c r="E130" s="295"/>
      <c r="F130" s="296" t="s">
        <v>2334</v>
      </c>
      <c r="G130" s="295"/>
      <c r="H130" s="295" t="s">
        <v>2342</v>
      </c>
      <c r="I130" s="295" t="s">
        <v>2330</v>
      </c>
      <c r="J130" s="295">
        <v>15</v>
      </c>
      <c r="K130" s="317"/>
    </row>
    <row r="131" spans="2:11" s="1" customFormat="1" ht="15" customHeight="1">
      <c r="B131" s="314"/>
      <c r="C131" s="295" t="s">
        <v>2343</v>
      </c>
      <c r="D131" s="295"/>
      <c r="E131" s="295"/>
      <c r="F131" s="296" t="s">
        <v>2334</v>
      </c>
      <c r="G131" s="295"/>
      <c r="H131" s="295" t="s">
        <v>2344</v>
      </c>
      <c r="I131" s="295" t="s">
        <v>2330</v>
      </c>
      <c r="J131" s="295">
        <v>20</v>
      </c>
      <c r="K131" s="317"/>
    </row>
    <row r="132" spans="2:11" s="1" customFormat="1" ht="15" customHeight="1">
      <c r="B132" s="314"/>
      <c r="C132" s="295" t="s">
        <v>2345</v>
      </c>
      <c r="D132" s="295"/>
      <c r="E132" s="295"/>
      <c r="F132" s="296" t="s">
        <v>2334</v>
      </c>
      <c r="G132" s="295"/>
      <c r="H132" s="295" t="s">
        <v>2346</v>
      </c>
      <c r="I132" s="295" t="s">
        <v>2330</v>
      </c>
      <c r="J132" s="295">
        <v>20</v>
      </c>
      <c r="K132" s="317"/>
    </row>
    <row r="133" spans="2:11" s="1" customFormat="1" ht="15" customHeight="1">
      <c r="B133" s="314"/>
      <c r="C133" s="271" t="s">
        <v>2333</v>
      </c>
      <c r="D133" s="271"/>
      <c r="E133" s="271"/>
      <c r="F133" s="292" t="s">
        <v>2334</v>
      </c>
      <c r="G133" s="271"/>
      <c r="H133" s="271" t="s">
        <v>2368</v>
      </c>
      <c r="I133" s="271" t="s">
        <v>2330</v>
      </c>
      <c r="J133" s="271">
        <v>50</v>
      </c>
      <c r="K133" s="317"/>
    </row>
    <row r="134" spans="2:11" s="1" customFormat="1" ht="15" customHeight="1">
      <c r="B134" s="314"/>
      <c r="C134" s="271" t="s">
        <v>2347</v>
      </c>
      <c r="D134" s="271"/>
      <c r="E134" s="271"/>
      <c r="F134" s="292" t="s">
        <v>2334</v>
      </c>
      <c r="G134" s="271"/>
      <c r="H134" s="271" t="s">
        <v>2368</v>
      </c>
      <c r="I134" s="271" t="s">
        <v>2330</v>
      </c>
      <c r="J134" s="271">
        <v>50</v>
      </c>
      <c r="K134" s="317"/>
    </row>
    <row r="135" spans="2:11" s="1" customFormat="1" ht="15" customHeight="1">
      <c r="B135" s="314"/>
      <c r="C135" s="271" t="s">
        <v>2353</v>
      </c>
      <c r="D135" s="271"/>
      <c r="E135" s="271"/>
      <c r="F135" s="292" t="s">
        <v>2334</v>
      </c>
      <c r="G135" s="271"/>
      <c r="H135" s="271" t="s">
        <v>2368</v>
      </c>
      <c r="I135" s="271" t="s">
        <v>2330</v>
      </c>
      <c r="J135" s="271">
        <v>50</v>
      </c>
      <c r="K135" s="317"/>
    </row>
    <row r="136" spans="2:11" s="1" customFormat="1" ht="15" customHeight="1">
      <c r="B136" s="314"/>
      <c r="C136" s="271" t="s">
        <v>2355</v>
      </c>
      <c r="D136" s="271"/>
      <c r="E136" s="271"/>
      <c r="F136" s="292" t="s">
        <v>2334</v>
      </c>
      <c r="G136" s="271"/>
      <c r="H136" s="271" t="s">
        <v>2368</v>
      </c>
      <c r="I136" s="271" t="s">
        <v>2330</v>
      </c>
      <c r="J136" s="271">
        <v>50</v>
      </c>
      <c r="K136" s="317"/>
    </row>
    <row r="137" spans="2:11" s="1" customFormat="1" ht="15" customHeight="1">
      <c r="B137" s="314"/>
      <c r="C137" s="271" t="s">
        <v>2356</v>
      </c>
      <c r="D137" s="271"/>
      <c r="E137" s="271"/>
      <c r="F137" s="292" t="s">
        <v>2334</v>
      </c>
      <c r="G137" s="271"/>
      <c r="H137" s="271" t="s">
        <v>2381</v>
      </c>
      <c r="I137" s="271" t="s">
        <v>2330</v>
      </c>
      <c r="J137" s="271">
        <v>255</v>
      </c>
      <c r="K137" s="317"/>
    </row>
    <row r="138" spans="2:11" s="1" customFormat="1" ht="15" customHeight="1">
      <c r="B138" s="314"/>
      <c r="C138" s="271" t="s">
        <v>2358</v>
      </c>
      <c r="D138" s="271"/>
      <c r="E138" s="271"/>
      <c r="F138" s="292" t="s">
        <v>2328</v>
      </c>
      <c r="G138" s="271"/>
      <c r="H138" s="271" t="s">
        <v>2382</v>
      </c>
      <c r="I138" s="271" t="s">
        <v>2360</v>
      </c>
      <c r="J138" s="271"/>
      <c r="K138" s="317"/>
    </row>
    <row r="139" spans="2:11" s="1" customFormat="1" ht="15" customHeight="1">
      <c r="B139" s="314"/>
      <c r="C139" s="271" t="s">
        <v>2361</v>
      </c>
      <c r="D139" s="271"/>
      <c r="E139" s="271"/>
      <c r="F139" s="292" t="s">
        <v>2328</v>
      </c>
      <c r="G139" s="271"/>
      <c r="H139" s="271" t="s">
        <v>2383</v>
      </c>
      <c r="I139" s="271" t="s">
        <v>2363</v>
      </c>
      <c r="J139" s="271"/>
      <c r="K139" s="317"/>
    </row>
    <row r="140" spans="2:11" s="1" customFormat="1" ht="15" customHeight="1">
      <c r="B140" s="314"/>
      <c r="C140" s="271" t="s">
        <v>2364</v>
      </c>
      <c r="D140" s="271"/>
      <c r="E140" s="271"/>
      <c r="F140" s="292" t="s">
        <v>2328</v>
      </c>
      <c r="G140" s="271"/>
      <c r="H140" s="271" t="s">
        <v>2364</v>
      </c>
      <c r="I140" s="271" t="s">
        <v>2363</v>
      </c>
      <c r="J140" s="271"/>
      <c r="K140" s="317"/>
    </row>
    <row r="141" spans="2:11" s="1" customFormat="1" ht="15" customHeight="1">
      <c r="B141" s="314"/>
      <c r="C141" s="271" t="s">
        <v>41</v>
      </c>
      <c r="D141" s="271"/>
      <c r="E141" s="271"/>
      <c r="F141" s="292" t="s">
        <v>2328</v>
      </c>
      <c r="G141" s="271"/>
      <c r="H141" s="271" t="s">
        <v>2384</v>
      </c>
      <c r="I141" s="271" t="s">
        <v>2363</v>
      </c>
      <c r="J141" s="271"/>
      <c r="K141" s="317"/>
    </row>
    <row r="142" spans="2:11" s="1" customFormat="1" ht="15" customHeight="1">
      <c r="B142" s="314"/>
      <c r="C142" s="271" t="s">
        <v>2385</v>
      </c>
      <c r="D142" s="271"/>
      <c r="E142" s="271"/>
      <c r="F142" s="292" t="s">
        <v>2328</v>
      </c>
      <c r="G142" s="271"/>
      <c r="H142" s="271" t="s">
        <v>2386</v>
      </c>
      <c r="I142" s="271" t="s">
        <v>2363</v>
      </c>
      <c r="J142" s="271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390" t="s">
        <v>2387</v>
      </c>
      <c r="D147" s="390"/>
      <c r="E147" s="390"/>
      <c r="F147" s="390"/>
      <c r="G147" s="390"/>
      <c r="H147" s="390"/>
      <c r="I147" s="390"/>
      <c r="J147" s="390"/>
      <c r="K147" s="283"/>
    </row>
    <row r="148" spans="2:11" s="1" customFormat="1" ht="17.25" customHeight="1">
      <c r="B148" s="282"/>
      <c r="C148" s="284" t="s">
        <v>2322</v>
      </c>
      <c r="D148" s="284"/>
      <c r="E148" s="284"/>
      <c r="F148" s="284" t="s">
        <v>2323</v>
      </c>
      <c r="G148" s="285"/>
      <c r="H148" s="284" t="s">
        <v>57</v>
      </c>
      <c r="I148" s="284" t="s">
        <v>60</v>
      </c>
      <c r="J148" s="284" t="s">
        <v>2324</v>
      </c>
      <c r="K148" s="283"/>
    </row>
    <row r="149" spans="2:11" s="1" customFormat="1" ht="17.25" customHeight="1">
      <c r="B149" s="282"/>
      <c r="C149" s="286" t="s">
        <v>2325</v>
      </c>
      <c r="D149" s="286"/>
      <c r="E149" s="286"/>
      <c r="F149" s="287" t="s">
        <v>2326</v>
      </c>
      <c r="G149" s="288"/>
      <c r="H149" s="286"/>
      <c r="I149" s="286"/>
      <c r="J149" s="286" t="s">
        <v>2327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2331</v>
      </c>
      <c r="D151" s="271"/>
      <c r="E151" s="271"/>
      <c r="F151" s="322" t="s">
        <v>2328</v>
      </c>
      <c r="G151" s="271"/>
      <c r="H151" s="321" t="s">
        <v>2368</v>
      </c>
      <c r="I151" s="321" t="s">
        <v>2330</v>
      </c>
      <c r="J151" s="321">
        <v>120</v>
      </c>
      <c r="K151" s="317"/>
    </row>
    <row r="152" spans="2:11" s="1" customFormat="1" ht="15" customHeight="1">
      <c r="B152" s="294"/>
      <c r="C152" s="321" t="s">
        <v>2377</v>
      </c>
      <c r="D152" s="271"/>
      <c r="E152" s="271"/>
      <c r="F152" s="322" t="s">
        <v>2328</v>
      </c>
      <c r="G152" s="271"/>
      <c r="H152" s="321" t="s">
        <v>2388</v>
      </c>
      <c r="I152" s="321" t="s">
        <v>2330</v>
      </c>
      <c r="J152" s="321" t="s">
        <v>2379</v>
      </c>
      <c r="K152" s="317"/>
    </row>
    <row r="153" spans="2:11" s="1" customFormat="1" ht="15" customHeight="1">
      <c r="B153" s="294"/>
      <c r="C153" s="321" t="s">
        <v>2276</v>
      </c>
      <c r="D153" s="271"/>
      <c r="E153" s="271"/>
      <c r="F153" s="322" t="s">
        <v>2328</v>
      </c>
      <c r="G153" s="271"/>
      <c r="H153" s="321" t="s">
        <v>2389</v>
      </c>
      <c r="I153" s="321" t="s">
        <v>2330</v>
      </c>
      <c r="J153" s="321" t="s">
        <v>2379</v>
      </c>
      <c r="K153" s="317"/>
    </row>
    <row r="154" spans="2:11" s="1" customFormat="1" ht="15" customHeight="1">
      <c r="B154" s="294"/>
      <c r="C154" s="321" t="s">
        <v>2333</v>
      </c>
      <c r="D154" s="271"/>
      <c r="E154" s="271"/>
      <c r="F154" s="322" t="s">
        <v>2334</v>
      </c>
      <c r="G154" s="271"/>
      <c r="H154" s="321" t="s">
        <v>2368</v>
      </c>
      <c r="I154" s="321" t="s">
        <v>2330</v>
      </c>
      <c r="J154" s="321">
        <v>50</v>
      </c>
      <c r="K154" s="317"/>
    </row>
    <row r="155" spans="2:11" s="1" customFormat="1" ht="15" customHeight="1">
      <c r="B155" s="294"/>
      <c r="C155" s="321" t="s">
        <v>2336</v>
      </c>
      <c r="D155" s="271"/>
      <c r="E155" s="271"/>
      <c r="F155" s="322" t="s">
        <v>2328</v>
      </c>
      <c r="G155" s="271"/>
      <c r="H155" s="321" t="s">
        <v>2368</v>
      </c>
      <c r="I155" s="321" t="s">
        <v>2338</v>
      </c>
      <c r="J155" s="321"/>
      <c r="K155" s="317"/>
    </row>
    <row r="156" spans="2:11" s="1" customFormat="1" ht="15" customHeight="1">
      <c r="B156" s="294"/>
      <c r="C156" s="321" t="s">
        <v>2347</v>
      </c>
      <c r="D156" s="271"/>
      <c r="E156" s="271"/>
      <c r="F156" s="322" t="s">
        <v>2334</v>
      </c>
      <c r="G156" s="271"/>
      <c r="H156" s="321" t="s">
        <v>2368</v>
      </c>
      <c r="I156" s="321" t="s">
        <v>2330</v>
      </c>
      <c r="J156" s="321">
        <v>50</v>
      </c>
      <c r="K156" s="317"/>
    </row>
    <row r="157" spans="2:11" s="1" customFormat="1" ht="15" customHeight="1">
      <c r="B157" s="294"/>
      <c r="C157" s="321" t="s">
        <v>2355</v>
      </c>
      <c r="D157" s="271"/>
      <c r="E157" s="271"/>
      <c r="F157" s="322" t="s">
        <v>2334</v>
      </c>
      <c r="G157" s="271"/>
      <c r="H157" s="321" t="s">
        <v>2368</v>
      </c>
      <c r="I157" s="321" t="s">
        <v>2330</v>
      </c>
      <c r="J157" s="321">
        <v>50</v>
      </c>
      <c r="K157" s="317"/>
    </row>
    <row r="158" spans="2:11" s="1" customFormat="1" ht="15" customHeight="1">
      <c r="B158" s="294"/>
      <c r="C158" s="321" t="s">
        <v>2353</v>
      </c>
      <c r="D158" s="271"/>
      <c r="E158" s="271"/>
      <c r="F158" s="322" t="s">
        <v>2334</v>
      </c>
      <c r="G158" s="271"/>
      <c r="H158" s="321" t="s">
        <v>2368</v>
      </c>
      <c r="I158" s="321" t="s">
        <v>2330</v>
      </c>
      <c r="J158" s="321">
        <v>50</v>
      </c>
      <c r="K158" s="317"/>
    </row>
    <row r="159" spans="2:11" s="1" customFormat="1" ht="15" customHeight="1">
      <c r="B159" s="294"/>
      <c r="C159" s="321" t="s">
        <v>105</v>
      </c>
      <c r="D159" s="271"/>
      <c r="E159" s="271"/>
      <c r="F159" s="322" t="s">
        <v>2328</v>
      </c>
      <c r="G159" s="271"/>
      <c r="H159" s="321" t="s">
        <v>2390</v>
      </c>
      <c r="I159" s="321" t="s">
        <v>2330</v>
      </c>
      <c r="J159" s="321" t="s">
        <v>2391</v>
      </c>
      <c r="K159" s="317"/>
    </row>
    <row r="160" spans="2:11" s="1" customFormat="1" ht="15" customHeight="1">
      <c r="B160" s="294"/>
      <c r="C160" s="321" t="s">
        <v>2392</v>
      </c>
      <c r="D160" s="271"/>
      <c r="E160" s="271"/>
      <c r="F160" s="322" t="s">
        <v>2328</v>
      </c>
      <c r="G160" s="271"/>
      <c r="H160" s="321" t="s">
        <v>2393</v>
      </c>
      <c r="I160" s="321" t="s">
        <v>2363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391" t="s">
        <v>2394</v>
      </c>
      <c r="D165" s="391"/>
      <c r="E165" s="391"/>
      <c r="F165" s="391"/>
      <c r="G165" s="391"/>
      <c r="H165" s="391"/>
      <c r="I165" s="391"/>
      <c r="J165" s="391"/>
      <c r="K165" s="264"/>
    </row>
    <row r="166" spans="2:11" s="1" customFormat="1" ht="17.25" customHeight="1">
      <c r="B166" s="263"/>
      <c r="C166" s="284" t="s">
        <v>2322</v>
      </c>
      <c r="D166" s="284"/>
      <c r="E166" s="284"/>
      <c r="F166" s="284" t="s">
        <v>2323</v>
      </c>
      <c r="G166" s="326"/>
      <c r="H166" s="327" t="s">
        <v>57</v>
      </c>
      <c r="I166" s="327" t="s">
        <v>60</v>
      </c>
      <c r="J166" s="284" t="s">
        <v>2324</v>
      </c>
      <c r="K166" s="264"/>
    </row>
    <row r="167" spans="2:11" s="1" customFormat="1" ht="17.25" customHeight="1">
      <c r="B167" s="265"/>
      <c r="C167" s="286" t="s">
        <v>2325</v>
      </c>
      <c r="D167" s="286"/>
      <c r="E167" s="286"/>
      <c r="F167" s="287" t="s">
        <v>2326</v>
      </c>
      <c r="G167" s="328"/>
      <c r="H167" s="329"/>
      <c r="I167" s="329"/>
      <c r="J167" s="286" t="s">
        <v>2327</v>
      </c>
      <c r="K167" s="266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71" t="s">
        <v>2331</v>
      </c>
      <c r="D169" s="271"/>
      <c r="E169" s="271"/>
      <c r="F169" s="292" t="s">
        <v>2328</v>
      </c>
      <c r="G169" s="271"/>
      <c r="H169" s="271" t="s">
        <v>2368</v>
      </c>
      <c r="I169" s="271" t="s">
        <v>2330</v>
      </c>
      <c r="J169" s="271">
        <v>120</v>
      </c>
      <c r="K169" s="317"/>
    </row>
    <row r="170" spans="2:11" s="1" customFormat="1" ht="15" customHeight="1">
      <c r="B170" s="294"/>
      <c r="C170" s="271" t="s">
        <v>2377</v>
      </c>
      <c r="D170" s="271"/>
      <c r="E170" s="271"/>
      <c r="F170" s="292" t="s">
        <v>2328</v>
      </c>
      <c r="G170" s="271"/>
      <c r="H170" s="271" t="s">
        <v>2378</v>
      </c>
      <c r="I170" s="271" t="s">
        <v>2330</v>
      </c>
      <c r="J170" s="271" t="s">
        <v>2379</v>
      </c>
      <c r="K170" s="317"/>
    </row>
    <row r="171" spans="2:11" s="1" customFormat="1" ht="15" customHeight="1">
      <c r="B171" s="294"/>
      <c r="C171" s="271" t="s">
        <v>2276</v>
      </c>
      <c r="D171" s="271"/>
      <c r="E171" s="271"/>
      <c r="F171" s="292" t="s">
        <v>2328</v>
      </c>
      <c r="G171" s="271"/>
      <c r="H171" s="271" t="s">
        <v>2395</v>
      </c>
      <c r="I171" s="271" t="s">
        <v>2330</v>
      </c>
      <c r="J171" s="271" t="s">
        <v>2379</v>
      </c>
      <c r="K171" s="317"/>
    </row>
    <row r="172" spans="2:11" s="1" customFormat="1" ht="15" customHeight="1">
      <c r="B172" s="294"/>
      <c r="C172" s="271" t="s">
        <v>2333</v>
      </c>
      <c r="D172" s="271"/>
      <c r="E172" s="271"/>
      <c r="F172" s="292" t="s">
        <v>2334</v>
      </c>
      <c r="G172" s="271"/>
      <c r="H172" s="271" t="s">
        <v>2395</v>
      </c>
      <c r="I172" s="271" t="s">
        <v>2330</v>
      </c>
      <c r="J172" s="271">
        <v>50</v>
      </c>
      <c r="K172" s="317"/>
    </row>
    <row r="173" spans="2:11" s="1" customFormat="1" ht="15" customHeight="1">
      <c r="B173" s="294"/>
      <c r="C173" s="271" t="s">
        <v>2336</v>
      </c>
      <c r="D173" s="271"/>
      <c r="E173" s="271"/>
      <c r="F173" s="292" t="s">
        <v>2328</v>
      </c>
      <c r="G173" s="271"/>
      <c r="H173" s="271" t="s">
        <v>2395</v>
      </c>
      <c r="I173" s="271" t="s">
        <v>2338</v>
      </c>
      <c r="J173" s="271"/>
      <c r="K173" s="317"/>
    </row>
    <row r="174" spans="2:11" s="1" customFormat="1" ht="15" customHeight="1">
      <c r="B174" s="294"/>
      <c r="C174" s="271" t="s">
        <v>2347</v>
      </c>
      <c r="D174" s="271"/>
      <c r="E174" s="271"/>
      <c r="F174" s="292" t="s">
        <v>2334</v>
      </c>
      <c r="G174" s="271"/>
      <c r="H174" s="271" t="s">
        <v>2395</v>
      </c>
      <c r="I174" s="271" t="s">
        <v>2330</v>
      </c>
      <c r="J174" s="271">
        <v>50</v>
      </c>
      <c r="K174" s="317"/>
    </row>
    <row r="175" spans="2:11" s="1" customFormat="1" ht="15" customHeight="1">
      <c r="B175" s="294"/>
      <c r="C175" s="271" t="s">
        <v>2355</v>
      </c>
      <c r="D175" s="271"/>
      <c r="E175" s="271"/>
      <c r="F175" s="292" t="s">
        <v>2334</v>
      </c>
      <c r="G175" s="271"/>
      <c r="H175" s="271" t="s">
        <v>2395</v>
      </c>
      <c r="I175" s="271" t="s">
        <v>2330</v>
      </c>
      <c r="J175" s="271">
        <v>50</v>
      </c>
      <c r="K175" s="317"/>
    </row>
    <row r="176" spans="2:11" s="1" customFormat="1" ht="15" customHeight="1">
      <c r="B176" s="294"/>
      <c r="C176" s="271" t="s">
        <v>2353</v>
      </c>
      <c r="D176" s="271"/>
      <c r="E176" s="271"/>
      <c r="F176" s="292" t="s">
        <v>2334</v>
      </c>
      <c r="G176" s="271"/>
      <c r="H176" s="271" t="s">
        <v>2395</v>
      </c>
      <c r="I176" s="271" t="s">
        <v>2330</v>
      </c>
      <c r="J176" s="271">
        <v>50</v>
      </c>
      <c r="K176" s="317"/>
    </row>
    <row r="177" spans="2:11" s="1" customFormat="1" ht="15" customHeight="1">
      <c r="B177" s="294"/>
      <c r="C177" s="271" t="s">
        <v>133</v>
      </c>
      <c r="D177" s="271"/>
      <c r="E177" s="271"/>
      <c r="F177" s="292" t="s">
        <v>2328</v>
      </c>
      <c r="G177" s="271"/>
      <c r="H177" s="271" t="s">
        <v>2396</v>
      </c>
      <c r="I177" s="271" t="s">
        <v>2397</v>
      </c>
      <c r="J177" s="271"/>
      <c r="K177" s="317"/>
    </row>
    <row r="178" spans="2:11" s="1" customFormat="1" ht="15" customHeight="1">
      <c r="B178" s="294"/>
      <c r="C178" s="271" t="s">
        <v>60</v>
      </c>
      <c r="D178" s="271"/>
      <c r="E178" s="271"/>
      <c r="F178" s="292" t="s">
        <v>2328</v>
      </c>
      <c r="G178" s="271"/>
      <c r="H178" s="271" t="s">
        <v>2398</v>
      </c>
      <c r="I178" s="271" t="s">
        <v>2399</v>
      </c>
      <c r="J178" s="271">
        <v>1</v>
      </c>
      <c r="K178" s="317"/>
    </row>
    <row r="179" spans="2:11" s="1" customFormat="1" ht="15" customHeight="1">
      <c r="B179" s="294"/>
      <c r="C179" s="271" t="s">
        <v>56</v>
      </c>
      <c r="D179" s="271"/>
      <c r="E179" s="271"/>
      <c r="F179" s="292" t="s">
        <v>2328</v>
      </c>
      <c r="G179" s="271"/>
      <c r="H179" s="271" t="s">
        <v>2400</v>
      </c>
      <c r="I179" s="271" t="s">
        <v>2330</v>
      </c>
      <c r="J179" s="271">
        <v>20</v>
      </c>
      <c r="K179" s="317"/>
    </row>
    <row r="180" spans="2:11" s="1" customFormat="1" ht="15" customHeight="1">
      <c r="B180" s="294"/>
      <c r="C180" s="271" t="s">
        <v>57</v>
      </c>
      <c r="D180" s="271"/>
      <c r="E180" s="271"/>
      <c r="F180" s="292" t="s">
        <v>2328</v>
      </c>
      <c r="G180" s="271"/>
      <c r="H180" s="271" t="s">
        <v>2401</v>
      </c>
      <c r="I180" s="271" t="s">
        <v>2330</v>
      </c>
      <c r="J180" s="271">
        <v>255</v>
      </c>
      <c r="K180" s="317"/>
    </row>
    <row r="181" spans="2:11" s="1" customFormat="1" ht="15" customHeight="1">
      <c r="B181" s="294"/>
      <c r="C181" s="271" t="s">
        <v>134</v>
      </c>
      <c r="D181" s="271"/>
      <c r="E181" s="271"/>
      <c r="F181" s="292" t="s">
        <v>2328</v>
      </c>
      <c r="G181" s="271"/>
      <c r="H181" s="271" t="s">
        <v>2292</v>
      </c>
      <c r="I181" s="271" t="s">
        <v>2330</v>
      </c>
      <c r="J181" s="271">
        <v>10</v>
      </c>
      <c r="K181" s="317"/>
    </row>
    <row r="182" spans="2:11" s="1" customFormat="1" ht="15" customHeight="1">
      <c r="B182" s="294"/>
      <c r="C182" s="271" t="s">
        <v>135</v>
      </c>
      <c r="D182" s="271"/>
      <c r="E182" s="271"/>
      <c r="F182" s="292" t="s">
        <v>2328</v>
      </c>
      <c r="G182" s="271"/>
      <c r="H182" s="271" t="s">
        <v>2402</v>
      </c>
      <c r="I182" s="271" t="s">
        <v>2363</v>
      </c>
      <c r="J182" s="271"/>
      <c r="K182" s="317"/>
    </row>
    <row r="183" spans="2:11" s="1" customFormat="1" ht="15" customHeight="1">
      <c r="B183" s="294"/>
      <c r="C183" s="271" t="s">
        <v>2403</v>
      </c>
      <c r="D183" s="271"/>
      <c r="E183" s="271"/>
      <c r="F183" s="292" t="s">
        <v>2328</v>
      </c>
      <c r="G183" s="271"/>
      <c r="H183" s="271" t="s">
        <v>2404</v>
      </c>
      <c r="I183" s="271" t="s">
        <v>2363</v>
      </c>
      <c r="J183" s="271"/>
      <c r="K183" s="317"/>
    </row>
    <row r="184" spans="2:11" s="1" customFormat="1" ht="15" customHeight="1">
      <c r="B184" s="294"/>
      <c r="C184" s="271" t="s">
        <v>2392</v>
      </c>
      <c r="D184" s="271"/>
      <c r="E184" s="271"/>
      <c r="F184" s="292" t="s">
        <v>2328</v>
      </c>
      <c r="G184" s="271"/>
      <c r="H184" s="271" t="s">
        <v>2405</v>
      </c>
      <c r="I184" s="271" t="s">
        <v>2363</v>
      </c>
      <c r="J184" s="271"/>
      <c r="K184" s="317"/>
    </row>
    <row r="185" spans="2:11" s="1" customFormat="1" ht="15" customHeight="1">
      <c r="B185" s="294"/>
      <c r="C185" s="271" t="s">
        <v>137</v>
      </c>
      <c r="D185" s="271"/>
      <c r="E185" s="271"/>
      <c r="F185" s="292" t="s">
        <v>2334</v>
      </c>
      <c r="G185" s="271"/>
      <c r="H185" s="271" t="s">
        <v>2406</v>
      </c>
      <c r="I185" s="271" t="s">
        <v>2330</v>
      </c>
      <c r="J185" s="271">
        <v>50</v>
      </c>
      <c r="K185" s="317"/>
    </row>
    <row r="186" spans="2:11" s="1" customFormat="1" ht="15" customHeight="1">
      <c r="B186" s="294"/>
      <c r="C186" s="271" t="s">
        <v>2407</v>
      </c>
      <c r="D186" s="271"/>
      <c r="E186" s="271"/>
      <c r="F186" s="292" t="s">
        <v>2334</v>
      </c>
      <c r="G186" s="271"/>
      <c r="H186" s="271" t="s">
        <v>2408</v>
      </c>
      <c r="I186" s="271" t="s">
        <v>2409</v>
      </c>
      <c r="J186" s="271"/>
      <c r="K186" s="317"/>
    </row>
    <row r="187" spans="2:11" s="1" customFormat="1" ht="15" customHeight="1">
      <c r="B187" s="294"/>
      <c r="C187" s="271" t="s">
        <v>2410</v>
      </c>
      <c r="D187" s="271"/>
      <c r="E187" s="271"/>
      <c r="F187" s="292" t="s">
        <v>2334</v>
      </c>
      <c r="G187" s="271"/>
      <c r="H187" s="271" t="s">
        <v>2411</v>
      </c>
      <c r="I187" s="271" t="s">
        <v>2409</v>
      </c>
      <c r="J187" s="271"/>
      <c r="K187" s="317"/>
    </row>
    <row r="188" spans="2:11" s="1" customFormat="1" ht="15" customHeight="1">
      <c r="B188" s="294"/>
      <c r="C188" s="271" t="s">
        <v>2412</v>
      </c>
      <c r="D188" s="271"/>
      <c r="E188" s="271"/>
      <c r="F188" s="292" t="s">
        <v>2334</v>
      </c>
      <c r="G188" s="271"/>
      <c r="H188" s="271" t="s">
        <v>2413</v>
      </c>
      <c r="I188" s="271" t="s">
        <v>2409</v>
      </c>
      <c r="J188" s="271"/>
      <c r="K188" s="317"/>
    </row>
    <row r="189" spans="2:11" s="1" customFormat="1" ht="15" customHeight="1">
      <c r="B189" s="294"/>
      <c r="C189" s="330" t="s">
        <v>2414</v>
      </c>
      <c r="D189" s="271"/>
      <c r="E189" s="271"/>
      <c r="F189" s="292" t="s">
        <v>2334</v>
      </c>
      <c r="G189" s="271"/>
      <c r="H189" s="271" t="s">
        <v>2415</v>
      </c>
      <c r="I189" s="271" t="s">
        <v>2416</v>
      </c>
      <c r="J189" s="331" t="s">
        <v>2417</v>
      </c>
      <c r="K189" s="317"/>
    </row>
    <row r="190" spans="2:11" s="1" customFormat="1" ht="15" customHeight="1">
      <c r="B190" s="294"/>
      <c r="C190" s="330" t="s">
        <v>45</v>
      </c>
      <c r="D190" s="271"/>
      <c r="E190" s="271"/>
      <c r="F190" s="292" t="s">
        <v>2328</v>
      </c>
      <c r="G190" s="271"/>
      <c r="H190" s="268" t="s">
        <v>2418</v>
      </c>
      <c r="I190" s="271" t="s">
        <v>2419</v>
      </c>
      <c r="J190" s="271"/>
      <c r="K190" s="317"/>
    </row>
    <row r="191" spans="2:11" s="1" customFormat="1" ht="15" customHeight="1">
      <c r="B191" s="294"/>
      <c r="C191" s="330" t="s">
        <v>2420</v>
      </c>
      <c r="D191" s="271"/>
      <c r="E191" s="271"/>
      <c r="F191" s="292" t="s">
        <v>2328</v>
      </c>
      <c r="G191" s="271"/>
      <c r="H191" s="271" t="s">
        <v>2421</v>
      </c>
      <c r="I191" s="271" t="s">
        <v>2363</v>
      </c>
      <c r="J191" s="271"/>
      <c r="K191" s="317"/>
    </row>
    <row r="192" spans="2:11" s="1" customFormat="1" ht="15" customHeight="1">
      <c r="B192" s="294"/>
      <c r="C192" s="330" t="s">
        <v>2422</v>
      </c>
      <c r="D192" s="271"/>
      <c r="E192" s="271"/>
      <c r="F192" s="292" t="s">
        <v>2328</v>
      </c>
      <c r="G192" s="271"/>
      <c r="H192" s="271" t="s">
        <v>2423</v>
      </c>
      <c r="I192" s="271" t="s">
        <v>2363</v>
      </c>
      <c r="J192" s="271"/>
      <c r="K192" s="317"/>
    </row>
    <row r="193" spans="2:11" s="1" customFormat="1" ht="15" customHeight="1">
      <c r="B193" s="294"/>
      <c r="C193" s="330" t="s">
        <v>2424</v>
      </c>
      <c r="D193" s="271"/>
      <c r="E193" s="271"/>
      <c r="F193" s="292" t="s">
        <v>2334</v>
      </c>
      <c r="G193" s="271"/>
      <c r="H193" s="271" t="s">
        <v>2425</v>
      </c>
      <c r="I193" s="271" t="s">
        <v>2363</v>
      </c>
      <c r="J193" s="271"/>
      <c r="K193" s="317"/>
    </row>
    <row r="194" spans="2:11" s="1" customFormat="1" ht="15" customHeight="1"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spans="2:11" s="1" customFormat="1" ht="18.75" customHeight="1"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60"/>
      <c r="C198" s="261"/>
      <c r="D198" s="261"/>
      <c r="E198" s="261"/>
      <c r="F198" s="261"/>
      <c r="G198" s="261"/>
      <c r="H198" s="261"/>
      <c r="I198" s="261"/>
      <c r="J198" s="261"/>
      <c r="K198" s="262"/>
    </row>
    <row r="199" spans="2:11" s="1" customFormat="1" ht="21">
      <c r="B199" s="263"/>
      <c r="C199" s="391" t="s">
        <v>2426</v>
      </c>
      <c r="D199" s="391"/>
      <c r="E199" s="391"/>
      <c r="F199" s="391"/>
      <c r="G199" s="391"/>
      <c r="H199" s="391"/>
      <c r="I199" s="391"/>
      <c r="J199" s="391"/>
      <c r="K199" s="264"/>
    </row>
    <row r="200" spans="2:11" s="1" customFormat="1" ht="25.5" customHeight="1">
      <c r="B200" s="263"/>
      <c r="C200" s="333" t="s">
        <v>2427</v>
      </c>
      <c r="D200" s="333"/>
      <c r="E200" s="333"/>
      <c r="F200" s="333" t="s">
        <v>2428</v>
      </c>
      <c r="G200" s="334"/>
      <c r="H200" s="392" t="s">
        <v>2429</v>
      </c>
      <c r="I200" s="392"/>
      <c r="J200" s="392"/>
      <c r="K200" s="264"/>
    </row>
    <row r="201" spans="2:11" s="1" customFormat="1" ht="5.25" customHeight="1"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spans="2:11" s="1" customFormat="1" ht="15" customHeight="1">
      <c r="B202" s="294"/>
      <c r="C202" s="271" t="s">
        <v>2419</v>
      </c>
      <c r="D202" s="271"/>
      <c r="E202" s="271"/>
      <c r="F202" s="292" t="s">
        <v>46</v>
      </c>
      <c r="G202" s="271"/>
      <c r="H202" s="393" t="s">
        <v>2430</v>
      </c>
      <c r="I202" s="393"/>
      <c r="J202" s="393"/>
      <c r="K202" s="317"/>
    </row>
    <row r="203" spans="2:11" s="1" customFormat="1" ht="15" customHeight="1">
      <c r="B203" s="294"/>
      <c r="C203" s="271"/>
      <c r="D203" s="271"/>
      <c r="E203" s="271"/>
      <c r="F203" s="292" t="s">
        <v>47</v>
      </c>
      <c r="G203" s="271"/>
      <c r="H203" s="393" t="s">
        <v>2431</v>
      </c>
      <c r="I203" s="393"/>
      <c r="J203" s="393"/>
      <c r="K203" s="317"/>
    </row>
    <row r="204" spans="2:11" s="1" customFormat="1" ht="15" customHeight="1">
      <c r="B204" s="294"/>
      <c r="C204" s="271"/>
      <c r="D204" s="271"/>
      <c r="E204" s="271"/>
      <c r="F204" s="292" t="s">
        <v>50</v>
      </c>
      <c r="G204" s="271"/>
      <c r="H204" s="393" t="s">
        <v>2432</v>
      </c>
      <c r="I204" s="393"/>
      <c r="J204" s="393"/>
      <c r="K204" s="317"/>
    </row>
    <row r="205" spans="2:11" s="1" customFormat="1" ht="15" customHeight="1">
      <c r="B205" s="294"/>
      <c r="C205" s="271"/>
      <c r="D205" s="271"/>
      <c r="E205" s="271"/>
      <c r="F205" s="292" t="s">
        <v>48</v>
      </c>
      <c r="G205" s="271"/>
      <c r="H205" s="393" t="s">
        <v>2433</v>
      </c>
      <c r="I205" s="393"/>
      <c r="J205" s="393"/>
      <c r="K205" s="317"/>
    </row>
    <row r="206" spans="2:11" s="1" customFormat="1" ht="15" customHeight="1">
      <c r="B206" s="294"/>
      <c r="C206" s="271"/>
      <c r="D206" s="271"/>
      <c r="E206" s="271"/>
      <c r="F206" s="292" t="s">
        <v>49</v>
      </c>
      <c r="G206" s="271"/>
      <c r="H206" s="393" t="s">
        <v>2434</v>
      </c>
      <c r="I206" s="393"/>
      <c r="J206" s="393"/>
      <c r="K206" s="317"/>
    </row>
    <row r="207" spans="2:11" s="1" customFormat="1" ht="15" customHeight="1">
      <c r="B207" s="294"/>
      <c r="C207" s="271"/>
      <c r="D207" s="271"/>
      <c r="E207" s="271"/>
      <c r="F207" s="292"/>
      <c r="G207" s="271"/>
      <c r="H207" s="271"/>
      <c r="I207" s="271"/>
      <c r="J207" s="271"/>
      <c r="K207" s="317"/>
    </row>
    <row r="208" spans="2:11" s="1" customFormat="1" ht="15" customHeight="1">
      <c r="B208" s="294"/>
      <c r="C208" s="271" t="s">
        <v>2375</v>
      </c>
      <c r="D208" s="271"/>
      <c r="E208" s="271"/>
      <c r="F208" s="292" t="s">
        <v>82</v>
      </c>
      <c r="G208" s="271"/>
      <c r="H208" s="393" t="s">
        <v>2435</v>
      </c>
      <c r="I208" s="393"/>
      <c r="J208" s="393"/>
      <c r="K208" s="317"/>
    </row>
    <row r="209" spans="2:11" s="1" customFormat="1" ht="15" customHeight="1">
      <c r="B209" s="294"/>
      <c r="C209" s="271"/>
      <c r="D209" s="271"/>
      <c r="E209" s="271"/>
      <c r="F209" s="292" t="s">
        <v>2270</v>
      </c>
      <c r="G209" s="271"/>
      <c r="H209" s="393" t="s">
        <v>2271</v>
      </c>
      <c r="I209" s="393"/>
      <c r="J209" s="393"/>
      <c r="K209" s="317"/>
    </row>
    <row r="210" spans="2:11" s="1" customFormat="1" ht="15" customHeight="1">
      <c r="B210" s="294"/>
      <c r="C210" s="271"/>
      <c r="D210" s="271"/>
      <c r="E210" s="271"/>
      <c r="F210" s="292" t="s">
        <v>2268</v>
      </c>
      <c r="G210" s="271"/>
      <c r="H210" s="393" t="s">
        <v>2436</v>
      </c>
      <c r="I210" s="393"/>
      <c r="J210" s="393"/>
      <c r="K210" s="317"/>
    </row>
    <row r="211" spans="2:11" s="1" customFormat="1" ht="15" customHeight="1">
      <c r="B211" s="335"/>
      <c r="C211" s="271"/>
      <c r="D211" s="271"/>
      <c r="E211" s="271"/>
      <c r="F211" s="292" t="s">
        <v>2272</v>
      </c>
      <c r="G211" s="330"/>
      <c r="H211" s="394" t="s">
        <v>2273</v>
      </c>
      <c r="I211" s="394"/>
      <c r="J211" s="394"/>
      <c r="K211" s="336"/>
    </row>
    <row r="212" spans="2:11" s="1" customFormat="1" ht="15" customHeight="1">
      <c r="B212" s="335"/>
      <c r="C212" s="271"/>
      <c r="D212" s="271"/>
      <c r="E212" s="271"/>
      <c r="F212" s="292" t="s">
        <v>2274</v>
      </c>
      <c r="G212" s="330"/>
      <c r="H212" s="394" t="s">
        <v>2240</v>
      </c>
      <c r="I212" s="394"/>
      <c r="J212" s="394"/>
      <c r="K212" s="336"/>
    </row>
    <row r="213" spans="2:11" s="1" customFormat="1" ht="15" customHeight="1">
      <c r="B213" s="335"/>
      <c r="C213" s="271"/>
      <c r="D213" s="271"/>
      <c r="E213" s="271"/>
      <c r="F213" s="292"/>
      <c r="G213" s="330"/>
      <c r="H213" s="321"/>
      <c r="I213" s="321"/>
      <c r="J213" s="321"/>
      <c r="K213" s="336"/>
    </row>
    <row r="214" spans="2:11" s="1" customFormat="1" ht="15" customHeight="1">
      <c r="B214" s="335"/>
      <c r="C214" s="271" t="s">
        <v>2399</v>
      </c>
      <c r="D214" s="271"/>
      <c r="E214" s="271"/>
      <c r="F214" s="292">
        <v>1</v>
      </c>
      <c r="G214" s="330"/>
      <c r="H214" s="394" t="s">
        <v>2437</v>
      </c>
      <c r="I214" s="394"/>
      <c r="J214" s="394"/>
      <c r="K214" s="336"/>
    </row>
    <row r="215" spans="2:11" s="1" customFormat="1" ht="15" customHeight="1">
      <c r="B215" s="335"/>
      <c r="C215" s="271"/>
      <c r="D215" s="271"/>
      <c r="E215" s="271"/>
      <c r="F215" s="292">
        <v>2</v>
      </c>
      <c r="G215" s="330"/>
      <c r="H215" s="394" t="s">
        <v>2438</v>
      </c>
      <c r="I215" s="394"/>
      <c r="J215" s="394"/>
      <c r="K215" s="336"/>
    </row>
    <row r="216" spans="2:11" s="1" customFormat="1" ht="15" customHeight="1">
      <c r="B216" s="335"/>
      <c r="C216" s="271"/>
      <c r="D216" s="271"/>
      <c r="E216" s="271"/>
      <c r="F216" s="292">
        <v>3</v>
      </c>
      <c r="G216" s="330"/>
      <c r="H216" s="394" t="s">
        <v>2439</v>
      </c>
      <c r="I216" s="394"/>
      <c r="J216" s="394"/>
      <c r="K216" s="336"/>
    </row>
    <row r="217" spans="2:11" s="1" customFormat="1" ht="15" customHeight="1">
      <c r="B217" s="335"/>
      <c r="C217" s="271"/>
      <c r="D217" s="271"/>
      <c r="E217" s="271"/>
      <c r="F217" s="292">
        <v>4</v>
      </c>
      <c r="G217" s="330"/>
      <c r="H217" s="394" t="s">
        <v>2440</v>
      </c>
      <c r="I217" s="394"/>
      <c r="J217" s="394"/>
      <c r="K217" s="336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LAPTOP-RKVOTQN3\ASUS</dc:creator>
  <cp:keywords/>
  <dc:description/>
  <cp:lastModifiedBy>ASUS</cp:lastModifiedBy>
  <dcterms:created xsi:type="dcterms:W3CDTF">2022-03-07T11:10:30Z</dcterms:created>
  <dcterms:modified xsi:type="dcterms:W3CDTF">2022-03-07T11:13:58Z</dcterms:modified>
  <cp:category/>
  <cp:version/>
  <cp:contentType/>
  <cp:contentStatus/>
</cp:coreProperties>
</file>